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3.xml" ContentType="application/vnd.openxmlformats-officedocument.drawing+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omments7.xml" ContentType="application/vnd.openxmlformats-officedocument.spreadsheetml.comments+xml"/>
  <Override PartName="/xl/threadedComments/threadedComment3.xml" ContentType="application/vnd.ms-excel.threadedcomments+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0" documentId="8_{138C10E6-829B-476A-A2CF-AE6313FDE68B}" xr6:coauthVersionLast="47" xr6:coauthVersionMax="47" xr10:uidLastSave="{00000000-0000-0000-0000-000000000000}"/>
  <bookViews>
    <workbookView xWindow="-110" yWindow="-110" windowWidth="19420" windowHeight="10300" tabRatio="734" firstSheet="2" activeTab="12"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Hoja de vida Actividad 5" sheetId="62" state="hidden" r:id="rId10"/>
    <sheet name="Hoja de vida Meta PDD" sheetId="63" state="hidden" r:id="rId11"/>
    <sheet name="ACTIVIDAD_3" sheetId="57" r:id="rId12"/>
    <sheet name="ACTIVIDAD_4" sheetId="59" r:id="rId13"/>
    <sheet name="ACTIVIDAD_5" sheetId="61" r:id="rId14"/>
    <sheet name="META_PDD" sheetId="38" r:id="rId15"/>
    <sheet name="PMR" sheetId="46" r:id="rId16"/>
    <sheet name="Listas" sheetId="43" state="hidden" r:id="rId17"/>
    <sheet name="Hoja3" sheetId="19" state="hidden" r:id="rId18"/>
    <sheet name="PRODUCTO_MGA" sheetId="47" r:id="rId19"/>
    <sheet name="TERRITORIALIZACIÓN" sheetId="65" r:id="rId20"/>
    <sheet name="CONTROL DE CAMBIOS" sheetId="40" r:id="rId21"/>
  </sheets>
  <definedNames>
    <definedName name="_xlnm._FilterDatabase" localSheetId="15" hidden="1">PMR!$A$12:$AX$37</definedName>
    <definedName name="_xlnm.Print_Area" localSheetId="7">ACTIVIDAD_1!$A$1:$O$121</definedName>
    <definedName name="_xlnm.Print_Area" localSheetId="8">ACTIVIDAD_2!$A$1:$O$119</definedName>
    <definedName name="_xlnm.Print_Area" localSheetId="11">ACTIVIDAD_3!$A$1:$O$120</definedName>
    <definedName name="_xlnm.Print_Area" localSheetId="12">ACTIVIDAD_4!$A$1:$O$119</definedName>
    <definedName name="_xlnm.Print_Area" localSheetId="13">ACTIVIDAD_5!$A$1:$O$118</definedName>
    <definedName name="_xlnm.Print_Area" localSheetId="20">'CONTROL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9">'Hoja de vida Actividad 5'!$A$1:$L$28</definedName>
    <definedName name="_xlnm.Print_Area" localSheetId="10">'Hoja de vida Meta PDD'!$A$1:$L$27</definedName>
    <definedName name="_xlnm.Print_Area" localSheetId="14">META_PDD!$A$1:$M$71</definedName>
    <definedName name="_xlnm.Print_Area" localSheetId="15">PMR!$A$1:$AX$34</definedName>
    <definedName name="_xlnm.Print_Area" localSheetId="18">PRODUCTO_MGA!$A$1:$L$53</definedName>
    <definedName name="condicion" localSheetId="2">#REF!</definedName>
    <definedName name="condicion" localSheetId="19">#REF!</definedName>
    <definedName name="condicion">Hoja3!$N$40:$N$45</definedName>
    <definedName name="edad" localSheetId="2">#REF!</definedName>
    <definedName name="edad" localSheetId="19">#REF!</definedName>
    <definedName name="edad">Hoja3!$I$40:$I$45</definedName>
    <definedName name="etnias" localSheetId="2">#REF!</definedName>
    <definedName name="etnias" localSheetId="19">#REF!</definedName>
    <definedName name="etnias">Hoja3!$L$40:$L$43</definedName>
    <definedName name="frecuencia" localSheetId="2">#REF!</definedName>
    <definedName name="frecuencia" localSheetId="19">#REF!</definedName>
    <definedName name="frecuencia">Hoja3!$I$5:$I$11</definedName>
    <definedName name="genero" localSheetId="2">#REF!</definedName>
    <definedName name="genero" localSheetId="19">#REF!</definedName>
    <definedName name="genero">Hoja3!$M$40:$M$41</definedName>
    <definedName name="INDICADOR" localSheetId="2">#REF!</definedName>
    <definedName name="INDICADOR" localSheetId="19">#REF!</definedName>
    <definedName name="INDICADOR">#REF!</definedName>
    <definedName name="localidad" localSheetId="2">#REF!</definedName>
    <definedName name="localidad" localSheetId="19">#REF!</definedName>
    <definedName name="localidad">Hoja3!$E$5:$E$24</definedName>
    <definedName name="metas" localSheetId="2">#REF!</definedName>
    <definedName name="metas" localSheetId="19">#REF!</definedName>
    <definedName name="metas">Hoja3!$N$23:$N$33</definedName>
    <definedName name="objetivoest" localSheetId="2">#REF!</definedName>
    <definedName name="objetivoest" localSheetId="19">#REF!</definedName>
    <definedName name="objetivoest">Hoja3!$I$32:$I$35</definedName>
    <definedName name="objetivos" localSheetId="2">#REF!</definedName>
    <definedName name="objetivos" localSheetId="19">#REF!</definedName>
    <definedName name="objetivos">#REF!</definedName>
    <definedName name="pmr" localSheetId="2">#REF!</definedName>
    <definedName name="pmr" localSheetId="19">#REF!</definedName>
    <definedName name="pmr">Hoja3!$I$23:$I$27</definedName>
    <definedName name="responsable" localSheetId="2">#REF!</definedName>
    <definedName name="responsable" localSheetId="19">#REF!</definedName>
    <definedName name="responsable">Hoja3!$M$5:$M$18</definedName>
    <definedName name="SUBSECRETARIA" localSheetId="2">#REF!</definedName>
    <definedName name="SUBSECRETARIA" localSheetId="19">#REF!</definedName>
    <definedName name="SUBSECRETARIA">#REF!</definedName>
    <definedName name="subsecretarias" localSheetId="2">#REF!</definedName>
    <definedName name="subsecretarias" localSheetId="19">#REF!</definedName>
    <definedName name="subsecretarias">Hoja3!$O$5:$O$10</definedName>
    <definedName name="tactividad" localSheetId="2">#REF!</definedName>
    <definedName name="tactividad" localSheetId="19">#REF!</definedName>
    <definedName name="tactividad">Hoja3!$C$5:$C$6</definedName>
    <definedName name="tcalculo" localSheetId="2">#REF!</definedName>
    <definedName name="tcalculo" localSheetId="19">#REF!</definedName>
    <definedName name="tcalculo">Hoja3!$K$5</definedName>
    <definedName name="tindicador" localSheetId="2">#REF!</definedName>
    <definedName name="tindicador" localSheetId="19">#REF!</definedName>
    <definedName name="tindicador">Hoja3!$G$5:$G$10</definedName>
    <definedName name="tipometa" localSheetId="2">#REF!</definedName>
    <definedName name="tipometa" localSheetId="19">#REF!</definedName>
    <definedName name="tipometa">Hoja3!$A$5:$A$7</definedName>
    <definedName name="tmeta" localSheetId="2">#REF!</definedName>
    <definedName name="tmeta" localSheetId="19">#REF!</definedName>
    <definedName name="tmeta">Hoja3!$A$5:$A$7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AW34" i="46" l="1"/>
  <c r="F30" i="47" l="1"/>
  <c r="E30" i="47"/>
  <c r="D30" i="47"/>
  <c r="F28" i="47"/>
  <c r="E28" i="47"/>
  <c r="D28" i="47"/>
  <c r="L20" i="47"/>
  <c r="I20" i="47"/>
  <c r="F20" i="47"/>
  <c r="F18" i="47"/>
  <c r="I18" i="47"/>
  <c r="L18" i="47"/>
  <c r="C63" i="61"/>
  <c r="C65" i="57"/>
  <c r="G117" i="61"/>
  <c r="F117" i="61"/>
  <c r="E117" i="61"/>
  <c r="D117" i="61"/>
  <c r="G118" i="59"/>
  <c r="F118" i="59"/>
  <c r="E118" i="59"/>
  <c r="D118" i="59"/>
  <c r="C118" i="59"/>
  <c r="B118" i="59"/>
  <c r="E120" i="20"/>
  <c r="D120" i="20"/>
  <c r="G25" i="38"/>
  <c r="B118" i="55" l="1"/>
  <c r="D118" i="55"/>
  <c r="M68" i="65"/>
  <c r="B57" i="38"/>
  <c r="E43" i="65"/>
  <c r="B63" i="61"/>
  <c r="B65" i="57"/>
  <c r="F119" i="57"/>
  <c r="D119" i="57"/>
  <c r="B63" i="55"/>
  <c r="B120" i="20"/>
  <c r="B35" i="20"/>
  <c r="B65" i="20"/>
  <c r="M62" i="38"/>
  <c r="L62" i="38"/>
  <c r="K62" i="38"/>
  <c r="J62" i="38"/>
  <c r="I62" i="38"/>
  <c r="H62" i="38"/>
  <c r="G62" i="38"/>
  <c r="F62" i="38"/>
  <c r="E62" i="38"/>
  <c r="C62" i="38"/>
  <c r="F25" i="38"/>
  <c r="F37" i="59"/>
  <c r="C63" i="59"/>
  <c r="B63" i="59"/>
  <c r="C65" i="20" l="1"/>
  <c r="C117" i="61"/>
  <c r="C118" i="55"/>
  <c r="C119" i="57"/>
  <c r="E119" i="57"/>
  <c r="N25" i="59"/>
  <c r="N25" i="57"/>
  <c r="N25" i="61"/>
  <c r="N26" i="55"/>
  <c r="N25" i="55"/>
  <c r="N26" i="20"/>
  <c r="N25" i="20"/>
  <c r="AV34" i="46"/>
  <c r="AD68" i="65"/>
  <c r="AA68" i="65"/>
  <c r="X68" i="65"/>
  <c r="N27" i="55"/>
  <c r="N27" i="20"/>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19" i="57"/>
  <c r="K66" i="57"/>
  <c r="O26" i="20" l="1"/>
  <c r="E11" i="62"/>
  <c r="E11" i="58"/>
  <c r="D16" i="58"/>
  <c r="E11" i="51"/>
  <c r="C120" i="20" l="1"/>
  <c r="F120" i="20"/>
  <c r="G120"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18" i="59"/>
  <c r="H118" i="59"/>
  <c r="B35" i="59"/>
  <c r="O26" i="59"/>
  <c r="H119" i="57"/>
  <c r="G119" i="57"/>
  <c r="B119" i="57"/>
  <c r="F37" i="57"/>
  <c r="B35" i="57"/>
  <c r="O26" i="57"/>
  <c r="I118" i="55"/>
  <c r="H118" i="55"/>
  <c r="G118" i="55"/>
  <c r="F118" i="55"/>
  <c r="E118"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20" i="20" l="1"/>
  <c r="I120"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tc={EE37ADE4-D26B-4604-91DD-9D1B452D396D}</author>
    <author>tc={E7918D51-CF19-4B61-80A1-85EA69B805DA}</author>
    <author>tc={60F813DD-3C5F-4417-80B2-EAAE9F535857}</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D46" authorId="1" shapeId="0" xr:uid="{EE37ADE4-D26B-4604-91DD-9D1B452D396D}">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Por favor revisar el insumo da cuenta de proceso de articulación pero no de los resultados públicos derivados y los beneficios tangibles para la ciudadanía. Por favor añadirlo @Angela María Henao Florez  y también relacionar los objetivos de las articulaciones, por ejemplo con cuales trabajamos para la redistribución del trabajo de cuidaod y con cuales para la eliminación de violencias contra las mujeres</t>
      </text>
    </comment>
    <comment ref="F46" authorId="2" shapeId="0" xr:uid="{E7918D51-CF19-4B61-80A1-85EA69B805DA}">
      <text>
        <t>[Comentario encadenado]
Su versión de Excel le permite leer este comentario encadenado; sin embargo, las ediciones que se apliquen se quitarán si el archivo se abre en una versión más reciente de Excel. Más información: https://go.microsoft.com/fwlink/?linkid=870924
Comentario:
    mismo comentario sobre resulados e impacto en ciudadania</t>
      </text>
    </comment>
    <comment ref="I46" authorId="3" shapeId="0" xr:uid="{60F813DD-3C5F-4417-80B2-EAAE9F53585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Estos beneficios deben ir en clave de ciudadania ¿Qué de lo que hacemos impacta y cómo? en la vidad de la ciudadanía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6"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<sst xmlns="http://schemas.openxmlformats.org/spreadsheetml/2006/main" count="3364" uniqueCount="854">
  <si>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</si>
  <si>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</si>
  <si>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</si>
  <si>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</si>
  <si>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</si>
  <si>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</si>
  <si>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</si>
  <si>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</si>
  <si>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</si>
  <si>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</si>
  <si>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</si>
  <si>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</si>
  <si>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</si>
  <si>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</si>
  <si>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</si>
  <si>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</si>
  <si>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</si>
  <si>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</si>
  <si>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</si>
  <si>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</si>
  <si>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</si>
  <si>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</si>
  <si>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</si>
  <si>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</si>
  <si>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</si>
  <si>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</si>
  <si>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</si>
  <si>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</si>
  <si>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</si>
  <si>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</si>
  <si>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</si>
  <si>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</si>
  <si>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</si>
  <si>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</si>
  <si>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</si>
  <si>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</si>
  <si>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</si>
  <si>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</si>
  <si>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</si>
  <si>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</si>
  <si>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</si>
  <si>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</si>
  <si>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</si>
  <si>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</si>
  <si>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</si>
  <si>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</si>
  <si>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</si>
  <si>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</si>
  <si>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</si>
  <si>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</si>
  <si>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</si>
  <si>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</si>
  <si>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</si>
  <si>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</si>
  <si>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</si>
  <si>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</si>
  <si>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</si>
  <si>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</si>
  <si>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</si>
  <si>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</si>
  <si>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</si>
  <si>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</si>
  <si>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</si>
  <si>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</si>
  <si>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</si>
  <si>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</si>
  <si>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</si>
  <si>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</si>
  <si>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</si>
  <si>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</si>
  <si>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</si>
  <si>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</si>
  <si>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</si>
  <si>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</si>
  <si>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</si>
  <si>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</si>
  <si>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</si>
  <si>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</si>
  <si>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</si>
  <si>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</si>
  <si>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</si>
  <si>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</si>
  <si>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</si>
  <si>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</si>
  <si>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</si>
  <si>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</si>
  <si>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</si>
  <si>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</si>
  <si>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</si>
  <si>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</si>
  <si>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</si>
  <si>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</si>
  <si>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</si>
  <si>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</si>
  <si>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</si>
  <si>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</si>
  <si>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</si>
  <si>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</si>
  <si>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</si>
  <si>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</si>
  <si>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</si>
  <si>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</si>
  <si>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</si>
  <si>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</si>
  <si>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</si>
  <si>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</si>
  <si>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</si>
  <si>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</si>
  <si>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</si>
  <si>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</si>
  <si>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</si>
  <si>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</si>
  <si>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</si>
  <si>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</si>
  <si>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</si>
  <si>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</si>
  <si>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</si>
  <si>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</si>
  <si>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</si>
  <si>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</si>
  <si>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</si>
  <si>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</si>
  <si>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</si>
  <si>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</si>
  <si>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</si>
  <si>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</si>
  <si>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</si>
  <si>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</si>
  <si>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</si>
  <si>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</si>
  <si>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</si>
  <si>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</si>
  <si>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</si>
  <si>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</si>
  <si>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</si>
  <si>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</si>
  <si>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</si>
  <si>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</si>
  <si>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</si>
  <si>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</si>
  <si>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</si>
  <si>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</si>
  <si>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</si>
  <si>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</si>
  <si>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</si>
  <si>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</si>
  <si>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</si>
  <si>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</si>
  <si>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</si>
  <si>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</si>
  <si>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</si>
  <si>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</si>
  <si>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</si>
  <si>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</si>
  <si>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</si>
  <si>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</si>
  <si>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</si>
  <si>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</si>
  <si>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</si>
  <si>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</si>
  <si>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</si>
  <si>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</si>
  <si>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</si>
  <si>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</si>
  <si>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</si>
  <si>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</si>
  <si>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</si>
  <si>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</si>
  <si>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</si>
  <si>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</si>
  <si>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</si>
  <si>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</si>
  <si>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</si>
  <si>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</si>
  <si>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</si>
  <si>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</si>
  <si>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</si>
  <si>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</si>
  <si>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</si>
  <si>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</si>
  <si>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</si>
  <si>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</si>
  <si>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</si>
  <si>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</si>
  <si>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</si>
  <si>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</si>
  <si>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</si>
  <si>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</si>
  <si>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</si>
  <si>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</si>
  <si>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</si>
  <si>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</si>
  <si>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</si>
  <si>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</si>
  <si>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</si>
  <si>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</si>
  <si>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</si>
  <si>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</si>
  <si>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</si>
  <si>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</si>
  <si>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</si>
  <si>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</si>
  <si>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</si>
  <si>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</si>
  <si>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</si>
  <si>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</si>
  <si>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</si>
  <si>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</si>
  <si>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</si>
  <si>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</si>
  <si>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</si>
  <si>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</si>
  <si>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</si>
  <si>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</si>
  <si>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</si>
  <si>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</si>
  <si>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</si>
  <si>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</si>
  <si>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</si>
  <si>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</si>
  <si>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</si>
  <si>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</si>
  <si>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</si>
  <si>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</si>
  <si>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</si>
  <si>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</si>
  <si>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</si>
  <si>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</si>
  <si>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</si>
  <si>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</si>
  <si>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</si>
  <si>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</si>
  <si>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</si>
  <si>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</si>
  <si>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</si>
  <si>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</si>
  <si>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</si>
  <si>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</si>
  <si>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</si>
  <si>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</si>
  <si>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</si>
  <si>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</si>
  <si>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</si>
  <si>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</si>
  <si>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</si>
  <si>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</si>
  <si>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</si>
  <si>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</si>
  <si>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</si>
  <si>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</si>
  <si>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</si>
  <si>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</si>
  <si>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</si>
  <si>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</si>
  <si>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</si>
  <si>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</si>
  <si>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</si>
  <si>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</si>
  <si>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</si>
  <si>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</si>
  <si>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</si>
  <si>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</si>
  <si>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</si>
  <si>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</si>
  <si>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</si>
  <si>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</si>
  <si>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</si>
  <si>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</si>
  <si>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</si>
  <si>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</si>
  <si>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</si>
  <si>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</si>
  <si>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</si>
  <si>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</si>
  <si>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</si>
  <si>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</si>
  <si>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</si>
  <si>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</si>
  <si>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</si>
  <si>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</si>
  <si>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</si>
  <si>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</si>
  <si>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</si>
  <si>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</si>
  <si>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</si>
  <si>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</si>
  <si>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</si>
  <si>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</si>
  <si>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</si>
  <si>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</si>
  <si>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</si>
  <si>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</si>
  <si>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</si>
  <si>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</si>
  <si>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</si>
  <si>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</si>
  <si>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</si>
  <si>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</si>
  <si>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</si>
  <si>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</si>
  <si>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</si>
  <si>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</si>
  <si>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</si>
  <si>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</si>
  <si>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</si>
  <si>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</si>
  <si>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</si>
  <si>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</si>
  <si>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</si>
  <si>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</si>
  <si>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</si>
  <si>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</si>
  <si>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</si>
  <si>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</si>
  <si>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</si>
  <si>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</si>
  <si>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</si>
  <si>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</si>
  <si>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</si>
  <si>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</si>
  <si>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</si>
  <si>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</si>
  <si>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</si>
  <si>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</si>
  <si>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</si>
  <si>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</si>
  <si>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</si>
  <si>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</si>
  <si>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</si>
  <si>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</si>
  <si>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</si>
  <si>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</si>
  <si>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</si>
  <si>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</si>
  <si>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</si>
  <si>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</si>
  <si>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</si>
  <si>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</si>
  <si>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</si>
  <si>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</si>
  <si>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</si>
  <si>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</si>
  <si>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</si>
  <si>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</si>
  <si>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</si>
  <si>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</si>
  <si>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</si>
  <si>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</si>
  <si>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</si>
  <si>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</si>
  <si>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</si>
  <si>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</si>
  <si>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</si>
  <si>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</si>
  <si>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</si>
  <si>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</si>
  <si>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</si>
  <si>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</si>
  <si>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</si>
  <si>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</si>
  <si>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</si>
  <si>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</si>
  <si>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</si>
  <si>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</si>
  <si>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</si>
  <si>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</si>
  <si>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</si>
  <si>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</si>
  <si>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</si>
  <si>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</si>
  <si>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</si>
  <si>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X</t>
  </si>
  <si>
    <t>FORMULACION</t>
  </si>
  <si>
    <t>Mayo</t>
  </si>
  <si>
    <t>Junio</t>
  </si>
  <si>
    <t>Julio</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</si>
  <si>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</si>
  <si>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</si>
  <si>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</si>
  <si>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</si>
  <si>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</si>
  <si>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</si>
  <si>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</si>
  <si>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</si>
  <si>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</si>
  <si>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</si>
  <si>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</si>
  <si>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</si>
  <si>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</si>
  <si>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</si>
  <si>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</si>
  <si>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</si>
  <si>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</si>
  <si>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</si>
  <si>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</si>
  <si>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</si>
  <si>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</si>
  <si>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</si>
  <si>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</si>
  <si>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</si>
  <si>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</si>
  <si>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</si>
  <si>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</si>
  <si>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</si>
  <si>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</si>
  <si>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</si>
  <si>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</si>
  <si>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</si>
  <si>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</si>
  <si>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</si>
  <si>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 xml:space="preserve">Durante marzo de 2026 se consolidaron avances orientados a fortalecer la implementación territorial y la calidad de los productos dirigidos a la ciudadanía, a partir de espacios técnicos de análisis y articulación. Las mesas de trabajo permitieron identificar barreras operativas y estratégicas, así como priorizar acciones según su impacto territorial, aporte al cumplimiento de metas y capacidad operativa instalada. Esto permitió enfocar los esfuerzos en acciones de mayor alcance para la prevención de violencias contra las mujeres, el fortalecimiento de redes de apoyo y una respuesta institucional más oportuna para la ciudadanía.
Se avanzó en la revisión metodológica y procedimental de la acción con medios comunitarios “Tu voz amplifica”, identificando oportunidades de mejora en sus componentes documentales y operativos para ampliar su alcance territorial y fortalecer la difusión de mensajes de prevención y transformación cultural en las comunidades. Asimismo, en la línea de cuidado, se brindó acompañamiento técnico al prototipado metodológico del componente Sala Caleidoscopio, en articulación con la Fundación Plural, fortaleciendo su diseño pedagógico para promover entornos más seguros y de corresponsabilidad comunitaria.
Finalmente, se fortaleció el sistema de seguimiento y evaluación mediante la formulación del instrumento de medición de la Línea de Prevención de Violencias contra las Mujeres (LPVCM), orientado a mejorar la medición de resultados y la toma de decisiones basada en evidencia. También se consolidó el archivo de gestión documental del primer trimestre, garantizando la organización, actualización y trazabilidad de la información estratégica, lo que contribuye a una gestión más eficiente y transparente para la ciudadanía.
</t>
  </si>
  <si>
    <t xml:space="preserve">Con corte a marzo de 2026, se han consolidado logros acumulados significativos en la estructuración y fortalecimiento de espacios internos de implementación, articulación y toma de decisiones estratégicas. De manera sostenida, se continua con la realización de mesas de trabajo internas como mecanismo central para la identificación, análisis y priorización de problemáticas, logrando establecer un seguimiento que fortalece la coordinación del equipo y su alineación con las líneas estratégicas del programa. 
Como resultado acumulado de estos ejercicios, se logró consolidar un marco de criterios técnicos para la priorización de acciones, incorporando variables como el impacto territorial, la contribución al cumplimiento de metas, la continuidad de procesos y la capacidad operativa del equipo.
Adicionalmente, en el componente operativo, se destaca la realización del primer encuentro ampliado del equipo, el cual permitió consolidar orientaciones técnicas, estratégicas y operativas comunes, así como recoger lecciones aprendidas para el fortalecimiento continuo de la estrategia.
Asimismo, se han logrado avances acumulados en el fortalecimiento del sistema de monitoreo a través del ajuste al instrumento de medición de la línea de prevención de violencias que busca realizar un seguimiento más aterrizado a los contextos de implementación y su impacto intermedio de manera práctica y sencilla de cara a la ciudadanía. 
Finalmente, se ajustó la metodología con medio comunitarios “tu voz amplifica”, buscando un mayor impacto en los productos resultantes con las entidades participantes, y el acompañamiento técnico al proceso de prototipado metodológico del componente Sala Caleidoscopio, en articulación con la Fundación Plural donde se revisaron alcances, logros y mejoras para la puesta en marcha definitiva con los niños, niñas y adolescentes en entornos educativos. 
</t>
  </si>
  <si>
    <t xml:space="preserve">
Los logros alcanzados durante el mes de marzo de 2026 han generado beneficios significativos para la implementación de la estrategia de transformaciones culturales, especialmente en términos de fortalecimiento de la gestión interna, la toma de decisiones y la efectividad de las acciones en territorio.
En primer lugar, la consolidación de espacios periódicos de trabajo interno ha permitido mejorar la coordinación del equipo y garantizar una mayor alineación con las líneas estratégicas del programa, favoreciendo una implementación más coherente y articulada de las acciones.
Otro beneficio relevante ha sido el fortalecimiento de la toma de decisiones informadas, a partir de la definición de criterios técnicos de priorización, lo que permite enfocar los esfuerzos en acciones de mayor impacto, optimizar el uso de los recursos disponibles y evitar la dispersión de capacidades del equipo.
En términos técnicos, la construcción de insumos como matrices de barreras y balances territoriales ha fortalecido la gestión del conocimiento, facilitando la sistematización de información clave y la formulación de acciones más focalizadas, pertinentes y basadas en evidencia.
Adicionalmente, los avances en la revisión metodológica de acciones y en el desarrollo de instrumentos de medición han contribuido a fortalecer la calidad técnica de la estrategia, así como su capacidad de seguimiento, evaluación y mejora continua.
Finalmente, el fortalecimiento de la gestión documental garantiza mayor trazabilidad, transparencia y organización de la información, lo que favorece los procesos de rendición de cuentas y la sostenibilidad de la estrategia en el tiempo.
</t>
  </si>
  <si>
    <t>ABRIL</t>
  </si>
  <si>
    <t xml:space="preserve">1. Focalización efectiva de la inversión pública: Con la priorización técnica y territorial la estrategia orienta los recursos distritales hacia las problemáticas más críticas para la ciudadanía, mejorando la eficiencia del gasto y aumentando el impacto de las intervenciones en la prevención de violencias y la garantía de derechos.
2. Decisiones públicas más informadas y oportunas: Con el seguimiento y monitoreo la estrategia fortalece la toma de decisiones basada en evidencia y análisis técnico, lo que se traduce en políticas, programas y servicios más pertinentes, oportunos y ajustados a las necesidades reales de las mujeres en la ciudad.
3. Mayor articulación institucional para la ciudadanía: Con los halalzgos y priorizaciones técnicas la estrategia mejora la coordinación entre entidades y líneas de acción, permitiendo una oferta institucional más integrada, accesible y coherente, que facilita el acceso de las mujeres a servicios y rutas de atención.
4. Intervenciones más pertinentes e inclusivas: Con los esfuerozos de ideación y revisión la estrategia ajusta de manera continua las metodologías y acciones a las realidades territoriales y poblacionales, garantizando acciones más cercanas, efectivas y sensibles a la diversidad de las mujeres, y fortaleciendo los procesos de transformación cultural en la ciudad.
</t>
  </si>
  <si>
    <t>MAYO</t>
  </si>
  <si>
    <t>JUNIO</t>
  </si>
  <si>
    <t>JULIO</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</si>
  <si>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</si>
  <si>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</si>
  <si>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</si>
  <si>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</si>
  <si>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</si>
  <si>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</si>
  <si>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</si>
  <si>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</si>
  <si>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</si>
  <si>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</si>
  <si>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</si>
  <si>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</si>
  <si>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</si>
  <si>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</si>
  <si>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No. 2</t>
  </si>
  <si>
    <t xml:space="preserve">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
</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</si>
  <si>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</si>
  <si>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 xml:space="preserve">Durante el mes de marzo de 2026 se desarrollaron de manera continua mesas de trabajo internas en el marco de las reuniones del equipo base y espacios de articulación técnica los días 3, 6, 9,10,17, 19 y 24 orientadas a la identificación, análisis y priorización de problemáticas clave para la implementación de la estrategia de transformaciones culturales desde sus líneas de cuidado y prevención de violencias contra las mujeres, así como los procesos administrativos, de articulación y de monitoreo.
Como principal avance, se consolidaron espacios periódicos de seguimiento que permitieron identificar de manera estructurada barreras operativas, estratégicas e institucionales que pudieron afectar la implementación en territorio, en términos de sobrecargas operativa, debilidades en la articulación interinstitucional, limitaciones en la planeación conjunta entre líneas y dificultades en la coordinación con actores territoriales. Estos análisis facilitaron la comprensión de los principales cuellos de botella y orientaron la toma de decisiones informadas.
Asimismo, se avanzó en la definición de criterios técnicos para la priorización de acciones, incorporando variables como el impacto territorial, la contribución al cumplimiento de metas, la continuidad de procesos y la capacidad operativa del equipo. Este ejercicio permitió establecer límites claros frente a las articulaciones a asumir, evitando el desbordamiento operativo y fortaleciendo el enfoque estratégico de la intervención.
De igual manera, en las mesas internas se promovió la reflexión conjunta sobre las dinámicas de trabajo del equipo, identificando cargas laborales diferenciadas (operativas y estratégicas) y acordando mecanismos de redistribución y priorización de solicitudes, lo cual contribuyó a mejorar la eficiencia en la gestión interna y la toma de decisiones colectivas.
Adicionalmente, se logró avanzar en la construcción de insumos técnicos clave para la priorización de problemáticas, como matrices de barreras de articulación territorial y balances de retos por localidad, que permiten sistematizar la información y proyectar acciones más focalizadas.
Finalmente, estos espacios de trabajo interno también permitieron alinear las prioridades del equipo con los énfasis estratégicos del programa, especialmente en lo relacionado con el fortalecimiento del sistema de monitoreo, la consolidación de la narrativa de la estrategia y la organización de acciones territoriales de alto impacto.
</t>
  </si>
  <si>
    <t>Durante el periodo reportado se avanzó en la revisión y ajuste de insumos metodológicos y procedimentales clave, asegurando su alineación con los lineamientos operativos institucionales.
En la línea de prevención de violencias, se desarrolló la revisión metodológica y procedimental de la acción con medios comunitarios “Tu Voz Amplifica”, incorporando mejoras documentales orientadas a su estandarización. Estos ajustes contribuyen directamente a la actualización del protocolo de operación, al clarificar rutas de implementación, criterios técnicos y mecanismos de registro.
En la línea de cuidado, se avanzó en el acompañamiento al prototipado metodológico del componente Sala Caleidoscopio, en el marco del Memorando de Entendimiento con la Fundación Plural. Este proceso incluyó orientaciones técnicas, temáticas y estratégicas que fortalecen la coherencia de los insumos con las apuestas institucionales, aportando a su incorporación dentro del protocolo de operación y a su adecuada trazabilidad documental.
En términos de fortalecimiento operativo, se realizó el primer encuentro ampliado del equipo, en el cual se revisaron orientaciones técnicas y estratégicas, y se identificaron lecciones aprendidas. Estos insumos fueron sistematizados e integrados como parte del proceso de actualización del protocolo y de la gestión documental de la estrategia.
Adicionalmente, se formuló el instrumento de medición de la línea de prevención de violencias, considerando indicadores de gestión e impacto intermedio. Este instrumento fue diseñado con criterios de aplicabilidad, coherencia metodológica y validación, garantizando su integración al protocolo de operación y su registro dentro de los sistemas de gestión documental.
Finalmente, se consolidó la organización, revisión y entrega del archivo de gestión documental correspondiente al primer trimestre del año, asegurando la actualización de soportes, actas y comunicaciones oficiales. Este proceso fortalece la trazabilidad, consistencia y disponibilidad de la información, en coherencia con la actualización del protocolo de operación de la estrategia.</t>
  </si>
  <si>
    <t>Durante abril se realizaron tres mesas de trabajo internas (7, 14 y 28) del equipo base de la Estrategia de Transformaciones Culturales, orientadas a priorizar problemáticas y definir acciones en alineación con las líneas de cuidado, prevención de violencias y eliminación de estereotipos.
Como resultado, se fortaleció el análisis técnico y operativo, identificando brechas de articulación, ajustes metodológicos y oportunidades de intervención. Se avanzó en la hoja de ruta de la línea de eliminación de estereotipos, con un enfoque en narrativas y medios de comunicación para incidir en imaginarios que reproducen desigualdades de género.
Mediante una metodología participativa, se priorizaron problemáticas críticas relacionadas con la articulación interinstitucional, la claridad metodológica y la carga operativa. Asimismo, se consolidaron definiciones estratégicas para la línea “Mujeres en el deporte”, incluyendo ajustes metodológicos y fortalecimiento de alianzas.
Resultados principales: priorización de problemáticas clave con criterios técnicos; ajuste de enfoques metodológicos y narrativos; definición de acciones concretas y medibles; y fortalecimiento de la articulación interna y la toma de decisiones.
Beneficios para la ciudadanía: intervenciones más pertinentes y efectivas en prevención de violencias y transformación de estereotipos; fortalecimiento de la participación de las mujeres, especialmente en el deporte; y mejora en la coordinación institucional, lo que favorece una oferta más articulada y accesible.
Estos avances evidencian un proceso de planeación participativa que mejora la calidad y efectividad de la intervención pública, contribuyendo a la transformación cultural y la garantía de derechos.</t>
  </si>
  <si>
    <t>Durante el periodo reportado, la Estrategia de Transformaciones Culturales avanzó en la consolidación de herramientas clave para fortalecer su capacidad de generar cambios sostenibles y garantizar el ejercicio efectivo de los derechos de las mujeres en la ciudad.
Se realizó la revisión, diagnóstico y propuesta de actualización del documento de estrategia pedagógica de cambio comportamental, incorporando aprendizajes y desarrollos conceptuales acumulados. Este instrumento, actualmente en validación ante la mesa distrital de transformación cultural, fortalece la orientación técnica para incidir en comportamientos que reproducen desigualdades y violencias, permitiendo intervenciones más coherentes y pertinentes.
De manera complementaria, se avanzó en la estructuración del sistema de monitoreo de la ruta Caleidoscopio, mediante espacios de articulación técnica con Fundación Plural, el equipo de la línea y la Oficina Asesora de Planeación. Este proceso permitió identificar necesidades técnicas, operativas y presupuestales, así como definir rutas de seguimiento para las intervenciones, fortaleciendo la capacidad institucional de toma de decisiones y transparencia.
En términos de innovación pública, la estrategia Caleidoscopio fue postulada como una iniciativa destacada por su enfoque en la transformación de servicios y su cercanía con la ciudadanía. Asimismo, se avanzó en la adaptación metodológica de la estrategia “Tu Voz”, mediante procesos de co-creación interna para el fortalecimiento de trabajo con grupos diferenciales (mujeres migrantes, adolescentes y personas socializadas en masculinidades), ampliando su alcance y pertinencia.
Resultados principales: hoja de ruta de actualización y validación de la estrategia pedagógica; estructuración del sistema de monitoreo de la ruta Caleidoscopio; identificación de necesidades técnicas y definición de rutas de seguimiento; posicionamiento de la estrategia en escenarios de innovación pública; y adaptación metodológica para poblaciones diferenciales.
Beneficios para la ciudadanía: intervenciones más efectivas para la transformación de comportamientos y la prevención de violencias; mejora en el acceso y la calidad de los servicios; mayor transparencia y seguimiento a resultados; y desarrollo de acciones más inclusivas y pertinentes que responden a la diversidad de las mujeres en la ciudad.</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</si>
  <si>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</si>
  <si>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</si>
  <si>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</si>
  <si>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</si>
  <si>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</si>
  <si>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</si>
  <si>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</si>
  <si>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</si>
  <si>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</si>
  <si>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r>
      <t xml:space="preserve">Durante el mes de marzo, la estrategia avanzó en la consolidación de acciones y procesos articulados en los niveles estratégico, operativo y territorial, orientadas a fortalecer la incorporación delenfoque de trasnformación cultural en la agenda distrital. 
A nivel estratégico, </t>
    </r>
    <r>
      <rPr>
        <b/>
        <sz val="11"/>
        <color theme="1"/>
        <rFont val="Arial"/>
        <family val="2"/>
      </rPr>
      <t>se participó en la primera Mesa Distrital de Transformación Cultural</t>
    </r>
    <r>
      <rPr>
        <sz val="11"/>
        <color theme="1"/>
        <rFont val="Arial"/>
        <family val="2"/>
      </rPr>
      <t xml:space="preserve">, donde se presentó la propuesta de actualización del documento pedagógico del Sistema Distrital de Cuidado, incorporando enfoques de género y ecológico feminista y se diseñaron herramientas para transversalizar el enfoque en el proyecto Museo-Ciudad de los Andes
En el nivel operativo, se avanzó en la </t>
    </r>
    <r>
      <rPr>
        <b/>
        <sz val="11"/>
        <color theme="1"/>
        <rFont val="Arial"/>
        <family val="2"/>
      </rPr>
      <t>inclusión del enfoque de transformación cultural en la actualización de la Política Distrital de Familias</t>
    </r>
    <r>
      <rPr>
        <sz val="11"/>
        <color theme="1"/>
        <rFont val="Arial"/>
        <family val="2"/>
      </rPr>
      <t xml:space="preserve">, especialmente en la redistribución del trabajo de cuidado y se definieron lineamientos con DVV International para el Plan de Acción 2026 y se fortaleció la coherencia interna mediante lineamientos comunicativos y criterios comunes de monitoreo, mejorando la toma de decisiones basada en evidencia.
En el ámbito territorial, se consolidaron </t>
    </r>
    <r>
      <rPr>
        <b/>
        <sz val="11"/>
        <color theme="1"/>
        <rFont val="Arial"/>
        <family val="2"/>
      </rPr>
      <t>alianzas con actores locales clave</t>
    </r>
    <r>
      <rPr>
        <sz val="11"/>
        <color theme="1"/>
        <rFont val="Arial"/>
        <family val="2"/>
      </rPr>
      <t>, entre ellos la Biblioteca Pública de Pasquilla, el equipo de género de la Alcaldía Local de Suba, la IED República de Colombia, BibloRed, la Casa de Justicia de Kennedy y la IED José Acevedo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</si>
  <si>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Entre enero y marzo de 2026, la estrategia de transformación cultural de la Secretaría Distrital de la Mujer consolidó avances en articulación interinstitucional, fortalecimiento técnico y posicionamiento del enfoque en la gestión distrital, transitando de la planeación a una implementación más estructurada.
En enero, se establecieron las bases del año mediante el balance de 2025, identificando aprendizajes, fortaleciendo alianzas y proyectando líneas de trabajo para 2026.
En febrero, se avanzó en la articulación con sectores clave como educación y desarrollo económico, así como en espacios distritales estratégicos. Paralelamente, se fortaleció la coordinación interna mediante la definición de roles, acuerdos operativos y herramientas para el equipo, y se brindó acompañamiento técnico a aliados académicos y organizaciones, mejorando la coherencia metodológica y el monitoreo.
En marzo, estos procesos se consolidaron en acciones concretas. A nivel estratégico, se participó en la Mesa Distrital de Transformación Cultural y se avanzó en la actualización del enfoque pedagógico del Sistema Distrital de Cuidado, incorporando perspectivas de género y ecológico feminista, así como en el diseño de herramientas para su transversalización en el proyecto Museo-Ciudad de los Andes. En el nivel operativo, se integró el enfoque en la Política Distrital de Familias, se definieron lineamientos con aliados para 2026 y se fortalecieron los procesos de comunicación y monitoreo. A nivel territorial, se consolidaron alianzas y se focalizaron intervenciones en territorios priorizados.</t>
  </si>
  <si>
    <t>Las acciones y herramientas desarrolladas fortalecen la oferta institucional en los territorios mediante una articulación más efectiva entre entidades y actores locales, lo que se traduce en intervenciones más pertinentes, coordinadas y sostenibles. Esto facilita que los mensajes, contenidos y estrategias lleguen de manera clara y accesible a la ciudadanía, promoviendo el acceso de mujeres y familias a procesos pedagógicos, espacios de formación y experiencias culturales orientadas a la transformación de normas sociales que reproducen desigualdades de género.
Asimismo, estas iniciativas contribuyen al reconocimiento y fortalecimiento de capacidades locales, favorecen la inclusión de enfoques diferenciales en la atención a poblaciones diversas y potencian la integración de la oferta institucional en los territorios. En conjunto, esto incrementa la efectividad de las acciones en la prevención de violencias, la redistribución del trabajo de cuidado y la garantía de los derechos de las mujeres en el Distrito.</t>
  </si>
  <si>
    <t xml:space="preserve">Durante abril se avanzó en 15 ejercicios de articulación orientados a incorporar el enfoque de transformación cultural y derechos humanos de las mujeres en agendas institucionales, territoriales, educativas y comunitarias.
En relación con la redistribución del trabajo de cuidado, se adelantaron articulaciones con instituciones educativas y espacios vinculados al cuidado, entre ellas CEDID Ciudad Bolívar, IED José Acevedo y Gómez, Colegio Margarita Bosco, Colegio Técnico de Palermo, CODFA y Manzana de Cuidado de Mochuelo. Estos espacios permitieron socializar Caleidoscopio, Ruta Caleidoscopio y Laboratorio de Soluciones, revisar condiciones de implementación con niñas, niños, adolescentes, familias y personas cuidadoras, y proyectar acciones pedagógicas para cuestionar la distribución desigual de los trabajos de cuidado no remunerados.
Frente a la eliminación de las violencias contra las mujeres, se avanzó en articulaciones con IGAC, USPEC, Secretaría de Seguridad, Convivencia y Justicia, Alcaldía Local de Suba, Cultura Fontibón, Entornos Escolares de Fontibón y Engativá, Oficina de Convivencia Escolar, Colegio Gerardo Paredes y Megatoma Portal Usme. En estos espacios se presentaron metodologías como Tu Voz Reconoce, Tu Voz Sostiene, Tu Voz Acompaña y acciones frente al acoso sexual en espacio público, con énfasis en prevención del feminicidio, fortalecimiento de redes de apoyo, corresponsabilidad social, intervención de testigos y transformación de imaginarios que naturalizan las violencias.
</t>
  </si>
  <si>
    <t>Durante el periodo acumulado, la Estrategia de Transformaciones Culturales avanzó en su articulación con dependencias de la Secretaría Distrital de la Mujer, entidades del Distrito, instituciones educativas, alcaldías locales y actores comunitarios. Los espacios desarrollados permitieron presentar las líneas de cuidado y prevención de violencias, socializar metodologías pedagógicas y acordar rutas de trabajo para incorporar el enfoque de transformación cultural y derechos humanos de las mujeres en distintos escenarios institucionales y territoriales.
Los avances se concentraron en la identificación de lugares de implementación, públicos priorizados, condiciones logísticas, cronogramas y acciones pedagógicas en entornos escolares, comunitarios, institucionales, culturales y de espacio público. Se adelantaron articulaciones con colegios públicos, la Secretaría de Educación, alcaldías locales, equipos de género, espacios de cultura, entidades nacionales y sectores vinculados con seguridad, convivencia, movilidad, cuidado y prevención de violencias.
En la línea de cuidado, se socializaron Caleidoscopio, Ruta Caleidoscopio y Laboratorio de Soluciones, con énfasis en el reconocimiento, reducción y redistribución de los trabajos de cuidado no remunerados. En la línea de prevención de violencias, se presentaron metodologías como Tu Voz Reconoce, Tu Voz Sostiene, Tu Voz Acompaña, Tu Voz Transforma y acciones frente al acoso sexual en espacio público, orientadas a fortalecer redes de apoyo, corresponsabilidad social y prevención del feminicidio.</t>
  </si>
  <si>
    <t xml:space="preserve">
En relación con la redistribución del trabajo de cuidado, se socializaron Caleidoscopio, Ruta Caleidoscopio y Laboratorio de Soluciones en espacios educativos y comunitarios como CEDID Ciudad Bolívar, IED José Acevedo y Gómez, Colegio Margarita Bosco y Colegio Técnico de Palermo. Estas articulaciones permitieron proyectar acciones con niñas, niños, adolescentes, docentes, familias y personas cuidadoras para promover reflexiones sobre la distribución desigual de los trabajos de cuidado no remunerados y su impacto en la vida de las mujeres.
Frente a la eliminación de las violencias contra las mujeres, se brindó apoyo técnico en espacios con IGAC, Entornos Escolares de Engativá, Oficina de Convivencia Escolar, Colegio Gerardo Paredes y Alcaldía Local de Suba. Allí se presentaron metodologías como Tu Voz Reconoce, Tu Voz Sostiene, Tu Voz Acompaña y acciones frente al acoso sexual en espacio público, orientadas a fortalecer redes de apoyo, prevenir el feminicidio, promover la intervención de testigos y cuestionar imaginarios que naturalizan las violencias.</t>
  </si>
  <si>
    <t>Los beneficios para la ciudadanía están en llevar herramientas de cuidado y prevención de violencias a espacios cotidianos como colegios, entidades públicas, alcaldías locales, entornos comunitarios y de transporte. Estas acciones permiten que niñas, niños, adolescentes, familias, personas cuidadoras, funcionariado y comunidades reconozcan señales de riesgo, fortalezcan redes de apoyo, actúen frente al acoso sexual y cuestionen la distribución desigual del cuidado.
Al articular la estrategia con actores que ya trabajan en territorio, las metodologías llegan con mayor pertinencia a cada contexto y pueden traducirse en prácticas concretas de corresponsabilidad, prevención y cuidado de la vida de las mujeres.</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</si>
  <si>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</si>
  <si>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</si>
  <si>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</si>
  <si>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</si>
  <si>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</si>
  <si>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</si>
  <si>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</si>
  <si>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</si>
  <si>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En el marco del acompañamiento técnico a la formulación, implementación y seguimiento de acciones estratégicas, durane el mes de febrero se desarrollaron los siguientes procesos:
Se gestionó y desarrolló espacio de articulación con la Universidad Nacional de Colombia, orientado a trabajar con semilleros de género del campus en la línea de prevención de violencias contra las mujeres, brindando lineamientos técnicos para la incorporación del enfoque de transformación cultural.
Se sostuvo reunión de coordinación con la Fundación Prosueños Colombia para la planeación del evento programado el 15 de marzo de 2026, definiendo acciones conjuntas, criterios de caracterización de las mujeres asistentes y aspectos logísticos para la implementación.
Se acompañó el pilotaje de la acción "Oraculo del Cuidado" con el fin de apoyar el fortalecimiento metodologico de cara a su implementación en la apuesta liderada por la Universidad de Los Andes "Museo de Bogotá" que busca representar como funcionan las manzanas de cuidado en la ciudad. 
Se desarrollarón tres (3) mesas técnicas con Plural Fundación en el componente de Comunicaciones y Datos – Monitoreo, con el fin de alinear enfoques institucionales, fortalecer el sistema de seguimiento y garantizar coherencia estratégica en la implementación.
Estas acciones consolidan el acompañamiento técnico a aliados estratégicos, fortalecen la coherencia metodológica de las intervenciones y permiten realizar seguimiento articulado a la implementación de la estrategia en distintos escenarios territoriales y académicos.</t>
  </si>
  <si>
    <t xml:space="preserve">Tarea 2 </t>
  </si>
  <si>
    <r>
      <t xml:space="preserve">En el marco del fortalecimiento interinstitucional para la incorporación del enfoque de transformación cultural y de derechos humanos de las mujeres en la gestión distrital, durante el mes de marzo se desarrollaron acciones en los niveles estratégico, operativo y territorial orientadas a consolidar espacios de articulación con entidades y actores clave.
A nivel estratégico y de coordinación, el equipo participó en la primera Mesa Distrital de Transformación Cultural, escenario en el cual se presentó la propuesta de actualización del documento pedagógico de transformación cultural del Sistema Distrital de Cuidado. Esta propuesta integra un enfoque de género y ecológico feminista, y responde a la necesidad de fortalecer la visibilización de las apuestas estratégicas y técnicas en esta materia. Como complemento, se diseñó y socializó un tablero interactivo dirigido a las entidades distritales, con el propósito de recoger retroalimentación, identificar capacidades institucionales y reconocer necesidades para la implementación. Este insumo permitirá estructurar el plan operativo de actualización documental, el cual será liderado por la Secretaría Distrital de la Mujer en articulación con la Secretaría de Cultura.
A nivel operativo, y en el marco de la actualización de la Política Distrital de Familias, se participó en una reunión de concertación con la Dirección de Diseño y Políticas de Igualdad, orientada a identificar oportunidades de articulación y transversalización del enfoque de transformación cultural, particularmente en lo relacionado con la redistribución del trabajo de cuidado. Como resultado, se proyecta el desarrollo de acciones de fortalecimiento técnico y activaciones con familias durante 2026, así como la implementación de espacios de seguimiento mensual que permitan dar continuidad y sostenibilidad a esta articulación.
En el nivel externo e interinstitucional, se llevaron a cabo reuniones con </t>
    </r>
    <r>
      <rPr>
        <b/>
        <sz val="10.5"/>
        <color rgb="FF000000"/>
        <rFont val="Arial"/>
      </rPr>
      <t>DVV International</t>
    </r>
    <r>
      <rPr>
        <sz val="10.5"/>
        <color rgb="FF000000"/>
        <rFont val="Arial"/>
      </rPr>
      <t xml:space="preserve"> para la definición del Plan de Acción 2026, en el marco del memorando de entendimiento suscrito con la Secretaría Distrital de la Mujer y la Secretaría de Cultura. En este espacio se acordaron lineamientos estratégicos para el trabajo conjunto, orientados a fortalecer procesos de formación y acción territorial en transformación cultural.
De manera complementaria, a nivel territorial se avanzó en la articulación con actores locales clave, entre ellos la </t>
    </r>
    <r>
      <rPr>
        <b/>
        <sz val="10.5"/>
        <color rgb="FF000000"/>
        <rFont val="Arial"/>
      </rPr>
      <t>Biblioteca Pública de Pasquilla</t>
    </r>
    <r>
      <rPr>
        <sz val="10.5"/>
        <color rgb="FF000000"/>
        <rFont val="Arial"/>
      </rPr>
      <t xml:space="preserve">, el equipo de género de la </t>
    </r>
    <r>
      <rPr>
        <b/>
        <sz val="10.5"/>
        <color rgb="FF000000"/>
        <rFont val="Arial"/>
      </rPr>
      <t>Alcaldía Local de Suba</t>
    </r>
    <r>
      <rPr>
        <sz val="10.5"/>
        <color rgb="FF000000"/>
        <rFont val="Arial"/>
      </rPr>
      <t xml:space="preserve">, la </t>
    </r>
    <r>
      <rPr>
        <b/>
        <sz val="10.5"/>
        <color rgb="FF000000"/>
        <rFont val="Arial"/>
      </rPr>
      <t>IED República de Colombia</t>
    </r>
    <r>
      <rPr>
        <sz val="10.5"/>
        <color rgb="FF000000"/>
        <rFont val="Arial"/>
      </rPr>
      <t xml:space="preserve">, </t>
    </r>
    <r>
      <rPr>
        <b/>
        <sz val="10.5"/>
        <color rgb="FF000000"/>
        <rFont val="Arial"/>
      </rPr>
      <t>BibloRed</t>
    </r>
    <r>
      <rPr>
        <sz val="10.5"/>
        <color rgb="FF000000"/>
        <rFont val="Arial"/>
      </rPr>
      <t xml:space="preserve">, la </t>
    </r>
    <r>
      <rPr>
        <b/>
        <sz val="10.5"/>
        <color rgb="FF000000"/>
        <rFont val="Arial"/>
      </rPr>
      <t>Casa de Justicia de Kennedy</t>
    </r>
    <r>
      <rPr>
        <sz val="10.5"/>
        <color rgb="FF000000"/>
        <rFont val="Arial"/>
      </rPr>
      <t xml:space="preserve"> y la </t>
    </r>
    <r>
      <rPr>
        <b/>
        <sz val="10.5"/>
        <color rgb="FF000000"/>
        <rFont val="Arial"/>
      </rPr>
      <t>IED José Acevedo</t>
    </r>
    <r>
      <rPr>
        <sz val="10.5"/>
        <color rgb="FF000000"/>
        <rFont val="Arial"/>
      </rPr>
      <t xml:space="preserve">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</si>
  <si>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Durante el mes de marzo, el diseño de estrategias y herramientas de transversalización se orientó principalmente a la articulación de las apuestas de la línea de cuidado con el Sistema Distrital de Cuidado. En este marco, se avanzó en la exploración de modelos de intervención, criterios de visibilización y posibles acciones conjuntas, con el propósito de posicionar el enfoque de transformación cultural en torno al reconocimiento, la redistribución y la reducción del trabajo de cuidado.
Como resultado de este proceso, se diseñaron dos herramientas clave de alineación narrativa orientadas a garantizar la transversalización del enfoque de transformación cultural en el proyecto Museo-Ciudad de los Andes, previsto para su implementación en el segundo semestre de 2026. En particular, el equipo desarrolló: (i) una matriz de consistencia narrativa que articula los contenidos técnicos con los objetivos de visibilización del Sistema Distrital de Cuidado; (ii) una propuesta preliminar de agenda de contenidos; y (iii) un conjunto de exploraciones lúdico-artísticas orientadas a la apropiación ciudadana y a la visibilización de hitos estratégicos del sistema desde una perspectiva de transformación cultural.
Por otra parte, en articulación con la línea de prevención de violencias, y reconociendo como prioritaria la atención a mujeres migrantes, retornadas y en movilidad, se adelantaron espacios de trabajo con la Dirección de Enfoque Diferencial de la Secretaría Distrital de la Mujer. Como resultado, se concertó una estrategia de transversalización bidireccional orientada al fortalecimiento mutuo de capacidades, enfoques y metodologías entre equipos, con el fin de potenciar la integración del enfoque de transformación cultural y el enfoque diferencial en las intervenciones institucionales.</t>
  </si>
  <si>
    <t>En el marco del acompañamiento técnico a la formulación, implementación y seguimiento de acciones estratégicas, durante el mes de marzo se desarrollaron acciones orientadas a fortalecer la articulación interdependencias e intersecctorial para la coherencia técnica en la implementación de la estrategia de transformación cultural.
En este sentido, se realizó seguimiento y acompañamiento a la enlace de comunicaciones de la Secretaría Distrital de la Mujer, promoviendo la alineación entre los enfoques técnicos de la estrategia y su posicionamiento comunicativo. Este proceso permitió consolidar criterios compartidos para la visibilización de las apuestas institucionales, materializados en la elaboración de un documento orientador de lineamientos comunicativos y en la emisión de un documento comunicativo con ajustes y recomendaciones para la difusión de la acción de transformación cultural “Al Parque El Tunal”, fortaleciendo la consistencia narrativa entre áreas.
De manera paralela, se avanzó en la articulación técnica con los equipos responsables de la producción de las iniciativas Ruta Caleidoscopio, Sala Caleidoscopio y Laboratorio de Soluciones (Memorando de entiendimiento con Plural), mediante la realización de mesas técnicas orientadas al diseño y formulación de sus sistemas de monitoreo de cambio comportamental. Estos espacios facilitaron la construcción conjunta de criterios metodológicos, la homologación de enfoques de seguimiento y la integración de indicadores, promoviendo una lectura compartida de resultados y avances entre dependencias. Como resultado, se emitieron conceptos técnicos para cada iniciativa, asegurando su alineación con los objetivos estratégicos de transformación cultural y fortaleciendo la toma de decisiones basada en evidencia.</t>
  </si>
  <si>
    <t>https://secretariadistritald.sharepoint.com/:f:/s/ContratacinSPI-2022/IgCzUKtV2-pATYasJDOW_01HAcdo082wFD9H81wgnijxta8?e=4DDoLU</t>
  </si>
  <si>
    <t>https://secretariadistritald.sharepoint.com/:f:/s/ContratacinSPI-2022/IgADwKAEtphHQrnyoWeuVXtrAS9PE1-WWGakeOGpeH67hlo?e=lUERF6</t>
  </si>
  <si>
    <t>https://secretariadistritald.sharepoint.com/:f:/s/ContratacinSPI-2022/IgDyIA9dP1LgS7fT9bvYMMuZARMGgDM1enFr2hxsmNKBqsY?e=SFFkWl</t>
  </si>
  <si>
    <t>Durante abril se avanzó en la identificación y apertura de espacios de articulación con entidades, dependencias y actores territoriales que pueden incorporar el enfoque de transformación cultural y derechos humanos de las mujeres en sus agendas. En esta tarea se ubican 5 ejercicios.
Uno de los avances más relevantes fue la reunión con la Secretaría de Seguridad, Convivencia y Justicia, donde se retomó la conversación entre ambas entidades y se identificaron puntos de encuentro entre cultura ciudadana, prevención de violencias, gestión de conflictividades y transformación de comportamientos. Este espacio permitió proyectar nuevas acciones conjuntas y revisar posibles pilotos de intervención articulada.
También se abrió una ruta de trabajo con la USPEC, a partir de la presentación de la Estrategia de Transformaciones Culturales y la exploración de posibles escenarios de implementación con funcionariado y contratistas. En esta misma línea, se sostuvo articulación con CODFA, en el marco de la política distrital de familias, para revisar la participación de la estrategia en el Día de la Familia y posibles conexiones con Cuidados Itinerantes y entornos universitarios.
En el componente territorial, se avanzó con Cultura Fontibón para explorar la llegada de las metodologías de prevención de violencias a procesos culturales, compañías artísticas y espacios de participación local. También se sostuvo una reunión con Entornos Escolares de Fontibón, orientada a revisar posibilidades de trabajo con colegios priorizados y actores comunitarios del sector.</t>
  </si>
  <si>
    <t xml:space="preserve">
Una parte importante del apoyo técnico se orientó a que niñas, niños, adolescentes y comunidades educativas cuenten con herramientas para reflexionar sobre el cuidado, las violencias basadas en género y las redes de apoyo. En el CEDID Ciudad Bolívar y en la IED José Acevedo y Gómez se avanzó en la preparación de acciones con estudiantes para trabajar Caleidoscopio y Ruta Caleidoscopio, promoviendo conversaciones sobre la distribución desigual del cuidado, la corresponsabilidad y las prácticas cotidianas que afectan la vida de las mujeres.
En Entornos Escolares de Engativá, el Colegio Margarita Bosco y el Colegio Gerardo Paredes, el apoyo técnico permitió acercar metodologías de prevención del acoso sexual, feminicidio y violencias de género a estudiantes, docentes y equipos de orientación. Estas acciones buscan que la comunidad educativa reconozca señales de riesgo, fortalezca redes de apoyo y cuente con herramientas para actuar de manera oportuna, cuidadosa y sin revictimizar.
En escenarios institucionales como el IGAC y la Alcaldía Local de Suba, se trabajó para que funcionariado, contratistas y equipos territoriales incorporen herramientas pedagógicas de prevención de violencias en sus propios espacios de trabajo y en su relación con la ciudadanía. Esto amplía la capacidad de respuesta comunitaria frente al acoso sexual, el feminicidio y otras violencias contra las mujeres.
Con el Colegio Técnico de Palermo se avanzó en una propuesta de implementación de la Ruta Caleidoscopio con adolescentes, orientada a cuestionar estereotipos sobre el cuidado y promover prácticas más corresponsables desde la vida escolar.
</t>
  </si>
  <si>
    <t>En esta tarea se ubican los ejercicios donde la articulación avanzó hacia la planeación operativa, la implementación o el seguimiento de procesos ya iniciados. En total, se registran 2 ejercicios.
El primero corresponde a la Megatoma del Portal Usme, en el marco del Plan Local de Seguridad para las Mujeres. En este espacio se avanzó en la formulación operativa de una jornada interinstitucional para la prevención del acoso sexual en espacio público. Se definieron puntos de intervención, roles de las entidades participantes, restricciones operativas, condiciones de ingreso al sistema, validación de materiales y participación de la Estrategia de Transformaciones Culturales con un dispositivo pedagógico en el hall del portal.
El segundo corresponde al seguimiento realizado con la Manzana de Cuidado de Mochuelo. Allí se revisó el balance de una actividad desarrollada con Educación Flexible, se identificaron oportunidades de mejora metodológica y se exploró una nueva articulación con la Fundación Proyecto de Vida, orientada al trabajo con niñas, niños, adolescentes y personas cuidadoras. Este espacio permitió dar continuidad al proceso territorial y proyectar nuevas acciones para los meses siguientes.</t>
  </si>
  <si>
    <t xml:space="preserve">Tarea No. 2	</t>
  </si>
  <si>
    <t>Tarea No. 3</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</si>
  <si>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</si>
  <si>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</si>
  <si>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</si>
  <si>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</si>
  <si>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</si>
  <si>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</si>
  <si>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</si>
  <si>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</si>
  <si>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</si>
  <si>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</si>
  <si>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</si>
  <si>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</si>
  <si>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</si>
  <si>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</si>
  <si>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</si>
  <si>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</si>
  <si>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</si>
  <si>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</si>
  <si>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</si>
  <si>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</si>
  <si>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</si>
  <si>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</si>
  <si>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</si>
  <si>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</si>
  <si>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</si>
  <si>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</si>
  <si>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</si>
  <si>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</si>
  <si>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</si>
  <si>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</si>
  <si>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</si>
  <si>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</si>
  <si>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</si>
  <si>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</si>
  <si>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</si>
  <si>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Durante el mes de marzo se desarrollaron acciones de seguimiento, implementación y monitoreo en el marco de la Línea de Cuidado de la Estrategia de Transformaciones Culturales. En el componente de gestión, se realizaron dos reuniones de seguimiento del equipo de la Línea (13 y 20 de marzo), en las que se definieron orientaciones para la gestión administrativa y territorial, con el fin de dar cumplimiento a los compromisos suscritos y a las metas establecidas.
En el componente de implementación, el equipo desarrolló un total de 40 actividades en distintos escenarios territoriales, entre ellos Bibliotecas Públicas de Bogotá, Manzanas del Cuidado, Alcaldías Locales, Instituciones Educativas Distritales y Buses del Cuidado, entre otros. De estas, 31 correspondieron a la estrategia Laboratorio de Soluciones y 9 a la estrategia Caleidoscopio, lo que evidencia un avance en la ejecución de acciones orientadas a la sensibilización y transformación cultural en torno a la redistribución del trabajo de cuidado no remunerado.
De manera complementaria, se realizó el monitoreo de las acciones mediante la matriz de reporte de actividades, la cual funcionó como herramienta de seguimiento y orientación para la gestión territorial, administrativa y de articulación del equipo, permitiendo consolidar información relevante para la toma de decisiones y la mejora continua de las acciones implementadas.
El total de personas participantes durante el mes de marzo fueron 818.</t>
  </si>
  <si>
    <t>Entre enero y marzo se consolidaron avances en las fases de alistamiento, implementación, seguimiento y ampliación territorial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Asimismo, se desarrollaron acciones de fortalecimiento institucional del Comité de Cuidado de Mujeres de Bogotá mediante encuentros con las Consejeras Consultivas de Mujeres, favoreciendo la apropiación de roles y la continuidad organizativa.
En febrero se avanzó en la implementación del Plan Operativo a través de espacios de coordinación estratégica y seguimiento con el equipo base y territorial. Se desarrollaron acciones de sensibilización mediante metodologías participativas dirigidas a docentes y personas mayores, así como el posicionamiento del enfoque de cuidado en escenarios de articulación interinstitucional, junto con el fortalecimiento de los procesos de seguimiento y sistematización.
En marzo se consolidó la expansión de la implementación territorial mediante el desarrollo de actividades en diversos escenarios comunitarios e institucionales, fortaleciendo la articulación con actores locales y ampliando el alcance de las estrategias Laboratorio de Soluciones y Caleidoscopio. De manera complementaria, se dio continuidad a los procesos de seguimiento, monitoreo y ajuste de la gestión, consolidando herramientas para la evaluación y mejora continua.
Hasta el mes de marzo, se logró una participación acumulada de 936 personas en actividades de transformación cultural para la redistribución de trabajos de cuidado no remunerados.
En cuanto a la vinculación de personas participantes, con corte a marzo se ha alcanzado un total acumulado de participantes superior al reportado en febrero, evidenciando un crecimiento sostenido en la cobertura de las acciones de transformación cultural.</t>
  </si>
  <si>
    <t xml:space="preserve">	•	Consolidación del modelo operativo y pedagógico: la estructuración de las rutas metodológicas y su implementación progresiva fortalecieron la coherencia técnica del Plan Operativo, facilitando la ejecución articulada de las estrategias en territorio.
	•	Ampliación sostenida de la cobertura territorial: el desarrollo de actividades en diversos escenarios institucionales y comunitarios permitió incrementar el alcance de la Línea de Cuidado y fortalecer su posicionamiento en distintos espacios de intervención.
	•	Fortalecimiento de la gestión y articulación interinstitucional: las reuniones de seguimiento y la participación en escenarios locales consolidaron la coordinación del equipo y la articulación con actores territoriales, mejorando la capacidad de respuesta frente a las metas establecidas.
	•	Mejoramiento de los procesos de seguimiento y toma de decisiones: el uso de la matriz de reporte y el desarrollo de herramientas de monitoreo permitió optimizar la trazabilidad de la información, identificar oportunidades de mejora y orientar la gestión hacia resultados más efectivos.</t>
  </si>
  <si>
    <t>Entre enero y abril se consolidaron avances en las fases de alistamiento, implementación, seguimiento y ampliación territorial de la Línea de Cuidado de la Estrategia de Transformaciones Culturales, fortaleciendo las bases técnicas, metodológicas y operativas para el desarrollo de acciones orientadas a la redistribución del trabajo de cuidado no remunerado.
En enero se avanzó en el alistamiento técnico mediante la elaboración de los anexos pedagógicos de las estrategias Caleidoscopio y Laboratorio de Soluciones, fortaleciendo la coherencia metodológica del Plan Operativo. Asimismo, se desarrollaron acciones de fortalecimiento institucional del Comité de Cuidado de Mujeres de Bogotá (CCMB) mediante encuentros con las Consejeras Consultivas de Mujeres.
En febrero se avanzó en la implementación del Plan Operativo a través de espacios de coordinación estratégica y seguimiento con el equipo base y territorial. Además, se desarrollaron acciones de sensibilización mediante metodologías participativas dirigidas a docentes, personas mayores y actores institucionales, junto con el fortalecimiento de los procesos de seguimiento y sistematización.
En marzo se consolidó la expansión de la implementación territorial mediante actividades en diversos escenarios comunitarios e institucionales, fortaleciendo la articulación con actores locales y ampliando el alcance de las estrategias Laboratorio de Soluciones y Caleidoscopio. Paralelamente, se dio continuidad a los procesos de monitoreo y ajuste de la gestión.
Durante abril se fortaleció la implementación territorial y la consolidación metodológica de la Línea de Cuidado mediante 38 acciones desarrolladas en 14 localidades, alcanzando la participación de 885 personas en escenarios educativos, comunitarios e institucionales. Asimismo, se avanzó en la consolidación de la Ruta Caleidoscopio, el fortalecimiento de herramientas de seguimiento y evaluación en articulación con Fundación Plural, BID y Equimundo, y el desarrollo de acciones orientadas al fortalecimiento técnico y participativo del CCMB.
Con corte al mes de abril, la Línea de Cuidado evidencia un crecimiento sostenido en la cobertura territorial, el fortalecimiento de sus procesos metodológicos y de evaluación, y la consolidación de articulaciones institucionales para la promoción de transformaciones culturales orientadas a la corresponsabilidad y redistribución del cuidado.</t>
  </si>
  <si>
    <t>* Ampliación de la cobertura territorial y poblacional: las acciones desarrolladas en distintas localidades y escenarios comunitarios permitieron acercar procesos de sensibilización y transformación cultural a estudiantes, personas mayores, mujeres cuidadoras y comunidades vinculadas a las Manzanas del Cuidado.
* Fortalecimiento técnico y metodológico de la Línea de Cuidado: la consolidación de las rutas pedagógicas y de la Ruta Caleidoscopio permitió mejorar la coherencia, pertinencia y sostenibilidad de las acciones implementadas con distintos grupos poblacionales.
* Mejora en los procesos de seguimiento y evaluación: el fortalecimiento de herramientas de monitoreo, indicadores y mecanismos de sistematización favoreció la toma de decisiones basada en evidencia y la mejora continua de las acciones territoriales.
* Fortalecimiento de la articulación institucional y comunitaria: el trabajo conjunto con entidades distritales, organizaciones y espacios de participación como el CCMB permitió consolidar redes de trabajo y ampliar el posicionamiento del enfoque de corresponsabilidad y redistribución del cuidado.</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</si>
  <si>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</si>
  <si>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</si>
  <si>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</si>
  <si>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</si>
  <si>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</si>
  <si>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</si>
  <si>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</si>
  <si>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0"/>
        <color theme="1"/>
        <rFont val="Arial"/>
        <family val="2"/>
      </rPr>
      <t>En primer lugar, se desarrollaron las reuniones de seguimiento del equipo base de la Estrategia de Transformaciones Culturales</t>
    </r>
    <r>
      <rPr>
        <sz val="10"/>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0"/>
        <color theme="1"/>
        <rFont val="Arial"/>
        <family val="2"/>
      </rPr>
      <t>se desarrollaron espacios de seguimiento con el equipo territorial de la Línea de Cuidado</t>
    </r>
    <r>
      <rPr>
        <sz val="10"/>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</si>
  <si>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0"/>
        <color theme="1"/>
        <rFont val="Arial"/>
        <family val="2"/>
      </rPr>
      <t>espacios de sensibilización con distintos grupos poblacionales, entre ellos docentes y actores institucionales, mediante la implementación de la metodología “¿Usted qué haría?”</t>
    </r>
    <r>
      <rPr>
        <sz val="10"/>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0"/>
        <color theme="1"/>
        <rFont val="Arial"/>
        <family val="2"/>
      </rPr>
      <t>se participó en  la primera sesión del Comité Operativo Local para las Familias – COLFA de la localidad de Usaquén,</t>
    </r>
    <r>
      <rPr>
        <sz val="10"/>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0"/>
        <color theme="1"/>
        <rFont val="Arial"/>
        <family val="2"/>
      </rPr>
      <t>En complemento, los días 24 y 26 de febrero se implementó la metodología "De la experiencia al autocuidado" en el Centro Día La Casa del Árbol,</t>
    </r>
    <r>
      <rPr>
        <sz val="10"/>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</si>
  <si>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0"/>
        <color theme="1"/>
        <rFont val="Arial"/>
        <family val="2"/>
      </rPr>
      <t>diligenciamiento y actualización de la matriz de reporte de actividades</t>
    </r>
    <r>
      <rPr>
        <sz val="10"/>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0"/>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0"/>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0"/>
        <color theme="1"/>
        <rFont val="Arial"/>
        <family val="2"/>
      </rPr>
      <t>se diseñaron versiones preliminares de tableros de encuesta pre y post como herramientas para la medición de resultados</t>
    </r>
    <r>
      <rPr>
        <sz val="10"/>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</si>
  <si>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</si>
  <si>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</si>
  <si>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</si>
  <si>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Durante el mes de marzo se dio continuidad a la implementación y seguimiento del Plan Operativo de la Línea de Cuidado de la Estrategia de Transformaciones Culturales, consolidando los procesos de articulación y gestión definidos en los meses anteriores.
En este periodo se desarrollaron acciones orientadas a fortalecer el esquema de seguimiento y coordinación del plan operativo. En primer lugar, se llevaron a cabo reuniones de seguimiento del equipo base de la Estrategia de Transformaciones Culturales, realizadas los días 3,10, 17, 19 y 24 de marzo, en las que se revisaron los avances y alertas frente al plan de acción, se definieron orientaciones estratégicas para la implementación de actividades priorizadas como los prototipados y monitoreo de avance de la Línea de Cuidado, la realización de la actividad de la ETC en el Parque El Tunal y los aspectos logísticos y operativos de la participación en la actividad del 8M, y se establecieron lineamientos para la gestión administrativa y logística de las acciones territoriales de la Línea de Cuidado. 
De manera complementaria, se desarrollaron espacios de seguimiento con el equipo territorial de la Línea de Cuidado, orientados a la planeación de actividades, el fortalecimiento de los mecanismos de reporte y la definición de criterios para la sistematización de la gestión territorial. Estos espacios permitieron ajustar la programación de las acciones en territorio, fortalecer la coordinación interna del equipo y garantizar la coherencia entre las acciones implementadas y los lineamientos establecidos en el plan operativo. Se realizaron el 13 y el 20 de marzo.
Asimismo, se avanzó en los procesos de articulación necesarios para dar cumplimiento a lo planeado en la gestión territorial de la Línea con actores como Biblored, Alcaldía Local de Suba, Mesa de Orientadores de la localidad de Engativá y  Universidad de los Andes, contribuyendo al cumplimiento de las metas establecidas y al fortalecimiento de la gestión técnica y operativa de la Línea de Cuidado. También, con respecto de procesos internos, se realizaron reuniones con el equipo del Sistema Distrital de Cuidado, específicamente con el equipo del Modelo de Asistencia Personal (MAP) y Cuidados Comunitarios, consolidando frentes de trabajo que desde la gestión interna de la Secretaría llevará al cumplimiento a satisfacción del plan operativo.</t>
  </si>
  <si>
    <t>Durante el mes de marzo se desarrollaron acciones de implementación territorial orientadas a la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espacios de activación con distintos grupos poblacionales, entre ellos niñas niños y adolescentes a través de la estrategia Caleidoscopio, y servidoras públicas, personas mayores y personas ciuidadoras a través de la estrategia Laboratorio de Soluciones, esto mediante la implementación de las metodologías como "A cuidar se aprende", "¿Cuántas manos se necesitan para cuidar?", "Círculo de emociones", "Misión Cuidado", "Manos a la obra en este mundo al revés", entre otras. Algunos de los  escenarios en los que se realizaron estas actividades fueron la Alcaldía Local de Suba, Manzanas del Cuidado, Buses del Cuidado, la Red de Bibliotecas Públicas de Bogotá, IED Jose Maria Restrepo, Jardín Infantil Ideando, Salón Comunal El Tejar, Universidad Central, Parque El Tunal, IED Jorge Mario Bergoglio, el CEFE San Cristóbal, Colegio Margarita Bosco, entre otros, en donde se desarrollaron ejercicios participativos que permitieron identificar situaciones relacionadas con la sobrecarga de cuidado y generar reflexiones en torno a la redistribución de estas tareas en los entornos familiares y comunitarios.
Asimismo, se adelantaron acciones en espacios de articulación interinstitucional en los que se socializó el enfoque de la Estrategia de Transformaciones Culturales y se promovieron reflexiones sobre la relación entre las desigualdades de género y la distribución del tiempo de cuidado, contribuyendo al posicionamiento del tema en escenarios de gestión territorial.
Con la implementación de estas jornadas, 40 en total, se alcanzó durante el mes de marzo una participación total de 818 personas, de las cuales 487 corresponde a actividades de Laboratorio de Soluciones y 331 a Caleidoscopio.
Estas acciones permitieron fortalecer procesos de activación comunitaria, visibilizar brechas en la distribución del cuidado y promover el diálogo colectivo sobre la corresponsabilidad en el trabajo de cuidado no remunerado.</t>
  </si>
  <si>
    <t>Durante el mes de marzo se desarrollaron acciones orientadas al seguimiento, evaluación y sistematización de la implementación de las actividades de la Línea de Cuidado de la Estrategia de Transformaciones Culturales. Este proceso se llevó a cabo principalmente mediante el diligenciamiento y actualización de la matriz de reporte de actividades,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se desarrollaron espacios de seguimiento y orientación técnica como las reuniones para el sistema de evaluación con Fundación Plural, realizadas el 4, 11 y 25 de marzo, en las que se establecieron lineamientos para el monitoreo y la sistematización de las actividades implementadas por la Línea en lo que corresponde al proyecto cofinanciado por el BID y Equimundo. En estos espacios se revisaron criterios para el registro, análisis y uso de la información con el fin de fortalecer los procesos de evaluación y generación de aprendizajes institucionales.
Estas acciones contribuyen a mejorar la trazabilidad de la información, fortalecer los procesos de evaluación interna y orientar la toma de decisiones para la mejora continua de las acciones de transformación cultural.</t>
  </si>
  <si>
    <t>El 25 de marzo se llevó a cabo la sesión ordinaria de la mesa coordinadora del CCMB. Se desarrollaron dos sesiones virtuales con acompañamiento de la Secretaría Técnica para la construcción del plan de acción anual del espacio autónomo: 11 y 13 de marzo.
Se enviaron las siguientes invitaciones a las Consejeras Consultivas: Audiencia Pública de rendición de cuentas de la administración distrital  2025; Velatón "No más violencia contra las mujeres; a la proyección de la película “Ana Rosa” en la Cinemateca; y al lanzamiento de la Unidad de Representación de Victimas por Violencias Basadas en Género o por Prejuicio de la Defensoría del Pueblo Regional Bogotá.
Se adelantaron las siguientes actividades:
· Aplicación del instrumento de caracterización al Consejo Consultivo de Mujeres, con el fin de identificar intereses y necesidades
· Construcción del documento de propuesta formativa con temas priorizados por el CCMB
· Implementación de dos (2) sesiones de fortalecimiento técnico realizadas los días 20 y 27 de marzo, el primero dirigido a la construcción de espacio de reconocimiento, enfocado en el fortalecimiento de habilidades relacionales y la construcción de acuerdos iniciales para el trabajo colectivo y la segunda sesión sobre la Política Pública de Mujeres y Equidad de Género (PPMYEG) y su plan de acción.
· Reuniones de articulación con otras dependencias de la SDMujer, orientadas a la coordinación y al desarrollo de acciones conjuntas para el fortalecimiento del CCMB en el marco del plan de formación: 02 de marzo, 16 de marzo y 26 de marzo.
De igual manera en el marco del fortalecimiento a la instancia, se actualizó la propuesta de la ruta metodológica orientada a la revisión y modificación de los Decretos 364 de 2021 y 304 de 2023, normativas que reglamentan el funcionamiento y el proceso eleccionario del CCMB. Esta ruta establece los criterios de análisis jurídico y técnico, así como las fases de contraste operativo, revisión normativa y construcción participativa. Así mismo, se inició la implementación de dicha ruta mediante la identificación preliminar de elementos técnicos y jurídicos susceptibles de ajuste, a partir del análisis comparado de los decretos vigentes y de las situaciones operativas</t>
  </si>
  <si>
    <t>Tarea 1. Marzo</t>
  </si>
  <si>
    <t>Tarea 2. Marzo</t>
  </si>
  <si>
    <t>Tarea 3. Marzo</t>
  </si>
  <si>
    <t>Durante el mes de abril se avanzó en el seguimiento, evaluación y sistematización de las acciones de la Línea de Cuidado, en el marco de la implementación del Plan Operativo de la Estrategia de Transformaciones Culturales, fortaleciendo la trazabilidad, el análisis de resultados y la toma de decisiones basada en evidencia.
En este periodo se consolidó el uso de la matriz de reporte de actividades como herramienta de gestión, permitiendo registrar y analizar la información de las acciones territoriales y de los procesos de articulación institucional y comunitaria. Este ejercicio facilitó la identificación de avances, retos y oportunidades de mejora en las intervenciones orientadas a la redistribución del trabajo de cuidado no remunerado.
De manera complementaria, se desarrollaron espacios de seguimiento técnico (1, 15 y 29 de abril) en articulación con Fundación Plural, BID y Equimundo, en los que se avanzó en la estructuración del sistema de evaluación de la Ruta Caleidoscopio. Como resultado, se definieron indicadores, cronogramas, instrumentos de recolección de información y requerimientos para su implementación en territorio.
Asimismo, se fortalecieron las herramientas de monitoreo mediante la revisión de indicadores de cobertura y resultado, la definición de criterios muestrales y la estructuración de estrategias de transferencia metodológica para los equipos implementadores. También se avanzó en la organización de procesos de sistematización de información cualitativa y cuantitativa, así como en la proyección del proceso de medición de la estrategia.
Resultados principales: Avance en la estructuración del sistema de evaluación de la Ruta Caleidoscopio, fortalecimiento de capacidades técnicas para el monitoreo y análisis de resultados y consolidación de información para la mejora continua de las acciones.
Beneficios para la ciudadanía:Intervenciones más efectivas y ajustadas a las necesidades reales, gracias al uso de evidencia en la toma de decisiones, mayor transparencia y trazabilidad de la gestión pública en acciones de transformación cultural.</t>
  </si>
  <si>
    <t>El 29 de abril se llevó a cabo la sesión ordinaria de la mesa coordinadora del CCMB. Hubo un espacio participativo el 17 de abril con la Secretaría Distrital de Planación y la Secretaría Distrital de la Mujer para formular acciones que involucren al CCMB en el Plan Anual de Participación del POT y una reunión con la Secretaría Distrital de Gobierno el 13 del mismo mes. Para preparar este último espacio, la Secretaría Técnica y la Dirección de Territorialización facilitaron dos mesas de trabajo: 8 y 10 de abril.
Adicionalmente, el 24 de abril se llevó a cabo una mesa de trabajo facilitara por la Secertaría Técnica orientada a definir las propuestas que presentarán las consultivas a los Sectores en el marco del primer Espacio Ampliado del CCMB
Se continuó con la implementación de acciones orientadas al fortalecimiento del Consejo Consultivo de Mujeres de Bogotá (CCMB), en coherencia con el plan de formación construido a partir de las necesidades identificadas previamente.
En este marco, se desarrollaron dos (2) sesiones de fortalecimiento técnico los días 7 y 24 de abril, en articulación con la Dirección de Derechos y Diseño de Política de la Secretaría Distrital de la Mujer. Estas sesiones estuvieron orientadas al reconocimiento y apropiación de la Política Pública de Mujeres y Equidad de Género (PPMYEG), abordando elementos clave para su comprensión e implementación, con el propósito de fortalecer las capacidades de las consejeras para el ejercicio de su rol en el seguimiento y acompañamiento a la implementación de la política pública.
De manera complementaria, se avanzó en la construcción de la propuesta metodológica para el desarrollo de sesiones participativas en el marco del proceso de revisión y modificación de los Decreto 364 de 2021 y Decreto 304 de 2023, normativas que reglamentan el funcionamiento y el proceso eleccionario del CCMB. Para ello, se llevaron a cabo sesiones preparatorias los días 10 y 15 de abril y de articulación con el equipo de la SCPI, orientadas a la definición de enfoques, alcances metodológicos y necesidades técnicas para el diseño de los espacios participativos. Este ejercicio permitió estructurar una propuesta metodológica.</t>
  </si>
  <si>
    <t>Tarea 1. Abril</t>
  </si>
  <si>
    <t>Tarea 2. Abril</t>
  </si>
  <si>
    <t>Tarea 3. Abril</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</si>
  <si>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</si>
  <si>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</si>
  <si>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</si>
  <si>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</si>
  <si>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</si>
  <si>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</si>
  <si>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</si>
  <si>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rPr>
        <sz val="11"/>
        <color rgb="FF000000"/>
        <rFont val="Arial"/>
        <family val="2"/>
      </rP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rgb="FF000000"/>
        <rFont val="Arial"/>
        <family val="2"/>
      </rPr>
      <t>(4) encuentros comunitarios</t>
    </r>
    <r>
      <rPr>
        <sz val="11"/>
        <color rgb="FF000000"/>
        <rFont val="Arial"/>
        <family val="2"/>
      </rPr>
      <t xml:space="preserve"> en febrero, con la </t>
    </r>
    <r>
      <rPr>
        <b/>
        <sz val="11"/>
        <color rgb="FF000000"/>
        <rFont val="Arial"/>
        <family val="2"/>
      </rPr>
      <t>participación de 103 personas</t>
    </r>
    <r>
      <rPr>
        <sz val="11"/>
        <color rgb="FF000000"/>
        <rFont val="Arial"/>
        <family val="2"/>
      </rPr>
      <t>, y se han realizado ajustes metodológicos que fortalecen la coherencia entre señales de riesgo, brechas culturales y prácticas concretas de acompañamiento empático y sostenido.</t>
    </r>
  </si>
  <si>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</si>
  <si>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r>
      <rPr>
        <b/>
        <sz val="11"/>
        <color rgb="FF000000"/>
        <rFont val="Arial"/>
      </rPr>
      <t>Durante el mes de marzo se desarrollaron doce (12) encuentros comunitarios y activaciones territoriales en el marco de la estrategia Tu Voz, transformar el dolor en prevención, alcanzando la participación de 384 personas, de las cuales 282 fueron mujeres</t>
    </r>
    <r>
      <rPr>
        <sz val="11"/>
        <color rgb="FF000000"/>
        <rFont val="Arial"/>
      </rPr>
      <t xml:space="preserve">. La implementación se concentró principalmente en la metodología Tu Voz Sostiene; se realizó una acción de Tu Voz Reconoce con población adolescente para la comprensión del ciclo de la violencia, así como dos acciones adicionales (caracterización y Tu Voz Acompaña) con estudiantes de la IED Las Américas, profundizando en prácticas de acompañamiento. Estas actividades se desplegaron en diversas localidades priorizadas de Bogotá y contaron con articulación con universidades, instituciones educativas y organizaciones sociales, consolidando presencia territorial y trabajo interinstitucional.
Paralelamente, se avanzó en el fortalecimiento metodológico de la estrategia mediante el </t>
    </r>
    <r>
      <rPr>
        <b/>
        <sz val="11"/>
        <color rgb="FF000000"/>
        <rFont val="Arial"/>
      </rPr>
      <t>ajuste de la ruta pedagógica y la consolidación de una propuesta de indicadores orientada a mejorar el seguimiento de resultados e impactos.</t>
    </r>
    <r>
      <rPr>
        <sz val="11"/>
        <color rgb="FF000000"/>
        <rFont val="Arial"/>
      </rPr>
      <t xml:space="preserve"> Esta apuesta prioriza procesos pedagógicos secuenciales, mediciones simples e integradas (pre–post), y el uso de herramientas cualitativas y participativas que permiten identificar cambios en actitudes, narrativas y prácticas de acompañamiento  mujeres inmersas en ciclos de violencia. Asimismo, se promovió la simplificación de instrumentos, el uso de registros colectivos y bitácoras de campo, y la incorporación de escalas de medición del nivel de involucramiento, con el fin de garantizar información útil, viable y alineada con los objetivos de transformación cultural, sin afectar el desarrollo pedagógico ni las condiciones operativas del trabajo en territorio.</t>
    </r>
  </si>
  <si>
    <r>
      <rPr>
        <sz val="11"/>
        <color rgb="FF000000"/>
        <rFont val="Arial"/>
      </rPr>
      <t xml:space="preserve">Al cierre acumulado de febrero y marzo, la Línea de Prevención de Violencias contra las Mujeres evidencia avances significativos tanto en la consolidación metodológica como en la implementación territorial de la estrategia Tu Voz, transformar el dolor en prevención. En febrero se establecieron las bases operativas y metodológicas para la vigencia 2026, orientadas a la prevención del feminicidio, incluyendo el ajuste y pilotaje de la metodología Tu Voz Sostiene en espacio público, el fortalecimiento de herramientas para redes de apoyo y el diseño de instrumentos de medición enfocados en activación emocional, disposición al cambio y reconocimiento de barreras culturales.
</t>
    </r>
    <r>
      <rPr>
        <b/>
        <sz val="11"/>
        <color rgb="FF000000"/>
        <rFont val="Arial"/>
      </rPr>
      <t>La estrategia amplió su alcance a 16 encuentros y activaciones territoriales, logrando una participación acumulada de 487 personas</t>
    </r>
    <r>
      <rPr>
        <sz val="11"/>
        <color rgb="FF000000"/>
        <rFont val="Arial"/>
      </rPr>
      <t>. La implementación se concentró en Tu Voz Sostiene, complementada con acciones de Tu Voz Reconoce y Tu Voz Acompaña, incorporando población adolescente y diversificando los escenarios de intervención en múltiples localidades priorizadas de Bogotá, en articulación con actores institucionales y comunitarios. era paralela, se consolidaron ajustes en la ruta pedagógica y en la propuesta de indicadores, orientados a mediciones más simples, participativas y útiles, que permiten evidenciar cambios en narrativas, actitudes y prácticas de acompañamiento, fortaleciendo así la trazabilidad, calidad y sostenibilidad de la estrategia en el territorio.</t>
    </r>
  </si>
  <si>
    <t>En lo comunitario, ha fortalecido la capacidad de las redes de apoyo para identificar señales de riesgo y actuar desde un acompañamiento empático, informado y no revictimizante, promoviendo cambios en narrativas y actitudes frente a las violencias contra las mujeres. En lo metodológico, ha permitido consolidar una ruta pedagógica más coherente y secuencial, junto con instrumentos de medición más simples, participativos y útiles, que mejoran la trazabilidad de los procesos y la comprensión de los cambios generados en las personas participantes. Finalmente, en lo operativo e institucional, ha ampliado la cobertura territorial, fortalecido la articulación con actores comunitarios y entidades aliadas, y mejorado la capacidad del equipo para implementar acciones sostenibles, pertinentes y con mayor impacto en la prevención del feminicidio.</t>
  </si>
  <si>
    <t>* Prevención más efectiva y basada en evidencia: La consolidación de la ruta metodológica y sus herramientas de medición permite transformar actitudes y comportamientos frente a las violencias, fortaleciendo la capacidad ciudadana para reconocer riesgos y actuar oportunamente.
* Mayor cobertura y acceso en territorio: La ampliación de la estrategia y su articulación interinstitucional acerca las acciones de prevención a más comunidades, promoviendo entornos más seguros y una oferta institucional más accesible y coordinada.</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</si>
  <si>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</si>
  <si>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</si>
  <si>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</si>
  <si>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</si>
  <si>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</si>
  <si>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</si>
  <si>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</si>
  <si>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t>
  </si>
  <si>
    <t>Tarea 3: actualización del diseño metodlógico de Tu Voz Sostiene</t>
  </si>
  <si>
    <r>
      <rPr>
        <sz val="11"/>
        <color rgb="FF000000"/>
        <rFont val="Arial"/>
      </rPr>
      <t xml:space="preserve">Durante el mes de marzo, se realizaron un total de </t>
    </r>
    <r>
      <rPr>
        <b/>
        <sz val="11"/>
        <color rgb="FF000000"/>
        <rFont val="Arial"/>
      </rPr>
      <t>doce (12) encuentros comunitarios y activaciones territoriales para la implementación de la estrategia para la prevención del feminicidio "Tu Voz, transformar el dolor en prevención" con un total de  384 personas - 282 mujeres.</t>
    </r>
    <r>
      <rPr>
        <sz val="11"/>
        <color rgb="FF000000"/>
        <rFont val="Arial"/>
      </rPr>
      <t xml:space="preserve"> De ese total, nueve (9) acciones correspondieron a la implementación de la metodología Tu Voz Sostiene, dirigida a las redes de apoyo y la identificación de señales de riesgo de violencia y la apropiación de herramientas de acompañamiento empaticas con un total de 288 personas siendo 213 mujeres.Se implementó una (1) acción de Tu Voz Reconoce con adolescentes para el reconocimiento del ciclo de la violencia con 26 adolescentes 19 de ellas mujeres; y por ultimo dos (2) acciónes, una de caracterizacion y otra de Tu Voz Acompaña con 35 adolescentes de la IED LAs Americas, 20 de ellas mujeres. 
Estas implementaciones se realizaron en las localidades de Usme, Barrios Unidos, Santa Fe, Suba, Los Mártires, Engativá, Ciudad Bolívar, Engativá, Ciudad Bolívar, Kennedy y Tunjuelito articuladas con la Universidad Distrital, Universidad Minuto de Dios, Universidad Libre Instituciones Educativas Distritales, Biblioteca de Pasquilla, voluntariado de la Cruz Roja.</t>
    </r>
  </si>
  <si>
    <t>En el marco de la Estrategia de Transformación Cultural, durante el periodo se avanzó en la definición del sistema de medición para la Línea de Prevención de Violencias, orientado a fortalecer el seguimiento a resultados e impactos mediante herramientas simples, pertinentes y coherentes con las dinámicas territoriales y pedagógicas.
Para la estrategia de prevención del feminicidio “Tu Voz, transformar el dolor en prevención”, se estructuraron indicadores centrados en el reconocimiento de acciones transformadoras y en la identificación de cambios en actitudes y comportamientos asociados al acompañamiento empático, informado y sostenido frente a las violencias. Este sistema se articuló a procesos pedagógicos secuenciales, incorporando momentos de línea base, reflexión colectiva y cierre con re-medición o registro de compromisos, priorizando la usabilidad de la información y evitando la sobrecarga operativa.
Como parte del proceso, se integraron herramientas cualitativas y gradientes de medición —como escalas de involucramiento y dispositivos visuales— que permitieron captar niveles de apropiación, profundidad del acompañamiento y transformaciones en prácticas y narrativas. La sistematización se proyectó a través de bitácoras de campo, registros colectivos y ejercicios de categorización, fortaleciendo la lectura de resultados desde lo territorial.
Este proceso fue retroalimentado para garantizar que el sistema de medición fuera claro, accionable e integrado a las metodologías existentes. En esta línea, se priorizaron esquemas de medición pre–post, instrumentos ágiles y colectivos, y un enfoque orientado a evidenciar cambios reales sin afectar el desarrollo de las sesiones ni las capacidades operativas de los equipos.
En conjunto, se continúa trabajando en la consolidación de un sistema de medición orientado a la toma de decisiones basada en evidencia, equilibrando rigor técnico y viabilidad operativa, y permitiendo dar cuenta de transformaciones culturales en contextos comunitarios.</t>
  </si>
  <si>
    <t>Tarea 2</t>
  </si>
  <si>
    <t xml:space="preserve">Tarea 3 </t>
  </si>
  <si>
    <t>Durante el mes de abril se avanzó en el seguimiento, monitoreo y evaluación de la Línea de Prevención de Violencias contra las Mujeres (LPVCM) mediante la implementación piloto de los instrumentos de medición diseñados para la estrategia. Este ejercicio tuvo como objetivo evaluar cambios en percepciones, actitudes y capacidades de acompañamiento de redes de apoyo y actores comunitarios frente a las violencias contra las mujeres y el riesgo de feminicidio, a lo largo de las tres fases de la ruta metodológica.
El piloto incorporó herramientas diferenciadas por fase: en Tu Voz Sostiene se indagaron barreras iniciales frente al acompañamiento en casos de violencia; en Tu Voz Reconoce se exploró la apropiación de herramientas mediante ejercicios simbólicos y preguntas cualitativas; y en Tu Voz Acompaña se evaluó el nivel de involucramiento final a través de una escala de gradiente. Adicionalmente, se aplicó un instrumento para valorar la funcionalidad de los materiales y la percepción de seguridad del espacio pedagógico.
La implementación se realizó el 21 de abril en el Colegio Rogelio Salmona (Ciudad Bolívar) con 26 estudiantes de grado décimo. Entre los principales hallazgos se identificaron retos en la aplicación operativa del instrumento, particularmente en la recolección de respuestas individuales, lo que limitó la medición precisa del cambio esperado. No obstante, el ejercicio permitió evidenciar tendencias relevantes: una alta disposición inicial hacia acciones como escuchar sin juzgar, orientar rutas institucionales y promover la denuncia, junto con la persistencia de barreras asociadas a la minimización de la violencia y la normalización de relaciones de riesgo.
Estos resultados orientan ajustes metodológicos y operativos para fortalecer la medición del impacto, especialmente en la captura de cambios individuales y la claridad en la aplicación de los instrumentos. Asimismo, permiten afinar las estrategias pedagógicas para abordar de manera más efectiva las barreras identificadas.</t>
  </si>
  <si>
    <t>En continuidad con la reorganización pedagógica definida en marzo para la estrategia “Tu Voz transforma el dolor en prevención”, durante el mes de abril se avanzó en el diseño, ajuste y consolidación metodológica de las tres sesiones secuenciales que estructuran la ruta para la prevención del feminicidio: Tu Voz Sostiene, Tu Voz Reconoce y Tu Voz Acompaña. Este proceso permitió traducir la ruta conceptual en herramientas pedagógicas aplicables en territorio, fortaleciendo la coherencia, trazabilidad y capacidad de implementación de la acción.
Como resultado, se rediseñaron los momentos pedagógicos, recursos didácticos y dispositivos metodológicos de cada sesión, incorporando un enfoque relacional y comunitario orientado a transformar imaginarios, prácticas y comportamientos que perpetúan el silencio, la culpabilización y la indiferencia frente a las violencias basadas en género. Las tres metodologías se articulan como un proceso progresivo que fortalece el rol de las redes de apoyo como factor clave en la reducción del riesgo de feminicidio, a través de experiencias participativas, inmersivas y reflexivas.
Tu Voz Sostiene se consolidó como la fase inicial orientada a la identificación de barreras en las redes cercanas. A través de un tablero metodológico y narrativas basadas en situaciones reales, permite problematizar prácticas como la culpabilización, la normalización de la violencia y la indiferencia, promoviendo la reflexión colectiva sobre el papel de las redes en el sostenimiento o transformación de estas dinámicas.
Tu Voz Reconoce se fortaleció como una experiencia inmersiva para la comprensión del ciclo de la violencia. Mediante un recorrido performático en espiral, se representan sus fases (tensión, explosión y reconciliación), facilitando el reconocimiento de señales de riesgo y de las complejidades emocionales y sociales que enfrentan las mujeres. Esta metodología incorpora recursos simbólicos y culmina con la apropiación de herramientas concretas de acompañamiento empático.
Tu Voz Acompaña se ajustó como la fase orientada a la acción, promoviendo el desarrollo de capacidades prácticas en las redes de apoyo. A través de ejercicios colaborativos y simbólicos, se fortalecen habilidades como la escucha activa, la orientación a rutas de atención y la construcción de acuerdos de apoyo seguro, incorporando además un enfoque de autocuidado y corresponsabilidad.
Esto se traduce en acceso a metodologías más claras, estructuradas y efectivas para la prevención del feminicidio por parte de la ciudadania, la promoción de entornos comunitarios más empáticos, informados y corresponsables frente a las violencias y un mayor impacto de las acciones pedagógicas en la transformación de comportamientos y la protección de las mujeres lo que fortalece la capacidad del Distrito para incidir de manera efectiva en la prevención del feminicidio desde un enfoque comunitario y de transformación cultural</t>
  </si>
  <si>
    <t xml:space="preserve">Tarea 1 </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</si>
  <si>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</si>
  <si>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</si>
  <si>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</si>
  <si>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</si>
  <si>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</si>
  <si>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Se continua con el acompañamiento técnico de la Submesa para la garantia de derechos y a las consejeras territoriales de organizaciones de mujeres, con las cuales se proyecta realizar el plan de trabajo 2026 Se realizó la primera submesa del año y acompañamiento a PMU. Se realiza informe de gestión CTPD</t>
  </si>
  <si>
    <t>Se fortaleció el acompañamiento técnico a espacios de articulación institucional como la Submesa de Garantía de Derechos y a las consejeras de organizaciones de mujeres del CTPD. La SCPI participa en las reuniones de la submesa y en los PMU convocados por Secretraría de Gobierno. Se han contactado las consejeras CTPD y se les ha convocado a reuniones de trabajo.</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</si>
  <si>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</si>
  <si>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</si>
  <si>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</si>
  <si>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</si>
  <si>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</si>
  <si>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</si>
  <si>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Durante el mes de marzo se desarrollaron dos (2) mesas de trabajo, una con las entidades que acompañan y brindan atención a NNA y con dependencias de la policía. Estás hacen parte de las mesas propuestas para apoyar el proceso de construcción del “ Protocolo para la prevención, atención y seguimiento de las VBG y por prejuicio en espacios de manifestación pública”
También se participó de las reuniones de la Submesa de Género donde se organizaron las movilizaciones para el 15M “Gran Movilización”. Aquí se realizó la articulación con las convocantes “Somos un Rostro Colectivo” quienes compartieron la propuesta de ruta, y por parte de las entidades se destinaron los recursos humanos para el acompañamiento territorial. Como resultado de este espacio la Secretaría de la Mujer desde la Subsecretaría del Cuidado y Políticas de Igualdad gestiono para poder acompañar con siete (7) profesionales en terreno y dos (2) en PMU. Finalmente, desde la SCPI se presenta el primer informe trimestral de esta instancia.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</si>
  <si>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marzo se realizó el primer informe trimestral de acompañamiento a esta instancia. Se continúan realizando articulaciones para poder tener un acercamiento y dialogo efectivo con las directivas del CTPD.</t>
  </si>
  <si>
    <t>Durante el mes de abril se realizaron (2) dos mesas técnicas con el equipo base de la estrategia, orientadas a la estructuración de una hoja de ruta para el diseño, implementación y seguimiento de un ecosistema de acciones enfocado en la eliminación de estereotipos negativos y la promoción del ejercicio de los derechos de las mujeres.
En este marco, se definió una apuesta estratégica integrada que utiliza el fútbol como escenario de entrada para la transformación cultural, aprovechando hitos deportivos de alta visibilidad como la Copa Mundial de la FIFA (junio), la Copa Mundial Femenina Sub-20 (septiembre), la Copa Conmebol Sudamericana (noviembre) y la Copa Libertadores (noviembre) para incidir en la eliminación de estereotipos y comportamientos problemáticos asociados a este contexto, buscando promover la garantía de los derechos de las mujeres especialmente los relacionados con una vida libre de violencias, el acceso a la cultura, el hábitat digno y la construcción de paz, posicionando narrativas más equitativas y habilitando transformaciones en los comportamientos ciudadanos. 
Como resultado, se avanzó en la consolidación de una hoja de ruta integral, una sombrilla narrativa bajo la apuesta "ganadores en la cancha y en la casa" y un plan de trabajo que articula las capacidades técnicas y operativas de la estrategia en sus distintos niveles. En este sentido, el clúster metodológico liderará durante el mes de mayo el fortalecimiento técnico de la propuesta narrativa y la ruta de implementación; el clúster de articulaciones definirá los escenarios, actores participantes y formatos de ejecución; y el clúster de datos y gestión documental diseñará los mecanismos de seguimiento y medición orientados a evidenciar cambios en las narrativas.
Estas acciones permitirán ofrecer a la ciudadanía una intervención contextualizada, medible y de alto impacto, que contribuya a la prevención de violencias basadas en género, promueva la eliminación de estereotipos negativas y favorezca transformaciones culturales sostenibles en la ciudad.</t>
  </si>
  <si>
    <t>Durante el mes de abril se desarrollaron dos (2) mesas de trabajo, una con las entidades que acompañan y brindan atención a las mujeres y a los sectores LGBTI y una mesa específica de denuncia y seguimiento. Estás hacen parte de las mesas propuestas para apoyar el proceso de construcción del “Protocolo para la prevención, atención y seguimiento de las VBG y por prejuicio en espacios de manifestación pública”
También se participó de las dos (2) reuniones de la Mesa de Coordinación y Seguimiento  053 donde: se participó de la primera mesa ordinaria de balance trimestral de las movilizaciones de enero-marzo; se participó de la reunión con organizaciones convocantes de las 4 movilizaciones que se desarrollarán desde el mes de mayo a julio en conmemoración de las reivindicaciones de los sectores LGBTI, y finalmente un espacio de reunión con las y convocantes de la marcha Día Internacional contra la Homofobia, la Transfobia y la Bifobia. Fruto de estos espacios de hicieron las solicitudes internas para el acompañamiento de las marchas por parte de la SDMujer.
Como parte de esta gestión desde la SCPI, se gestionaron tres (3) espacios de jornada informativas sobre el Decreto 642 de 2025, con el fin de compartir a las y los contratistas de la SDMujer información del decreto y el accionar de la secretaria en el acompañamiento territorial en las movilizaciones de los sectores LGBTI.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</si>
  <si>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</si>
  <si>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</si>
  <si>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</si>
  <si>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</si>
  <si>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</si>
  <si>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</si>
  <si>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</si>
  <si>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</si>
  <si>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</si>
  <si>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</si>
  <si>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</si>
  <si>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</si>
  <si>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</si>
  <si>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</si>
  <si>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</si>
  <si>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</si>
  <si>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</si>
  <si>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</si>
  <si>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</si>
  <si>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</si>
  <si>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</si>
  <si>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 xml:space="preserve">Durante marzo de 2026, la Estrategia de Transformaciones Culturales consolidó avances en los componentes estratégico, técnico, operativo y territorial, fortaleciendo la gestión interna, la articulación interinstitucional y la implementación en territorio, en coherencia con las líneas de cuidado y prevención de violencias contra las mujeres.
En el componente interno, se institucionalizaron espacios periódicos de seguimiento y toma de decisiones que permitieron identificar barreras operativas y definir criterios de priorización basados en impacto, metas y capacidad operativa. Esto facilitó una gestión más estratégica, optimizando recursos y evitando sobrecargas. Asimismo, se elaboraron insumos técnicos como matrices de barreras y balances territoriales, y se promovieron ajustes en la distribución de cargas del equipo, fortaleciendo su eficiencia.
En el componente técnico, se ajustaron metodologías clave, incluyendo la iniciativa “Tu Voz Amplifica” y el componente Caleidoscopio, asegurando coherencia y alineación con los objetivos de la estrategia.
A nivel interinstitucional, se participó en la Mesa Distrital de Transformación Cultural, donde se presentó la actualización del enfoque pedagógico del Sistema Distrital de Cuidado, y se diseñó un tablero interactivo para su retroalimentación. También se avanzó en la articulación con la Política Distrital de Familias y en acuerdos con aliados como DVV International para el plan de acción 2026.
En el nivel territorial, se fortalecieron alianzas con actores clave y se focalizaron acciones en territorios priorizados. Se desarrollaron 40 jornadas de sensibilización sobre redistribución del cuidado, con 818 participantes, promoviendo la corresponsabilidad en entornos comunitarios.
En prevención de violencias, se realizaron 12 encuentros comunitarios de la estrategia “Tu Voz”, con 384 participantes, fortaleciendo capacidades para el acompañamiento empático y la identificación de riesgos. Paralelamente, se avanzó en la definición del sistema de indicadores y en la estructuración de la ruta pedagógica 2026.
Finalmente, se fortalecieron los procesos de seguimiento y evaluación mediante herramientas de reporte y el desarrollo del sistema de monitoreo, mejorando la toma de decisiones basada en evidencia.
En conjunto, estos avances consolidan las bases técnicas y operativas de la estrategia, fortaleciendo su capacidad de implementación e impacto en la ciudad.
</t>
  </si>
  <si>
    <t>Con corte a marzo de 2026, la Estrategia de Transformaciones Culturales registra avances en el fortalecimiento de sus capacidades técnicas, operativas y territoriales, mejorando la calidad, pertinencia y sostenibilidad de las acciones dirigidas a la ciudadanía.
Se consolidó un sistema de seguimiento mediante mesas de trabajo periódicas que permitió priorizar acciones según su impacto territorial, cumplimiento de metas y viabilidad operativa, fortaleciendo la toma de decisiones y el uso eficiente de los recursos públicos.
En el componente metodológico, se ajustó la herramienta pedagógica “Tu voz transforma el dolor en prevención”, fortaleciendo su enfoque en prevención del feminicidio y acompañamiento comunitario. También se brindó asistencia técnica al componente Caleidoscopio para garantizar su coherencia pedagógica con niños, niñas y adolescentes.
Se fortalecieron alianzas con entidades como DVV International, Fundación Plural, BibloRed, Universidad de los Andes, alcaldías locales, colegios distritales y el Sistema Distrital de Cuidado, ampliando la cobertura territorial.
En la línea de cuidado, se realizaron 42 jornadas pedagógicas con 936 participantes, promoviendo corresponsabilidad, redistribución del cuidado no remunerado y equidad de género.
En prevención de violencias, se desarrollaron 16 acciones territoriales con 487 participantes, fortaleciendo redes de apoyo y la transformación de narrativas frente a las violencias basadas en género.
Finalmente, se fortaleció el sistema de monitoreo con instrumentos que mejoran la trazabilidad, la toma de decisiones y la rendición de cuentas sobre los cambios de comportamiento promovidos, permitiendo que la ciudadanía comprenda mejor qué se hace y cuáles son sus resultados.</t>
  </si>
  <si>
    <t>Durante el mes de marzo, la implementación de la Estrategia de Transformaciones Culturales generó beneficios relevantes en los niveles institucional, técnico, metodológico, territorial y comunitario, contribuyendo al fortalecimiento de capacidades, la mejora en la gestión y la promoción de cambios culturales frente al cuidado y la prevención de violencias.
En el nivel institucional, se fortaleció la capacidad de planeación y toma de decisiones del equipo mediante la identificación de barreras operativas y la definición de criterios de priorización, lo que permitió optimizar el uso de recursos, evitar la sobrecarga operativa y orientar las acciones hacia resultados estratégicos. Asimismo, se mejoró la coordinación interna y la eficiencia en la gestión a través de la consolidación de espacios sistemáticos de seguimiento.
En el nivel interinstitucional, se robustecieron los procesos de articulación con entidades distritales, organizaciones y actores territoriales, facilitando la alineación de agendas, la complementariedad de acciones y la proyección de iniciativas conjuntas. Esto permitió ampliar el alcance de la Estrategia, fortalecer su posicionamiento y generar condiciones para su sostenibilidad.
En el nivel técnico y metodológico, se mejoró la calidad de las intervenciones mediante el ajuste y fortalecimiento de herramientas pedagógicas, metodologías participativas y lineamientos operativos, garantizando mayor coherencia, pertinencia y efectividad en la implementación de las acciones en territorio.
En el nivel territorial y comunitario, las acciones desarrolladas beneficiaron directamente a la ciudadanía mediante procesos de sensibilización y formación que promovieron la reflexión sobre la redistribución del trabajo de cuidado y la prevención de violencias contra las mujeres. Estas intervenciones fortalecieron las capacidades individuales y colectivas para reconocer desigualdades de género, fomentar la corresponsabilidad en el cuidado y promover prácticas de acompañamiento empático en situaciones de violencia.</t>
  </si>
  <si>
    <t>Durante abril de 2026, la Estrategia de Transformaciones Culturales de la Secretaría Distrital de la Mujer avanzó de manera significativa en el cumplimiento de las metas del Plan de Desarrollo, fortaleciendo su capacidad de incidir en la prevención de violencias y la garantía de derechos de las mujeres en la ciudad.
En el componente de planeación, se consolidaron espacios estratégicos que permitieron priorizar problemáticas, ajustar enfoques metodológicos y definir acciones para las líneas de cuidado, prevención de violencias y eliminación de estereotipos. Como resultado diferencial del mes se avanzó en la estructuración de la hoja de ruta de acciones para la eliminación de estereotipos.  Asimismo, se avanzó en la actualización de la estrategia pedagógica de cambio comportamental y se estructuró el sistema de monitoreo de la Ruta Caleidoscopio, en articulación con Fundación Plural, BID y Equimundo, definiendo indicadores y rutas de seguimiento que fortalecen la toma de decisiones basada en evidencia.
A nivel territorial, se consolidaron articulaciones con entidades distritales como USPEC, CODFA, SDSCJ, TransMilenio y alcaldías locales, así como con instituciones educativas como CEDID Ciudad Bolívar, IED José Acevedo y Gómez, Colegio Margarita Bosco y Colegio Gerardo Paredes. Estas alianzas permitieron implementar acciones en localidades como Ciudad Bolívar, Kennedy, Engativá, Suba, Santa Fe, Barrios Unidos, Los Mártires y Tunjuelito, ampliando la cobertura y acercando la oferta institucional a la ciudadanía.
En términos de implementación, la línea de cuidado desarrolló 38 acciones con 885 personas participantes, de las cuales 212 se vincularon a la estrategia Caleidoscopio y 673 al Laboratorio de Soluciones. Por su parte, la línea de prevención de violencias realizó 28 encuentros y activaciones territoriales, alcanzando a 783 personas (567 mujeres), mediante metodologías participativas orientadas a la prevención del feminicidio y otras violencias.
En conjunto, estos avances se traducen en mayor acceso de la ciudadanía a herramientas de prevención, fortalecimiento de redes comunitarias, generación de entornos más seguros y una oferta institucional más articulada, pertinente y efectiva para las mujeres en Bogotá</t>
  </si>
  <si>
    <t xml:space="preserve">Durante la vigencia 2026, la Estrategia de Transformaciones Culturales de la Secretaría Distrital de la Mujer ha consolidado avances sustantivos en la implementación de acciones orientadas al cambio comportamental, en coherencia con la meta del Plan de Desarrollo Distrital relacionada con la redistribución de los trabajos de cuidado, la prevención de las violencias contra las mujeres y la transformación de imaginarios discriminatorios.
En el componente de planeación y fortalecimiento técnico, se logró la consolidación de un esquema de trabajo articulado entre las líneas estratégicas de cuidado, prevención de violencias y eliminación de estereotipos, mediante espacios sistemáticos de coordinación que permitieron definir prioridades, ajustar enfoques metodológicos y estructurar hojas de ruta claras para la implementación. Se destaca la actualización de la estrategia pedagógica de cambio comportamental, incorporando aprendizajes institucionales y desarrollos conceptuales que fortalecen la pertinencia y efectividad de las intervenciones.
En materia de innovación y desarrollo metodológico, se avanzó en el diseño, ajuste e implementación de herramientas pedagógicas orientadas a la transformación de comportamientos, tales como la Ruta Caleidoscopio y las metodologías “Tu Voz Sostiene”, “Tu Voz Reconoce” y “Tu Voz Acompaña”. Estas apuestas han permitido intervenir imaginarios, fortalecer redes de apoyo y promover prácticas de cuidado, corresponsabilidad y prevención del feminicidio desde enfoques participativos, experienciales y comunitarios. Asimismo, se incorporaron adaptaciones metodológicas con enfoque diferencial para poblaciones diversas, ampliando el alcance y la inclusión de la estrategia.
En el componente de seguimiento y evaluación, se estructuraron herramientas e instrumentos para el monitoreo de la estrategia, incluyendo el diseño de indicadores, matrices de seguimiento y pilotos de medición de cambio comportamental. Estos avances fortalecen la capacidad institucional para la toma de decisiones basada en evidencia, la mejora continua de las intervenciones y la rendición de cuentas.
Finalmente, se posicionaron apuestas estratégicas de alto impacto orientadas a la eliminación de estereotipos y la transformación de narrativas culturales, incluyendo iniciativas que articulan escenarios de alta visibilidad social y cultural para promover la equidad de género y la garantía de derechos.
</t>
  </si>
  <si>
    <t xml:space="preserve">Beneficios para la ciudadanía:
- Mayor capacidad para prevenir y actuar frente a las violencias: Las metodologías implementadas fortalecen habilidades prácticas en la ciudadanía para reconocer señales de riesgo, acompañar de manera empática y tomar decisiones informadas ante situaciones de violencia.
Avances en la redistribución del cuidado en la vida cotidiana: Las acciones promueven la corresponsabilidad entre personas, familias e instituciones, contribuyendo a reducir las cargas desproporcionadas que enfrentan las mujeres y mejorando su bienestar y calidad de vida.
- Fortalecimiento de redes de apoyo comunitarias: Las intervenciones aumentan la capacidad de las comunidades para acompañar a mujeres en situación de riesgo, generando entornos más protectores y solidarios.
- Construcción de entornos más seguros e inclusivos: La transformación de estereotipos y narrativas de género contribuye a reducir prácticas discriminatorias y a promover relaciones más equitativas en espacios educativos, comunitarios y públicos.
- Acceso a una oferta institucional más cercana y articulada: La articulación entre entidades permite que la ciudadanía acceda con mayor facilidad a servicios, rutas de atención y acciones de prevención en distintos territorios de la ciudad.
- Mejor calidad y transparencia en las intervenciones públicas: El uso de sistemas de seguimiento y evaluación se traduce en acciones más efectivas, ajustadas a las necesidades reales y con mayor claridad sobre sus resultados e impactos.
</t>
  </si>
  <si>
    <t>Las evidencias se encuentran contenidas en las actividades 1, 2, 3 , 4 Y 5 del respectivo reporte</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</si>
  <si>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</si>
  <si>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</si>
  <si>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</si>
  <si>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</si>
  <si>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</si>
  <si>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</si>
  <si>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</si>
  <si>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</si>
  <si>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</si>
  <si>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</si>
  <si>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</si>
  <si>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</si>
  <si>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</si>
  <si>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</si>
  <si>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</si>
  <si>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</si>
  <si>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</si>
  <si>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</si>
  <si>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</si>
  <si>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</si>
  <si>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</si>
  <si>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</si>
  <si>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</si>
  <si>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</si>
  <si>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</si>
  <si>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</si>
  <si>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</si>
  <si>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</si>
  <si>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</si>
  <si>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</si>
  <si>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</si>
  <si>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</si>
  <si>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</si>
  <si>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</si>
  <si>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</si>
  <si>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</si>
  <si>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</si>
  <si>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</si>
  <si>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</si>
  <si>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</si>
  <si>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</si>
  <si>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</si>
  <si>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</si>
  <si>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</si>
  <si>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</si>
  <si>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</si>
  <si>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</si>
  <si>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</si>
  <si>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</si>
  <si>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</si>
  <si>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</si>
  <si>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</si>
  <si>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</si>
  <si>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</si>
  <si>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</si>
  <si>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</si>
  <si>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</si>
  <si>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</si>
  <si>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</si>
  <si>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</si>
  <si>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</si>
  <si>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</si>
  <si>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</si>
  <si>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</si>
  <si>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</si>
  <si>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</si>
  <si>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</si>
  <si>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</si>
  <si>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</si>
  <si>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</si>
  <si>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</si>
  <si>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</si>
  <si>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</si>
  <si>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</si>
  <si>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</si>
  <si>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Durante el mes de marzo se desarrollaron acciones de implementación territorial orientadas a la reflexión sobre la redistribución del trabajo de cuidado no remunerado, mediante metodologías participativas que promueven la corresponsabilidad en los hogares y comunidades.
Las actividades se dirigieron a diversos grupos poblacionales, incluyendo niñas, niños y adolescentes a través de la estrategia Caleidoscopio, y servidoras públicas, personas mayores y personas cuidadoras mediante Laboratorio de Soluciones, en escenarios institucionales y comunitarios como Manzanas del Cuidado, Bibliotecas Públicas, instituciones educativas, universidades y espacios locales. A través de estas jornadas se propiciaron ejercicios participativos que permitieron identificar situaciones de sobrecarga de cuidado y generar reflexiones sobre su redistribución.
En total, se realizaron 40 actividades que contribuyeron al posicionamiento del enfoque de cuidado en escenarios territoriales e interinstitucionales. Como resultado, se alcanzó una participación de 818 personas, de las cuales 487 corresponden a la estrategia Laboratorio de Soluciones y 331 a Caleidoscopio, evidenciando un crecimiento significativo en la cobertura y el alcance de las acciones de transformación cultural.</t>
  </si>
  <si>
    <t xml:space="preserve">En el mes de abril se desarrolló un despliegue de gestión territorial que, a través de las estrategias Caleidoscopio y Laboratorio de Soluciones, permitieron proponer a la ciudadanía reflexiones en torno al reconocimiento, redistribución y reducción de los trabajos de cuidado no remunerados, incentivando a través de las metodologías implementadas un cambio de comportamiento que favorezca el ejercicio de derechos de las mujeres y la consecución de formas de distribución del cuidado más equitativas y corresponsables.
Durante el mes, se realizaron 38 actividades que acumulan la participación de 885 personas, de las cuales 212 fueron participantes en actividades de la estrategia Caleidoscopio, mientras que 673 hicieron parte de las actividades desarrolladas en el marco de la estrategia Laboratorio de Soluciones. </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</si>
  <si>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</si>
  <si>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</si>
  <si>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</si>
  <si>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</si>
  <si>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</si>
  <si>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</si>
  <si>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</si>
  <si>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</si>
  <si>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</si>
  <si>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</si>
  <si>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</si>
  <si>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</si>
  <si>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</si>
  <si>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</si>
  <si>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</si>
  <si>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</si>
  <si>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</si>
  <si>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</si>
  <si>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</si>
  <si>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</si>
  <si>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</si>
  <si>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</si>
  <si>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</si>
  <si>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</si>
  <si>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</si>
  <si>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</si>
  <si>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</si>
  <si>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</si>
  <si>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</si>
  <si>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</si>
  <si>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</si>
  <si>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</si>
  <si>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</si>
  <si>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</si>
  <si>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</si>
  <si>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</si>
  <si>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</si>
  <si>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</si>
  <si>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</si>
  <si>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</si>
  <si>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</si>
  <si>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</si>
  <si>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</si>
  <si>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</si>
  <si>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</si>
  <si>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</si>
  <si>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</si>
  <si>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</si>
  <si>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</si>
  <si>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</si>
  <si>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</si>
  <si>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</si>
  <si>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</si>
  <si>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</si>
  <si>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</si>
  <si>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</si>
  <si>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</si>
  <si>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</si>
  <si>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</si>
  <si>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</si>
  <si>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</si>
  <si>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</si>
  <si>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</si>
  <si>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</si>
  <si>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</si>
  <si>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</si>
  <si>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</si>
  <si>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</si>
  <si>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</si>
  <si>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</si>
  <si>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</si>
  <si>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</si>
  <si>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</si>
  <si>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</si>
  <si>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</si>
  <si>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</si>
  <si>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</si>
  <si>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</si>
  <si>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</si>
  <si>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</si>
  <si>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</si>
  <si>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</si>
  <si>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</si>
  <si>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</si>
  <si>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</si>
  <si>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</si>
  <si>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</si>
  <si>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</si>
  <si>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</si>
  <si>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</si>
  <si>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</si>
  <si>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</si>
  <si>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</si>
  <si>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</si>
  <si>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</si>
  <si>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</si>
  <si>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</si>
  <si>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</si>
  <si>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</si>
  <si>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</si>
  <si>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</si>
  <si>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</si>
  <si>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</si>
  <si>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</si>
  <si>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</si>
  <si>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</si>
  <si>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</si>
  <si>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</si>
  <si>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</si>
  <si>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</si>
  <si>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</si>
  <si>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</si>
  <si>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</si>
  <si>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</si>
  <si>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</si>
  <si>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</si>
  <si>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</si>
  <si>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</si>
  <si>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</si>
  <si>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</si>
  <si>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</si>
  <si>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</si>
  <si>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</si>
  <si>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</si>
  <si>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</si>
  <si>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</si>
  <si>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</si>
  <si>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</si>
  <si>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</si>
  <si>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</si>
  <si>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</si>
  <si>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</si>
  <si>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</si>
  <si>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</si>
  <si>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</si>
  <si>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</si>
  <si>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</si>
  <si>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</si>
  <si>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</si>
  <si>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</si>
  <si>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</si>
  <si>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</si>
  <si>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</si>
  <si>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</si>
  <si>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</si>
  <si>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</si>
  <si>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</si>
  <si>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</si>
  <si>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r>
      <t>Durante el mes de abril de 2026, la Estrategia de Transformaciones Culturales avanzó en la consolidación de procesos técnicos, metodológicos y operativos orientados a fortalecer su implementación y capacidad de incidencia en la garantía de los derechos de las mujeres.
Uno de los principales avances fue la realización de</t>
    </r>
    <r>
      <rPr>
        <b/>
        <sz val="11"/>
        <color rgb="FF000000"/>
        <rFont val="Arial"/>
        <family val="2"/>
      </rPr>
      <t xml:space="preserve"> 3 mesas de trabajo internas, que permitieron priorizar problemáticas clave y definir acciones estratégicas en coherencia con las líneas de cuidado, prevención de violencias y eliminación de estereotipos</t>
    </r>
    <r>
      <rPr>
        <sz val="11"/>
        <color rgb="FF000000"/>
        <rFont val="Arial"/>
        <family val="2"/>
      </rPr>
      <t xml:space="preserve">. Estos espacios facilitaron el análisis técnico y operativo de la estrategia, así como la identificación de necesidades de articulación, ajustes metodológicos y oportunidades de intervención. Como resultado, se consolidó la hoja de ruta de la línea de eliminación de estereotipos, orientada a un enfoque estratégico basado en narrativas y medios de comunicación para la transformación de imaginarios de género .
En términos de fortalecimiento técnico, se avanzó en la </t>
    </r>
    <r>
      <rPr>
        <b/>
        <sz val="11"/>
        <color rgb="FF000000"/>
        <rFont val="Arial"/>
        <family val="2"/>
      </rPr>
      <t>revisión, diagnóstico y actualización del documento de estrategia pedagógica de cambio comportamental, incorporando aprendizajes y desarrollos conceptuales.</t>
    </r>
    <r>
      <rPr>
        <sz val="11"/>
        <color rgb="FF000000"/>
        <rFont val="Arial"/>
        <family val="2"/>
      </rPr>
      <t xml:space="preserve"> De igual forma, se logró avanzar en la </t>
    </r>
    <r>
      <rPr>
        <b/>
        <sz val="11"/>
        <color rgb="FF000000"/>
        <rFont val="Arial"/>
        <family val="2"/>
      </rPr>
      <t>estructuración del sistema de monitoreo de la estrategia Ruta Caleidoscopio</t>
    </r>
    <r>
      <rPr>
        <sz val="11"/>
        <color rgb="FF000000"/>
        <rFont val="Arial"/>
        <family val="2"/>
      </rPr>
      <t xml:space="preserve">, mediante articulaciones técnicas con actores clave y mesas de trabajo especializadas. 
Como resultado relevante en innovación pública, </t>
    </r>
    <r>
      <rPr>
        <b/>
        <sz val="11"/>
        <color rgb="FF000000"/>
        <rFont val="Arial"/>
        <family val="2"/>
      </rPr>
      <t>la estrategia Caleidoscopio fue postulada como una iniciativa destacada por su enfoque centrado en la ciudadanía, reconociendo su potencial para transformar la prestación de servicios y promover el acceso efectivo a derechos.</t>
    </r>
    <r>
      <rPr>
        <sz val="11"/>
        <color rgb="FF000000"/>
        <rFont val="Arial"/>
        <family val="2"/>
      </rPr>
      <t xml:space="preserve">
Finalmente, se avanzó en la exploración y co-creación de </t>
    </r>
    <r>
      <rPr>
        <b/>
        <sz val="11"/>
        <color rgb="FF000000"/>
        <rFont val="Arial"/>
        <family val="2"/>
      </rPr>
      <t>nuevas apuestas metodológicas para la estrategia “Tu voz”, mediante la adaptación de rutas de trabajo con grupos diferenciales (mujeres migrantes, adolescentes y masculinidades</t>
    </r>
    <r>
      <rPr>
        <sz val="11"/>
        <color rgb="FF000000"/>
        <rFont val="Arial"/>
        <family val="2"/>
      </rPr>
      <t xml:space="preserve">), ampliando los mecanismos de interacción con la ciudadanía y fortaleciendo el enfoque de prevención de violencias contra las mujeres.
</t>
    </r>
  </si>
  <si>
    <r>
      <t xml:space="preserve">En este periodo la Estrategia de Transformaciones Culturales ha consolidado avances significativos. Se han desarrollado de manera sistemática mesas de trabajo internas del equipo base, que han permitido priorizar problemáticas estratégicas, alinear las acciones con los lineamientos institucionales y definir rutas de implementación en las líneas de cuidado, prevención de violencias y eliminación de estereotipos. Estos espacios han fortalecido la toma de decisiones basada en análisis técnico, así como la articulación interna y la planificación estratégica de la intervención.
Como resultado, se ha consolidado la </t>
    </r>
    <r>
      <rPr>
        <b/>
        <sz val="11"/>
        <color rgb="FF000000"/>
        <rFont val="Arial"/>
        <family val="2"/>
      </rPr>
      <t>orientación de la línea de eliminación de estereotipos hacia un enfoque centrado en narrativas y medios de comunicación, priorizando escenarios como el deporte para incidir en la transformación de imaginarios de género</t>
    </r>
    <r>
      <rPr>
        <sz val="11"/>
        <color rgb="FF000000"/>
        <rFont val="Arial"/>
        <family val="2"/>
      </rPr>
      <t xml:space="preserve">. De manera complementaria, se han realizado ajustes metodológicos en las distintas líneas de la estrategia, mejorando su pertinencia y capacidad de adaptación a diferentes contextos y poblaciones.
En el componente técnico, se avanzó en la </t>
    </r>
    <r>
      <rPr>
        <b/>
        <sz val="11"/>
        <color rgb="FF000000"/>
        <rFont val="Arial"/>
        <family val="2"/>
      </rPr>
      <t>revisión, actualización y validación del documento de estrategia pedagógica de cambio comportamental, incorporando aprendizajes y desarrollos conceptuales que fortalecen la capacidad de la estrategia para incidir en comportamientos ciudadanos asociados a desigualdades y violencias de género.</t>
    </r>
    <r>
      <rPr>
        <sz val="11"/>
        <color rgb="FF000000"/>
        <rFont val="Arial"/>
        <family val="2"/>
      </rPr>
      <t xml:space="preserve">
Asimismo, se ha estructurado y fortalecido el sistema de monitoreo de la estrategia, particularmente en la</t>
    </r>
    <r>
      <rPr>
        <b/>
        <sz val="11"/>
        <color rgb="FF000000"/>
        <rFont val="Arial"/>
        <family val="2"/>
      </rPr>
      <t xml:space="preserve"> Ruta Caleidoscopio, mediante la definición de herramientas, articulaciones institucionales y rutas de seguimiento.</t>
    </r>
    <r>
      <rPr>
        <sz val="11"/>
        <color rgb="FF000000"/>
        <rFont val="Arial"/>
        <family val="2"/>
      </rPr>
      <t xml:space="preserve"> Esto ha permitido mejorar la medición de resultados y la toma de decisiones informadas.
Finalmente, se ha avanzado en la d</t>
    </r>
    <r>
      <rPr>
        <b/>
        <sz val="11"/>
        <color rgb="FF000000"/>
        <rFont val="Arial"/>
        <family val="2"/>
      </rPr>
      <t>iversificación de las apuestas metodológicas a través de la adaptación y co-creación de estrategias dirigidas a grupos diferenciales, incluyendo mujeres migrantes, adolescentes y masculinidades,</t>
    </r>
    <r>
      <rPr>
        <sz val="11"/>
        <color rgb="FF000000"/>
        <rFont val="Arial"/>
        <family val="2"/>
      </rPr>
      <t xml:space="preserve"> ampliando los mecanismos de interacción con la ciudadanía y fortaleciendo el alcance de las acciones de prevención de violencias. 
</t>
    </r>
  </si>
  <si>
    <r>
      <t xml:space="preserve">Durante el mes de abril se consolidaron avances en la implementación, seguimiento y fortalecimiento técnico de la Línea de Cuidado de la Estrategia de Transformaciones Culturales, mediante acciones orientadas a la planeación territorial, la sensibilización comunitaria, el monitoreo de resultados y el fortalecimiento de procesos de participación e incidencia del Consejo Consultivo de Mujeres de Bogotá (CCMB).
En el componente de gestión se dio continuidad al ajuste e implementación del Plan Operativo de la Línea de Cuidado a través de espacios de seguimiento estratégico y coordinación operativa realizados los días 7, 14, 17, 24 y 28 de abril. Estos encuentros permitieron consolidar la programación territorial de acciones en escenarios como ruralidad, Buses del Cuidado, instituciones educativas, plazas de mercado y entidades distritales, así como fortalecer lineamientos metodológicos y logísticos para su implementación. Asimismo, se avanzó en la consolidación de la </t>
    </r>
    <r>
      <rPr>
        <b/>
        <sz val="11"/>
        <color theme="1"/>
        <rFont val="Arial"/>
        <family val="2"/>
      </rPr>
      <t>Ruta Caleidoscopio</t>
    </r>
    <r>
      <rPr>
        <sz val="11"/>
        <color theme="1"/>
        <rFont val="Arial"/>
        <family val="2"/>
      </rPr>
      <t xml:space="preserve"> y en articulaciones con aliados estratégicos como DVV International.
En cuanto a la implementación territorial, se desarrollaron </t>
    </r>
    <r>
      <rPr>
        <b/>
        <sz val="11"/>
        <color theme="1"/>
        <rFont val="Arial"/>
        <family val="2"/>
      </rPr>
      <t>38 acciones en 14 localidades, alcanzando la participación de 885 personas.</t>
    </r>
    <r>
      <rPr>
        <sz val="11"/>
        <color theme="1"/>
        <rFont val="Arial"/>
        <family val="2"/>
      </rPr>
      <t xml:space="preserve"> Las actividades estuvieron dirigidas a estudiantes, personas mayores, mujeres cuidadoras, madres gestantes, lactantes y participantes de programas comunitarios y de las Manzanas del Cuidado, mediante metodologías participativas orientadas al reconocimiento, redistribución y reflexión sobre los trabajos de cuidado no remunerado. Las jornadas se realizaron en espacios educativos, comunitarios e institucionales como la IED Francisco de Paula Santander, la IED Charry, bibliotecas públicas, CDC Samoré y Manzanas del Cuidado, promoviendo reflexiones sobre autocuidado, corresponsabilidad y redes de apoyo.
De manera complementaria, se fortalecieron los procesos de seguimiento y evaluación mediante espacios técnicos desarrollados con Fundación Plural, BID y Equimundo, en los que se avanzó en la estructuración del sistema de evaluación de la Ruta Caleidoscopio, incluyendo indicadores, instrumentos y estrategias de medición.
Finalmente, se continuó con el fortalecimiento del CCMB mediante sesiones de formación sobre la Política Pública de Mujeres y Equidad de Género, espacios de articulación interinstitucional y mesas preparatorias para la revisión de los decretos que reglamentan su funcionamiento y proceso eleccionario.</t>
    </r>
  </si>
  <si>
    <r>
      <t xml:space="preserve">Durante el mes de abril se dio continuidad a la elaboración, ajuste e implementación del Plan Operativo de la </t>
    </r>
    <r>
      <rPr>
        <b/>
        <sz val="11"/>
        <color rgb="FF000000"/>
        <rFont val="Arial"/>
        <family val="2"/>
      </rPr>
      <t>Línea de Cuidado</t>
    </r>
    <r>
      <rPr>
        <sz val="11"/>
        <color rgb="FF000000"/>
        <rFont val="Arial"/>
        <family val="2"/>
      </rPr>
      <t xml:space="preserve"> de la Estrategia de Transformaciones Culturales, fortaleciendo su estructuración técnica, operativa y territorial en coherencia con las prioridades del programa.
En este periodo se realizaron espacios de seguimiento estratégico (7, 14 y 28 de abril) y de coordinación operativa del equipo de gestoras de la línea de cuidado (17 y 24 de abril), que permitieron afinar la planeación de las acciones en territorio, incorporar orientaciones institucionales y ajustar los lineamientos para la implementación. Como resultado, se consolidó la programación de jornadas en diversos escenarios (ruralidad, Buses del Cuidado, instituciones educativas, plazas de mercado y entidades distritales), así como la organización de equipos de trabajo y condiciones logísticas para su ejecución.
De manera adiconal, se avanzó en la consolidación de la Ruta Caleidoscopio como herramienta metodológica para procesos sostenidos con población adolescente, y en la estructuración de acciones conjuntas con aliados como DVV International. De manera complementaria, se desarrollaron ajustes metodológicos para la implementación con distintos grupos poblacionales (primera infancia, personas mayores y espacios masculinizados), fortaleciendo enfoques de corresponsabilidad, autonomía y redistribución del cuidado no remunerado. En paralelo, se adelantaron ajustes técnicos a la oferta institucional, incluyendo la revisión del portafolio de servicios para familias y la caracterización metodológica de la estrategia Caleidoscopio.
Resultados principales: consolidación y ajuste técnico del Plan Operativo de la Línea de Cuidado, definición de programación territorial y lineamientos operativos para la implementación, fortalecimiento metodológico de la Ruta Caleidoscopio y su aplicación en población adolescente.
Beneficios para la ciudadanía: Mayor acceso a acciones pedagógicas y servicios en cuidado en distintos territorios y entornos cotidianos, intervenciones más pertinentes e inclusivas, adaptadas a las necesidades de diferentes grupos poblacionales, mejora en la articulación institucional, que facilita una oferta más integrada, cercana y accesible</t>
    </r>
  </si>
  <si>
    <r>
      <t>Durante el mes de abril se desarrollaron</t>
    </r>
    <r>
      <rPr>
        <b/>
        <sz val="11"/>
        <color rgb="FF000000"/>
        <rFont val="Arial"/>
        <family val="2"/>
      </rPr>
      <t xml:space="preserve"> 38 acciones en 14 localidades para </t>
    </r>
    <r>
      <rPr>
        <sz val="11"/>
        <rFont val="Arial"/>
        <family val="2"/>
      </rPr>
      <t>la sensibilización y transformación cultural orientadas al reconocimiento, redistribución y reflexión sobre los trabajos de cuidado no remunerado, mediante metodologías participativas implementadas en escenarios educativos, comunitarios e institucionales alcanzando la</t>
    </r>
    <r>
      <rPr>
        <b/>
        <sz val="11"/>
        <rFont val="Arial"/>
        <family val="2"/>
      </rPr>
      <t xml:space="preserve"> participación de 885 personas</t>
    </r>
    <r>
      <rPr>
        <sz val="11"/>
        <rFont val="Arial"/>
        <family val="2"/>
      </rPr>
      <t>.</t>
    </r>
    <r>
      <rPr>
        <sz val="11"/>
        <color rgb="FF000000"/>
        <rFont val="Arial"/>
      </rPr>
      <t xml:space="preserve"> Las actividades estuvieron dirigidas a estudiantes, personas mayores, mujeres cuidadoras, madres gestantes, lactantes y participantes de programas comunitarios y de las Manzanas del Cuidado.
En instituciones educativas como la IED Francisco de Paula Santander y la IED Charry se promovieron ejercicios de reconocimiento de actores y prácticas de cuidado dentro de la comunidad educativa, así como reflexiones sobre autocuidado, estereotipos de género y redistribución de las cargas de cuidado.
Asimismo, en espacios comunitarios y Manzanas del Cuidado se implementaron metodologías como “Preservando el cuidado”, “Palabras a la mano”, “¿Cuántas manos se necesitan para cuidar?” y “A cuidar se aprende”, mediante actividades lúdicas, conversacionales y creativas orientadas a fortalecer el autocuidado, las redes de apoyo y la corresponsabilidad en las familias y comunidades. Estas actividades permitieron reflexionar sobre las desigualdades asociadas a la distribución del cuidado, las afectaciones derivadas de las sobrecargas y la importancia de construir acuerdos colectivos para el sostenimiento de la vida.
Finalmente, con madres gestantes, lactantes y cuidadoras de primera infancia se desarrollaron ejercicios narrativos y reflexivos enfocados en el reconocimiento del cuidado emocional, el fortalecimiento de redes de apoyo y la importancia de que las mujeres también sean reconocidas como sujetas de cuidado.
Las actividades se realizaron en escenarios como la IED Francisco de Paula Santander, la IED Charry, el CDC Samoré, la Biblioteca Pública de Participación de Chapinero, Biblioteca Pública de Marichuela, Bilbioteca Pública de Venecia, la Junta de Acción Comunal El Tejar, el Salón Comunal San Blas, el Parque Santa Fe, las Manzanas del Cuidado de Rafael Uribe Uribe, Suba La Gaitana y Suba Fontanar del Río, Fundación Social Crecer, entre otros.</t>
    </r>
  </si>
  <si>
    <t>Ajustes de los techos presupuestales de las actividades 1,3,4 y 5</t>
  </si>
  <si>
    <t xml:space="preserve">Se realizó una modificación en los techos de las actividades 1, 3, 4 y 5 por cuanto se modificó el PAABS en los valores de la comisión del nuevo proceso para la contratación del servicio de transporte de la Secretaría </t>
  </si>
  <si>
    <t xml:space="preserve">Se realizó acompañamiento técnico a espacios de articulación institucional e instancias de participación como la Submesa de Garantía de Derechos y a las consejeras de organizaciones de mujeres del Consejo Territorial de Planeación Distrital CTPD. La SCPI participó en lareunión de la submesa y en los PMU convocados por Secretraría de Gobierno. </t>
  </si>
  <si>
    <t>Durante el mes de abril se desarrollaron 28 encuentros comunitarios y activaciones territoriales orientados a la prevención de violencias contra las mujeres, con la participación de 783 personas (567 mujeres), fortaleciendo la presencia institucional en territorio y el acceso de la ciudadanía a herramientas de prevención y acompañamiento.
De estas acciones, 24 correspondieron a la implementación de la estrategia “Tu Voz, transformar el dolor en prevención”, alcanzando a 586 personas (391 mujeres). En este marco, se desplegaron diferentes metodologías complementarias: once (11) acciones de Tu Voz Sostiene, dirigidas al fortalecimiento de redes de apoyo y la identificación temprana de riesgos; cuatro (4) acciones de Tu Voz Reconoce con población adolescente en Engativá y Kennedy, enfocadas en el reconocimiento del ciclo de la violencia; siete (7) acciones de Tu Voz Acompaña, orientadas a brindar herramientas de apoyo empático; y dos (2) acciones adicionales de caracterización con población adolescente.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Adicionalmente, se implementaron 4 acciones para la prevención del acoso en el espacio público, mediante la metodología Cartas para construir un espacio público seguro: Usa tus 5D, con la participación de 215 personas, promoviendo estrategias prácticas de intervención segura frente a situaciones de acoso.</t>
  </si>
  <si>
    <r>
      <t xml:space="preserve">La ruta pedagógica de la estrategia para la prevención del feminicidio </t>
    </r>
    <r>
      <rPr>
        <i/>
        <sz val="11"/>
        <color rgb="FF000000"/>
        <rFont val="Arial"/>
        <family val="2"/>
      </rPr>
      <t xml:space="preserve">Tu Voz Transforma el dolor en prevención </t>
    </r>
    <r>
      <rPr>
        <sz val="11"/>
        <color rgb="FF000000"/>
        <rFont val="Arial"/>
        <family val="2"/>
      </rPr>
      <t xml:space="preserve"> para 2026 para el mes de marzo propuso la reorganización metodológica basada en procesos pedagógicos secuenciales de la estrategia Tu Voz, con el propósito de garantizar mayor coherencia, trazabilidad y cumplimiento de objetivos en la prevención del feminicidio. En ese orden se propuso un proceso de 3 sesiones (identificación del riesgo, comprensión del ciclo de la violencia y herramientas de acompañamiento) —Tu Voz Sostiene, Reconoce, y Tu Voz Acompaña orientadas a identificar señales de riesgo, comprender el ciclo de la violencia, transformar narrativas sociales y promover intervenciones comunitarias. Y en los casos que se identifiquen, el proceso culmina on la acción comunitaria de transformación y consolidación de compromisos colectivos - Tu Voz Transforma. 
Esta ruta definió los territorios priorizados con mayor riesgo de feminicidio en Bogotá (especialmente localidades del sur y noroccidente) y grupos poblacionales estratégicos como mujeres migrantes, adolescentes y grupos masculinizados, promoviendo articulaciones institucionales y comunitarias. Finalmente, la ruta definió la organización operativa del equipo territorial por duplas y metas de cobertura para el 2026 orientadas a fortalecer la implementación, el alcance y la sostenibilidad de la estrategia en los territorios.</t>
    </r>
  </si>
  <si>
    <t>Durante el mes de abril se registrraron (24) implementación de la estrategia para la prevención del feminicidio ""Tu Voz, transformar el dolor en prevención"" con un total de  586 personas (391 mujeres), lo que significa un crecimiento al doble en el trabajo de articulación y operativo del equipo de la Linea de Prevención de Violencias Contra las Mujeres. 
Asi mismo, se consolidaron las versiones finales de las metodologias del ecosistema Tu Voz - Tu Voz Sostiene, Tu Voz Reconoce y Tu Voz Acompaña, que constutuyen la ruta metodologica para la prevención del feminicidio.
De igual forma se logró pilotar el primer instrumento del proceso de indicadores de transformación que se propuso para la Linea de Prevención de Violencias Contra las Mujeres, lo que permitió observar las mejoras operativas necesarias para tener resultados claros que den cuenta de la evolución de los procesos de transformación cultural de la Ruta metodologica propuesta.</t>
  </si>
  <si>
    <r>
      <t xml:space="preserve">Al cierre acumulado de febrero, marzo y abril, la Línea de Prevención de Violencias contra las Mujeres evidencia avances significativos en la consolidación metodológica, operativa y territorial de la estrategia “Tu Voz, transformar el dolor en prevención”, orientada a la prevención del feminicidio y la transformación cultural de las violencias contra las mujeres. Durante este periodo se establecieron las bases operativas y pedagógicas de la vigencia 2026, incluyendo el ajuste, pilotaje y fortalecimiento de la metodología Tu Voz Sostiene en espacio público, así como el diseño de herramientas para el fortalecimiento de redes de apoyo y de instrumentos de medición enfocados en activación emocional, disposición al cambio y reconocimiento de barreras culturales. De manera paralela, se consolidaron las versiones finales de las metodologías Tu Voz Sostiene, Tu Voz Reconoce y Tu Voz Acompaña, configurando una ruta metodológica integral para la prevención del feminicidio. </t>
    </r>
    <r>
      <rPr>
        <b/>
        <sz val="11"/>
        <color rgb="FF000000"/>
        <rFont val="Arial"/>
        <family val="2"/>
      </rPr>
      <t>En términos de implementación territorial, la estrategia alcanzó un crecimiento sostenido en su capacidad operativa y de articulación institucional y comunitaria, desarrollando un acumulado de 40 encuentros y activaciones territoriales entre febrero y abril, con la participación total de 1.073 personas, de las cuales 391 fueron mujeres participantes en las acciones desarrolladas durante abril.</t>
    </r>
    <r>
      <rPr>
        <sz val="11"/>
        <color rgb="FF000000"/>
        <rFont val="Arial"/>
        <family val="2"/>
      </rPr>
      <t xml:space="preserve"> Las implementaciones incorporaron población adolescente, ampliaron la presencia en distintas localidades priorizadas de Bogotá y fortalecieron el trabajo articulado con actores territoriales e institucionales. Asimismo, se logró pilotar el primer instrumento del proceso de indicadores de transformación cultural propuesto para la Lineaa de Prevención de Violencias Contra las Mujeres, permitiendo identificar ajustes operativos y metodológicos necesarios para contar con mediciones más claras, simples y participativas, capaces de evidenciar cambios en narrativas, actitudes y prácticas de acompañamiento frente a las violencias, fortaleciendo así la trazabilidad, calidad y sostenibilidad de la estrategia en el territorio.</t>
    </r>
  </si>
  <si>
    <t xml:space="preserve">Se inicio la fase de estructuración de la metodología mediante el desarrollo de mesas de técnicas del equipo base, se avanzó en la definición de la hoja de ruta para el diseño e implementación de las acciones orientadas a la eliminación de estereotipos negativos, se consolido como puesta estratégica el Futbol como escenario de la transformación cultural y se definió la narrativa “ganadores en la cancha y en la casa”. Se articulo la intervención con hitos deportivos como la Copa Mundial de la FIFA -junio de 2026, La copa Mundial Femenina sub 20 – septiembre del 2026, la copa Conmebol Suramericana y copa Libertadores – noviembre de 2026.
Se continua con el acompañamiento técnico de la Submesa para la garantia de derechos y a las consejeras territoriales de organizaciones de mujeres del  Consejo Territorial de Planeación Distrital - CTPD. Se realizó la submesa de abril y acompañamiento a los PMU convocados. </t>
  </si>
  <si>
    <t>Durante el mes de abril se adelantó un borrador de oficio para las directivas del Consejo Territorial de Planeación - CTPD, con el fin de plantear un posible espacio de reunión, también se sostuvo una reunión para avanzar en la estrategia de comunicaciones y concretar un espacio de reunión con las consejeras que se acompañan desde la SCPI.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</si>
</sst>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 #,##0;[Red]\-&quot;$&quot;\ #,##0"/>
    <numFmt numFmtId="43" formatCode="_-* #,##0.00_-;\-* #,##0.00_-;_-* &quot;-&quot;??_-;_-@_-"/>
    <numFmt numFmtId="164" formatCode="_-&quot;$&quot;* #,##0.00_-;\-&quot;$&quot;* #,##0.00_-;_-&quot;$&quot;* &quot;-&quot;??_-;_-@_-"/>
    <numFmt numFmtId="165" formatCode="_-* #,##0\ &quot;€&quot;_-;\-* #,##0\ &quot;€&quot;_-;_-* &quot;-&quot;\ &quot;€&quot;_-;_-@_-"/>
    <numFmt numFmtId="166" formatCode="_-* #,##0.00\ &quot;€&quot;_-;\-* #,##0.00\ &quot;€&quot;_-;_-* &quot;-&quot;??\ &quot;€&quot;_-;_-@_-"/>
    <numFmt numFmtId="167" formatCode="_(* #,##0_);_(* \(#,##0\);_(* &quot;-&quot;??_);_(@_)"/>
    <numFmt numFmtId="168" formatCode="_(* #,##0.00_);_(* \(#,##0.00\);_(* &quot;-&quot;??_);_(@_)"/>
    <numFmt numFmtId="169" formatCode="_-* #,##0.00\ _€_-;\-* #,##0.00\ _€_-;_-* &quot;-&quot;??\ _€_-;_-@_-"/>
    <numFmt numFmtId="170" formatCode="_-* #,##0\ _€_-;\-* #,##0\ _€_-;_-* &quot;-&quot;??\ _€_-;_-@_-"/>
    <numFmt numFmtId="171" formatCode="_-* #,##0\ _€_-;\-* #,##0\ _€_-;_-* &quot;-&quot;\ _€_-;_-@_-"/>
    <numFmt numFmtId="172" formatCode="0.0%"/>
    <numFmt numFmtId="173" formatCode="###,000"/>
    <numFmt numFmtId="174" formatCode="0.000%"/>
    <numFmt numFmtId="175" formatCode="_-* #,##0.0\ _€_-;\-* #,##0.0\ _€_-;_-* &quot;-&quot;??\ _€_-;_-@_-"/>
    <numFmt numFmtId="176" formatCode="_-&quot;$&quot;* #,##0_-;\-&quot;$&quot;* #,##0_-;_-&quot;$&quot;* &quot;-&quot;??_-;_-@_-"/>
  </numFmts>
  <fonts count="8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
      <color rgb="FF002060"/>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9"/>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0"/>
      <color theme="1"/>
      <name val="Arial"/>
      <family val="2"/>
    </font>
    <font>
      <i/>
      <sz val="11"/>
      <color rgb="FF000000"/>
      <name val="Arial"/>
      <family val="2"/>
    </font>
    <font>
      <sz val="12"/>
      <color theme="1"/>
      <name val="Aptos"/>
      <family val="2"/>
      <charset val="1"/>
    </font>
    <font>
      <sz val="11"/>
      <color rgb="FF242424"/>
      <name val="Arial"/>
      <family val="2"/>
    </font>
    <font>
      <sz val="11"/>
      <color rgb="FF000000"/>
      <name val="Arial"/>
    </font>
    <font>
      <sz val="10.5"/>
      <color rgb="FF000000"/>
      <name val="Arial"/>
    </font>
    <font>
      <b/>
      <sz val="10.5"/>
      <color rgb="FF000000"/>
      <name val="Arial"/>
    </font>
    <font>
      <sz val="10"/>
      <color rgb="FF000000"/>
      <name val="Calibri"/>
      <family val="2"/>
      <scheme val="minor"/>
    </font>
    <font>
      <b/>
      <sz val="11"/>
      <color rgb="FF000000"/>
      <name val="Arial"/>
    </font>
    <font>
      <sz val="11"/>
      <color rgb="FF242424"/>
      <name val="Aptos Narrow"/>
      <charset val="1"/>
    </font>
    <font>
      <sz val="11"/>
      <color theme="1"/>
      <name val="Calibri"/>
      <scheme val="minor"/>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rgb="FF000000"/>
      </bottom>
      <diagonal/>
    </border>
    <border>
      <left/>
      <right/>
      <top/>
      <bottom style="thick">
        <color indexed="64"/>
      </bottom>
      <diagonal/>
    </border>
    <border>
      <left/>
      <right style="medium">
        <color rgb="FF000000"/>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thin">
        <color rgb="FF000000"/>
      </right>
      <top style="medium">
        <color indexed="64"/>
      </top>
      <bottom style="medium">
        <color indexed="64"/>
      </bottom>
      <diagonal/>
    </border>
  </borders>
  <cellStyleXfs count="25">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69" fontId="8" fillId="0" borderId="9" applyFont="0" applyFill="0" applyBorder="0" applyAlignment="0" applyProtection="0"/>
    <xf numFmtId="9" fontId="8" fillId="0" borderId="9" applyFont="0" applyFill="0" applyBorder="0" applyAlignment="0" applyProtection="0"/>
    <xf numFmtId="171"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3" fontId="30" fillId="0" borderId="45" applyNumberFormat="0" applyAlignment="0" applyProtection="0">
      <alignment horizontal="right" vertical="center"/>
    </xf>
    <xf numFmtId="173"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3"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xf numFmtId="164" fontId="85" fillId="0" borderId="0" applyFont="0" applyFill="0" applyBorder="0" applyAlignment="0" applyProtection="0"/>
  </cellStyleXfs>
  <cellXfs count="1155">
    <xf numFmtId="0" fontId="0" fillId="0" borderId="0" xfId="0"/>
    <xf numFmtId="0" fontId="9" fillId="0" borderId="0" xfId="0" applyFont="1"/>
    <xf numFmtId="0" fontId="11" fillId="0" borderId="1" xfId="0" applyFont="1" applyBorder="1" applyAlignment="1">
      <alignment horizontal="center"/>
    </xf>
    <xf numFmtId="167"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7"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7" fontId="9" fillId="0" borderId="0" xfId="0" applyNumberFormat="1" applyFont="1"/>
    <xf numFmtId="167" fontId="15" fillId="0" borderId="1" xfId="0" applyNumberFormat="1" applyFont="1" applyBorder="1" applyAlignment="1">
      <alignment horizontal="center" vertical="center"/>
    </xf>
    <xf numFmtId="6"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8" fontId="13" fillId="0" borderId="1" xfId="0" applyNumberFormat="1" applyFont="1" applyBorder="1" applyAlignment="1">
      <alignment horizontal="center" vertical="center"/>
    </xf>
    <xf numFmtId="168" fontId="15" fillId="0" borderId="1" xfId="0" applyNumberFormat="1" applyFont="1" applyBorder="1" applyAlignment="1">
      <alignment horizontal="center" vertical="center"/>
    </xf>
    <xf numFmtId="167"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0" fontId="22" fillId="15" borderId="36" xfId="2" applyFont="1" applyFill="1" applyBorder="1" applyAlignment="1">
      <alignment vertical="center" wrapText="1"/>
    </xf>
    <xf numFmtId="0" fontId="22" fillId="15" borderId="27" xfId="2" applyFont="1" applyFill="1" applyBorder="1" applyAlignment="1">
      <alignment vertical="center" wrapText="1"/>
    </xf>
    <xf numFmtId="0" fontId="23" fillId="0" borderId="9" xfId="3" applyFont="1"/>
    <xf numFmtId="0" fontId="22" fillId="17" borderId="17" xfId="2" applyFont="1" applyFill="1" applyBorder="1" applyAlignment="1">
      <alignment vertical="center" wrapText="1"/>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0" fontId="23" fillId="0" borderId="9" xfId="3" applyNumberFormat="1" applyFont="1" applyAlignment="1">
      <alignment vertical="center"/>
    </xf>
    <xf numFmtId="170" fontId="23" fillId="0" borderId="37" xfId="5" applyNumberFormat="1" applyFont="1" applyFill="1" applyBorder="1" applyAlignment="1">
      <alignment vertical="center"/>
    </xf>
    <xf numFmtId="170"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3" fontId="52" fillId="0" borderId="28" xfId="0" applyNumberFormat="1" applyFont="1" applyBorder="1" applyAlignment="1">
      <alignment vertical="center"/>
    </xf>
    <xf numFmtId="2" fontId="23" fillId="0" borderId="9" xfId="3" applyNumberFormat="1" applyFont="1" applyAlignment="1">
      <alignment vertical="center"/>
    </xf>
    <xf numFmtId="172" fontId="23" fillId="0" borderId="62" xfId="3" applyNumberFormat="1" applyFont="1" applyBorder="1" applyAlignment="1">
      <alignment horizontal="center" vertical="center" wrapText="1"/>
    </xf>
    <xf numFmtId="172" fontId="23" fillId="0" borderId="44" xfId="3" applyNumberFormat="1" applyFont="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3"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4"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06"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07" xfId="23" applyFont="1" applyBorder="1" applyAlignment="1">
      <alignment horizontal="center" vertical="center" wrapText="1"/>
    </xf>
    <xf numFmtId="0" fontId="37" fillId="0" borderId="108" xfId="23" applyFont="1" applyBorder="1" applyAlignment="1">
      <alignment horizontal="center" vertical="center" wrapText="1"/>
    </xf>
    <xf numFmtId="0" fontId="22" fillId="15" borderId="109"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3"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10"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2"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41" xfId="3" applyFont="1" applyBorder="1" applyAlignment="1">
      <alignment horizontal="center" vertical="center" wrapText="1"/>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3" fillId="0" borderId="1" xfId="3" applyFont="1" applyBorder="1" applyAlignment="1">
      <alignment horizontal="left"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1" fillId="0" borderId="22" xfId="3" applyFont="1" applyBorder="1" applyAlignment="1">
      <alignment horizontal="left" vertical="center" wrapText="1"/>
    </xf>
    <xf numFmtId="0" fontId="60" fillId="0" borderId="21" xfId="3" applyFont="1" applyBorder="1" applyAlignment="1">
      <alignment horizontal="center" vertical="center"/>
    </xf>
    <xf numFmtId="0" fontId="68"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0" fontId="23" fillId="0" borderId="22" xfId="3" applyFont="1" applyBorder="1" applyAlignment="1">
      <alignment horizontal="center" vertical="center" wrapText="1"/>
    </xf>
    <xf numFmtId="170" fontId="23" fillId="0" borderId="24" xfId="5" applyNumberFormat="1" applyFont="1" applyFill="1" applyBorder="1" applyAlignment="1">
      <alignment vertical="center"/>
    </xf>
    <xf numFmtId="170" fontId="23" fillId="0" borderId="37" xfId="5" applyNumberFormat="1" applyFont="1" applyFill="1" applyBorder="1" applyAlignment="1">
      <alignment horizontal="right" vertical="center"/>
    </xf>
    <xf numFmtId="170" fontId="23" fillId="0" borderId="25" xfId="5" applyNumberFormat="1" applyFont="1" applyFill="1" applyBorder="1" applyAlignment="1">
      <alignment vertical="center"/>
    </xf>
    <xf numFmtId="9" fontId="23" fillId="0" borderId="39" xfId="1" applyFont="1" applyFill="1" applyBorder="1" applyAlignment="1">
      <alignment vertical="center"/>
    </xf>
    <xf numFmtId="170" fontId="23" fillId="0" borderId="39" xfId="5" applyNumberFormat="1" applyFont="1" applyFill="1" applyBorder="1" applyAlignment="1">
      <alignment vertical="center"/>
    </xf>
    <xf numFmtId="9" fontId="23" fillId="0" borderId="29" xfId="1" applyFont="1" applyFill="1" applyBorder="1" applyAlignment="1">
      <alignment vertical="center"/>
    </xf>
    <xf numFmtId="170" fontId="23" fillId="0" borderId="29" xfId="5" applyNumberFormat="1" applyFont="1" applyFill="1" applyBorder="1" applyAlignment="1">
      <alignment vertical="center"/>
    </xf>
    <xf numFmtId="170"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0"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09"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10"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74" fontId="23" fillId="0" borderId="9" xfId="3" applyNumberFormat="1" applyFont="1" applyAlignment="1">
      <alignment vertical="center"/>
    </xf>
    <xf numFmtId="10" fontId="23" fillId="0" borderId="9" xfId="3" applyNumberFormat="1" applyFont="1" applyAlignment="1">
      <alignmen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7" xfId="3" applyFont="1" applyBorder="1" applyAlignment="1">
      <alignment horizontal="left" vertical="center" wrapText="1"/>
    </xf>
    <xf numFmtId="0" fontId="27" fillId="0" borderId="58" xfId="16" applyBorder="1" applyAlignment="1">
      <alignment horizontal="center" vertical="center"/>
    </xf>
    <xf numFmtId="0" fontId="23" fillId="0" borderId="119" xfId="0" applyFont="1" applyBorder="1" applyAlignment="1">
      <alignment horizontal="center" vertical="center" wrapText="1"/>
    </xf>
    <xf numFmtId="0" fontId="23" fillId="0" borderId="110"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71" fillId="0" borderId="37" xfId="0" applyFont="1" applyBorder="1" applyAlignment="1">
      <alignment horizontal="left" vertical="center" wrapText="1"/>
    </xf>
    <xf numFmtId="0" fontId="52" fillId="0" borderId="37" xfId="0" applyFont="1" applyBorder="1" applyAlignment="1">
      <alignment horizontal="left" vertical="center" wrapText="1"/>
    </xf>
    <xf numFmtId="0" fontId="23" fillId="0" borderId="37" xfId="3" applyFont="1" applyBorder="1" applyAlignment="1">
      <alignment horizontal="left" vertical="center"/>
    </xf>
    <xf numFmtId="0" fontId="37" fillId="0" borderId="105"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5"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172" fontId="23" fillId="0" borderId="9" xfId="3" applyNumberFormat="1" applyFont="1" applyAlignment="1">
      <alignment horizontal="center" vertical="center"/>
    </xf>
    <xf numFmtId="10" fontId="23" fillId="0" borderId="122"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70" fillId="0" borderId="37" xfId="19" applyFont="1" applyBorder="1" applyAlignment="1">
      <alignment vertical="center" wrapText="1"/>
    </xf>
    <xf numFmtId="0" fontId="69" fillId="0" borderId="37" xfId="19" applyFont="1"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2" fillId="15" borderId="21" xfId="3" applyFont="1" applyFill="1" applyBorder="1" applyAlignment="1">
      <alignment horizontal="center" vertical="center" wrapText="1"/>
    </xf>
    <xf numFmtId="10" fontId="22" fillId="0" borderId="2" xfId="3" applyNumberFormat="1" applyFont="1" applyBorder="1" applyAlignment="1">
      <alignment horizontal="center" vertical="center"/>
    </xf>
    <xf numFmtId="10" fontId="22" fillId="15" borderId="2" xfId="3" applyNumberFormat="1" applyFont="1" applyFill="1" applyBorder="1" applyAlignment="1">
      <alignment horizontal="center" vertical="center"/>
    </xf>
    <xf numFmtId="0" fontId="22" fillId="11" borderId="4" xfId="3" applyFont="1" applyFill="1" applyBorder="1" applyAlignment="1">
      <alignment horizontal="center" vertical="center"/>
    </xf>
    <xf numFmtId="0" fontId="23" fillId="0" borderId="37" xfId="3" applyFont="1" applyBorder="1" applyAlignment="1">
      <alignment vertical="center"/>
    </xf>
    <xf numFmtId="3" fontId="52" fillId="0" borderId="124" xfId="0" applyNumberFormat="1" applyFont="1" applyBorder="1" applyAlignment="1">
      <alignment vertical="center"/>
    </xf>
    <xf numFmtId="0" fontId="62" fillId="24" borderId="117" xfId="0" applyFont="1" applyFill="1" applyBorder="1" applyAlignment="1">
      <alignment horizontal="left" vertical="center" wrapText="1"/>
    </xf>
    <xf numFmtId="0" fontId="60" fillId="0" borderId="101" xfId="3" applyFont="1" applyBorder="1" applyAlignment="1">
      <alignment horizontal="left" vertical="center"/>
    </xf>
    <xf numFmtId="0" fontId="59" fillId="0" borderId="32" xfId="3" applyFont="1" applyBorder="1" applyAlignment="1">
      <alignment horizontal="left" vertical="center" wrapText="1"/>
    </xf>
    <xf numFmtId="0" fontId="59" fillId="0" borderId="34" xfId="3" applyFont="1" applyBorder="1" applyAlignment="1">
      <alignment horizontal="left" vertical="center" wrapText="1"/>
    </xf>
    <xf numFmtId="0" fontId="77" fillId="0" borderId="0" xfId="0" applyFont="1" applyAlignment="1">
      <alignment wrapText="1"/>
    </xf>
    <xf numFmtId="0" fontId="77" fillId="0" borderId="134" xfId="0" applyFont="1" applyBorder="1" applyAlignment="1">
      <alignment wrapText="1"/>
    </xf>
    <xf numFmtId="0" fontId="52" fillId="0" borderId="24" xfId="0" applyFont="1" applyBorder="1" applyAlignment="1">
      <alignment vertical="center"/>
    </xf>
    <xf numFmtId="0" fontId="52" fillId="0" borderId="28" xfId="0" applyFont="1" applyBorder="1" applyAlignment="1">
      <alignment vertical="center"/>
    </xf>
    <xf numFmtId="0" fontId="82" fillId="0" borderId="37" xfId="19" applyFont="1" applyBorder="1" applyAlignment="1">
      <alignment vertical="center" wrapText="1"/>
    </xf>
    <xf numFmtId="0" fontId="2" fillId="0" borderId="40" xfId="19" applyFont="1" applyBorder="1" applyAlignment="1">
      <alignment vertical="center" wrapText="1"/>
    </xf>
    <xf numFmtId="0" fontId="2" fillId="0" borderId="37" xfId="19" applyFont="1" applyBorder="1" applyAlignment="1">
      <alignment vertical="center" wrapText="1"/>
    </xf>
    <xf numFmtId="0" fontId="2" fillId="0" borderId="0" xfId="0" applyFont="1"/>
    <xf numFmtId="0" fontId="84" fillId="0" borderId="9" xfId="0" applyFont="1" applyBorder="1" applyAlignment="1">
      <alignment horizontal="center" vertical="center" wrapText="1"/>
    </xf>
    <xf numFmtId="0" fontId="52" fillId="0" borderId="97" xfId="3" applyFont="1" applyBorder="1" applyAlignment="1">
      <alignment horizontal="left" vertical="center" wrapText="1"/>
    </xf>
    <xf numFmtId="10" fontId="23" fillId="0" borderId="9" xfId="3" applyNumberFormat="1" applyFont="1" applyAlignment="1">
      <alignment horizontal="center" vertical="center"/>
    </xf>
    <xf numFmtId="0" fontId="84" fillId="0" borderId="97" xfId="0" applyFont="1" applyBorder="1" applyAlignment="1">
      <alignment horizontal="center" vertical="center" wrapText="1"/>
    </xf>
    <xf numFmtId="0" fontId="22" fillId="15" borderId="31" xfId="3" applyFont="1" applyFill="1" applyBorder="1" applyAlignment="1">
      <alignment horizontal="center" vertical="center" wrapText="1"/>
    </xf>
    <xf numFmtId="0" fontId="84" fillId="0" borderId="117" xfId="0" applyFont="1" applyBorder="1" applyAlignment="1">
      <alignment horizontal="center" vertical="center" wrapText="1"/>
    </xf>
    <xf numFmtId="0" fontId="22" fillId="14" borderId="100" xfId="3" applyFont="1" applyFill="1" applyBorder="1" applyAlignment="1">
      <alignment horizontal="center" vertical="center" wrapText="1"/>
    </xf>
    <xf numFmtId="0" fontId="52" fillId="0" borderId="117" xfId="3" applyFont="1" applyBorder="1" applyAlignment="1">
      <alignment horizontal="left" vertical="center" wrapText="1"/>
    </xf>
    <xf numFmtId="0" fontId="23" fillId="0" borderId="44" xfId="21" applyFont="1" applyBorder="1" applyAlignment="1">
      <alignment vertical="center" wrapText="1"/>
    </xf>
    <xf numFmtId="176" fontId="23" fillId="0" borderId="9" xfId="24" applyNumberFormat="1" applyFont="1" applyBorder="1" applyAlignment="1">
      <alignment vertical="center"/>
    </xf>
    <xf numFmtId="0" fontId="58" fillId="14" borderId="9" xfId="3" applyFont="1" applyFill="1" applyAlignment="1">
      <alignment horizontal="center" vertical="center" wrapText="1"/>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23" fillId="14" borderId="9" xfId="3" applyFont="1" applyFill="1" applyAlignment="1">
      <alignment horizontal="center" vertical="center"/>
    </xf>
    <xf numFmtId="0" fontId="23" fillId="14" borderId="9" xfId="0" applyFont="1" applyFill="1" applyBorder="1" applyAlignment="1">
      <alignment horizontal="center"/>
    </xf>
    <xf numFmtId="172"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0" fontId="52" fillId="0" borderId="1" xfId="0" applyFont="1" applyBorder="1" applyAlignment="1">
      <alignment horizontal="left" vertical="top" wrapText="1"/>
    </xf>
    <xf numFmtId="0" fontId="23" fillId="0" borderId="1" xfId="0" applyFont="1" applyBorder="1" applyAlignment="1">
      <alignment horizontal="left" vertical="top"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 xfId="3" applyFont="1" applyBorder="1" applyAlignment="1">
      <alignment horizontal="center" vertical="center" wrapText="1"/>
    </xf>
    <xf numFmtId="0" fontId="27" fillId="0" borderId="1" xfId="16" applyBorder="1" applyAlignment="1">
      <alignment horizontal="center" vertical="center" wrapText="1"/>
    </xf>
    <xf numFmtId="0" fontId="23" fillId="0" borderId="12" xfId="3" applyFont="1" applyBorder="1" applyAlignment="1">
      <alignment horizontal="center" vertical="center" wrapText="1"/>
    </xf>
    <xf numFmtId="43" fontId="23" fillId="14" borderId="9" xfId="18" applyFont="1" applyFill="1" applyBorder="1" applyAlignment="1">
      <alignment horizontal="center"/>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15" borderId="44" xfId="3"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0" borderId="41" xfId="3" applyFont="1" applyBorder="1" applyAlignment="1">
      <alignment horizontal="center" vertical="center"/>
    </xf>
    <xf numFmtId="0" fontId="22" fillId="15" borderId="22" xfId="2" applyFont="1" applyFill="1" applyBorder="1" applyAlignment="1">
      <alignment horizontal="center" vertical="center" wrapText="1"/>
    </xf>
    <xf numFmtId="0" fontId="22" fillId="15" borderId="41" xfId="2" applyFont="1" applyFill="1" applyBorder="1" applyAlignment="1">
      <alignment horizontal="center" vertical="center" wrapText="1"/>
    </xf>
    <xf numFmtId="0" fontId="22" fillId="0" borderId="41" xfId="0" applyFont="1" applyBorder="1" applyAlignment="1">
      <alignment horizontal="center"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15" borderId="41" xfId="2" applyFont="1" applyFill="1" applyBorder="1" applyAlignment="1">
      <alignment horizontal="left" vertical="center" wrapText="1"/>
    </xf>
    <xf numFmtId="0" fontId="22" fillId="0" borderId="41" xfId="2" applyFont="1" applyBorder="1" applyAlignment="1">
      <alignment horizontal="left" vertical="center" wrapText="1"/>
    </xf>
    <xf numFmtId="0" fontId="22" fillId="0" borderId="133" xfId="2" applyFont="1" applyBorder="1" applyAlignment="1">
      <alignment horizontal="center" vertical="center" wrapText="1"/>
    </xf>
    <xf numFmtId="0" fontId="23" fillId="0" borderId="41" xfId="3" applyFont="1" applyBorder="1" applyAlignment="1">
      <alignment horizontal="center" vertical="center"/>
    </xf>
    <xf numFmtId="0" fontId="22" fillId="14" borderId="9" xfId="2" applyFont="1" applyFill="1" applyAlignment="1">
      <alignment horizontal="left"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52" fillId="0" borderId="20" xfId="3" applyFont="1" applyBorder="1" applyAlignment="1">
      <alignment horizontal="left" vertical="center" wrapText="1"/>
    </xf>
    <xf numFmtId="0" fontId="23" fillId="0" borderId="22" xfId="3" applyFont="1" applyBorder="1" applyAlignment="1">
      <alignment horizontal="left"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0" borderId="20" xfId="3" applyFont="1" applyBorder="1" applyAlignment="1">
      <alignment horizontal="center" vertical="center" wrapText="1"/>
    </xf>
    <xf numFmtId="0" fontId="23" fillId="0" borderId="22" xfId="3" applyFont="1" applyBorder="1" applyAlignment="1">
      <alignment horizontal="center" vertical="center" wrapText="1"/>
    </xf>
    <xf numFmtId="0" fontId="23" fillId="0" borderId="20" xfId="3" applyFont="1" applyBorder="1" applyAlignment="1">
      <alignment horizontal="left" vertical="center" wrapText="1"/>
    </xf>
    <xf numFmtId="0" fontId="22" fillId="15" borderId="26" xfId="3" applyFont="1" applyFill="1" applyBorder="1" applyAlignment="1">
      <alignment horizontal="center" vertical="center" wrapText="1"/>
    </xf>
    <xf numFmtId="0" fontId="65" fillId="0" borderId="20" xfId="3" applyFont="1" applyBorder="1" applyAlignment="1">
      <alignment horizontal="left" vertical="center" wrapText="1"/>
    </xf>
    <xf numFmtId="0" fontId="65" fillId="0" borderId="22" xfId="3" applyFont="1" applyBorder="1" applyAlignment="1">
      <alignment horizontal="left" vertical="center" wrapText="1"/>
    </xf>
    <xf numFmtId="0" fontId="23" fillId="0" borderId="21" xfId="3" applyFont="1" applyBorder="1" applyAlignment="1">
      <alignment horizontal="left" vertical="center"/>
    </xf>
    <xf numFmtId="0" fontId="23" fillId="0" borderId="22" xfId="3" applyFont="1" applyBorder="1" applyAlignment="1">
      <alignment horizontal="left" vertical="center"/>
    </xf>
    <xf numFmtId="0" fontId="22" fillId="15" borderId="17" xfId="3" applyFont="1" applyFill="1" applyBorder="1" applyAlignment="1">
      <alignment horizontal="center" vertical="center" wrapText="1"/>
    </xf>
    <xf numFmtId="0" fontId="65" fillId="0" borderId="21" xfId="3" applyFont="1" applyBorder="1" applyAlignment="1">
      <alignment horizontal="left" vertical="center"/>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172" fontId="22" fillId="15" borderId="1" xfId="3" applyNumberFormat="1" applyFont="1" applyFill="1" applyBorder="1" applyAlignment="1">
      <alignment horizontal="center" vertical="center" wrapText="1"/>
    </xf>
    <xf numFmtId="172" fontId="22" fillId="15" borderId="12" xfId="3" applyNumberFormat="1" applyFont="1" applyFill="1" applyBorder="1" applyAlignment="1">
      <alignment horizontal="center" vertical="center" wrapText="1"/>
    </xf>
    <xf numFmtId="172"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2" applyFont="1" applyFill="1" applyBorder="1" applyAlignment="1">
      <alignment horizontal="center" vertical="center" wrapText="1"/>
    </xf>
    <xf numFmtId="0" fontId="23" fillId="0" borderId="13" xfId="3" applyFont="1" applyBorder="1" applyAlignment="1">
      <alignment horizontal="center" vertical="center" wrapText="1"/>
    </xf>
    <xf numFmtId="0" fontId="23" fillId="0" borderId="1" xfId="3" applyFont="1" applyBorder="1" applyAlignment="1">
      <alignment horizontal="left" vertical="center" wrapText="1"/>
    </xf>
    <xf numFmtId="0" fontId="23" fillId="0" borderId="12" xfId="3" applyFont="1" applyBorder="1" applyAlignment="1">
      <alignment horizontal="left"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2" xfId="16" applyFill="1" applyBorder="1" applyAlignment="1">
      <alignment horizontal="center" vertical="center" wrapText="1"/>
    </xf>
    <xf numFmtId="0" fontId="27" fillId="0" borderId="12" xfId="16" applyBorder="1" applyAlignment="1">
      <alignment horizontal="center" vertical="center" wrapText="1"/>
    </xf>
    <xf numFmtId="0" fontId="27" fillId="0" borderId="13" xfId="16"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xf>
    <xf numFmtId="0" fontId="0" fillId="0" borderId="1" xfId="0" applyBorder="1" applyAlignment="1">
      <alignment horizont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0" xfId="0" applyFont="1" applyBorder="1" applyAlignment="1">
      <alignment horizontal="center"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11" fillId="0" borderId="0" xfId="0" applyFont="1" applyAlignment="1">
      <alignment horizontal="left" vertical="top"/>
    </xf>
    <xf numFmtId="0" fontId="0" fillId="0" borderId="0" xfId="0"/>
    <xf numFmtId="0" fontId="13" fillId="0" borderId="2" xfId="0" applyFont="1" applyBorder="1" applyAlignment="1">
      <alignment horizontal="center" vertical="center"/>
    </xf>
    <xf numFmtId="0" fontId="12" fillId="0" borderId="4" xfId="0" applyFont="1" applyBorder="1"/>
    <xf numFmtId="0" fontId="11" fillId="0" borderId="0" xfId="0" applyFont="1" applyAlignment="1">
      <alignment horizontal="left"/>
    </xf>
    <xf numFmtId="0" fontId="13" fillId="0" borderId="0" xfId="0" applyFont="1" applyAlignment="1">
      <alignment horizontal="center" vertical="center" textRotation="90" wrapText="1"/>
    </xf>
    <xf numFmtId="0" fontId="13" fillId="2" borderId="2" xfId="0" applyFont="1" applyFill="1" applyBorder="1" applyAlignment="1">
      <alignment horizontal="center" vertical="center" wrapText="1"/>
    </xf>
    <xf numFmtId="0" fontId="12" fillId="0" borderId="3" xfId="0" applyFont="1" applyBorder="1"/>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7" fontId="13" fillId="0" borderId="12" xfId="0" applyNumberFormat="1" applyFont="1" applyBorder="1" applyAlignment="1">
      <alignment vertical="center"/>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3" fillId="4" borderId="2" xfId="0" applyFont="1" applyFill="1" applyBorder="1" applyAlignment="1">
      <alignment horizontal="center" vertical="center" wrapText="1"/>
    </xf>
    <xf numFmtId="0" fontId="11" fillId="0" borderId="9" xfId="0" applyFont="1" applyBorder="1" applyAlignment="1">
      <alignment horizontal="left" vertical="top"/>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17" fillId="0" borderId="103" xfId="22" applyFont="1" applyBorder="1" applyAlignment="1">
      <alignment horizontal="center" vertical="center"/>
    </xf>
    <xf numFmtId="0" fontId="17" fillId="0" borderId="75" xfId="22" applyFont="1" applyBorder="1" applyAlignment="1">
      <alignment horizontal="center" vertical="center"/>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8" fillId="0" borderId="12" xfId="20" applyFont="1" applyBorder="1" applyAlignment="1">
      <alignment horizontal="center" vertical="center" wrapText="1"/>
    </xf>
    <xf numFmtId="0" fontId="48" fillId="0" borderId="13"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9" fillId="11" borderId="7" xfId="20" applyFont="1" applyFill="1" applyBorder="1" applyAlignment="1">
      <alignment horizontal="center" vertical="center" wrapText="1"/>
    </xf>
    <xf numFmtId="0" fontId="49" fillId="11" borderId="8" xfId="20" applyFont="1" applyFill="1" applyBorder="1" applyAlignment="1">
      <alignment horizontal="center" vertical="center" wrapText="1"/>
    </xf>
    <xf numFmtId="9" fontId="26" fillId="0" borderId="12" xfId="20" applyNumberFormat="1" applyFont="1" applyBorder="1" applyAlignment="1">
      <alignment horizontal="center" vertical="center" wrapText="1"/>
    </xf>
    <xf numFmtId="0" fontId="48" fillId="0" borderId="10"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5"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26" fillId="0" borderId="37" xfId="20" applyFont="1" applyBorder="1" applyAlignment="1">
      <alignment horizontal="left" vertical="center" wrapText="1"/>
    </xf>
    <xf numFmtId="0" fontId="48" fillId="0" borderId="37" xfId="20" applyFont="1" applyBorder="1" applyAlignment="1">
      <alignment horizontal="center" vertical="center"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26" fillId="0" borderId="37" xfId="20" applyFont="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2" fillId="15" borderId="61" xfId="2" applyFont="1" applyFill="1" applyBorder="1" applyAlignment="1">
      <alignment horizontal="center" vertical="center" wrapText="1"/>
    </xf>
    <xf numFmtId="0" fontId="22" fillId="15" borderId="59" xfId="2" applyFont="1" applyFill="1" applyBorder="1" applyAlignment="1">
      <alignment horizontal="center" vertical="center" wrapText="1"/>
    </xf>
    <xf numFmtId="0" fontId="23" fillId="0" borderId="119" xfId="3" applyFont="1" applyBorder="1" applyAlignment="1">
      <alignment horizontal="left" vertical="center" wrapText="1"/>
    </xf>
    <xf numFmtId="0" fontId="23" fillId="0" borderId="75" xfId="3" applyFont="1" applyBorder="1" applyAlignment="1">
      <alignment horizontal="left" vertical="center" wrapText="1"/>
    </xf>
    <xf numFmtId="0" fontId="23" fillId="0" borderId="64" xfId="3" applyFont="1" applyBorder="1" applyAlignment="1">
      <alignment horizontal="left" vertical="center" wrapText="1"/>
    </xf>
    <xf numFmtId="0" fontId="23" fillId="0" borderId="67" xfId="3" applyFont="1" applyBorder="1" applyAlignment="1">
      <alignment horizontal="left" vertical="center" wrapText="1"/>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65" fillId="0" borderId="22" xfId="3" applyFont="1" applyBorder="1" applyAlignment="1">
      <alignment horizontal="left" vertical="center"/>
    </xf>
    <xf numFmtId="0" fontId="47" fillId="0" borderId="22" xfId="3" applyFont="1" applyBorder="1" applyAlignment="1">
      <alignment horizontal="left" vertical="center" wrapText="1"/>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8" xfId="3" applyFont="1" applyBorder="1" applyAlignment="1">
      <alignment horizontal="left" vertical="center" wrapText="1"/>
    </xf>
    <xf numFmtId="0" fontId="23" fillId="0" borderId="40" xfId="3" applyFont="1" applyBorder="1" applyAlignment="1">
      <alignment horizontal="left"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60" fillId="0" borderId="20" xfId="3" applyFont="1" applyBorder="1" applyAlignment="1">
      <alignment horizontal="left" vertical="center" wrapText="1"/>
    </xf>
    <xf numFmtId="0" fontId="60" fillId="0" borderId="22" xfId="3" applyFont="1" applyBorder="1" applyAlignment="1">
      <alignment horizontal="left" vertical="center"/>
    </xf>
    <xf numFmtId="0" fontId="27" fillId="0" borderId="38" xfId="16" applyBorder="1" applyAlignment="1">
      <alignment horizontal="center" vertical="center"/>
    </xf>
    <xf numFmtId="0" fontId="23" fillId="0" borderId="40" xfId="3" applyFont="1" applyBorder="1" applyAlignment="1">
      <alignment horizontal="center" vertical="center"/>
    </xf>
    <xf numFmtId="0" fontId="23" fillId="0" borderId="38" xfId="3" applyFont="1" applyBorder="1" applyAlignment="1">
      <alignment horizontal="center" vertical="center"/>
    </xf>
    <xf numFmtId="0" fontId="27" fillId="0" borderId="40" xfId="16" applyBorder="1" applyAlignment="1">
      <alignment horizontal="center"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23" fillId="0" borderId="37" xfId="0" applyFont="1" applyBorder="1" applyAlignment="1">
      <alignment horizontal="center" vertical="center"/>
    </xf>
    <xf numFmtId="0" fontId="61" fillId="0" borderId="20" xfId="3" applyFont="1" applyBorder="1" applyAlignment="1">
      <alignment horizontal="left" vertical="center" wrapText="1"/>
    </xf>
    <xf numFmtId="0" fontId="61" fillId="0" borderId="22" xfId="3" applyFont="1" applyBorder="1" applyAlignment="1">
      <alignment horizontal="left" vertical="center"/>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0" fontId="23" fillId="0" borderId="40" xfId="3" applyFont="1" applyBorder="1" applyAlignment="1">
      <alignment horizontal="left" vertical="center"/>
    </xf>
    <xf numFmtId="0" fontId="22" fillId="15" borderId="38" xfId="2" applyFont="1" applyFill="1" applyBorder="1" applyAlignment="1">
      <alignment horizontal="center" vertical="center" wrapText="1"/>
    </xf>
    <xf numFmtId="0" fontId="22" fillId="15" borderId="57"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2" fontId="22" fillId="15" borderId="38" xfId="3" applyNumberFormat="1" applyFont="1" applyFill="1" applyBorder="1" applyAlignment="1">
      <alignment horizontal="center" vertical="center" wrapText="1"/>
    </xf>
    <xf numFmtId="172" fontId="22" fillId="15" borderId="40" xfId="3" applyNumberFormat="1" applyFont="1" applyFill="1" applyBorder="1" applyAlignment="1">
      <alignment horizontal="center" vertical="center"/>
    </xf>
    <xf numFmtId="172"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37" xfId="3" applyFont="1" applyBorder="1" applyAlignment="1">
      <alignment horizontal="center" vertical="center"/>
    </xf>
    <xf numFmtId="0" fontId="27" fillId="0" borderId="38" xfId="16" applyFill="1" applyBorder="1" applyAlignment="1">
      <alignment horizontal="center" vertical="center" wrapText="1"/>
    </xf>
    <xf numFmtId="0" fontId="23" fillId="0" borderId="40" xfId="3" applyFont="1" applyBorder="1" applyAlignment="1">
      <alignment horizontal="center" vertical="center" wrapText="1"/>
    </xf>
    <xf numFmtId="0" fontId="22" fillId="0" borderId="1" xfId="2" applyFont="1" applyBorder="1" applyAlignment="1">
      <alignment horizontal="center" vertical="center" wrapText="1"/>
    </xf>
    <xf numFmtId="0" fontId="52" fillId="0" borderId="22" xfId="3" applyFont="1" applyBorder="1" applyAlignment="1">
      <alignment horizontal="left" vertical="center" wrapText="1"/>
    </xf>
    <xf numFmtId="0" fontId="22" fillId="15" borderId="42" xfId="3" applyFont="1" applyFill="1" applyBorder="1" applyAlignment="1">
      <alignment horizontal="center" vertical="center" wrapText="1"/>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23" fillId="0" borderId="17" xfId="3" applyFont="1" applyBorder="1" applyAlignment="1">
      <alignment horizontal="left" vertical="center" wrapText="1"/>
    </xf>
    <xf numFmtId="0" fontId="23" fillId="0" borderId="32" xfId="3" applyFont="1" applyBorder="1" applyAlignment="1">
      <alignment horizontal="left" vertical="center" wrapText="1"/>
    </xf>
    <xf numFmtId="0" fontId="23" fillId="0" borderId="26" xfId="3" applyFont="1" applyBorder="1" applyAlignment="1">
      <alignment horizontal="left" vertical="center" wrapText="1"/>
    </xf>
    <xf numFmtId="0" fontId="23" fillId="0" borderId="34" xfId="3" applyFont="1" applyBorder="1" applyAlignment="1">
      <alignment horizontal="left" vertical="center" wrapText="1"/>
    </xf>
    <xf numFmtId="0" fontId="62" fillId="0" borderId="20" xfId="3" applyFont="1" applyBorder="1" applyAlignment="1">
      <alignment horizontal="left" vertical="center" wrapText="1"/>
    </xf>
    <xf numFmtId="0" fontId="74" fillId="0" borderId="20" xfId="3" applyFont="1" applyBorder="1" applyAlignment="1">
      <alignment horizontal="left" vertical="center" wrapText="1"/>
    </xf>
    <xf numFmtId="0" fontId="63" fillId="0" borderId="21" xfId="3" applyFont="1" applyBorder="1" applyAlignment="1">
      <alignment horizontal="left" vertical="center"/>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3" fillId="0" borderId="21" xfId="3" applyFont="1" applyBorder="1" applyAlignment="1">
      <alignment horizontal="left" vertical="center" wrapText="1"/>
    </xf>
    <xf numFmtId="43" fontId="23" fillId="0" borderId="37" xfId="18" applyFont="1" applyBorder="1" applyAlignment="1">
      <alignment horizontal="center" vertical="center"/>
    </xf>
    <xf numFmtId="0" fontId="65" fillId="0" borderId="38" xfId="0" applyFont="1" applyBorder="1" applyAlignment="1">
      <alignment horizontal="left" vertical="center" wrapText="1"/>
    </xf>
    <xf numFmtId="0" fontId="65" fillId="0" borderId="40" xfId="0" applyFont="1" applyBorder="1" applyAlignment="1">
      <alignment horizontal="left" vertical="center"/>
    </xf>
    <xf numFmtId="0" fontId="59" fillId="0" borderId="38" xfId="3" applyFont="1" applyBorder="1" applyAlignment="1">
      <alignment horizontal="left" vertical="center" wrapText="1"/>
    </xf>
    <xf numFmtId="0" fontId="64" fillId="0" borderId="40" xfId="3" applyFont="1" applyBorder="1" applyAlignment="1">
      <alignment horizontal="left" vertical="center" wrapText="1"/>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22" fillId="0" borderId="113" xfId="2" applyFont="1" applyBorder="1" applyAlignment="1">
      <alignment horizontal="center" vertical="center" wrapText="1"/>
    </xf>
    <xf numFmtId="0" fontId="22" fillId="0" borderId="114" xfId="2" applyFont="1" applyBorder="1" applyAlignment="1">
      <alignment horizontal="center" vertical="center" wrapText="1"/>
    </xf>
    <xf numFmtId="0" fontId="22" fillId="0" borderId="115" xfId="2" applyFont="1" applyBorder="1" applyAlignment="1">
      <alignment horizontal="center" vertical="center" wrapText="1"/>
    </xf>
    <xf numFmtId="172" fontId="22" fillId="15" borderId="40" xfId="3" applyNumberFormat="1" applyFont="1" applyFill="1" applyBorder="1" applyAlignment="1">
      <alignment horizontal="center" vertical="center" wrapText="1"/>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0" fontId="22" fillId="15" borderId="37" xfId="2" applyFont="1" applyFill="1" applyBorder="1" applyAlignment="1">
      <alignment horizontal="center" vertical="center" wrapText="1"/>
    </xf>
    <xf numFmtId="0" fontId="23" fillId="0" borderId="38" xfId="3" applyFont="1" applyBorder="1" applyAlignment="1">
      <alignment horizontal="center" vertical="center" wrapText="1"/>
    </xf>
    <xf numFmtId="0" fontId="65" fillId="0" borderId="38" xfId="3" applyFont="1" applyBorder="1" applyAlignment="1">
      <alignment horizontal="left" vertical="center" wrapText="1"/>
    </xf>
    <xf numFmtId="0" fontId="65" fillId="0" borderId="40" xfId="3" applyFont="1" applyBorder="1" applyAlignment="1">
      <alignment horizontal="left" vertical="center" wrapText="1"/>
    </xf>
    <xf numFmtId="0" fontId="27" fillId="0" borderId="40" xfId="16" applyFill="1" applyBorder="1" applyAlignment="1">
      <alignment horizontal="center" vertical="center" wrapText="1"/>
    </xf>
    <xf numFmtId="0" fontId="80" fillId="0" borderId="119" xfId="3" applyFont="1" applyBorder="1" applyAlignment="1">
      <alignment horizontal="left" vertical="center" wrapText="1"/>
    </xf>
    <xf numFmtId="0" fontId="80" fillId="0" borderId="75" xfId="3" applyFont="1" applyBorder="1" applyAlignment="1">
      <alignment horizontal="left" vertical="center" wrapText="1"/>
    </xf>
    <xf numFmtId="0" fontId="80" fillId="0" borderId="64" xfId="3" applyFont="1" applyBorder="1" applyAlignment="1">
      <alignment horizontal="left" vertical="center" wrapText="1"/>
    </xf>
    <xf numFmtId="0" fontId="80" fillId="0" borderId="67" xfId="3" applyFont="1" applyBorder="1" applyAlignment="1">
      <alignment horizontal="left" vertical="center" wrapText="1"/>
    </xf>
    <xf numFmtId="0" fontId="52" fillId="0" borderId="38" xfId="3" applyFont="1" applyBorder="1" applyAlignment="1">
      <alignment horizontal="left" vertical="center" wrapText="1"/>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5"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8" xfId="20" applyFont="1" applyFill="1" applyBorder="1" applyAlignment="1">
      <alignment horizontal="center" vertical="center" wrapText="1"/>
    </xf>
    <xf numFmtId="0" fontId="23" fillId="0" borderId="44" xfId="21" applyFont="1" applyBorder="1" applyAlignment="1">
      <alignment horizontal="center" vertical="center" wrapText="1"/>
    </xf>
    <xf numFmtId="0" fontId="23" fillId="0" borderId="43" xfId="21" applyFont="1" applyBorder="1" applyAlignment="1">
      <alignment horizontal="center" vertical="center" wrapText="1"/>
    </xf>
    <xf numFmtId="0" fontId="79" fillId="0" borderId="119" xfId="3" applyFont="1" applyBorder="1" applyAlignment="1">
      <alignment horizontal="left" vertical="center" wrapText="1"/>
    </xf>
    <xf numFmtId="0" fontId="79" fillId="0" borderId="75" xfId="3" applyFont="1" applyBorder="1" applyAlignment="1">
      <alignment horizontal="left" vertical="center" wrapText="1"/>
    </xf>
    <xf numFmtId="0" fontId="79" fillId="0" borderId="64" xfId="3" applyFont="1" applyBorder="1" applyAlignment="1">
      <alignment horizontal="left" vertical="center" wrapText="1"/>
    </xf>
    <xf numFmtId="0" fontId="79" fillId="0" borderId="67" xfId="3" applyFont="1" applyBorder="1" applyAlignment="1">
      <alignment horizontal="left" vertical="center" wrapText="1"/>
    </xf>
    <xf numFmtId="0" fontId="43" fillId="0" borderId="41" xfId="0" applyFont="1" applyBorder="1" applyAlignment="1">
      <alignment horizontal="center"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2" fontId="23" fillId="0" borderId="4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22" xfId="3" applyFont="1" applyBorder="1" applyAlignment="1">
      <alignment horizontal="left" vertical="center" wrapText="1"/>
    </xf>
    <xf numFmtId="0" fontId="23" fillId="0" borderId="22" xfId="3" applyFont="1" applyBorder="1" applyAlignment="1">
      <alignment horizontal="center" vertical="center"/>
    </xf>
    <xf numFmtId="0" fontId="52" fillId="0" borderId="123" xfId="0" applyFont="1" applyBorder="1" applyAlignment="1">
      <alignment horizontal="left" vertical="center" wrapText="1"/>
    </xf>
    <xf numFmtId="0" fontId="52" fillId="0" borderId="40" xfId="0" applyFont="1" applyBorder="1" applyAlignment="1">
      <alignment horizontal="left" vertical="center" wrapText="1"/>
    </xf>
    <xf numFmtId="0" fontId="60" fillId="0" borderId="38" xfId="3" applyFont="1" applyBorder="1" applyAlignment="1">
      <alignment horizontal="left" vertical="center" wrapText="1"/>
    </xf>
    <xf numFmtId="0" fontId="60" fillId="0" borderId="40" xfId="3" applyFont="1" applyBorder="1" applyAlignment="1">
      <alignment horizontal="left" vertical="center" wrapText="1"/>
    </xf>
    <xf numFmtId="0" fontId="52" fillId="0" borderId="40" xfId="3" applyFont="1" applyBorder="1" applyAlignment="1">
      <alignment horizontal="left" vertical="center" wrapText="1"/>
    </xf>
    <xf numFmtId="0" fontId="52" fillId="0" borderId="38" xfId="3" applyFont="1" applyBorder="1" applyAlignment="1">
      <alignment horizontal="left" vertical="top" wrapText="1"/>
    </xf>
    <xf numFmtId="0" fontId="52" fillId="0" borderId="40" xfId="3" applyFont="1" applyBorder="1" applyAlignment="1">
      <alignment horizontal="left" vertical="top" wrapText="1"/>
    </xf>
    <xf numFmtId="0" fontId="23" fillId="0" borderId="37" xfId="3" applyFont="1" applyBorder="1" applyAlignment="1">
      <alignment horizontal="left" vertic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3" fillId="0" borderId="37" xfId="18" applyNumberFormat="1" applyFont="1" applyBorder="1" applyAlignment="1">
      <alignment horizont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52" fillId="7" borderId="38" xfId="0" applyFont="1" applyFill="1" applyBorder="1" applyAlignment="1">
      <alignment horizontal="left" vertical="center" wrapText="1"/>
    </xf>
    <xf numFmtId="0" fontId="58" fillId="7" borderId="40" xfId="0" applyFont="1" applyFill="1" applyBorder="1" applyAlignment="1">
      <alignment horizontal="left" vertical="center" wrapText="1"/>
    </xf>
    <xf numFmtId="0" fontId="52" fillId="0" borderId="123" xfId="3" applyFont="1" applyBorder="1" applyAlignment="1">
      <alignment vertical="center" wrapText="1"/>
    </xf>
    <xf numFmtId="0" fontId="52" fillId="0" borderId="40" xfId="3" applyFont="1" applyBorder="1" applyAlignment="1">
      <alignment vertical="center" wrapText="1"/>
    </xf>
    <xf numFmtId="0" fontId="27" fillId="0" borderId="123" xfId="16"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23" fillId="0" borderId="125" xfId="3" applyFont="1" applyBorder="1" applyAlignment="1">
      <alignment horizontal="left" vertical="center" wrapText="1"/>
    </xf>
    <xf numFmtId="0" fontId="23" fillId="0" borderId="126" xfId="3" applyFont="1" applyBorder="1" applyAlignment="1">
      <alignment horizontal="left" vertical="center" wrapText="1"/>
    </xf>
    <xf numFmtId="0" fontId="23" fillId="0" borderId="127" xfId="3" applyFont="1" applyBorder="1" applyAlignment="1">
      <alignment horizontal="left" vertical="center" wrapText="1"/>
    </xf>
    <xf numFmtId="0" fontId="23" fillId="0" borderId="128" xfId="3" applyFont="1" applyBorder="1" applyAlignment="1">
      <alignment horizontal="left" vertical="center" wrapText="1"/>
    </xf>
    <xf numFmtId="0" fontId="27" fillId="0" borderId="129" xfId="16" applyBorder="1" applyAlignment="1">
      <alignment horizontal="center" vertical="center" wrapText="1"/>
    </xf>
    <xf numFmtId="0" fontId="27" fillId="0" borderId="130" xfId="16" applyBorder="1" applyAlignment="1">
      <alignment horizontal="center" vertical="center" wrapText="1"/>
    </xf>
    <xf numFmtId="0" fontId="27" fillId="0" borderId="131" xfId="16" applyBorder="1" applyAlignment="1">
      <alignment horizontal="center" vertical="center" wrapText="1"/>
    </xf>
    <xf numFmtId="0" fontId="27" fillId="0" borderId="132" xfId="16" applyBorder="1" applyAlignment="1">
      <alignment horizontal="center" vertical="center" wrapText="1"/>
    </xf>
    <xf numFmtId="0" fontId="52" fillId="14" borderId="38" xfId="0" applyFont="1" applyFill="1" applyBorder="1" applyAlignment="1">
      <alignment horizontal="left" vertical="center" wrapText="1"/>
    </xf>
    <xf numFmtId="0" fontId="58" fillId="14" borderId="40" xfId="0" applyFont="1" applyFill="1" applyBorder="1" applyAlignment="1">
      <alignment horizontal="left" vertical="center" wrapText="1"/>
    </xf>
    <xf numFmtId="0" fontId="27" fillId="14" borderId="38" xfId="16" applyFill="1" applyBorder="1" applyAlignment="1">
      <alignment horizontal="center" vertical="center" wrapText="1"/>
    </xf>
    <xf numFmtId="0" fontId="27" fillId="14" borderId="40" xfId="16" applyFill="1" applyBorder="1" applyAlignment="1">
      <alignment horizontal="center" vertical="center" wrapText="1"/>
    </xf>
    <xf numFmtId="0" fontId="79" fillId="0" borderId="125" xfId="3" applyFont="1" applyBorder="1" applyAlignment="1">
      <alignment horizontal="left" vertical="center" wrapText="1"/>
    </xf>
    <xf numFmtId="0" fontId="23" fillId="0" borderId="123" xfId="3" applyFont="1" applyBorder="1" applyAlignment="1">
      <alignment horizontal="left" vertical="center" wrapText="1"/>
    </xf>
    <xf numFmtId="0" fontId="23" fillId="0" borderId="37" xfId="0" applyFont="1" applyBorder="1" applyAlignment="1">
      <alignment horizontal="center"/>
    </xf>
    <xf numFmtId="43" fontId="23" fillId="0" borderId="37" xfId="18" applyFont="1" applyBorder="1" applyAlignment="1">
      <alignment horizontal="center"/>
    </xf>
    <xf numFmtId="0" fontId="22" fillId="15" borderId="119"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20" xfId="0" applyFont="1" applyBorder="1" applyAlignment="1">
      <alignment horizontal="center"/>
    </xf>
    <xf numFmtId="0" fontId="23" fillId="0" borderId="75" xfId="0" applyFont="1" applyBorder="1" applyAlignment="1">
      <alignment horizontal="center"/>
    </xf>
    <xf numFmtId="0" fontId="23" fillId="0" borderId="121" xfId="0" applyFont="1" applyBorder="1" applyAlignment="1">
      <alignment horizontal="center"/>
    </xf>
    <xf numFmtId="0" fontId="23" fillId="0" borderId="67" xfId="0" applyFont="1" applyBorder="1" applyAlignment="1">
      <alignment horizontal="center"/>
    </xf>
    <xf numFmtId="0" fontId="78" fillId="0" borderId="44" xfId="0" applyFont="1" applyBorder="1" applyAlignment="1">
      <alignment horizontal="center" vertical="center" wrapText="1"/>
    </xf>
    <xf numFmtId="0" fontId="78" fillId="0" borderId="43" xfId="0" applyFont="1" applyBorder="1" applyAlignment="1">
      <alignment horizontal="center" vertical="center" wrapText="1"/>
    </xf>
    <xf numFmtId="0" fontId="52" fillId="0" borderId="44" xfId="0" applyFont="1" applyBorder="1" applyAlignment="1">
      <alignment horizontal="left" vertical="center" wrapText="1"/>
    </xf>
    <xf numFmtId="0" fontId="52" fillId="0" borderId="43" xfId="0" applyFont="1" applyBorder="1" applyAlignment="1">
      <alignment horizontal="left" vertical="center" wrapText="1"/>
    </xf>
    <xf numFmtId="0" fontId="52" fillId="25" borderId="44" xfId="0" applyFont="1" applyFill="1" applyBorder="1" applyAlignment="1">
      <alignment horizontal="center" vertical="center" wrapText="1"/>
    </xf>
    <xf numFmtId="0" fontId="52" fillId="25" borderId="43" xfId="0" applyFont="1" applyFill="1" applyBorder="1" applyAlignment="1">
      <alignment horizontal="center" vertical="center" wrapText="1"/>
    </xf>
    <xf numFmtId="0" fontId="66" fillId="0" borderId="20" xfId="3" applyFont="1" applyBorder="1" applyAlignment="1">
      <alignment horizontal="left" vertical="center" wrapText="1"/>
    </xf>
    <xf numFmtId="0" fontId="67" fillId="0" borderId="21" xfId="3" applyFont="1" applyBorder="1" applyAlignment="1">
      <alignment horizontal="left" vertical="center"/>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73"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5" borderId="41" xfId="3" applyFont="1" applyFill="1" applyBorder="1" applyAlignment="1">
      <alignment horizontal="center" vertical="center" wrapText="1"/>
    </xf>
    <xf numFmtId="0" fontId="77" fillId="0" borderId="116" xfId="0" applyFont="1" applyBorder="1" applyAlignment="1">
      <alignment horizontal="left" wrapText="1"/>
    </xf>
    <xf numFmtId="0" fontId="77" fillId="0" borderId="122" xfId="0" applyFont="1" applyBorder="1" applyAlignment="1">
      <alignment horizontal="left" wrapText="1"/>
    </xf>
    <xf numFmtId="0" fontId="77" fillId="0" borderId="21" xfId="0" applyFont="1" applyBorder="1" applyAlignment="1">
      <alignment horizontal="center" wrapText="1"/>
    </xf>
    <xf numFmtId="0" fontId="77" fillId="0" borderId="140" xfId="0" applyFont="1" applyBorder="1" applyAlignment="1">
      <alignment horizontal="center" wrapText="1"/>
    </xf>
    <xf numFmtId="0" fontId="35" fillId="0" borderId="47" xfId="3" applyFont="1" applyBorder="1" applyAlignment="1">
      <alignment horizontal="center" vertical="center"/>
    </xf>
    <xf numFmtId="0" fontId="22" fillId="15" borderId="23" xfId="3" applyFont="1" applyFill="1" applyBorder="1" applyAlignment="1">
      <alignment horizontal="center" vertical="center" wrapText="1"/>
    </xf>
    <xf numFmtId="10" fontId="23" fillId="0" borderId="44" xfId="3" applyNumberFormat="1" applyFont="1" applyBorder="1" applyAlignment="1">
      <alignment horizontal="center" vertical="center"/>
    </xf>
    <xf numFmtId="10" fontId="23" fillId="0" borderId="43" xfId="3" applyNumberFormat="1"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4" fillId="0" borderId="17" xfId="3" applyFont="1" applyBorder="1" applyAlignment="1">
      <alignment horizontal="left" vertical="center" wrapText="1"/>
    </xf>
    <xf numFmtId="0" fontId="74" fillId="0" borderId="32" xfId="3" applyFont="1" applyBorder="1" applyAlignment="1">
      <alignment horizontal="left" vertical="center" wrapText="1"/>
    </xf>
    <xf numFmtId="0" fontId="74" fillId="0" borderId="26" xfId="3" applyFont="1" applyBorder="1" applyAlignment="1">
      <alignment horizontal="left" vertical="center" wrapText="1"/>
    </xf>
    <xf numFmtId="0" fontId="74" fillId="0" borderId="34" xfId="3" applyFont="1" applyBorder="1" applyAlignment="1">
      <alignment horizontal="left"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22" fillId="15" borderId="118" xfId="3" applyFont="1" applyFill="1" applyBorder="1" applyAlignment="1">
      <alignment horizontal="center" vertical="center" wrapText="1"/>
    </xf>
    <xf numFmtId="0" fontId="23" fillId="0" borderId="20"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3" fillId="0" borderId="42" xfId="3" applyFont="1" applyBorder="1" applyAlignment="1">
      <alignment horizontal="center" vertical="center"/>
    </xf>
    <xf numFmtId="0" fontId="23" fillId="0" borderId="41" xfId="3" applyFont="1" applyBorder="1" applyAlignment="1">
      <alignment horizontal="center" vertical="center" wrapText="1"/>
    </xf>
    <xf numFmtId="0" fontId="23" fillId="0" borderId="41" xfId="3" applyFont="1" applyBorder="1" applyAlignment="1">
      <alignment horizontal="left" vertical="center" wrapText="1"/>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59" fillId="0" borderId="20" xfId="3" applyFont="1" applyBorder="1" applyAlignment="1">
      <alignment horizontal="left" vertical="center" wrapText="1"/>
    </xf>
    <xf numFmtId="0" fontId="59" fillId="0" borderId="80" xfId="3" applyFont="1" applyBorder="1" applyAlignment="1">
      <alignment horizontal="left" vertical="center" wrapText="1"/>
    </xf>
    <xf numFmtId="0" fontId="22" fillId="15" borderId="33" xfId="3" applyFont="1" applyFill="1" applyBorder="1" applyAlignment="1">
      <alignment horizontal="center" vertical="center" wrapText="1"/>
    </xf>
    <xf numFmtId="0" fontId="22" fillId="15" borderId="34" xfId="3" applyFont="1" applyFill="1" applyBorder="1" applyAlignment="1">
      <alignment horizontal="center" vertical="center" wrapText="1"/>
    </xf>
    <xf numFmtId="0" fontId="22" fillId="15" borderId="135" xfId="3" applyFont="1" applyFill="1" applyBorder="1" applyAlignment="1">
      <alignment horizontal="center" vertical="center" wrapText="1"/>
    </xf>
    <xf numFmtId="0" fontId="17" fillId="15" borderId="41" xfId="3" applyFont="1" applyFill="1" applyBorder="1" applyAlignment="1">
      <alignment horizontal="center" vertical="center"/>
    </xf>
    <xf numFmtId="0" fontId="22" fillId="15" borderId="136" xfId="3" applyFont="1" applyFill="1" applyBorder="1" applyAlignment="1">
      <alignment horizontal="center" vertical="center" wrapText="1"/>
    </xf>
    <xf numFmtId="0" fontId="22" fillId="15" borderId="137" xfId="3" applyFont="1" applyFill="1" applyBorder="1" applyAlignment="1">
      <alignment horizontal="center" vertical="center" wrapText="1"/>
    </xf>
    <xf numFmtId="0" fontId="60" fillId="0" borderId="21" xfId="3" applyFont="1" applyBorder="1" applyAlignment="1">
      <alignment horizontal="left" vertical="center"/>
    </xf>
    <xf numFmtId="0" fontId="73" fillId="0" borderId="44" xfId="0" applyFont="1" applyBorder="1" applyAlignment="1">
      <alignment horizontal="left" vertical="center" wrapText="1"/>
    </xf>
    <xf numFmtId="0" fontId="73" fillId="0" borderId="43" xfId="0" applyFont="1" applyBorder="1" applyAlignment="1">
      <alignment horizontal="left" vertical="center" wrapText="1"/>
    </xf>
    <xf numFmtId="0" fontId="22" fillId="0" borderId="37" xfId="2" applyFont="1" applyBorder="1" applyAlignment="1">
      <alignment horizontal="center" vertical="center" wrapText="1"/>
    </xf>
    <xf numFmtId="1" fontId="22" fillId="0" borderId="37" xfId="2" applyNumberFormat="1" applyFont="1" applyBorder="1" applyAlignment="1">
      <alignment horizontal="center" vertical="center" wrapText="1"/>
    </xf>
    <xf numFmtId="0" fontId="22" fillId="15" borderId="138" xfId="3" applyFont="1" applyFill="1" applyBorder="1" applyAlignment="1">
      <alignment horizontal="center" vertical="center" wrapText="1"/>
    </xf>
    <xf numFmtId="0" fontId="22" fillId="15" borderId="139" xfId="3" applyFont="1" applyFill="1" applyBorder="1" applyAlignment="1">
      <alignment horizontal="center" vertical="center" wrapText="1"/>
    </xf>
    <xf numFmtId="0" fontId="61" fillId="0" borderId="116" xfId="3" applyFont="1" applyBorder="1" applyAlignment="1">
      <alignment horizontal="left" vertical="top" wrapText="1"/>
    </xf>
    <xf numFmtId="0" fontId="61" fillId="0" borderId="122" xfId="3" applyFont="1" applyBorder="1" applyAlignment="1">
      <alignment horizontal="left" vertical="top"/>
    </xf>
    <xf numFmtId="0" fontId="61" fillId="0" borderId="21" xfId="3" applyFont="1" applyBorder="1" applyAlignment="1">
      <alignment horizontal="left" vertical="center" wrapText="1"/>
    </xf>
    <xf numFmtId="0" fontId="73" fillId="0" borderId="44" xfId="0" applyFont="1" applyBorder="1" applyAlignment="1">
      <alignment horizontal="center" vertical="center" wrapText="1"/>
    </xf>
    <xf numFmtId="0" fontId="73" fillId="0" borderId="43" xfId="0" applyFont="1" applyBorder="1" applyAlignment="1">
      <alignment horizontal="center"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17" fillId="0" borderId="20" xfId="3" applyFont="1" applyBorder="1" applyAlignment="1">
      <alignment horizontal="center" vertical="center"/>
    </xf>
    <xf numFmtId="0" fontId="22" fillId="15" borderId="102" xfId="3" applyFont="1" applyFill="1" applyBorder="1" applyAlignment="1">
      <alignment horizontal="center" vertical="center" wrapText="1"/>
    </xf>
    <xf numFmtId="10" fontId="23" fillId="0" borderId="42" xfId="3" applyNumberFormat="1" applyFont="1" applyBorder="1" applyAlignment="1">
      <alignment horizontal="center" vertical="center"/>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6" fillId="20" borderId="9" xfId="19" applyFill="1" applyAlignment="1">
      <alignment horizontal="center"/>
    </xf>
    <xf numFmtId="0" fontId="46" fillId="15" borderId="69"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11" borderId="41" xfId="2" applyFont="1" applyFill="1" applyBorder="1" applyAlignment="1">
      <alignment horizontal="left" vertical="center" wrapText="1"/>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22" fillId="0" borderId="9" xfId="0" applyFont="1" applyBorder="1" applyAlignment="1">
      <alignment horizontal="center" vertical="center" wrapText="1"/>
    </xf>
    <xf numFmtId="170" fontId="23" fillId="0" borderId="94" xfId="5" applyNumberFormat="1" applyFont="1" applyFill="1" applyBorder="1" applyAlignment="1">
      <alignment horizontal="center" vertical="center"/>
    </xf>
    <xf numFmtId="170" fontId="23" fillId="0" borderId="67" xfId="5" applyNumberFormat="1" applyFont="1" applyFill="1" applyBorder="1" applyAlignment="1">
      <alignment horizontal="center" vertical="center"/>
    </xf>
    <xf numFmtId="170" fontId="23" fillId="0" borderId="48" xfId="5" applyNumberFormat="1" applyFont="1" applyFill="1" applyBorder="1" applyAlignment="1">
      <alignment horizontal="center" vertical="center"/>
    </xf>
    <xf numFmtId="170" fontId="23" fillId="0" borderId="59" xfId="5" applyNumberFormat="1" applyFont="1" applyFill="1" applyBorder="1" applyAlignment="1">
      <alignment horizontal="center" vertical="center"/>
    </xf>
    <xf numFmtId="169" fontId="23" fillId="0" borderId="72" xfId="5" applyFont="1" applyBorder="1" applyAlignment="1">
      <alignment horizontal="center" vertical="center"/>
    </xf>
    <xf numFmtId="169" fontId="23" fillId="0" borderId="60" xfId="5" applyFont="1" applyBorder="1" applyAlignment="1">
      <alignment horizontal="center" vertical="center"/>
    </xf>
    <xf numFmtId="175" fontId="23" fillId="0" borderId="72" xfId="5" applyNumberFormat="1" applyFont="1" applyBorder="1" applyAlignment="1">
      <alignment horizontal="center" vertical="center"/>
    </xf>
    <xf numFmtId="175" fontId="23" fillId="0" borderId="60" xfId="5" applyNumberFormat="1" applyFont="1" applyBorder="1" applyAlignment="1">
      <alignment horizontal="center" vertical="center"/>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15" borderId="24" xfId="2" applyFont="1" applyFill="1" applyBorder="1" applyAlignment="1">
      <alignment horizontal="center" vertical="center" wrapText="1"/>
    </xf>
    <xf numFmtId="170" fontId="23" fillId="0" borderId="48" xfId="5" applyNumberFormat="1" applyFont="1" applyBorder="1" applyAlignment="1">
      <alignment horizontal="center" vertical="center"/>
    </xf>
    <xf numFmtId="170" fontId="23" fillId="0" borderId="59" xfId="5" applyNumberFormat="1" applyFont="1" applyBorder="1" applyAlignment="1">
      <alignment horizontal="center" vertical="center"/>
    </xf>
    <xf numFmtId="170" fontId="23" fillId="0" borderId="72" xfId="5" applyNumberFormat="1" applyFont="1" applyBorder="1" applyAlignment="1">
      <alignment horizontal="center" vertical="center"/>
    </xf>
    <xf numFmtId="170" fontId="23" fillId="0" borderId="60" xfId="5" applyNumberFormat="1" applyFont="1" applyBorder="1" applyAlignment="1">
      <alignment horizontal="center" vertical="center"/>
    </xf>
    <xf numFmtId="0" fontId="22" fillId="15" borderId="65"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72" xfId="2" applyFont="1" applyFill="1" applyBorder="1" applyAlignment="1">
      <alignment horizontal="center" vertical="center" wrapText="1"/>
    </xf>
    <xf numFmtId="0" fontId="22" fillId="15" borderId="73" xfId="2" applyFont="1" applyFill="1" applyBorder="1" applyAlignment="1">
      <alignment horizontal="center" vertical="center" wrapText="1"/>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0" fontId="23" fillId="0" borderId="61" xfId="5" applyNumberFormat="1" applyFont="1" applyFill="1" applyBorder="1" applyAlignment="1">
      <alignment horizontal="center" vertical="center"/>
    </xf>
    <xf numFmtId="170" fontId="23" fillId="0" borderId="50" xfId="5" applyNumberFormat="1" applyFont="1" applyFill="1" applyBorder="1" applyAlignment="1">
      <alignment horizontal="center" vertical="center"/>
    </xf>
    <xf numFmtId="170" fontId="23" fillId="0" borderId="86" xfId="5" applyNumberFormat="1" applyFont="1" applyFill="1" applyBorder="1" applyAlignment="1">
      <alignment horizontal="center" vertical="center"/>
    </xf>
    <xf numFmtId="169" fontId="23" fillId="0" borderId="63" xfId="5" applyFont="1" applyBorder="1" applyAlignment="1">
      <alignment horizontal="center" vertical="center" wrapText="1"/>
    </xf>
    <xf numFmtId="169" fontId="23" fillId="0" borderId="51" xfId="5" applyFont="1" applyBorder="1" applyAlignment="1">
      <alignment horizontal="center" vertical="center"/>
    </xf>
    <xf numFmtId="169" fontId="23" fillId="0" borderId="87" xfId="5" applyFont="1" applyBorder="1" applyAlignment="1">
      <alignment horizontal="center" vertical="center"/>
    </xf>
    <xf numFmtId="170" fontId="23" fillId="0" borderId="63" xfId="5" applyNumberFormat="1" applyFont="1" applyBorder="1" applyAlignment="1">
      <alignment horizontal="center" vertical="center"/>
    </xf>
    <xf numFmtId="170" fontId="23" fillId="0" borderId="51" xfId="5" applyNumberFormat="1" applyFont="1" applyBorder="1" applyAlignment="1">
      <alignment horizontal="center" vertical="center"/>
    </xf>
    <xf numFmtId="170" fontId="23" fillId="0" borderId="87" xfId="5" applyNumberFormat="1" applyFont="1" applyBorder="1" applyAlignment="1">
      <alignment horizontal="center" vertical="center"/>
    </xf>
    <xf numFmtId="170" fontId="23" fillId="0" borderId="75" xfId="5" applyNumberFormat="1" applyFont="1" applyBorder="1" applyAlignment="1">
      <alignment horizontal="center" vertical="center"/>
    </xf>
    <xf numFmtId="170" fontId="23" fillId="0" borderId="47" xfId="5" applyNumberFormat="1" applyFont="1" applyBorder="1" applyAlignment="1">
      <alignment horizontal="center" vertical="center"/>
    </xf>
    <xf numFmtId="170" fontId="23" fillId="0" borderId="85" xfId="5" applyNumberFormat="1" applyFont="1" applyBorder="1" applyAlignment="1">
      <alignment horizontal="center" vertical="center"/>
    </xf>
    <xf numFmtId="170" fontId="23" fillId="0" borderId="61" xfId="5" applyNumberFormat="1" applyFont="1" applyBorder="1" applyAlignment="1">
      <alignment horizontal="center" vertical="center"/>
    </xf>
    <xf numFmtId="170" fontId="23" fillId="0" borderId="50" xfId="5" applyNumberFormat="1" applyFont="1" applyBorder="1" applyAlignment="1">
      <alignment horizontal="center" vertical="center"/>
    </xf>
    <xf numFmtId="170" fontId="23" fillId="0" borderId="86" xfId="5" applyNumberFormat="1" applyFont="1" applyBorder="1" applyAlignment="1">
      <alignment horizontal="center" vertical="center"/>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5" borderId="80" xfId="2" applyFont="1" applyFill="1" applyBorder="1" applyAlignment="1">
      <alignment horizontal="center"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169" fontId="23" fillId="0" borderId="63" xfId="5" applyFont="1" applyBorder="1" applyAlignment="1">
      <alignment horizontal="center" vertical="center"/>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170" fontId="23" fillId="0" borderId="94" xfId="5" applyNumberFormat="1" applyFont="1" applyBorder="1" applyAlignment="1">
      <alignment horizontal="center" vertical="center"/>
    </xf>
    <xf numFmtId="170" fontId="23" fillId="0" borderId="67"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0" fontId="23" fillId="0" borderId="75" xfId="5" applyNumberFormat="1" applyFont="1" applyFill="1" applyBorder="1" applyAlignment="1">
      <alignment horizontal="center" vertical="center"/>
    </xf>
    <xf numFmtId="170" fontId="23" fillId="0" borderId="47" xfId="5" applyNumberFormat="1" applyFont="1" applyFill="1" applyBorder="1" applyAlignment="1">
      <alignment horizontal="center" vertical="center"/>
    </xf>
    <xf numFmtId="170" fontId="23" fillId="0" borderId="85" xfId="5" applyNumberFormat="1" applyFont="1" applyFill="1" applyBorder="1" applyAlignment="1">
      <alignment horizontal="center" vertical="center"/>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1" fillId="0" borderId="41" xfId="23" applyFont="1" applyBorder="1" applyAlignment="1">
      <alignment horizontal="left"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9" xfId="0" applyFont="1" applyBorder="1" applyAlignment="1">
      <alignment horizontal="left" vertical="center" wrapText="1"/>
    </xf>
    <xf numFmtId="0" fontId="22" fillId="15" borderId="111" xfId="2" applyFont="1" applyFill="1" applyBorder="1" applyAlignment="1">
      <alignment horizontal="center" vertical="center" wrapText="1"/>
    </xf>
    <xf numFmtId="0" fontId="22" fillId="15" borderId="108" xfId="2" applyFont="1" applyFill="1" applyBorder="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3" fontId="52" fillId="0" borderId="37" xfId="0" applyNumberFormat="1" applyFont="1" applyFill="1" applyBorder="1" applyAlignment="1">
      <alignment vertical="center"/>
    </xf>
    <xf numFmtId="0" fontId="52" fillId="0" borderId="37" xfId="0" applyFont="1" applyFill="1" applyBorder="1" applyAlignment="1">
      <alignment vertical="center"/>
    </xf>
    <xf numFmtId="0" fontId="52" fillId="0" borderId="24" xfId="0" applyFont="1" applyFill="1" applyBorder="1" applyAlignment="1">
      <alignment vertical="center"/>
    </xf>
    <xf numFmtId="3" fontId="52" fillId="0" borderId="28" xfId="0" applyNumberFormat="1" applyFont="1" applyFill="1" applyBorder="1" applyAlignment="1">
      <alignment vertical="center"/>
    </xf>
    <xf numFmtId="0" fontId="52" fillId="0" borderId="28" xfId="0" applyFont="1" applyFill="1" applyBorder="1" applyAlignment="1">
      <alignment vertical="center"/>
    </xf>
    <xf numFmtId="3" fontId="52" fillId="0" borderId="124" xfId="0" applyNumberFormat="1" applyFont="1" applyFill="1" applyBorder="1" applyAlignment="1">
      <alignment vertical="center"/>
    </xf>
    <xf numFmtId="9" fontId="22" fillId="0" borderId="37" xfId="3" applyNumberFormat="1" applyFont="1" applyFill="1" applyBorder="1" applyAlignment="1">
      <alignment horizontal="center" vertical="center"/>
    </xf>
    <xf numFmtId="0" fontId="52" fillId="0" borderId="38" xfId="3" applyFont="1" applyFill="1" applyBorder="1" applyAlignment="1">
      <alignment horizontal="left" vertical="center" wrapText="1"/>
    </xf>
    <xf numFmtId="0" fontId="52" fillId="0" borderId="40" xfId="3" applyFont="1" applyFill="1" applyBorder="1" applyAlignment="1">
      <alignment horizontal="left" vertical="center" wrapText="1"/>
    </xf>
  </cellXfs>
  <cellStyles count="25">
    <cellStyle name="Hyperlink" xfId="16" xr:uid="{FF327CB4-B363-4859-B3D4-FEC05C720CF9}"/>
    <cellStyle name="Millares" xfId="18" builtinId="3"/>
    <cellStyle name="Millares [0] 2" xfId="7" xr:uid="{00000000-0005-0000-0000-000001000000}"/>
    <cellStyle name="Millares 2" xfId="5" xr:uid="{00000000-0005-0000-0000-000002000000}"/>
    <cellStyle name="Moneda" xfId="24" builtinId="4"/>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ocumenttasks/documenttask1.xml><?xml version="1.0" encoding="utf-8"?>
<Tasks xmlns="http://schemas.microsoft.com/office/tasks/2019/documenttasks">
  <Task id="{112768CD-F289-40F4-80AB-D89786123122}">
    <Anchor>
      <Comment id="{EE37ADE4-D26B-4604-91DD-9D1B452D396D}"/>
    </Anchor>
    <History>
      <Event time="2026-05-06T17:59:29.10" id="{49F8EF93-7F83-492A-8C2C-CB46BFFD1B5A}">
        <Attribution userId="S::ampardo@sdmujer.gov.co::ef288320-0604-42c6-9ee1-4590aa39442b" userName="Angelica María Pardo Chacón" userProvider="AD"/>
        <Anchor>
          <Comment id="{EE37ADE4-D26B-4604-91DD-9D1B452D396D}"/>
        </Anchor>
        <Create/>
      </Event>
      <Event time="2026-05-06T17:59:29.10" id="{89FF8FCE-97FE-4AC3-85B5-5631E859F797}">
        <Attribution userId="S::ampardo@sdmujer.gov.co::ef288320-0604-42c6-9ee1-4590aa39442b" userName="Angelica María Pardo Chacón" userProvider="AD"/>
        <Anchor>
          <Comment id="{EE37ADE4-D26B-4604-91DD-9D1B452D396D}"/>
        </Anchor>
        <Assign userId="S::ahenao@sdmujer.gov.co::bd9e2578-53bf-4d84-a179-d8b64b71db06" userName="Angela María Henao Florez" userProvider="AD"/>
      </Event>
      <Event time="2026-05-06T17:59:29.10" id="{EF98F591-BE3F-4E2E-82D3-DC0B4E6D63B7}">
        <Attribution userId="S::ampardo@sdmujer.gov.co::ef288320-0604-42c6-9ee1-4590aa39442b" userName="Angelica María Pardo Chacón" userProvider="AD"/>
        <Anchor>
          <Comment id="{EE37ADE4-D26B-4604-91DD-9D1B452D396D}"/>
        </Anchor>
        <SetTitle title="…pero no de los resultados públicos derivados y los beneficios tangibles para la ciudadanía. Por favor añadirlo @Angela María Henao Florez y también relacionar los objetivos de las articulaciones, por ejemplo con cuales trabajamos para la …"/>
      </Event>
      <Event time="2026-05-06T20:05:47.23" id="{3031BE69-326B-4058-BA1F-6F042C0AD682}">
        <Attribution userId="S::ahenao@sdmujer.gov.co::bd9e2578-53bf-4d84-a179-d8b64b71db06" userName="Angela María Henao Florez" userProvider="AD"/>
        <Progress percentComplete="100"/>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gela María Henao Florez" id="{B9E48043-4C6A-47B0-9CD5-BAAA7FA3D6ED}" userId="ahenao@sdmujer.gov.co" providerId="PeoplePicker"/>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46" dT="2026-05-06T17:59:29.27" personId="{05F6B20D-30FA-4FF1-B7A8-F0941B3637EF}" id="{EE37ADE4-D26B-4604-91DD-9D1B452D396D}" done="1">
    <text>Por favor revisar el insumo da cuenta de proceso de articulación pero no de los resultados públicos derivados y los beneficios tangibles para la ciudadanía. Por favor añadirlo @Angela María Henao Florez  y también relacionar los objetivos de las articulaciones, por ejemplo con cuales trabajamos para la redistribución del trabajo de cuidaod y con cuales para la eliminación de violencias contra las mujeres</text>
    <mentions>
      <mention mentionpersonId="{B9E48043-4C6A-47B0-9CD5-BAAA7FA3D6ED}" mentionId="{1E12D186-0ACA-403E-B9B6-F1DBCB355F77}" startIndex="176" length="26"/>
    </mentions>
  </threadedComment>
  <threadedComment ref="F46" dT="2026-05-06T18:00:14.07" personId="{05F6B20D-30FA-4FF1-B7A8-F0941B3637EF}" id="{E7918D51-CF19-4B61-80A1-85EA69B805DA}" done="1">
    <text>mismo comentario sobre resulados e impacto en ciudadania</text>
  </threadedComment>
  <threadedComment ref="I46" dT="2026-05-06T18:07:15.76" personId="{05F6B20D-30FA-4FF1-B7A8-F0941B3637EF}" id="{60F813DD-3C5F-4417-80B2-EAAE9F535857}" done="1">
    <text>Estos beneficios deben ir en clave de ciudadania ¿Qué de lo que hacemos impacta y cómo? en la vidad de la ciudadanía</text>
  </threadedComment>
</ThreadedComments>
</file>

<file path=xl/threadedComments/threadedComment2.xml><?xml version="1.0" encoding="utf-8"?>
<ThreadedComments xmlns="http://schemas.microsoft.com/office/spreadsheetml/2018/threadedcomments" xmlns:x="http://schemas.openxmlformats.org/spreadsheetml/2006/main">
  <threadedComment ref="C66" dT="2025-12-30T15:00:04.36" personId="{05F6B20D-30FA-4FF1-B7A8-F0941B3637EF}" id="{260B9FE1-6CDE-42D2-8912-9C545A937A52}">
    <text xml:space="preserve">Validar con Felipe quien puede firmar ya que yo estaré sin contrato.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sharepoint.com/:f:/s/ContratacinSPI-2022/IgAKOngwSYHJRpYYDkItInZVAWwgBSe8e3HEYWJfvIHZpjE?e=8N1Rzv" TargetMode="External"/><Relationship Id="rId13" Type="http://schemas.openxmlformats.org/officeDocument/2006/relationships/hyperlink" Target="https://secretariadistritald.sharepoint.com/:f:/s/ContratacinSPI-2022/IgBR0vyQA3B2SJf4j-YNYckAAelTA5W6hLxWykHEO_8zo48?e=vnuCY0" TargetMode="External"/><Relationship Id="rId18" Type="http://schemas.openxmlformats.org/officeDocument/2006/relationships/comments" Target="../comments2.xml"/><Relationship Id="rId3" Type="http://schemas.openxmlformats.org/officeDocument/2006/relationships/hyperlink" Target="https://secretariadistritald.sharepoint.com/:f:/s/ContratacinSPI-2022/IgAOkmSiY3lZTaKJ_8cAeGcTAeKUZBxpYK2XOV6QfgkBqRI?e=TBEaWR" TargetMode="External"/><Relationship Id="rId7" Type="http://schemas.openxmlformats.org/officeDocument/2006/relationships/hyperlink" Target="https://secretariadistritald.sharepoint.com/:f:/s/ContratacinSPI-2022/IgDFbvL1m0h8SbsTB4bUYWG7ASFcmpc-UltgYHFvItGSHAY?e=pu0hd3" TargetMode="External"/><Relationship Id="rId12" Type="http://schemas.openxmlformats.org/officeDocument/2006/relationships/hyperlink" Target="https://secretariadistritald.sharepoint.com/:f:/s/ContratacinSPI-2022/IgC2B4TUIhT1RpgARNftcbA1AYWzm8QtaWobCXliD0PmVTQ?e=GYowXs" TargetMode="External"/><Relationship Id="rId17" Type="http://schemas.openxmlformats.org/officeDocument/2006/relationships/vmlDrawing" Target="../drawings/vmlDrawing2.vml"/><Relationship Id="rId2" Type="http://schemas.openxmlformats.org/officeDocument/2006/relationships/hyperlink" Target="https://secretariadistritald.sharepoint.com/:f:/s/ContratacinSPI-2022/IgDx-94jFlZeRLkMOeIb0WlUAeYBui67GflshzAHmLUH7DE?e=a52bYF" TargetMode="External"/><Relationship Id="rId16" Type="http://schemas.openxmlformats.org/officeDocument/2006/relationships/drawing" Target="../drawings/drawing9.xm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11" Type="http://schemas.openxmlformats.org/officeDocument/2006/relationships/hyperlink" Target="https://secretariadistritald.sharepoint.com/:f:/s/ContratacinSPI-2022/IgD5mPfCDiPtS4TrTPYinfXoAcdCaHu1_YsdOcv0j6lerfk?e=0L7e0y" TargetMode="External"/><Relationship Id="rId5" Type="http://schemas.openxmlformats.org/officeDocument/2006/relationships/hyperlink" Target="https://secretariadistritald.sharepoint.com/:f:/s/ContratacinSPI-2022/IgBCuTg0m53FS4F998JgDgG5ATBRRkBx4CDytORDJkqSx9w?e=pAMFyd" TargetMode="External"/><Relationship Id="rId15" Type="http://schemas.openxmlformats.org/officeDocument/2006/relationships/printerSettings" Target="../printerSettings/printerSettings9.bin"/><Relationship Id="rId10" Type="http://schemas.openxmlformats.org/officeDocument/2006/relationships/hyperlink" Target="https://secretariadistritald.sharepoint.com/:f:/s/ContratacinSPI-2022/IgCB7WTT2jBgSYO2bP86uTNQAQrKhHq019mA5_i1m4FbJZA?e=2oJCne" TargetMode="External"/><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hyperlink" Target="https://secretariadistritald.sharepoint.com/:f:/s/ContratacinSPI-2022/IgCclx1bZrVJT4VqHlSffbnHAXQWZuGghpJ6yzBBFvmENcg?e=blu2JV" TargetMode="External"/><Relationship Id="rId14" Type="http://schemas.openxmlformats.org/officeDocument/2006/relationships/hyperlink" Target="https://secretariadistritald.sharepoint.com/:f:/s/ContratacinSPI-2022/IgDg87fEKYXoQ6ltAfEgADBZAWhAjrlhDpMgF8UdizO_HKM?e=UERP6W"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secretariadistritald.sharepoint.com/:f:/s/ContratacinSPI-2022/IgCPeh4qfh0WR7p7ZSK9c0ygAaDE69mDYWpi_4t6L_AjleE?e=5CE7bM" TargetMode="External"/><Relationship Id="rId13" Type="http://schemas.openxmlformats.org/officeDocument/2006/relationships/vmlDrawing" Target="../drawings/vmlDrawing3.vml"/><Relationship Id="rId3" Type="http://schemas.openxmlformats.org/officeDocument/2006/relationships/hyperlink" Target="https://secretariadistritald.sharepoint.com/:f:/s/ContratacinSPI-2022/IgB0kjSXg67WTaez8sBY_9RzAfJQ0MHD2Sc4OfX44VQPCj4?e=RNtsej" TargetMode="External"/><Relationship Id="rId7" Type="http://schemas.openxmlformats.org/officeDocument/2006/relationships/hyperlink" Target="https://secretariadistritald.sharepoint.com/:f:/s/ContratacinSPI-2022/IgDIW6bPZ3L8SazSYIx9yoxjAdCjGKZ95tUnbxNmLxw07V0?e=hb9IW9" TargetMode="External"/><Relationship Id="rId12" Type="http://schemas.openxmlformats.org/officeDocument/2006/relationships/drawing" Target="../drawings/drawing10.xml"/><Relationship Id="rId2" Type="http://schemas.openxmlformats.org/officeDocument/2006/relationships/hyperlink" Target="https://secretariadistritald.sharepoint.com/:f:/s/ContratacinSPI-2022/IgAUSYN76jrxS5Q3mAKCZf8lAXSurFzkqz49HhwIPPdnCC4?e=AsUTCu" TargetMode="External"/><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hyperlink" Target="https://secretariadistritald.sharepoint.com/:f:/s/ContratacinSPI-2022/IgDR1Ahqz4-fR5FQWWbuhZx2Aeb-EAbWyUzcvlGf_Um6TjE?e=Igzr2h" TargetMode="External"/><Relationship Id="rId11" Type="http://schemas.openxmlformats.org/officeDocument/2006/relationships/printerSettings" Target="../printerSettings/printerSettings10.bin"/><Relationship Id="rId5" Type="http://schemas.openxmlformats.org/officeDocument/2006/relationships/hyperlink" Target="https://secretariadistritald.sharepoint.com/:f:/s/ContratacinSPI-2022/IgAjKEvxwW8mTZaX67Op_TGdAbA4Uu8smP-hbbfPJnTjzIo?e=FQJXqq" TargetMode="External"/><Relationship Id="rId10" Type="http://schemas.openxmlformats.org/officeDocument/2006/relationships/hyperlink" Target="https://secretariadistritald.sharepoint.com/:f:/s/ContratacinSPI-2022/IgDOFIXm1fJ-TZNPEscdrhqDAWGsQZDsuUgWlbnIovnGbfo?e=jhxOlR" TargetMode="External"/><Relationship Id="rId4" Type="http://schemas.openxmlformats.org/officeDocument/2006/relationships/hyperlink" Target="https://secretariadistritald.sharepoint.com/:f:/s/ContratacinSPI-2022/IgDiodnDvaJGSqXJT4xNNImMAYoPSHh7wczXejeiA_7-mV8?e=GYPu1G" TargetMode="External"/><Relationship Id="rId9" Type="http://schemas.openxmlformats.org/officeDocument/2006/relationships/hyperlink" Target="https://secretariadistritald.sharepoint.com/:f:/s/ContratacinSPI-2022/IgBBfQvrHrmtSJt04bmk09qXAY2vsuXL046R9hwKh0S3DHg?e=puBFk7" TargetMode="External"/><Relationship Id="rId1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secretariadistritald.sharepoint.com/:f:/s/ContratacinSPI-2022/IgAiNciH_ELASLxyxYuvacM8Ab5b2jeeHGPs1r_i5QlDTgQ?e=bwo7Lm" TargetMode="External"/><Relationship Id="rId7" Type="http://schemas.openxmlformats.org/officeDocument/2006/relationships/hyperlink" Target="https://secretariadistritald.sharepoint.com/:f:/s/ContratacinSPI-2022/IgBmBD7iOPYrT4hRXdkR0UuiAZVaezv7e5ZQvfa93n2YtLU?e=L1oRdM" TargetMode="External"/><Relationship Id="rId2" Type="http://schemas.openxmlformats.org/officeDocument/2006/relationships/hyperlink" Target="https://secretariadistritald.sharepoint.com/:f:/s/ContratacinSPI-2022/IgBP_K3XNtgyTLGgdJp8iO3iAQ20y1dnDQWcn4hRST0qeUM?e=7l2Nyx" TargetMode="Externa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hyperlink" Target="https://secretariadistritald.sharepoint.com/:f:/s/ContratacinSPI-2022/IgBIHvPwQ59eTpScCZr_M0xkAbqSdZQ6wrKYhdZxp3eKz3s?e=SbaVT2" TargetMode="External"/><Relationship Id="rId11" Type="http://schemas.openxmlformats.org/officeDocument/2006/relationships/comments" Target="../comments4.xml"/><Relationship Id="rId5" Type="http://schemas.openxmlformats.org/officeDocument/2006/relationships/hyperlink" Target="https://secretariadistritald.sharepoint.com/:f:/s/ContratacinSPI-2022/IgDvgJIdo5LpRpXVyAINM7hCATDrdL7a9OfEG9whuer9vUE?e=dFaTpy" TargetMode="External"/><Relationship Id="rId10" Type="http://schemas.openxmlformats.org/officeDocument/2006/relationships/vmlDrawing" Target="../drawings/vmlDrawing4.vml"/><Relationship Id="rId4" Type="http://schemas.openxmlformats.org/officeDocument/2006/relationships/hyperlink" Target="https://secretariadistritald.sharepoint.com/:f:/s/ContratacinSPI-2022/IgBUMojQSMhRTrg1Y4TbJPqFAT-jCHfFak0zL0SsXBUZqK8?e=QTCeY0" TargetMode="External"/><Relationship Id="rId9"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6.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3.xml"/><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ContratacinSPI-2022/IgDUNNeLR5ZQSaPxuB7wn9PxAVpNVNioHL8x2AZdzBZ31uw?e=ACSKFn" TargetMode="External"/><Relationship Id="rId3" Type="http://schemas.openxmlformats.org/officeDocument/2006/relationships/hyperlink" Target="https://secretariadistritald.sharepoint.com/:f:/s/ContratacinSPI-2022/IgAfBnj4l466SJsknoc1jwApAdPXaaLmo3HVQ4N9zyxrU30?e=IfBpfh" TargetMode="External"/><Relationship Id="rId7" Type="http://schemas.openxmlformats.org/officeDocument/2006/relationships/hyperlink" Target="https://secretariadistritald.sharepoint.com/:f:/s/ContratacinSPI-2022/IgBcKV9MiOdeRpvzrqmBJGh0AQr-IpM9sD-8Ys-CUZP7NQ8?e=0uIZFb" TargetMode="External"/><Relationship Id="rId2" Type="http://schemas.openxmlformats.org/officeDocument/2006/relationships/hyperlink" Target="https://secretariadistritald.sharepoint.com/:f:/s/ContratacinSPI-2022/IgBMv2ofFyAtRYIKBJ_RgZhzAS3Ub0Yq8Tg2CEuMUMfj-U0?e=lKpUzO" TargetMode="External"/><Relationship Id="rId1" Type="http://schemas.openxmlformats.org/officeDocument/2006/relationships/hyperlink" Target="https://secretariadistritald.sharepoint.com/:f:/s/ContratacinSPI-2022/IgCmQL9-rmc2TbKa9MpM3QB6AVzHSeqzj1wl54kd4djTsZg?e=hpFFwb" TargetMode="External"/><Relationship Id="rId6" Type="http://schemas.openxmlformats.org/officeDocument/2006/relationships/hyperlink" Target="https://secretariadistritald.sharepoint.com/:f:/s/ContratacinSPI-2022/IgAvIJTcsm6DRoCYvLK-1hmlAX9itORHvnl5PtVbFZ4PKws?e=KYU5f3" TargetMode="External"/><Relationship Id="rId5" Type="http://schemas.openxmlformats.org/officeDocument/2006/relationships/hyperlink" Target="https://secretariadistritald.sharepoint.com/:f:/s/ContratacinSPI-2022/IgAvIJTcsm6DRoCYvLK-1hmlAX9itORHvnl5PtVbFZ4PKws?e=Yl4TeQ" TargetMode="External"/><Relationship Id="rId10" Type="http://schemas.openxmlformats.org/officeDocument/2006/relationships/drawing" Target="../drawings/drawing5.xml"/><Relationship Id="rId4" Type="http://schemas.openxmlformats.org/officeDocument/2006/relationships/hyperlink" Target="https://secretariadistritald.sharepoint.com/:f:/s/ContratacinSPI-2022/IgCp4QwfudCWR6p82TRlzGKkAeqZctmnjJqeuK8tR-1bhHA?e=XwUZIk" TargetMode="External"/><Relationship Id="rId9"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sharepoint.com/:f:/s/ContratacinSPI-2022/IgADwKAEtphHQrnyoWeuVXtrAS9PE1-WWGakeOGpeH67hlo?e=lUERF6" TargetMode="External"/><Relationship Id="rId13" Type="http://schemas.openxmlformats.org/officeDocument/2006/relationships/drawing" Target="../drawings/drawing6.xml"/><Relationship Id="rId3" Type="http://schemas.openxmlformats.org/officeDocument/2006/relationships/hyperlink" Target="https://secretariadistritald.sharepoint.com/:f:/s/ContratacinSPI-2022/IgBizouNdEfARLxNlMqZBZ06AQynxvlsrBiY6GGxLgs7SAk?e=TXGsLd" TargetMode="External"/><Relationship Id="rId7" Type="http://schemas.openxmlformats.org/officeDocument/2006/relationships/hyperlink" Target="https://secretariadistritald.sharepoint.com/:f:/s/ContratacinSPI-2022/IgCzUKtV2-pATYasJDOW_01HAcdo082wFD9H81wgnijxta8?e=4DDoLU" TargetMode="External"/><Relationship Id="rId12" Type="http://schemas.openxmlformats.org/officeDocument/2006/relationships/printerSettings" Target="../printerSettings/printerSettings6.bin"/><Relationship Id="rId17" Type="http://schemas.microsoft.com/office/2019/04/relationships/documenttask" Target="../documenttasks/documenttask1.xml"/><Relationship Id="rId2" Type="http://schemas.openxmlformats.org/officeDocument/2006/relationships/hyperlink" Target="https://secretariadistritald.sharepoint.com/:f:/s/ContratacinSPI-2022/IgBNPW_fwxYrR41cqIR6VCCaARDSnD2eY4p06XhPnv_S6S4?e=7lK2FZ" TargetMode="External"/><Relationship Id="rId16" Type="http://schemas.microsoft.com/office/2017/10/relationships/threadedComment" Target="../threadedComments/threadedComment1.xm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hyperlink" Target="https://secretariadistritald.sharepoint.com/:f:/s/ContratacinSPI-2022/IgADwKAEtphHQrnyoWeuVXtrAS9PE1-WWGakeOGpeH67hlo?e=dJGDBx" TargetMode="External"/><Relationship Id="rId11" Type="http://schemas.openxmlformats.org/officeDocument/2006/relationships/hyperlink" Target="https://secretariadistritald.sharepoint.com/:f:/s/ContratacinSPI-2022/IgDyIA9dP1LgS7fT9bvYMMuZARMGgDM1enFr2hxsmNKBqsY?e=3HGePk" TargetMode="External"/><Relationship Id="rId5" Type="http://schemas.openxmlformats.org/officeDocument/2006/relationships/hyperlink" Target="https://secretariadistritald.sharepoint.com/:f:/s/ContratacinSPI-2022/IgDy98vFYI6ZQLnihiFw5IX0AUsd3kwzC2-7NOuC2N_2HPA?e=SzYxdF" TargetMode="External"/><Relationship Id="rId15" Type="http://schemas.openxmlformats.org/officeDocument/2006/relationships/comments" Target="../comments1.xml"/><Relationship Id="rId10" Type="http://schemas.openxmlformats.org/officeDocument/2006/relationships/hyperlink" Target="https://secretariadistritald.sharepoint.com/:f:/s/ContratacinSPI-2022/IgCzUKtV2-pATYasJDOW_01HAcdo082wFD9H81wgnijxta8?e=vYYo00" TargetMode="External"/><Relationship Id="rId4" Type="http://schemas.openxmlformats.org/officeDocument/2006/relationships/hyperlink" Target="https://secretariadistritald.sharepoint.com/:f:/s/ContratacinSPI-2022/IgCMn4YSvMPQRaFf9GIUcWoIAdpmMApD1StBrDAw-xuiXew?e=g1Q7vd" TargetMode="External"/><Relationship Id="rId9" Type="http://schemas.openxmlformats.org/officeDocument/2006/relationships/hyperlink" Target="https://secretariadistritald.sharepoint.com/:f:/s/ContratacinSPI-2022/IgDyIA9dP1LgS7fT9bvYMMuZARMGgDM1enFr2hxsmNKBqsY?e=SFFkWl" TargetMode="External"/><Relationship Id="rId1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3" x14ac:dyDescent="0.35"/>
  <cols>
    <col min="1" max="4" width="15.6328125" style="164" customWidth="1"/>
    <col min="5" max="5" width="34.36328125" style="159" customWidth="1"/>
    <col min="6" max="6" width="31" style="159" customWidth="1"/>
    <col min="7" max="7" width="20.08984375" style="159" customWidth="1"/>
    <col min="8" max="8" width="19.08984375" style="159" customWidth="1"/>
    <col min="9" max="9" width="24" style="159" customWidth="1"/>
    <col min="10" max="10" width="18.6328125" style="159" customWidth="1"/>
    <col min="11" max="11" width="21.6328125" style="159" customWidth="1"/>
    <col min="12" max="16384" width="12" style="159"/>
  </cols>
  <sheetData>
    <row r="1" spans="1:12" x14ac:dyDescent="0.35">
      <c r="A1" s="162" t="s">
        <v>0</v>
      </c>
      <c r="B1" s="162" t="s">
        <v>1</v>
      </c>
      <c r="C1" s="162" t="s">
        <v>2</v>
      </c>
      <c r="D1" s="162" t="s">
        <v>3</v>
      </c>
      <c r="E1" s="163" t="s">
        <v>4</v>
      </c>
      <c r="F1" s="163" t="s">
        <v>5</v>
      </c>
      <c r="G1" s="163" t="s">
        <v>6</v>
      </c>
      <c r="H1" s="163" t="s">
        <v>7</v>
      </c>
      <c r="I1" s="163" t="s">
        <v>8</v>
      </c>
      <c r="J1" s="163" t="s">
        <v>9</v>
      </c>
      <c r="K1" s="163" t="s">
        <v>10</v>
      </c>
      <c r="L1" s="163" t="s">
        <v>11</v>
      </c>
    </row>
    <row r="2" spans="1:12" ht="26" x14ac:dyDescent="0.35">
      <c r="A2" s="164" t="s">
        <v>12</v>
      </c>
      <c r="B2" s="164" t="s">
        <v>13</v>
      </c>
      <c r="C2" s="164" t="s">
        <v>14</v>
      </c>
      <c r="D2" s="164" t="s">
        <v>15</v>
      </c>
      <c r="E2" s="159" t="s">
        <v>16</v>
      </c>
      <c r="F2" s="159" t="s">
        <v>17</v>
      </c>
      <c r="G2" s="164" t="s">
        <v>18</v>
      </c>
      <c r="H2" s="159" t="s">
        <v>19</v>
      </c>
      <c r="I2" s="159" t="s">
        <v>20</v>
      </c>
      <c r="J2" s="159" t="s">
        <v>21</v>
      </c>
      <c r="K2" s="159" t="s">
        <v>22</v>
      </c>
      <c r="L2" s="159" t="s">
        <v>23</v>
      </c>
    </row>
    <row r="3" spans="1:12" ht="26" x14ac:dyDescent="0.35">
      <c r="A3" s="164" t="s">
        <v>24</v>
      </c>
      <c r="B3" s="164" t="s">
        <v>25</v>
      </c>
      <c r="C3" s="164" t="s">
        <v>26</v>
      </c>
      <c r="D3" s="164" t="s">
        <v>27</v>
      </c>
      <c r="E3" s="159" t="s">
        <v>28</v>
      </c>
      <c r="F3" s="159" t="s">
        <v>29</v>
      </c>
      <c r="G3" s="164" t="s">
        <v>30</v>
      </c>
      <c r="H3" s="159" t="s">
        <v>31</v>
      </c>
      <c r="I3" s="159" t="s">
        <v>32</v>
      </c>
      <c r="J3" s="159" t="s">
        <v>33</v>
      </c>
      <c r="K3" s="159" t="s">
        <v>34</v>
      </c>
      <c r="L3" s="159" t="s">
        <v>35</v>
      </c>
    </row>
    <row r="4" spans="1:12" ht="26" x14ac:dyDescent="0.35">
      <c r="A4" s="164" t="s">
        <v>36</v>
      </c>
      <c r="B4" s="164" t="s">
        <v>37</v>
      </c>
      <c r="D4" s="164" t="s">
        <v>38</v>
      </c>
      <c r="E4" s="159" t="s">
        <v>39</v>
      </c>
      <c r="F4" s="159" t="s">
        <v>40</v>
      </c>
      <c r="G4" s="164" t="s">
        <v>41</v>
      </c>
      <c r="I4" s="159" t="s">
        <v>42</v>
      </c>
      <c r="J4" s="159" t="s">
        <v>23</v>
      </c>
      <c r="K4" s="159" t="s">
        <v>43</v>
      </c>
      <c r="L4" s="159" t="s">
        <v>26</v>
      </c>
    </row>
    <row r="5" spans="1:12" ht="26" x14ac:dyDescent="0.35">
      <c r="A5" s="164" t="s">
        <v>44</v>
      </c>
      <c r="B5" s="164" t="s">
        <v>45</v>
      </c>
      <c r="D5" s="164" t="s">
        <v>46</v>
      </c>
      <c r="E5" s="159" t="s">
        <v>47</v>
      </c>
      <c r="F5" s="159" t="s">
        <v>48</v>
      </c>
      <c r="G5" s="164" t="s">
        <v>49</v>
      </c>
      <c r="I5" s="159" t="s">
        <v>50</v>
      </c>
      <c r="J5" s="159" t="s">
        <v>51</v>
      </c>
    </row>
    <row r="6" spans="1:12" ht="26" x14ac:dyDescent="0.35">
      <c r="B6" s="164" t="s">
        <v>52</v>
      </c>
      <c r="D6" s="164" t="s">
        <v>53</v>
      </c>
      <c r="E6" s="159" t="s">
        <v>54</v>
      </c>
      <c r="F6" s="159" t="s">
        <v>55</v>
      </c>
      <c r="G6" s="164" t="s">
        <v>56</v>
      </c>
      <c r="I6" s="159" t="s">
        <v>57</v>
      </c>
    </row>
    <row r="7" spans="1:12" ht="26" x14ac:dyDescent="0.35">
      <c r="D7" s="164" t="s">
        <v>58</v>
      </c>
      <c r="E7" s="159" t="s">
        <v>59</v>
      </c>
      <c r="F7" s="159" t="s">
        <v>60</v>
      </c>
      <c r="G7" s="164" t="s">
        <v>61</v>
      </c>
      <c r="I7" s="159" t="s">
        <v>62</v>
      </c>
    </row>
    <row r="8" spans="1:12" x14ac:dyDescent="0.35">
      <c r="E8" s="159" t="s">
        <v>63</v>
      </c>
      <c r="F8" s="159" t="s">
        <v>64</v>
      </c>
      <c r="G8" s="159" t="s">
        <v>65</v>
      </c>
    </row>
    <row r="9" spans="1:12" x14ac:dyDescent="0.35">
      <c r="E9" s="159" t="s">
        <v>66</v>
      </c>
      <c r="F9" s="159" t="s">
        <v>67</v>
      </c>
    </row>
    <row r="10" spans="1:12" x14ac:dyDescent="0.35">
      <c r="E10" s="159" t="s">
        <v>68</v>
      </c>
      <c r="F10" s="159" t="s">
        <v>69</v>
      </c>
    </row>
    <row r="11" spans="1:12" x14ac:dyDescent="0.35">
      <c r="E11" s="159" t="s">
        <v>70</v>
      </c>
      <c r="F11" s="159" t="s">
        <v>71</v>
      </c>
    </row>
    <row r="12" spans="1:12" x14ac:dyDescent="0.35">
      <c r="E12" s="159" t="s">
        <v>72</v>
      </c>
      <c r="F12" s="159" t="s">
        <v>73</v>
      </c>
    </row>
    <row r="13" spans="1:12" x14ac:dyDescent="0.35">
      <c r="E13" s="159" t="s">
        <v>74</v>
      </c>
      <c r="F13" s="159" t="s">
        <v>75</v>
      </c>
    </row>
    <row r="14" spans="1:12" x14ac:dyDescent="0.35">
      <c r="E14" s="159" t="s">
        <v>76</v>
      </c>
      <c r="F14" s="159" t="s">
        <v>77</v>
      </c>
    </row>
    <row r="15" spans="1:12" x14ac:dyDescent="0.35">
      <c r="E15" s="159" t="s">
        <v>78</v>
      </c>
      <c r="F15" s="159" t="s">
        <v>79</v>
      </c>
    </row>
    <row r="16" spans="1:12" x14ac:dyDescent="0.35">
      <c r="E16" s="159" t="s">
        <v>80</v>
      </c>
      <c r="F16" s="159" t="s">
        <v>81</v>
      </c>
    </row>
    <row r="17" spans="5:6" x14ac:dyDescent="0.35">
      <c r="E17" s="159" t="s">
        <v>82</v>
      </c>
      <c r="F17" s="159" t="s">
        <v>83</v>
      </c>
    </row>
    <row r="18" spans="5:6" x14ac:dyDescent="0.35">
      <c r="E18" s="159" t="s">
        <v>84</v>
      </c>
      <c r="F18" s="159" t="s">
        <v>85</v>
      </c>
    </row>
    <row r="19" spans="5:6" x14ac:dyDescent="0.35">
      <c r="E19" s="159" t="s">
        <v>86</v>
      </c>
    </row>
    <row r="20" spans="5:6" x14ac:dyDescent="0.35">
      <c r="E20" s="159" t="s">
        <v>87</v>
      </c>
    </row>
    <row r="21" spans="5:6" x14ac:dyDescent="0.35">
      <c r="E21" s="159" t="s">
        <v>88</v>
      </c>
    </row>
    <row r="22" spans="5:6" x14ac:dyDescent="0.35">
      <c r="E22" s="159" t="s">
        <v>89</v>
      </c>
    </row>
    <row r="23" spans="5:6" x14ac:dyDescent="0.35">
      <c r="E23" s="1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6328125" defaultRowHeight="13" x14ac:dyDescent="0.35"/>
  <cols>
    <col min="1" max="1" width="3.36328125" style="159" customWidth="1"/>
    <col min="2" max="2" width="9.36328125" style="159" customWidth="1"/>
    <col min="3" max="3" width="5.6328125" style="159" customWidth="1"/>
    <col min="4" max="4" width="6.6328125" style="159" customWidth="1"/>
    <col min="5" max="5" width="5.6328125" style="159" customWidth="1"/>
    <col min="6" max="6" width="10.36328125" style="159" customWidth="1"/>
    <col min="7" max="7" width="2.08984375" style="159" customWidth="1"/>
    <col min="8" max="8" width="18.6328125" style="159" customWidth="1"/>
    <col min="9" max="9" width="12.6328125" style="159" customWidth="1"/>
    <col min="10" max="10" width="6.6328125" style="159" customWidth="1"/>
    <col min="11" max="11" width="18.6328125" style="159" customWidth="1"/>
    <col min="12" max="12" width="25.6328125" style="159" customWidth="1"/>
    <col min="13" max="16384" width="8.6328125" style="159"/>
  </cols>
  <sheetData>
    <row r="1" spans="1:12" ht="18.75" customHeight="1" x14ac:dyDescent="0.35">
      <c r="A1" s="684"/>
      <c r="B1" s="685"/>
      <c r="C1" s="685"/>
      <c r="D1" s="685"/>
      <c r="E1" s="686"/>
      <c r="F1" s="693" t="s">
        <v>279</v>
      </c>
      <c r="G1" s="694"/>
      <c r="H1" s="694"/>
      <c r="I1" s="694"/>
      <c r="J1" s="694"/>
      <c r="K1" s="694"/>
      <c r="L1" s="158"/>
    </row>
    <row r="2" spans="1:12" ht="18.75" customHeight="1" x14ac:dyDescent="0.35">
      <c r="A2" s="687"/>
      <c r="B2" s="688"/>
      <c r="C2" s="688"/>
      <c r="D2" s="688"/>
      <c r="E2" s="689"/>
      <c r="F2" s="695"/>
      <c r="G2" s="696"/>
      <c r="H2" s="696"/>
      <c r="I2" s="696"/>
      <c r="J2" s="696"/>
      <c r="K2" s="696"/>
      <c r="L2" s="158"/>
    </row>
    <row r="3" spans="1:12" ht="18.75" customHeight="1" x14ac:dyDescent="0.35">
      <c r="A3" s="687"/>
      <c r="B3" s="688"/>
      <c r="C3" s="688"/>
      <c r="D3" s="688"/>
      <c r="E3" s="689"/>
      <c r="F3" s="693" t="s">
        <v>280</v>
      </c>
      <c r="G3" s="694"/>
      <c r="H3" s="694"/>
      <c r="I3" s="694"/>
      <c r="J3" s="694"/>
      <c r="K3" s="694"/>
      <c r="L3" s="158"/>
    </row>
    <row r="4" spans="1:12" ht="18.75" customHeight="1" x14ac:dyDescent="0.35">
      <c r="A4" s="690"/>
      <c r="B4" s="691"/>
      <c r="C4" s="691"/>
      <c r="D4" s="691"/>
      <c r="E4" s="692"/>
      <c r="F4" s="695"/>
      <c r="G4" s="696"/>
      <c r="H4" s="696"/>
      <c r="I4" s="696"/>
      <c r="J4" s="696"/>
      <c r="K4" s="696"/>
      <c r="L4" s="158"/>
    </row>
    <row r="5" spans="1:12" ht="15.75" customHeight="1" x14ac:dyDescent="0.35">
      <c r="A5" s="652" t="s">
        <v>281</v>
      </c>
      <c r="B5" s="653"/>
      <c r="C5" s="653"/>
      <c r="D5" s="653"/>
      <c r="E5" s="653"/>
      <c r="F5" s="653"/>
      <c r="G5" s="653"/>
      <c r="H5" s="653"/>
      <c r="I5" s="653"/>
      <c r="J5" s="653"/>
      <c r="K5" s="653"/>
      <c r="L5" s="674"/>
    </row>
    <row r="6" spans="1:12" ht="23.25" customHeight="1" x14ac:dyDescent="0.35">
      <c r="A6" s="652" t="s">
        <v>282</v>
      </c>
      <c r="B6" s="653"/>
      <c r="C6" s="654"/>
      <c r="D6" s="647" t="s">
        <v>12</v>
      </c>
      <c r="E6" s="648"/>
      <c r="F6" s="648"/>
      <c r="G6" s="648"/>
      <c r="H6" s="649"/>
      <c r="I6" s="652" t="s">
        <v>283</v>
      </c>
      <c r="J6" s="654"/>
      <c r="K6" s="647" t="s">
        <v>37</v>
      </c>
      <c r="L6" s="649"/>
    </row>
    <row r="7" spans="1:12" ht="17.899999999999999" customHeight="1" x14ac:dyDescent="0.35">
      <c r="A7" s="652" t="s">
        <v>284</v>
      </c>
      <c r="B7" s="653"/>
      <c r="C7" s="654"/>
      <c r="D7" s="647" t="s">
        <v>26</v>
      </c>
      <c r="E7" s="648"/>
      <c r="F7" s="648"/>
      <c r="G7" s="648"/>
      <c r="H7" s="649"/>
      <c r="I7" s="652" t="s">
        <v>98</v>
      </c>
      <c r="J7" s="654"/>
      <c r="K7" s="647" t="s">
        <v>53</v>
      </c>
      <c r="L7" s="649"/>
    </row>
    <row r="8" spans="1:12" ht="35.9" customHeight="1" x14ac:dyDescent="0.35">
      <c r="A8" s="652" t="s">
        <v>285</v>
      </c>
      <c r="B8" s="653"/>
      <c r="C8" s="654"/>
      <c r="D8" s="647" t="s">
        <v>63</v>
      </c>
      <c r="E8" s="648"/>
      <c r="F8" s="648"/>
      <c r="G8" s="648"/>
      <c r="H8" s="649"/>
      <c r="I8" s="652" t="s">
        <v>286</v>
      </c>
      <c r="J8" s="654"/>
      <c r="K8" s="647" t="s">
        <v>60</v>
      </c>
      <c r="L8" s="649"/>
    </row>
    <row r="9" spans="1:12" ht="15.75" customHeight="1" x14ac:dyDescent="0.35">
      <c r="A9" s="670" t="s">
        <v>287</v>
      </c>
      <c r="B9" s="663"/>
      <c r="C9" s="663"/>
      <c r="D9" s="663"/>
      <c r="E9" s="653"/>
      <c r="F9" s="653"/>
      <c r="G9" s="653"/>
      <c r="H9" s="653"/>
      <c r="I9" s="653"/>
      <c r="J9" s="653"/>
      <c r="K9" s="653"/>
      <c r="L9" s="674"/>
    </row>
    <row r="10" spans="1:12" ht="33.75" customHeight="1" x14ac:dyDescent="0.35">
      <c r="A10" s="681" t="s">
        <v>221</v>
      </c>
      <c r="B10" s="681"/>
      <c r="C10" s="681"/>
      <c r="D10" s="681"/>
      <c r="E10" s="679"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679"/>
      <c r="G10" s="679"/>
      <c r="H10" s="679"/>
      <c r="I10" s="679"/>
      <c r="J10" s="679"/>
      <c r="K10" s="679"/>
      <c r="L10" s="679"/>
    </row>
    <row r="11" spans="1:12" ht="34.5" customHeight="1" x14ac:dyDescent="0.35">
      <c r="A11" s="672" t="s">
        <v>288</v>
      </c>
      <c r="B11" s="673"/>
      <c r="C11" s="673"/>
      <c r="D11" s="674"/>
      <c r="E11" s="678" t="str">
        <f>+ACTIVIDAD_5!I16</f>
        <v>Número de acciones de transformación cultural que promuevan la eliminación de estereotipos negativos, y garanticen el libre ejercicio de los derechos de las mujeres implementadas, desarrolladas con las comunidades</v>
      </c>
      <c r="F11" s="679"/>
      <c r="G11" s="679"/>
      <c r="H11" s="679"/>
      <c r="I11" s="679"/>
      <c r="J11" s="679"/>
      <c r="K11" s="679"/>
      <c r="L11" s="680"/>
    </row>
    <row r="12" spans="1:12" ht="47.25" customHeight="1" x14ac:dyDescent="0.35">
      <c r="A12" s="652" t="s">
        <v>289</v>
      </c>
      <c r="B12" s="653"/>
      <c r="C12" s="653"/>
      <c r="D12" s="654"/>
      <c r="E12" s="678" t="s">
        <v>476</v>
      </c>
      <c r="F12" s="679"/>
      <c r="G12" s="679"/>
      <c r="H12" s="679"/>
      <c r="I12" s="679"/>
      <c r="J12" s="679"/>
      <c r="K12" s="679"/>
      <c r="L12" s="680"/>
    </row>
    <row r="13" spans="1:12" ht="28.5" customHeight="1" x14ac:dyDescent="0.35">
      <c r="A13" s="652" t="s">
        <v>291</v>
      </c>
      <c r="B13" s="653"/>
      <c r="C13" s="654"/>
      <c r="D13" s="647" t="s">
        <v>292</v>
      </c>
      <c r="E13" s="648"/>
      <c r="F13" s="648"/>
      <c r="G13" s="648"/>
      <c r="H13" s="649"/>
      <c r="I13" s="652" t="s">
        <v>293</v>
      </c>
      <c r="J13" s="654"/>
      <c r="K13" s="647" t="s">
        <v>61</v>
      </c>
      <c r="L13" s="649"/>
    </row>
    <row r="14" spans="1:12" ht="15.75" customHeight="1" x14ac:dyDescent="0.35">
      <c r="A14" s="652" t="s">
        <v>294</v>
      </c>
      <c r="B14" s="653"/>
      <c r="C14" s="653"/>
      <c r="D14" s="653"/>
      <c r="E14" s="653"/>
      <c r="F14" s="653"/>
      <c r="G14" s="653"/>
      <c r="H14" s="653"/>
      <c r="I14" s="653"/>
      <c r="J14" s="653"/>
      <c r="K14" s="653"/>
      <c r="L14" s="674"/>
    </row>
    <row r="15" spans="1:12" ht="25.5" customHeight="1" x14ac:dyDescent="0.35">
      <c r="A15" s="652" t="s">
        <v>295</v>
      </c>
      <c r="B15" s="653"/>
      <c r="C15" s="654"/>
      <c r="D15" s="647" t="s">
        <v>19</v>
      </c>
      <c r="E15" s="648"/>
      <c r="F15" s="648"/>
      <c r="G15" s="648"/>
      <c r="H15" s="649"/>
      <c r="I15" s="652" t="s">
        <v>296</v>
      </c>
      <c r="J15" s="654"/>
      <c r="K15" s="647" t="s">
        <v>20</v>
      </c>
      <c r="L15" s="649"/>
    </row>
    <row r="16" spans="1:12" ht="25.5" customHeight="1" x14ac:dyDescent="0.35">
      <c r="A16" s="652" t="s">
        <v>297</v>
      </c>
      <c r="B16" s="653"/>
      <c r="C16" s="654"/>
      <c r="D16" s="711">
        <f>+ACTIVIDAD_5!C37</f>
        <v>1</v>
      </c>
      <c r="E16" s="712"/>
      <c r="F16" s="712"/>
      <c r="G16" s="712"/>
      <c r="H16" s="713"/>
      <c r="I16" s="652" t="s">
        <v>161</v>
      </c>
      <c r="J16" s="654"/>
      <c r="K16" s="647" t="s">
        <v>21</v>
      </c>
      <c r="L16" s="649"/>
    </row>
    <row r="17" spans="1:12" ht="27.65" customHeight="1" x14ac:dyDescent="0.35">
      <c r="A17" s="652" t="s">
        <v>298</v>
      </c>
      <c r="B17" s="653"/>
      <c r="C17" s="654"/>
      <c r="D17" s="647" t="s">
        <v>346</v>
      </c>
      <c r="E17" s="648"/>
      <c r="F17" s="648"/>
      <c r="G17" s="648"/>
      <c r="H17" s="649"/>
      <c r="I17" s="650"/>
      <c r="J17" s="666"/>
      <c r="K17" s="666"/>
      <c r="L17" s="651"/>
    </row>
    <row r="18" spans="1:12" ht="12" customHeight="1" x14ac:dyDescent="0.35">
      <c r="A18" s="165" t="s">
        <v>300</v>
      </c>
      <c r="B18" s="165" t="s">
        <v>301</v>
      </c>
      <c r="C18" s="652" t="s">
        <v>302</v>
      </c>
      <c r="D18" s="653"/>
      <c r="E18" s="653"/>
      <c r="F18" s="653"/>
      <c r="G18" s="654"/>
      <c r="H18" s="652" t="s">
        <v>229</v>
      </c>
      <c r="I18" s="654"/>
      <c r="J18" s="652" t="s">
        <v>303</v>
      </c>
      <c r="K18" s="654"/>
      <c r="L18" s="165" t="s">
        <v>304</v>
      </c>
    </row>
    <row r="19" spans="1:12" ht="81.650000000000006" customHeight="1" x14ac:dyDescent="0.35">
      <c r="A19" s="160">
        <v>1</v>
      </c>
      <c r="B19" s="161" t="s">
        <v>292</v>
      </c>
      <c r="C19" s="647" t="s">
        <v>477</v>
      </c>
      <c r="D19" s="648"/>
      <c r="E19" s="648"/>
      <c r="F19" s="648"/>
      <c r="G19" s="649"/>
      <c r="H19" s="647" t="s">
        <v>478</v>
      </c>
      <c r="I19" s="649"/>
      <c r="J19" s="650" t="s">
        <v>22</v>
      </c>
      <c r="K19" s="651"/>
      <c r="L19" s="161" t="s">
        <v>335</v>
      </c>
    </row>
    <row r="20" spans="1:12" ht="34.4" customHeight="1" x14ac:dyDescent="0.35">
      <c r="A20" s="160">
        <v>2</v>
      </c>
      <c r="B20" s="161" t="s">
        <v>292</v>
      </c>
      <c r="C20" s="647" t="s">
        <v>479</v>
      </c>
      <c r="D20" s="648"/>
      <c r="E20" s="648"/>
      <c r="F20" s="648"/>
      <c r="G20" s="649"/>
      <c r="H20" s="647" t="s">
        <v>480</v>
      </c>
      <c r="I20" s="649"/>
      <c r="J20" s="650" t="s">
        <v>22</v>
      </c>
      <c r="K20" s="651"/>
      <c r="L20" s="161" t="s">
        <v>481</v>
      </c>
    </row>
    <row r="21" spans="1:12" ht="81.900000000000006" customHeight="1" x14ac:dyDescent="0.35">
      <c r="A21" s="160">
        <v>3</v>
      </c>
      <c r="B21" s="161" t="s">
        <v>292</v>
      </c>
      <c r="C21" s="647" t="s">
        <v>482</v>
      </c>
      <c r="D21" s="648"/>
      <c r="E21" s="648"/>
      <c r="F21" s="648"/>
      <c r="G21" s="649"/>
      <c r="H21" s="647" t="s">
        <v>483</v>
      </c>
      <c r="I21" s="649"/>
      <c r="J21" s="650" t="s">
        <v>22</v>
      </c>
      <c r="K21" s="651"/>
      <c r="L21" s="161" t="s">
        <v>484</v>
      </c>
    </row>
    <row r="22" spans="1:12" ht="25.5" customHeight="1" x14ac:dyDescent="0.35">
      <c r="A22" s="165" t="s">
        <v>300</v>
      </c>
      <c r="B22" s="652" t="s">
        <v>309</v>
      </c>
      <c r="C22" s="653"/>
      <c r="D22" s="653"/>
      <c r="E22" s="653"/>
      <c r="F22" s="653"/>
      <c r="G22" s="653"/>
      <c r="H22" s="653"/>
      <c r="I22" s="653"/>
      <c r="J22" s="653"/>
      <c r="K22" s="654"/>
      <c r="L22" s="165" t="s">
        <v>310</v>
      </c>
    </row>
    <row r="23" spans="1:12" ht="28.4" customHeight="1" x14ac:dyDescent="0.35">
      <c r="A23" s="160">
        <v>1</v>
      </c>
      <c r="B23" s="647" t="s">
        <v>485</v>
      </c>
      <c r="C23" s="648"/>
      <c r="D23" s="648"/>
      <c r="E23" s="648"/>
      <c r="F23" s="648"/>
      <c r="G23" s="648"/>
      <c r="H23" s="648"/>
      <c r="I23" s="648"/>
      <c r="J23" s="648"/>
      <c r="K23" s="649"/>
      <c r="L23" s="161" t="s">
        <v>22</v>
      </c>
    </row>
    <row r="24" spans="1:12" ht="15.75" customHeight="1" x14ac:dyDescent="0.35">
      <c r="A24" s="652" t="s">
        <v>312</v>
      </c>
      <c r="B24" s="653"/>
      <c r="C24" s="653"/>
      <c r="D24" s="653"/>
      <c r="E24" s="653"/>
      <c r="F24" s="663"/>
      <c r="G24" s="663"/>
      <c r="H24" s="653"/>
      <c r="I24" s="663"/>
      <c r="J24" s="663"/>
      <c r="K24" s="663"/>
      <c r="L24" s="664"/>
    </row>
    <row r="25" spans="1:12" ht="26.25" customHeight="1" x14ac:dyDescent="0.35">
      <c r="A25" s="652" t="s">
        <v>313</v>
      </c>
      <c r="B25" s="653"/>
      <c r="C25" s="654"/>
      <c r="D25" s="647">
        <v>1</v>
      </c>
      <c r="E25" s="648"/>
      <c r="F25" s="681" t="s">
        <v>314</v>
      </c>
      <c r="G25" s="681"/>
      <c r="H25" s="185">
        <v>2024</v>
      </c>
      <c r="I25" s="681" t="s">
        <v>315</v>
      </c>
      <c r="J25" s="681"/>
      <c r="K25" s="710" t="s">
        <v>486</v>
      </c>
      <c r="L25" s="710"/>
    </row>
    <row r="26" spans="1:12" ht="38.25" customHeight="1" x14ac:dyDescent="0.35">
      <c r="A26" s="652" t="s">
        <v>317</v>
      </c>
      <c r="B26" s="653"/>
      <c r="C26" s="654"/>
      <c r="D26" s="647" t="s">
        <v>487</v>
      </c>
      <c r="E26" s="648"/>
      <c r="F26" s="814"/>
      <c r="G26" s="814"/>
      <c r="H26" s="648"/>
      <c r="I26" s="814"/>
      <c r="J26" s="814"/>
      <c r="K26" s="814"/>
      <c r="L26" s="815"/>
    </row>
    <row r="27" spans="1:12" ht="78.650000000000006" customHeight="1" x14ac:dyDescent="0.35">
      <c r="A27" s="652" t="s">
        <v>319</v>
      </c>
      <c r="B27" s="653"/>
      <c r="C27" s="654"/>
      <c r="D27" s="699" t="s">
        <v>488</v>
      </c>
      <c r="E27" s="700"/>
      <c r="F27" s="700"/>
      <c r="G27" s="700"/>
      <c r="H27" s="700"/>
      <c r="I27" s="700"/>
      <c r="J27" s="700"/>
      <c r="K27" s="700"/>
      <c r="L27" s="701"/>
    </row>
    <row r="28" spans="1:12" ht="17.899999999999999" customHeight="1" x14ac:dyDescent="0.35">
      <c r="A28" s="652" t="s">
        <v>321</v>
      </c>
      <c r="B28" s="653"/>
      <c r="C28" s="654"/>
      <c r="D28" s="647"/>
      <c r="E28" s="648"/>
      <c r="F28" s="648"/>
      <c r="G28" s="648"/>
      <c r="H28" s="648"/>
      <c r="I28" s="648"/>
      <c r="J28" s="648"/>
      <c r="K28" s="648"/>
      <c r="L28" s="64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90625" defaultRowHeight="13" x14ac:dyDescent="0.35"/>
  <cols>
    <col min="1" max="1" width="3.90625" style="159" customWidth="1"/>
    <col min="2" max="2" width="10.6328125" style="159" customWidth="1"/>
    <col min="3" max="3" width="6.453125" style="159" customWidth="1"/>
    <col min="4" max="4" width="7.453125" style="159" customWidth="1"/>
    <col min="5" max="5" width="6.453125" style="159" customWidth="1"/>
    <col min="6" max="6" width="11.90625" style="159" customWidth="1"/>
    <col min="7" max="7" width="2.453125" style="159" customWidth="1"/>
    <col min="8" max="8" width="21.36328125" style="159" customWidth="1"/>
    <col min="9" max="9" width="14.453125" style="159" customWidth="1"/>
    <col min="10" max="10" width="7.453125" style="159" customWidth="1"/>
    <col min="11" max="11" width="21.36328125" style="159" customWidth="1"/>
    <col min="12" max="12" width="29.36328125" style="159" customWidth="1"/>
    <col min="13" max="16384" width="9.90625" style="159"/>
  </cols>
  <sheetData>
    <row r="1" spans="1:12" ht="18" customHeight="1" x14ac:dyDescent="0.35">
      <c r="A1" s="684"/>
      <c r="B1" s="685"/>
      <c r="C1" s="685"/>
      <c r="D1" s="685"/>
      <c r="E1" s="686"/>
      <c r="F1" s="693" t="s">
        <v>279</v>
      </c>
      <c r="G1" s="694"/>
      <c r="H1" s="694"/>
      <c r="I1" s="694"/>
      <c r="J1" s="694"/>
      <c r="K1" s="694"/>
      <c r="L1" s="158"/>
    </row>
    <row r="2" spans="1:12" ht="18" customHeight="1" x14ac:dyDescent="0.35">
      <c r="A2" s="687"/>
      <c r="B2" s="688"/>
      <c r="C2" s="688"/>
      <c r="D2" s="688"/>
      <c r="E2" s="689"/>
      <c r="F2" s="695"/>
      <c r="G2" s="696"/>
      <c r="H2" s="696"/>
      <c r="I2" s="696"/>
      <c r="J2" s="696"/>
      <c r="K2" s="696"/>
      <c r="L2" s="158"/>
    </row>
    <row r="3" spans="1:12" ht="18" customHeight="1" x14ac:dyDescent="0.35">
      <c r="A3" s="687"/>
      <c r="B3" s="688"/>
      <c r="C3" s="688"/>
      <c r="D3" s="688"/>
      <c r="E3" s="689"/>
      <c r="F3" s="693" t="s">
        <v>280</v>
      </c>
      <c r="G3" s="694"/>
      <c r="H3" s="694"/>
      <c r="I3" s="694"/>
      <c r="J3" s="694"/>
      <c r="K3" s="694"/>
      <c r="L3" s="158"/>
    </row>
    <row r="4" spans="1:12" ht="18" customHeight="1" x14ac:dyDescent="0.35">
      <c r="A4" s="690"/>
      <c r="B4" s="691"/>
      <c r="C4" s="691"/>
      <c r="D4" s="691"/>
      <c r="E4" s="692"/>
      <c r="F4" s="695"/>
      <c r="G4" s="696"/>
      <c r="H4" s="696"/>
      <c r="I4" s="696"/>
      <c r="J4" s="696"/>
      <c r="K4" s="696"/>
      <c r="L4" s="158"/>
    </row>
    <row r="5" spans="1:12" x14ac:dyDescent="0.35">
      <c r="A5" s="816" t="s">
        <v>281</v>
      </c>
      <c r="B5" s="817"/>
      <c r="C5" s="817"/>
      <c r="D5" s="817"/>
      <c r="E5" s="817"/>
      <c r="F5" s="817"/>
      <c r="G5" s="817"/>
      <c r="H5" s="817"/>
      <c r="I5" s="817"/>
      <c r="J5" s="817"/>
      <c r="K5" s="817"/>
      <c r="L5" s="818"/>
    </row>
    <row r="6" spans="1:12" ht="24.75" customHeight="1" x14ac:dyDescent="0.35">
      <c r="A6" s="816" t="s">
        <v>282</v>
      </c>
      <c r="B6" s="817"/>
      <c r="C6" s="819"/>
      <c r="D6" s="647" t="s">
        <v>12</v>
      </c>
      <c r="E6" s="648"/>
      <c r="F6" s="648"/>
      <c r="G6" s="648"/>
      <c r="H6" s="649"/>
      <c r="I6" s="816" t="s">
        <v>283</v>
      </c>
      <c r="J6" s="819"/>
      <c r="K6" s="647" t="s">
        <v>37</v>
      </c>
      <c r="L6" s="649"/>
    </row>
    <row r="7" spans="1:12" ht="24.75" customHeight="1" x14ac:dyDescent="0.35">
      <c r="A7" s="816" t="s">
        <v>284</v>
      </c>
      <c r="B7" s="817"/>
      <c r="C7" s="819"/>
      <c r="D7" s="647" t="s">
        <v>26</v>
      </c>
      <c r="E7" s="648"/>
      <c r="F7" s="648"/>
      <c r="G7" s="648"/>
      <c r="H7" s="649"/>
      <c r="I7" s="816" t="s">
        <v>98</v>
      </c>
      <c r="J7" s="819"/>
      <c r="K7" s="647" t="s">
        <v>15</v>
      </c>
      <c r="L7" s="649"/>
    </row>
    <row r="8" spans="1:12" ht="24.75" customHeight="1" x14ac:dyDescent="0.35">
      <c r="A8" s="816" t="s">
        <v>285</v>
      </c>
      <c r="B8" s="817"/>
      <c r="C8" s="819"/>
      <c r="D8" s="647" t="s">
        <v>68</v>
      </c>
      <c r="E8" s="648"/>
      <c r="F8" s="648"/>
      <c r="G8" s="648"/>
      <c r="H8" s="649"/>
      <c r="I8" s="816" t="s">
        <v>286</v>
      </c>
      <c r="J8" s="819"/>
      <c r="K8" s="647" t="s">
        <v>69</v>
      </c>
      <c r="L8" s="649"/>
    </row>
    <row r="9" spans="1:12" ht="24.75" customHeight="1" x14ac:dyDescent="0.35">
      <c r="A9" s="820" t="s">
        <v>287</v>
      </c>
      <c r="B9" s="821"/>
      <c r="C9" s="821"/>
      <c r="D9" s="821"/>
      <c r="E9" s="821"/>
      <c r="F9" s="821"/>
      <c r="G9" s="821"/>
      <c r="H9" s="821"/>
      <c r="I9" s="821"/>
      <c r="J9" s="821"/>
      <c r="K9" s="821"/>
      <c r="L9" s="822"/>
    </row>
    <row r="10" spans="1:12" ht="24.75" customHeight="1" x14ac:dyDescent="0.35">
      <c r="A10" s="823" t="s">
        <v>141</v>
      </c>
      <c r="B10" s="823"/>
      <c r="C10" s="823"/>
      <c r="D10" s="823"/>
      <c r="E10" s="697" t="s">
        <v>489</v>
      </c>
      <c r="F10" s="697"/>
      <c r="G10" s="697"/>
      <c r="H10" s="697"/>
      <c r="I10" s="697"/>
      <c r="J10" s="697"/>
      <c r="K10" s="697"/>
      <c r="L10" s="697"/>
    </row>
    <row r="11" spans="1:12" ht="24.75" customHeight="1" x14ac:dyDescent="0.35">
      <c r="A11" s="824" t="s">
        <v>288</v>
      </c>
      <c r="B11" s="825"/>
      <c r="C11" s="825"/>
      <c r="D11" s="818"/>
      <c r="E11" s="697" t="s">
        <v>490</v>
      </c>
      <c r="F11" s="697"/>
      <c r="G11" s="697"/>
      <c r="H11" s="697"/>
      <c r="I11" s="697"/>
      <c r="J11" s="697"/>
      <c r="K11" s="697"/>
      <c r="L11" s="697"/>
    </row>
    <row r="12" spans="1:12" ht="24.75" customHeight="1" x14ac:dyDescent="0.35">
      <c r="A12" s="816" t="s">
        <v>289</v>
      </c>
      <c r="B12" s="817"/>
      <c r="C12" s="817"/>
      <c r="D12" s="819"/>
      <c r="E12" s="678" t="s">
        <v>491</v>
      </c>
      <c r="F12" s="679"/>
      <c r="G12" s="679"/>
      <c r="H12" s="679"/>
      <c r="I12" s="679"/>
      <c r="J12" s="679"/>
      <c r="K12" s="679"/>
      <c r="L12" s="680"/>
    </row>
    <row r="13" spans="1:12" ht="24.75" customHeight="1" x14ac:dyDescent="0.35">
      <c r="A13" s="816" t="s">
        <v>291</v>
      </c>
      <c r="B13" s="817"/>
      <c r="C13" s="819"/>
      <c r="D13" s="647">
        <v>3969</v>
      </c>
      <c r="E13" s="648"/>
      <c r="F13" s="648"/>
      <c r="G13" s="648"/>
      <c r="H13" s="649"/>
      <c r="I13" s="816" t="s">
        <v>293</v>
      </c>
      <c r="J13" s="819"/>
      <c r="K13" s="647" t="s">
        <v>18</v>
      </c>
      <c r="L13" s="649"/>
    </row>
    <row r="14" spans="1:12" x14ac:dyDescent="0.35">
      <c r="A14" s="816" t="s">
        <v>294</v>
      </c>
      <c r="B14" s="817"/>
      <c r="C14" s="817"/>
      <c r="D14" s="817"/>
      <c r="E14" s="817"/>
      <c r="F14" s="817"/>
      <c r="G14" s="817"/>
      <c r="H14" s="817"/>
      <c r="I14" s="817"/>
      <c r="J14" s="817"/>
      <c r="K14" s="817"/>
      <c r="L14" s="818"/>
    </row>
    <row r="15" spans="1:12" ht="17.25" customHeight="1" x14ac:dyDescent="0.35">
      <c r="A15" s="816" t="s">
        <v>295</v>
      </c>
      <c r="B15" s="817"/>
      <c r="C15" s="819"/>
      <c r="D15" s="647" t="s">
        <v>19</v>
      </c>
      <c r="E15" s="648"/>
      <c r="F15" s="648"/>
      <c r="G15" s="648"/>
      <c r="H15" s="649"/>
      <c r="I15" s="816" t="s">
        <v>296</v>
      </c>
      <c r="J15" s="819"/>
      <c r="K15" s="647" t="s">
        <v>20</v>
      </c>
      <c r="L15" s="649"/>
    </row>
    <row r="16" spans="1:12" ht="17.25" customHeight="1" x14ac:dyDescent="0.35">
      <c r="A16" s="816" t="s">
        <v>297</v>
      </c>
      <c r="B16" s="817"/>
      <c r="C16" s="819"/>
      <c r="D16" s="826">
        <v>30</v>
      </c>
      <c r="E16" s="827"/>
      <c r="F16" s="827"/>
      <c r="G16" s="827"/>
      <c r="H16" s="828"/>
      <c r="I16" s="816" t="s">
        <v>161</v>
      </c>
      <c r="J16" s="819"/>
      <c r="K16" s="647" t="s">
        <v>21</v>
      </c>
      <c r="L16" s="649"/>
    </row>
    <row r="17" spans="1:12" ht="17.25" customHeight="1" x14ac:dyDescent="0.35">
      <c r="A17" s="816" t="s">
        <v>298</v>
      </c>
      <c r="B17" s="817"/>
      <c r="C17" s="819"/>
      <c r="D17" s="647" t="s">
        <v>492</v>
      </c>
      <c r="E17" s="648"/>
      <c r="F17" s="648"/>
      <c r="G17" s="648"/>
      <c r="H17" s="649"/>
      <c r="I17" s="650"/>
      <c r="J17" s="666"/>
      <c r="K17" s="666"/>
      <c r="L17" s="651"/>
    </row>
    <row r="18" spans="1:12" x14ac:dyDescent="0.35">
      <c r="A18" s="194" t="s">
        <v>300</v>
      </c>
      <c r="B18" s="194" t="s">
        <v>301</v>
      </c>
      <c r="C18" s="816" t="s">
        <v>302</v>
      </c>
      <c r="D18" s="817"/>
      <c r="E18" s="817"/>
      <c r="F18" s="817"/>
      <c r="G18" s="819"/>
      <c r="H18" s="816" t="s">
        <v>229</v>
      </c>
      <c r="I18" s="819"/>
      <c r="J18" s="816" t="s">
        <v>303</v>
      </c>
      <c r="K18" s="819"/>
      <c r="L18" s="194" t="s">
        <v>304</v>
      </c>
    </row>
    <row r="19" spans="1:12" ht="73.5" customHeight="1" x14ac:dyDescent="0.35">
      <c r="A19" s="160">
        <v>1</v>
      </c>
      <c r="B19" s="161" t="s">
        <v>493</v>
      </c>
      <c r="C19" s="647" t="s">
        <v>494</v>
      </c>
      <c r="D19" s="648"/>
      <c r="E19" s="648"/>
      <c r="F19" s="648"/>
      <c r="G19" s="649"/>
      <c r="H19" s="647" t="s">
        <v>495</v>
      </c>
      <c r="I19" s="649"/>
      <c r="J19" s="650" t="s">
        <v>34</v>
      </c>
      <c r="K19" s="651"/>
      <c r="L19" s="161" t="s">
        <v>496</v>
      </c>
    </row>
    <row r="20" spans="1:12" ht="73.5" customHeight="1" x14ac:dyDescent="0.35">
      <c r="A20" s="160">
        <v>2</v>
      </c>
      <c r="B20" s="161" t="s">
        <v>493</v>
      </c>
      <c r="C20" s="647" t="s">
        <v>497</v>
      </c>
      <c r="D20" s="648"/>
      <c r="E20" s="648"/>
      <c r="F20" s="648"/>
      <c r="G20" s="649"/>
      <c r="H20" s="647" t="s">
        <v>495</v>
      </c>
      <c r="I20" s="649"/>
      <c r="J20" s="650" t="s">
        <v>34</v>
      </c>
      <c r="K20" s="651"/>
      <c r="L20" s="161" t="s">
        <v>496</v>
      </c>
    </row>
    <row r="21" spans="1:12" x14ac:dyDescent="0.35">
      <c r="A21" s="194" t="s">
        <v>300</v>
      </c>
      <c r="B21" s="816" t="s">
        <v>309</v>
      </c>
      <c r="C21" s="817"/>
      <c r="D21" s="817"/>
      <c r="E21" s="817"/>
      <c r="F21" s="817"/>
      <c r="G21" s="817"/>
      <c r="H21" s="817"/>
      <c r="I21" s="817"/>
      <c r="J21" s="817"/>
      <c r="K21" s="819"/>
      <c r="L21" s="194" t="s">
        <v>310</v>
      </c>
    </row>
    <row r="22" spans="1:12" ht="21.75" customHeight="1" x14ac:dyDescent="0.35">
      <c r="A22" s="160">
        <v>1</v>
      </c>
      <c r="B22" s="647" t="s">
        <v>498</v>
      </c>
      <c r="C22" s="648"/>
      <c r="D22" s="648"/>
      <c r="E22" s="648"/>
      <c r="F22" s="648"/>
      <c r="G22" s="648"/>
      <c r="H22" s="648"/>
      <c r="I22" s="648"/>
      <c r="J22" s="648"/>
      <c r="K22" s="649"/>
      <c r="L22" s="161" t="s">
        <v>34</v>
      </c>
    </row>
    <row r="23" spans="1:12" x14ac:dyDescent="0.35">
      <c r="A23" s="816" t="s">
        <v>312</v>
      </c>
      <c r="B23" s="817"/>
      <c r="C23" s="817"/>
      <c r="D23" s="817"/>
      <c r="E23" s="817"/>
      <c r="F23" s="821"/>
      <c r="G23" s="821"/>
      <c r="H23" s="817"/>
      <c r="I23" s="821"/>
      <c r="J23" s="821"/>
      <c r="K23" s="817"/>
      <c r="L23" s="829"/>
    </row>
    <row r="24" spans="1:12" ht="42" customHeight="1" x14ac:dyDescent="0.35">
      <c r="A24" s="816" t="s">
        <v>313</v>
      </c>
      <c r="B24" s="817"/>
      <c r="C24" s="819"/>
      <c r="D24" s="647">
        <v>10</v>
      </c>
      <c r="E24" s="648"/>
      <c r="F24" s="823" t="s">
        <v>314</v>
      </c>
      <c r="G24" s="823"/>
      <c r="H24" s="167">
        <v>2024</v>
      </c>
      <c r="I24" s="823" t="s">
        <v>315</v>
      </c>
      <c r="J24" s="823"/>
      <c r="L24" s="161" t="s">
        <v>496</v>
      </c>
    </row>
    <row r="25" spans="1:12" ht="42" customHeight="1" x14ac:dyDescent="0.35">
      <c r="A25" s="816" t="s">
        <v>317</v>
      </c>
      <c r="B25" s="817"/>
      <c r="C25" s="819"/>
      <c r="D25" s="678" t="s">
        <v>499</v>
      </c>
      <c r="E25" s="679"/>
      <c r="F25" s="676"/>
      <c r="G25" s="676"/>
      <c r="H25" s="679"/>
      <c r="I25" s="676"/>
      <c r="J25" s="676"/>
      <c r="K25" s="679"/>
      <c r="L25" s="677"/>
    </row>
    <row r="26" spans="1:12" ht="65.25" customHeight="1" x14ac:dyDescent="0.35">
      <c r="A26" s="816" t="s">
        <v>319</v>
      </c>
      <c r="B26" s="817"/>
      <c r="C26" s="819"/>
      <c r="D26" s="699" t="s">
        <v>500</v>
      </c>
      <c r="E26" s="700"/>
      <c r="F26" s="700"/>
      <c r="G26" s="700"/>
      <c r="H26" s="700"/>
      <c r="I26" s="700"/>
      <c r="J26" s="700"/>
      <c r="K26" s="700"/>
      <c r="L26" s="701"/>
    </row>
    <row r="27" spans="1:12" ht="96.75" customHeight="1" x14ac:dyDescent="0.35">
      <c r="A27" s="816" t="s">
        <v>321</v>
      </c>
      <c r="B27" s="817"/>
      <c r="C27" s="819"/>
      <c r="D27" s="699" t="s">
        <v>501</v>
      </c>
      <c r="E27" s="700"/>
      <c r="F27" s="700"/>
      <c r="G27" s="700"/>
      <c r="H27" s="700"/>
      <c r="I27" s="700"/>
      <c r="J27" s="700"/>
      <c r="K27" s="700"/>
      <c r="L27" s="701"/>
    </row>
  </sheetData>
  <mergeCells count="61">
    <mergeCell ref="A26:C26"/>
    <mergeCell ref="D26:L26"/>
    <mergeCell ref="A27:C27"/>
    <mergeCell ref="D27:L27"/>
    <mergeCell ref="A24:C24"/>
    <mergeCell ref="D24:E24"/>
    <mergeCell ref="F24:G24"/>
    <mergeCell ref="I24:J24"/>
    <mergeCell ref="A25:C25"/>
    <mergeCell ref="D25:L25"/>
    <mergeCell ref="A23:L23"/>
    <mergeCell ref="C18:G18"/>
    <mergeCell ref="H18:I18"/>
    <mergeCell ref="J18:K18"/>
    <mergeCell ref="C19:G19"/>
    <mergeCell ref="H19:I19"/>
    <mergeCell ref="J19:K19"/>
    <mergeCell ref="C20:G20"/>
    <mergeCell ref="H20:I20"/>
    <mergeCell ref="J20:K20"/>
    <mergeCell ref="B21:K21"/>
    <mergeCell ref="B22:K22"/>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71"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19"/>
  <sheetViews>
    <sheetView showGridLines="0" topLeftCell="J5" zoomScale="70" zoomScaleNormal="70" workbookViewId="0">
      <selection activeCell="M9" sqref="M9:O9"/>
    </sheetView>
  </sheetViews>
  <sheetFormatPr baseColWidth="10" defaultColWidth="10.90625" defaultRowHeight="14" x14ac:dyDescent="0.35"/>
  <cols>
    <col min="1" max="1" width="49.6328125" style="39" customWidth="1"/>
    <col min="2" max="3" width="35.6328125" style="39" customWidth="1"/>
    <col min="4" max="4" width="36.453125" style="39" customWidth="1"/>
    <col min="5" max="8" width="35.6328125" style="39" customWidth="1"/>
    <col min="9" max="9" width="64.453125" style="39" customWidth="1"/>
    <col min="10" max="13" width="35.6328125" style="39" customWidth="1"/>
    <col min="14" max="15" width="18.08984375" style="39" customWidth="1"/>
    <col min="16" max="16" width="8.453125" style="39" customWidth="1"/>
    <col min="17" max="17" width="18.453125" style="39" bestFit="1" customWidth="1"/>
    <col min="18" max="18" width="20.453125" style="39" customWidth="1"/>
    <col min="19" max="19" width="18.453125" style="39" bestFit="1" customWidth="1"/>
    <col min="20" max="20" width="4.6328125" style="39" customWidth="1"/>
    <col min="21" max="21" width="23" style="39" bestFit="1" customWidth="1"/>
    <col min="22" max="22" width="9.08984375" style="39"/>
    <col min="23" max="23" width="18.453125" style="39" bestFit="1" customWidth="1"/>
    <col min="24" max="24" width="16.08984375" style="39" customWidth="1"/>
    <col min="25" max="16384" width="10.90625" style="39"/>
  </cols>
  <sheetData>
    <row r="1" spans="1:15" s="75" customFormat="1" ht="22.4" customHeight="1" thickBot="1" x14ac:dyDescent="0.4">
      <c r="A1" s="507"/>
      <c r="B1" s="510" t="s">
        <v>357</v>
      </c>
      <c r="C1" s="511"/>
      <c r="D1" s="511"/>
      <c r="E1" s="511"/>
      <c r="F1" s="511"/>
      <c r="G1" s="511"/>
      <c r="H1" s="511"/>
      <c r="I1" s="511"/>
      <c r="J1" s="511"/>
      <c r="K1" s="511"/>
      <c r="L1" s="512"/>
      <c r="M1" s="513" t="s">
        <v>358</v>
      </c>
      <c r="N1" s="514"/>
      <c r="O1" s="515"/>
    </row>
    <row r="2" spans="1:15" s="75" customFormat="1" ht="18" customHeight="1" thickBot="1" x14ac:dyDescent="0.4">
      <c r="A2" s="508"/>
      <c r="B2" s="516" t="s">
        <v>359</v>
      </c>
      <c r="C2" s="517"/>
      <c r="D2" s="517"/>
      <c r="E2" s="517"/>
      <c r="F2" s="517"/>
      <c r="G2" s="517"/>
      <c r="H2" s="517"/>
      <c r="I2" s="517"/>
      <c r="J2" s="517"/>
      <c r="K2" s="517"/>
      <c r="L2" s="518"/>
      <c r="M2" s="513" t="s">
        <v>360</v>
      </c>
      <c r="N2" s="514"/>
      <c r="O2" s="515"/>
    </row>
    <row r="3" spans="1:15" s="75" customFormat="1" ht="20.149999999999999" customHeight="1" thickBot="1" x14ac:dyDescent="0.4">
      <c r="A3" s="508"/>
      <c r="B3" s="516" t="s">
        <v>120</v>
      </c>
      <c r="C3" s="517"/>
      <c r="D3" s="517"/>
      <c r="E3" s="517"/>
      <c r="F3" s="517"/>
      <c r="G3" s="517"/>
      <c r="H3" s="517"/>
      <c r="I3" s="517"/>
      <c r="J3" s="517"/>
      <c r="K3" s="517"/>
      <c r="L3" s="518"/>
      <c r="M3" s="513" t="s">
        <v>361</v>
      </c>
      <c r="N3" s="514"/>
      <c r="O3" s="515"/>
    </row>
    <row r="4" spans="1:15" s="75" customFormat="1" ht="21.75" customHeight="1" thickBot="1" x14ac:dyDescent="0.4">
      <c r="A4" s="509"/>
      <c r="B4" s="519" t="s">
        <v>362</v>
      </c>
      <c r="C4" s="520"/>
      <c r="D4" s="520"/>
      <c r="E4" s="520"/>
      <c r="F4" s="520"/>
      <c r="G4" s="520"/>
      <c r="H4" s="520"/>
      <c r="I4" s="520"/>
      <c r="J4" s="520"/>
      <c r="K4" s="520"/>
      <c r="L4" s="521"/>
      <c r="M4" s="513" t="s">
        <v>363</v>
      </c>
      <c r="N4" s="514"/>
      <c r="O4" s="515"/>
    </row>
    <row r="5" spans="1:15" s="75" customFormat="1" ht="21.75" customHeight="1" thickBot="1" x14ac:dyDescent="0.4">
      <c r="A5" s="76"/>
      <c r="B5" s="77"/>
      <c r="C5" s="77"/>
      <c r="D5" s="77"/>
      <c r="E5" s="77"/>
      <c r="F5" s="77"/>
      <c r="G5" s="77"/>
      <c r="H5" s="77"/>
      <c r="I5" s="77"/>
      <c r="J5" s="77"/>
      <c r="K5" s="77"/>
      <c r="L5" s="77"/>
      <c r="M5" s="78"/>
      <c r="N5" s="78"/>
      <c r="O5" s="78"/>
    </row>
    <row r="6" spans="1:15" s="75" customFormat="1" ht="21.75" customHeight="1" thickBot="1" x14ac:dyDescent="0.4">
      <c r="A6" s="61" t="s">
        <v>364</v>
      </c>
      <c r="B6" s="486" t="s">
        <v>365</v>
      </c>
      <c r="C6" s="487"/>
      <c r="D6" s="487"/>
      <c r="E6" s="487"/>
      <c r="F6" s="487"/>
      <c r="G6" s="487"/>
      <c r="H6" s="487"/>
      <c r="I6" s="487"/>
      <c r="J6" s="487"/>
      <c r="K6" s="488"/>
      <c r="L6" s="179" t="s">
        <v>366</v>
      </c>
      <c r="M6" s="489">
        <v>2024110010289</v>
      </c>
      <c r="N6" s="490"/>
      <c r="O6" s="491"/>
    </row>
    <row r="7" spans="1:15" s="75" customFormat="1" ht="21.75" customHeight="1" thickBot="1" x14ac:dyDescent="0.4">
      <c r="A7" s="76"/>
      <c r="B7" s="77"/>
      <c r="C7" s="77"/>
      <c r="D7" s="77"/>
      <c r="E7" s="77"/>
      <c r="F7" s="77"/>
      <c r="G7" s="77"/>
      <c r="H7" s="77"/>
      <c r="I7" s="77"/>
      <c r="J7" s="77"/>
      <c r="K7" s="77"/>
      <c r="L7" s="77"/>
      <c r="M7" s="78"/>
      <c r="N7" s="78"/>
      <c r="O7" s="78"/>
    </row>
    <row r="8" spans="1:15" s="75" customFormat="1" ht="21.75" customHeight="1" x14ac:dyDescent="0.35">
      <c r="A8" s="541" t="s">
        <v>126</v>
      </c>
      <c r="B8" s="144" t="s">
        <v>367</v>
      </c>
      <c r="C8" s="114"/>
      <c r="D8" s="144" t="s">
        <v>368</v>
      </c>
      <c r="E8" s="114"/>
      <c r="F8" s="144" t="s">
        <v>369</v>
      </c>
      <c r="G8" s="114"/>
      <c r="H8" s="144" t="s">
        <v>370</v>
      </c>
      <c r="I8" s="116" t="s">
        <v>371</v>
      </c>
      <c r="J8" s="525" t="s">
        <v>128</v>
      </c>
      <c r="K8" s="526"/>
      <c r="L8" s="143" t="s">
        <v>372</v>
      </c>
      <c r="M8" s="836"/>
      <c r="N8" s="836"/>
      <c r="O8" s="836"/>
    </row>
    <row r="9" spans="1:15" s="75" customFormat="1" ht="21.75" customHeight="1" x14ac:dyDescent="0.4">
      <c r="A9" s="541"/>
      <c r="B9" s="145" t="s">
        <v>373</v>
      </c>
      <c r="C9" s="116"/>
      <c r="D9" s="144" t="s">
        <v>374</v>
      </c>
      <c r="E9" s="116"/>
      <c r="F9" s="144" t="s">
        <v>375</v>
      </c>
      <c r="G9" s="116"/>
      <c r="H9" s="144" t="s">
        <v>376</v>
      </c>
      <c r="I9" s="115"/>
      <c r="J9" s="525"/>
      <c r="K9" s="526"/>
      <c r="L9" s="143" t="s">
        <v>377</v>
      </c>
      <c r="M9" s="527" t="s">
        <v>371</v>
      </c>
      <c r="N9" s="527"/>
      <c r="O9" s="527"/>
    </row>
    <row r="10" spans="1:15" s="75" customFormat="1" ht="21.75" customHeight="1" x14ac:dyDescent="0.4">
      <c r="A10" s="541"/>
      <c r="B10" s="144" t="s">
        <v>378</v>
      </c>
      <c r="C10" s="114"/>
      <c r="D10" s="144" t="s">
        <v>379</v>
      </c>
      <c r="E10" s="116"/>
      <c r="F10" s="144" t="s">
        <v>380</v>
      </c>
      <c r="G10" s="116"/>
      <c r="H10" s="144" t="s">
        <v>381</v>
      </c>
      <c r="I10" s="115"/>
      <c r="J10" s="525"/>
      <c r="K10" s="526"/>
      <c r="L10" s="143" t="s">
        <v>382</v>
      </c>
      <c r="M10" s="527" t="s">
        <v>371</v>
      </c>
      <c r="N10" s="527"/>
      <c r="O10" s="527"/>
    </row>
    <row r="11" spans="1:15" ht="15" customHeight="1" thickBot="1" x14ac:dyDescent="0.4">
      <c r="A11" s="42"/>
      <c r="B11" s="43"/>
      <c r="C11" s="43"/>
      <c r="D11" s="45"/>
      <c r="E11" s="44"/>
      <c r="F11" s="44"/>
      <c r="G11" s="169"/>
      <c r="H11" s="169"/>
      <c r="I11" s="46"/>
      <c r="J11" s="46"/>
      <c r="K11" s="43"/>
      <c r="L11" s="43"/>
      <c r="M11" s="43"/>
      <c r="N11" s="43"/>
      <c r="O11" s="43"/>
    </row>
    <row r="12" spans="1:15" ht="15" customHeight="1" x14ac:dyDescent="0.35">
      <c r="A12" s="528" t="s">
        <v>383</v>
      </c>
      <c r="B12" s="531" t="s">
        <v>502</v>
      </c>
      <c r="C12" s="532"/>
      <c r="D12" s="532"/>
      <c r="E12" s="532"/>
      <c r="F12" s="532"/>
      <c r="G12" s="532"/>
      <c r="H12" s="532"/>
      <c r="I12" s="532"/>
      <c r="J12" s="532"/>
      <c r="K12" s="532"/>
      <c r="L12" s="532"/>
      <c r="M12" s="532"/>
      <c r="N12" s="532"/>
      <c r="O12" s="533"/>
    </row>
    <row r="13" spans="1:15" ht="15" customHeight="1" x14ac:dyDescent="0.35">
      <c r="A13" s="529"/>
      <c r="B13" s="534"/>
      <c r="C13" s="535"/>
      <c r="D13" s="535"/>
      <c r="E13" s="535"/>
      <c r="F13" s="535"/>
      <c r="G13" s="535"/>
      <c r="H13" s="535"/>
      <c r="I13" s="535"/>
      <c r="J13" s="535"/>
      <c r="K13" s="535"/>
      <c r="L13" s="535"/>
      <c r="M13" s="535"/>
      <c r="N13" s="535"/>
      <c r="O13" s="536"/>
    </row>
    <row r="14" spans="1:15" ht="15" customHeight="1" x14ac:dyDescent="0.35">
      <c r="A14" s="530"/>
      <c r="B14" s="537"/>
      <c r="C14" s="538"/>
      <c r="D14" s="538"/>
      <c r="E14" s="538"/>
      <c r="F14" s="538"/>
      <c r="G14" s="538"/>
      <c r="H14" s="538"/>
      <c r="I14" s="538"/>
      <c r="J14" s="538"/>
      <c r="K14" s="538"/>
      <c r="L14" s="538"/>
      <c r="M14" s="538"/>
      <c r="N14" s="538"/>
      <c r="O14" s="539"/>
    </row>
    <row r="15" spans="1:15" ht="9" customHeight="1" x14ac:dyDescent="0.35">
      <c r="A15" s="47"/>
      <c r="B15" s="74"/>
      <c r="C15" s="48"/>
      <c r="D15" s="48"/>
      <c r="E15" s="48"/>
      <c r="F15" s="48"/>
      <c r="G15" s="49"/>
      <c r="H15" s="49"/>
      <c r="I15" s="49"/>
      <c r="J15" s="49"/>
      <c r="K15" s="49"/>
      <c r="L15" s="50"/>
      <c r="M15" s="50"/>
      <c r="N15" s="50"/>
      <c r="O15" s="50"/>
    </row>
    <row r="16" spans="1:15" s="51" customFormat="1" ht="37.5" customHeight="1" x14ac:dyDescent="0.35">
      <c r="A16" s="61" t="s">
        <v>133</v>
      </c>
      <c r="B16" s="540" t="s">
        <v>503</v>
      </c>
      <c r="C16" s="540"/>
      <c r="D16" s="540"/>
      <c r="E16" s="540"/>
      <c r="F16" s="540"/>
      <c r="G16" s="541" t="s">
        <v>135</v>
      </c>
      <c r="H16" s="541"/>
      <c r="I16" s="542" t="s">
        <v>504</v>
      </c>
      <c r="J16" s="542"/>
      <c r="K16" s="542"/>
      <c r="L16" s="542"/>
      <c r="M16" s="542"/>
      <c r="N16" s="542"/>
      <c r="O16" s="542"/>
    </row>
    <row r="17" spans="1:18" ht="9" customHeight="1" x14ac:dyDescent="0.35">
      <c r="A17" s="47"/>
      <c r="B17" s="49"/>
      <c r="C17" s="48"/>
      <c r="D17" s="48"/>
      <c r="E17" s="48"/>
      <c r="F17" s="48"/>
      <c r="G17" s="49"/>
      <c r="H17" s="49"/>
      <c r="I17" s="49"/>
      <c r="J17" s="49"/>
      <c r="K17" s="49"/>
      <c r="L17" s="50"/>
      <c r="M17" s="50"/>
      <c r="N17" s="50"/>
      <c r="O17" s="50"/>
    </row>
    <row r="18" spans="1:18" ht="56.25" customHeight="1" x14ac:dyDescent="0.35">
      <c r="A18" s="170" t="s">
        <v>137</v>
      </c>
      <c r="B18" s="794" t="s">
        <v>387</v>
      </c>
      <c r="C18" s="795"/>
      <c r="D18" s="795"/>
      <c r="E18" s="796"/>
      <c r="F18" s="171" t="s">
        <v>139</v>
      </c>
      <c r="G18" s="544" t="s">
        <v>388</v>
      </c>
      <c r="H18" s="544"/>
      <c r="I18" s="544"/>
      <c r="J18" s="61" t="s">
        <v>141</v>
      </c>
      <c r="K18" s="540" t="s">
        <v>389</v>
      </c>
      <c r="L18" s="540"/>
      <c r="M18" s="540"/>
      <c r="N18" s="540"/>
      <c r="O18" s="540"/>
    </row>
    <row r="19" spans="1:18" ht="9" customHeight="1" x14ac:dyDescent="0.35">
      <c r="A19" s="41"/>
      <c r="B19" s="40"/>
      <c r="C19" s="545"/>
      <c r="D19" s="545"/>
      <c r="E19" s="545"/>
      <c r="F19" s="545"/>
      <c r="G19" s="545"/>
      <c r="H19" s="545"/>
      <c r="I19" s="545"/>
      <c r="J19" s="545"/>
      <c r="K19" s="545"/>
      <c r="L19" s="545"/>
      <c r="M19" s="545"/>
      <c r="N19" s="545"/>
      <c r="O19" s="545"/>
    </row>
    <row r="21" spans="1:18" ht="16.5" customHeight="1" x14ac:dyDescent="0.35">
      <c r="A21" s="72"/>
      <c r="B21" s="73"/>
      <c r="C21" s="73"/>
      <c r="D21" s="73"/>
      <c r="E21" s="73"/>
      <c r="F21" s="73"/>
      <c r="G21" s="73"/>
      <c r="H21" s="73"/>
      <c r="I21" s="73"/>
      <c r="J21" s="73"/>
      <c r="K21" s="73"/>
      <c r="L21" s="73"/>
      <c r="M21" s="73"/>
      <c r="N21" s="73"/>
      <c r="O21" s="73"/>
    </row>
    <row r="22" spans="1:18" ht="32.15" customHeight="1" x14ac:dyDescent="0.35">
      <c r="A22" s="546" t="s">
        <v>143</v>
      </c>
      <c r="B22" s="547"/>
      <c r="C22" s="547"/>
      <c r="D22" s="547"/>
      <c r="E22" s="547"/>
      <c r="F22" s="547"/>
      <c r="G22" s="547"/>
      <c r="H22" s="547"/>
      <c r="I22" s="547"/>
      <c r="J22" s="547"/>
      <c r="K22" s="547"/>
      <c r="L22" s="547"/>
      <c r="M22" s="547"/>
      <c r="N22" s="547"/>
      <c r="O22" s="525"/>
    </row>
    <row r="23" spans="1:18" ht="32.15" customHeight="1" x14ac:dyDescent="0.35">
      <c r="A23" s="546" t="s">
        <v>390</v>
      </c>
      <c r="B23" s="547"/>
      <c r="C23" s="547"/>
      <c r="D23" s="547"/>
      <c r="E23" s="547"/>
      <c r="F23" s="547"/>
      <c r="G23" s="547"/>
      <c r="H23" s="547"/>
      <c r="I23" s="547"/>
      <c r="J23" s="547"/>
      <c r="K23" s="547"/>
      <c r="L23" s="547"/>
      <c r="M23" s="547"/>
      <c r="N23" s="547"/>
      <c r="O23" s="525"/>
    </row>
    <row r="24" spans="1:18" ht="32.15" customHeight="1" x14ac:dyDescent="0.35">
      <c r="A24" s="57"/>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8" ht="32.15" customHeight="1" x14ac:dyDescent="0.35">
      <c r="A25" s="54" t="s">
        <v>144</v>
      </c>
      <c r="B25" s="203">
        <v>377361000</v>
      </c>
      <c r="C25" s="203">
        <v>0</v>
      </c>
      <c r="D25" s="203">
        <v>62643000</v>
      </c>
      <c r="E25" s="1146">
        <v>6060000</v>
      </c>
      <c r="F25" s="1147"/>
      <c r="G25" s="1146">
        <v>9997720</v>
      </c>
      <c r="H25" s="1148"/>
      <c r="I25" s="368"/>
      <c r="J25" s="368"/>
      <c r="K25" s="368"/>
      <c r="L25" s="1146"/>
      <c r="M25" s="1146"/>
      <c r="N25" s="177">
        <f t="shared" ref="N25:N30" si="0">SUM(B25:M25)</f>
        <v>456061720</v>
      </c>
      <c r="O25" s="370"/>
      <c r="Q25" s="484"/>
    </row>
    <row r="26" spans="1:18" ht="32.15" customHeight="1" x14ac:dyDescent="0.35">
      <c r="A26" s="54" t="s">
        <v>146</v>
      </c>
      <c r="B26" s="203">
        <v>377361000</v>
      </c>
      <c r="C26" s="203">
        <v>0</v>
      </c>
      <c r="D26" s="203">
        <v>-2513817</v>
      </c>
      <c r="E26" s="1146">
        <v>7620966</v>
      </c>
      <c r="F26" s="1146"/>
      <c r="G26" s="1147"/>
      <c r="H26" s="1146"/>
      <c r="I26" s="177"/>
      <c r="J26" s="177"/>
      <c r="K26" s="177"/>
      <c r="L26" s="177"/>
      <c r="M26" s="177"/>
      <c r="N26" s="177">
        <f t="shared" si="0"/>
        <v>382468149</v>
      </c>
      <c r="O26" s="371">
        <f>+(B26+C26+D26+E26+F26+G26+H26+I26+J26+K26+L26+M26)/N25</f>
        <v>0.83863243115427444</v>
      </c>
      <c r="Q26" s="176"/>
    </row>
    <row r="27" spans="1:18" ht="32.15" customHeight="1" x14ac:dyDescent="0.35">
      <c r="A27" s="54" t="s">
        <v>148</v>
      </c>
      <c r="B27" s="204">
        <v>0</v>
      </c>
      <c r="C27" s="203">
        <v>10011321</v>
      </c>
      <c r="D27" s="203">
        <v>34404324</v>
      </c>
      <c r="E27" s="1146">
        <v>32813999</v>
      </c>
      <c r="F27" s="1146"/>
      <c r="G27" s="1146"/>
      <c r="H27" s="1146"/>
      <c r="I27" s="177"/>
      <c r="J27" s="177"/>
      <c r="K27" s="177"/>
      <c r="L27" s="177"/>
      <c r="M27" s="177"/>
      <c r="N27" s="177">
        <f t="shared" si="0"/>
        <v>77229644</v>
      </c>
      <c r="O27" s="371">
        <f>+N27/N26</f>
        <v>0.20192438037500476</v>
      </c>
    </row>
    <row r="28" spans="1:18" ht="32.15" customHeight="1" x14ac:dyDescent="0.35">
      <c r="A28" s="54" t="s">
        <v>393</v>
      </c>
      <c r="B28" s="203"/>
      <c r="C28" s="203">
        <v>8148000</v>
      </c>
      <c r="D28" s="203">
        <v>0</v>
      </c>
      <c r="E28" s="1147">
        <v>0</v>
      </c>
      <c r="F28" s="1147"/>
      <c r="G28" s="1147"/>
      <c r="H28" s="1147"/>
      <c r="I28" s="177"/>
      <c r="J28" s="177"/>
      <c r="K28" s="177"/>
      <c r="L28" s="177"/>
      <c r="M28" s="177"/>
      <c r="N28" s="177">
        <f t="shared" si="0"/>
        <v>8148000</v>
      </c>
      <c r="O28" s="372"/>
    </row>
    <row r="29" spans="1:18" ht="32.15" customHeight="1" x14ac:dyDescent="0.35">
      <c r="A29" s="54" t="s">
        <v>394</v>
      </c>
      <c r="B29" s="203"/>
      <c r="C29" s="204"/>
      <c r="D29" s="203">
        <v>0</v>
      </c>
      <c r="E29" s="1147">
        <v>0</v>
      </c>
      <c r="F29" s="1147"/>
      <c r="G29" s="1147"/>
      <c r="H29" s="1147"/>
      <c r="I29" s="177"/>
      <c r="J29" s="177"/>
      <c r="K29" s="177"/>
      <c r="L29" s="177"/>
      <c r="M29" s="177"/>
      <c r="N29" s="177">
        <f t="shared" si="0"/>
        <v>0</v>
      </c>
      <c r="O29" s="372"/>
    </row>
    <row r="30" spans="1:18" ht="32.15" customHeight="1" thickBot="1" x14ac:dyDescent="0.4">
      <c r="A30" s="55" t="s">
        <v>154</v>
      </c>
      <c r="B30" s="205">
        <v>1900000</v>
      </c>
      <c r="C30" s="205">
        <v>6248000</v>
      </c>
      <c r="D30" s="205">
        <v>0</v>
      </c>
      <c r="E30" s="1149">
        <v>0</v>
      </c>
      <c r="F30" s="1149"/>
      <c r="G30" s="1150"/>
      <c r="H30" s="1150"/>
      <c r="I30" s="178"/>
      <c r="J30" s="178"/>
      <c r="K30" s="178"/>
      <c r="L30" s="178"/>
      <c r="M30" s="178"/>
      <c r="N30" s="178">
        <f t="shared" si="0"/>
        <v>8148000</v>
      </c>
      <c r="O30" s="373">
        <f>+N30/(N28-N29)</f>
        <v>1</v>
      </c>
      <c r="R30" s="176"/>
    </row>
    <row r="31" spans="1:18" s="56" customFormat="1" ht="16.5" customHeight="1" x14ac:dyDescent="0.3"/>
    <row r="32" spans="1:18" s="56" customFormat="1" ht="17.25" customHeight="1" x14ac:dyDescent="0.3"/>
    <row r="34" spans="1:9" ht="48" customHeight="1" x14ac:dyDescent="0.35">
      <c r="A34" s="548" t="s">
        <v>395</v>
      </c>
      <c r="B34" s="549"/>
      <c r="C34" s="549"/>
      <c r="D34" s="549"/>
      <c r="E34" s="549"/>
      <c r="F34" s="549"/>
      <c r="G34" s="549"/>
      <c r="H34" s="549"/>
      <c r="I34" s="550"/>
    </row>
    <row r="35" spans="1:9" ht="50.25" customHeight="1" x14ac:dyDescent="0.35">
      <c r="A35" s="132" t="s">
        <v>396</v>
      </c>
      <c r="B35" s="551" t="str">
        <f>+B12</f>
        <v>Implementar 3 acciones de transformación cultural que promuevan la redistribución equitativa de las labores del cuidado en Bogotá</v>
      </c>
      <c r="C35" s="552"/>
      <c r="D35" s="552"/>
      <c r="E35" s="552"/>
      <c r="F35" s="552"/>
      <c r="G35" s="552"/>
      <c r="H35" s="552"/>
      <c r="I35" s="553"/>
    </row>
    <row r="36" spans="1:9" ht="18.75" customHeight="1" x14ac:dyDescent="0.35">
      <c r="A36" s="522" t="s">
        <v>159</v>
      </c>
      <c r="B36" s="300">
        <v>2024</v>
      </c>
      <c r="C36" s="300">
        <v>2025</v>
      </c>
      <c r="D36" s="300">
        <v>2026</v>
      </c>
      <c r="E36" s="300">
        <v>2027</v>
      </c>
      <c r="F36" s="300" t="s">
        <v>397</v>
      </c>
      <c r="G36" s="524" t="s">
        <v>161</v>
      </c>
      <c r="H36" s="524" t="s">
        <v>21</v>
      </c>
      <c r="I36" s="524"/>
    </row>
    <row r="37" spans="1:9" ht="50.25" customHeight="1" x14ac:dyDescent="0.35">
      <c r="A37" s="523"/>
      <c r="B37" s="215">
        <v>1</v>
      </c>
      <c r="C37" s="304">
        <v>1</v>
      </c>
      <c r="D37" s="215">
        <v>1</v>
      </c>
      <c r="E37" s="215">
        <v>0</v>
      </c>
      <c r="F37" s="300">
        <f>B37+C37+D37+E37</f>
        <v>3</v>
      </c>
      <c r="G37" s="524"/>
      <c r="H37" s="524"/>
      <c r="I37" s="524"/>
    </row>
    <row r="38" spans="1:9" ht="56.4" customHeight="1" x14ac:dyDescent="0.35">
      <c r="A38" s="219" t="s">
        <v>163</v>
      </c>
      <c r="B38" s="558">
        <v>0.25</v>
      </c>
      <c r="C38" s="559"/>
      <c r="D38" s="560" t="s">
        <v>398</v>
      </c>
      <c r="E38" s="561"/>
      <c r="F38" s="561"/>
      <c r="G38" s="561"/>
      <c r="H38" s="561"/>
      <c r="I38" s="562"/>
    </row>
    <row r="39" spans="1:9" s="58" customFormat="1" ht="65.150000000000006" customHeight="1" thickBot="1" x14ac:dyDescent="0.4">
      <c r="A39" s="522" t="s">
        <v>399</v>
      </c>
      <c r="B39" s="219" t="s">
        <v>400</v>
      </c>
      <c r="C39" s="132" t="s">
        <v>206</v>
      </c>
      <c r="D39" s="554" t="s">
        <v>208</v>
      </c>
      <c r="E39" s="555"/>
      <c r="F39" s="554" t="s">
        <v>210</v>
      </c>
      <c r="G39" s="555"/>
      <c r="H39" s="113" t="s">
        <v>212</v>
      </c>
      <c r="I39" s="112" t="s">
        <v>213</v>
      </c>
    </row>
    <row r="40" spans="1:9" s="58" customFormat="1" ht="106.5" customHeight="1" x14ac:dyDescent="0.35">
      <c r="A40" s="769"/>
      <c r="B40" s="839">
        <v>0.02</v>
      </c>
      <c r="C40" s="770">
        <v>0.02</v>
      </c>
      <c r="D40" s="772" t="s">
        <v>505</v>
      </c>
      <c r="E40" s="773"/>
      <c r="F40" s="772" t="s">
        <v>506</v>
      </c>
      <c r="G40" s="773"/>
      <c r="H40" s="714" t="s">
        <v>403</v>
      </c>
      <c r="I40" s="716" t="s">
        <v>507</v>
      </c>
    </row>
    <row r="41" spans="1:9" ht="326" customHeight="1" thickBot="1" x14ac:dyDescent="0.4">
      <c r="A41" s="523"/>
      <c r="B41" s="840"/>
      <c r="C41" s="771"/>
      <c r="D41" s="774"/>
      <c r="E41" s="775"/>
      <c r="F41" s="774"/>
      <c r="G41" s="775"/>
      <c r="H41" s="715"/>
      <c r="I41" s="717"/>
    </row>
    <row r="42" spans="1:9" s="58" customFormat="1" ht="68.400000000000006" customHeight="1" thickBot="1" x14ac:dyDescent="0.4">
      <c r="A42" s="522" t="s">
        <v>405</v>
      </c>
      <c r="B42" s="217" t="s">
        <v>400</v>
      </c>
      <c r="C42" s="113" t="s">
        <v>206</v>
      </c>
      <c r="D42" s="554" t="s">
        <v>208</v>
      </c>
      <c r="E42" s="555"/>
      <c r="F42" s="554" t="s">
        <v>210</v>
      </c>
      <c r="G42" s="555"/>
      <c r="H42" s="113" t="s">
        <v>212</v>
      </c>
      <c r="I42" s="112" t="s">
        <v>213</v>
      </c>
    </row>
    <row r="43" spans="1:9" ht="380.4" customHeight="1" thickBot="1" x14ac:dyDescent="0.4">
      <c r="A43" s="523"/>
      <c r="B43" s="307">
        <v>0.04</v>
      </c>
      <c r="C43" s="307">
        <v>0.04</v>
      </c>
      <c r="D43" s="837" t="s">
        <v>508</v>
      </c>
      <c r="E43" s="838"/>
      <c r="F43" s="837" t="s">
        <v>509</v>
      </c>
      <c r="G43" s="838"/>
      <c r="H43" s="329" t="s">
        <v>403</v>
      </c>
      <c r="I43" s="360" t="s">
        <v>510</v>
      </c>
    </row>
    <row r="44" spans="1:9" s="58" customFormat="1" ht="68.400000000000006" customHeight="1" thickBot="1" x14ac:dyDescent="0.4">
      <c r="A44" s="522" t="s">
        <v>409</v>
      </c>
      <c r="B44" s="217" t="s">
        <v>400</v>
      </c>
      <c r="C44" s="113" t="s">
        <v>206</v>
      </c>
      <c r="D44" s="554" t="s">
        <v>208</v>
      </c>
      <c r="E44" s="555"/>
      <c r="F44" s="554" t="s">
        <v>210</v>
      </c>
      <c r="G44" s="555"/>
      <c r="H44" s="113" t="s">
        <v>212</v>
      </c>
      <c r="I44" s="112" t="s">
        <v>213</v>
      </c>
    </row>
    <row r="45" spans="1:9" ht="262.25" customHeight="1" x14ac:dyDescent="0.35">
      <c r="A45" s="769"/>
      <c r="B45" s="839">
        <v>0.1</v>
      </c>
      <c r="C45" s="839">
        <v>0.1</v>
      </c>
      <c r="D45" s="772" t="s">
        <v>511</v>
      </c>
      <c r="E45" s="773"/>
      <c r="F45" s="772" t="s">
        <v>512</v>
      </c>
      <c r="G45" s="773"/>
      <c r="H45" s="830" t="s">
        <v>403</v>
      </c>
      <c r="I45" s="716" t="s">
        <v>513</v>
      </c>
    </row>
    <row r="46" spans="1:9" ht="262.25" customHeight="1" thickBot="1" x14ac:dyDescent="0.4">
      <c r="A46" s="523"/>
      <c r="B46" s="840"/>
      <c r="C46" s="840"/>
      <c r="D46" s="774"/>
      <c r="E46" s="775"/>
      <c r="F46" s="774"/>
      <c r="G46" s="775"/>
      <c r="H46" s="831"/>
      <c r="I46" s="717"/>
    </row>
    <row r="47" spans="1:9" s="58" customFormat="1" ht="68.400000000000006" customHeight="1" x14ac:dyDescent="0.35">
      <c r="A47" s="522" t="s">
        <v>413</v>
      </c>
      <c r="B47" s="217" t="s">
        <v>400</v>
      </c>
      <c r="C47" s="217" t="s">
        <v>206</v>
      </c>
      <c r="D47" s="554" t="s">
        <v>208</v>
      </c>
      <c r="E47" s="555"/>
      <c r="F47" s="554" t="s">
        <v>210</v>
      </c>
      <c r="G47" s="555"/>
      <c r="H47" s="113" t="s">
        <v>212</v>
      </c>
      <c r="I47" s="113" t="s">
        <v>213</v>
      </c>
    </row>
    <row r="48" spans="1:9" ht="408.75" customHeight="1" x14ac:dyDescent="0.35">
      <c r="A48" s="523"/>
      <c r="B48" s="307">
        <v>0.1</v>
      </c>
      <c r="C48" s="307">
        <v>0.1</v>
      </c>
      <c r="D48" s="565" t="s">
        <v>842</v>
      </c>
      <c r="E48" s="557"/>
      <c r="F48" s="565" t="s">
        <v>514</v>
      </c>
      <c r="G48" s="557"/>
      <c r="H48" s="483" t="s">
        <v>403</v>
      </c>
      <c r="I48" s="134" t="s">
        <v>515</v>
      </c>
    </row>
    <row r="49" spans="1:9" s="58" customFormat="1" ht="68.400000000000006" customHeight="1" x14ac:dyDescent="0.35">
      <c r="A49" s="522" t="s">
        <v>415</v>
      </c>
      <c r="B49" s="217" t="s">
        <v>400</v>
      </c>
      <c r="C49" s="113" t="s">
        <v>206</v>
      </c>
      <c r="D49" s="554" t="s">
        <v>208</v>
      </c>
      <c r="E49" s="555"/>
      <c r="F49" s="554" t="s">
        <v>210</v>
      </c>
      <c r="G49" s="555"/>
      <c r="H49" s="113" t="s">
        <v>212</v>
      </c>
      <c r="I49" s="112" t="s">
        <v>213</v>
      </c>
    </row>
    <row r="50" spans="1:9" x14ac:dyDescent="0.35">
      <c r="A50" s="523"/>
      <c r="B50" s="307">
        <v>0.1</v>
      </c>
      <c r="C50" s="222"/>
      <c r="D50" s="565"/>
      <c r="E50" s="557"/>
      <c r="F50" s="567"/>
      <c r="G50" s="728"/>
      <c r="H50" s="329"/>
      <c r="I50" s="355"/>
    </row>
    <row r="51" spans="1:9" s="58" customFormat="1" ht="68.400000000000006" customHeight="1" thickBot="1" x14ac:dyDescent="0.4">
      <c r="A51" s="522" t="s">
        <v>416</v>
      </c>
      <c r="B51" s="217" t="s">
        <v>400</v>
      </c>
      <c r="C51" s="113" t="s">
        <v>206</v>
      </c>
      <c r="D51" s="554" t="s">
        <v>208</v>
      </c>
      <c r="E51" s="555"/>
      <c r="F51" s="554" t="s">
        <v>210</v>
      </c>
      <c r="G51" s="555"/>
      <c r="H51" s="113" t="s">
        <v>212</v>
      </c>
      <c r="I51" s="112" t="s">
        <v>213</v>
      </c>
    </row>
    <row r="52" spans="1:9" ht="14.5" thickBot="1" x14ac:dyDescent="0.4">
      <c r="A52" s="523"/>
      <c r="B52" s="308">
        <v>0.1</v>
      </c>
      <c r="C52" s="308"/>
      <c r="D52" s="565"/>
      <c r="E52" s="557"/>
      <c r="F52" s="565"/>
      <c r="G52" s="557"/>
      <c r="H52" s="299"/>
      <c r="I52" s="361"/>
    </row>
    <row r="53" spans="1:9" ht="68.400000000000006" customHeight="1" thickBot="1" x14ac:dyDescent="0.4">
      <c r="A53" s="522" t="s">
        <v>417</v>
      </c>
      <c r="B53" s="219" t="s">
        <v>400</v>
      </c>
      <c r="C53" s="132" t="s">
        <v>206</v>
      </c>
      <c r="D53" s="554" t="s">
        <v>208</v>
      </c>
      <c r="E53" s="555"/>
      <c r="F53" s="554" t="s">
        <v>210</v>
      </c>
      <c r="G53" s="555"/>
      <c r="H53" s="113" t="s">
        <v>212</v>
      </c>
      <c r="I53" s="112" t="s">
        <v>213</v>
      </c>
    </row>
    <row r="54" spans="1:9" ht="14.5" thickBot="1" x14ac:dyDescent="0.4">
      <c r="A54" s="523"/>
      <c r="B54" s="308">
        <v>0.1</v>
      </c>
      <c r="C54" s="308"/>
      <c r="D54" s="565"/>
      <c r="E54" s="569"/>
      <c r="F54" s="565"/>
      <c r="G54" s="557"/>
      <c r="H54" s="299"/>
      <c r="I54" s="359"/>
    </row>
    <row r="55" spans="1:9" ht="68.400000000000006" customHeight="1" thickBot="1" x14ac:dyDescent="0.4">
      <c r="A55" s="522" t="s">
        <v>418</v>
      </c>
      <c r="B55" s="219" t="s">
        <v>400</v>
      </c>
      <c r="C55" s="132" t="s">
        <v>206</v>
      </c>
      <c r="D55" s="554" t="s">
        <v>208</v>
      </c>
      <c r="E55" s="555"/>
      <c r="F55" s="554" t="s">
        <v>210</v>
      </c>
      <c r="G55" s="555"/>
      <c r="H55" s="113" t="s">
        <v>212</v>
      </c>
      <c r="I55" s="112" t="s">
        <v>213</v>
      </c>
    </row>
    <row r="56" spans="1:9" ht="14.5" thickBot="1" x14ac:dyDescent="0.4">
      <c r="A56" s="523"/>
      <c r="B56" s="308">
        <v>0.1</v>
      </c>
      <c r="C56" s="308"/>
      <c r="D56" s="565"/>
      <c r="E56" s="569"/>
      <c r="F56" s="565"/>
      <c r="G56" s="557"/>
      <c r="H56" s="299"/>
      <c r="I56" s="355"/>
    </row>
    <row r="57" spans="1:9" ht="68.400000000000006" customHeight="1" thickBot="1" x14ac:dyDescent="0.4">
      <c r="A57" s="522" t="s">
        <v>419</v>
      </c>
      <c r="B57" s="219" t="s">
        <v>400</v>
      </c>
      <c r="C57" s="132" t="s">
        <v>206</v>
      </c>
      <c r="D57" s="554" t="s">
        <v>208</v>
      </c>
      <c r="E57" s="555"/>
      <c r="F57" s="554" t="s">
        <v>210</v>
      </c>
      <c r="G57" s="555"/>
      <c r="H57" s="113" t="s">
        <v>212</v>
      </c>
      <c r="I57" s="112" t="s">
        <v>213</v>
      </c>
    </row>
    <row r="58" spans="1:9" x14ac:dyDescent="0.35">
      <c r="A58" s="523"/>
      <c r="B58" s="308">
        <v>0.1</v>
      </c>
      <c r="C58" s="308"/>
      <c r="D58" s="565"/>
      <c r="E58" s="570"/>
      <c r="F58" s="749"/>
      <c r="G58" s="750"/>
      <c r="H58" s="299"/>
      <c r="I58" s="366"/>
    </row>
    <row r="59" spans="1:9" ht="68.400000000000006" customHeight="1" x14ac:dyDescent="0.35">
      <c r="A59" s="522" t="s">
        <v>420</v>
      </c>
      <c r="B59" s="219" t="s">
        <v>400</v>
      </c>
      <c r="C59" s="132" t="s">
        <v>206</v>
      </c>
      <c r="D59" s="554" t="s">
        <v>208</v>
      </c>
      <c r="E59" s="555"/>
      <c r="F59" s="554" t="s">
        <v>210</v>
      </c>
      <c r="G59" s="555"/>
      <c r="H59" s="113" t="s">
        <v>212</v>
      </c>
      <c r="I59" s="112" t="s">
        <v>213</v>
      </c>
    </row>
    <row r="60" spans="1:9" x14ac:dyDescent="0.35">
      <c r="A60" s="523"/>
      <c r="B60" s="308">
        <v>0.1</v>
      </c>
      <c r="C60" s="308"/>
      <c r="D60" s="740"/>
      <c r="E60" s="841"/>
      <c r="F60" s="565"/>
      <c r="G60" s="570"/>
      <c r="H60" s="299"/>
      <c r="I60" s="355"/>
    </row>
    <row r="61" spans="1:9" ht="68.400000000000006" customHeight="1" thickBot="1" x14ac:dyDescent="0.4">
      <c r="A61" s="522" t="s">
        <v>421</v>
      </c>
      <c r="B61" s="219" t="s">
        <v>400</v>
      </c>
      <c r="C61" s="132" t="s">
        <v>206</v>
      </c>
      <c r="D61" s="554" t="s">
        <v>208</v>
      </c>
      <c r="E61" s="555"/>
      <c r="F61" s="554" t="s">
        <v>210</v>
      </c>
      <c r="G61" s="555"/>
      <c r="H61" s="113" t="s">
        <v>212</v>
      </c>
      <c r="I61" s="112" t="s">
        <v>213</v>
      </c>
    </row>
    <row r="62" spans="1:9" ht="14.5" thickBot="1" x14ac:dyDescent="0.4">
      <c r="A62" s="523"/>
      <c r="B62" s="308">
        <v>0.1</v>
      </c>
      <c r="C62" s="301"/>
      <c r="D62" s="565"/>
      <c r="E62" s="570"/>
      <c r="F62" s="785"/>
      <c r="G62" s="569"/>
      <c r="H62" s="299"/>
      <c r="I62" s="366"/>
    </row>
    <row r="63" spans="1:9" ht="68.400000000000006" customHeight="1" x14ac:dyDescent="0.35">
      <c r="A63" s="522" t="s">
        <v>422</v>
      </c>
      <c r="B63" s="219" t="s">
        <v>400</v>
      </c>
      <c r="C63" s="132" t="s">
        <v>206</v>
      </c>
      <c r="D63" s="554" t="s">
        <v>208</v>
      </c>
      <c r="E63" s="555"/>
      <c r="F63" s="554" t="s">
        <v>210</v>
      </c>
      <c r="G63" s="555"/>
      <c r="H63" s="113" t="s">
        <v>212</v>
      </c>
      <c r="I63" s="112" t="s">
        <v>213</v>
      </c>
    </row>
    <row r="64" spans="1:9" x14ac:dyDescent="0.35">
      <c r="A64" s="523"/>
      <c r="B64" s="309">
        <v>0.04</v>
      </c>
      <c r="C64" s="301"/>
      <c r="D64" s="565"/>
      <c r="E64" s="570"/>
      <c r="F64" s="563"/>
      <c r="G64" s="842"/>
      <c r="H64" s="299"/>
      <c r="I64" s="366"/>
    </row>
    <row r="65" spans="1:11" x14ac:dyDescent="0.35">
      <c r="B65" s="206">
        <f>B64+B62+B60+B58+B56+B54+B52+B50+B48+B45+B43+B40</f>
        <v>1</v>
      </c>
      <c r="C65" s="206">
        <f>C64+C62+C60+C58+C56+C54+C52+C50+C48+C45+C43+C40</f>
        <v>0.26</v>
      </c>
    </row>
    <row r="66" spans="1:11" x14ac:dyDescent="0.35">
      <c r="K66" s="206">
        <f>B40+B43+B45+B48+B50+B52+B54+B56+B58+B60+B62+B64</f>
        <v>0.99999999999999989</v>
      </c>
    </row>
    <row r="67" spans="1:11" x14ac:dyDescent="0.35">
      <c r="A67" s="802" t="s">
        <v>177</v>
      </c>
      <c r="B67" s="802"/>
      <c r="C67" s="802"/>
      <c r="D67" s="802"/>
      <c r="E67" s="802"/>
      <c r="F67" s="802"/>
      <c r="G67" s="802"/>
      <c r="H67" s="802"/>
      <c r="I67" s="802"/>
    </row>
    <row r="68" spans="1:11" ht="61.5" customHeight="1" x14ac:dyDescent="0.35">
      <c r="A68" s="302" t="s">
        <v>178</v>
      </c>
      <c r="B68" s="754" t="s">
        <v>516</v>
      </c>
      <c r="C68" s="756"/>
      <c r="D68" s="757" t="s">
        <v>517</v>
      </c>
      <c r="E68" s="758"/>
      <c r="F68" s="757" t="s">
        <v>518</v>
      </c>
      <c r="G68" s="758"/>
      <c r="H68" s="757" t="s">
        <v>519</v>
      </c>
      <c r="I68" s="758"/>
    </row>
    <row r="69" spans="1:11" x14ac:dyDescent="0.35">
      <c r="A69" s="302" t="s">
        <v>180</v>
      </c>
      <c r="B69" s="724">
        <v>0.05</v>
      </c>
      <c r="C69" s="725"/>
      <c r="D69" s="724">
        <v>0.1</v>
      </c>
      <c r="E69" s="725"/>
      <c r="F69" s="724">
        <v>0.05</v>
      </c>
      <c r="G69" s="725"/>
      <c r="H69" s="724">
        <v>0.05</v>
      </c>
      <c r="I69" s="743"/>
    </row>
    <row r="70" spans="1:11" x14ac:dyDescent="0.35">
      <c r="A70" s="730" t="s">
        <v>367</v>
      </c>
      <c r="B70" s="310" t="s">
        <v>99</v>
      </c>
      <c r="C70" s="310" t="s">
        <v>206</v>
      </c>
      <c r="D70" s="310" t="s">
        <v>99</v>
      </c>
      <c r="E70" s="310" t="s">
        <v>206</v>
      </c>
      <c r="F70" s="310" t="s">
        <v>99</v>
      </c>
      <c r="G70" s="310" t="s">
        <v>206</v>
      </c>
      <c r="H70" s="310" t="s">
        <v>99</v>
      </c>
      <c r="I70" s="310" t="s">
        <v>206</v>
      </c>
    </row>
    <row r="71" spans="1:11" x14ac:dyDescent="0.35">
      <c r="A71" s="731"/>
      <c r="B71" s="427">
        <v>0.05</v>
      </c>
      <c r="C71" s="427">
        <v>0.05</v>
      </c>
      <c r="D71" s="427">
        <v>0</v>
      </c>
      <c r="E71" s="311">
        <v>0</v>
      </c>
      <c r="F71" s="427">
        <v>0</v>
      </c>
      <c r="G71" s="311">
        <v>0</v>
      </c>
      <c r="H71" s="427">
        <v>0.08</v>
      </c>
      <c r="I71" s="311">
        <v>0.08</v>
      </c>
    </row>
    <row r="72" spans="1:11" ht="392" customHeight="1" x14ac:dyDescent="0.35">
      <c r="A72" s="302" t="s">
        <v>427</v>
      </c>
      <c r="B72" s="811" t="s">
        <v>520</v>
      </c>
      <c r="C72" s="735"/>
      <c r="D72" s="505" t="s">
        <v>459</v>
      </c>
      <c r="E72" s="580"/>
      <c r="F72" s="505" t="s">
        <v>459</v>
      </c>
      <c r="G72" s="580"/>
      <c r="H72" s="843" t="s">
        <v>521</v>
      </c>
      <c r="I72" s="844"/>
    </row>
    <row r="73" spans="1:11" ht="39.65" customHeight="1" x14ac:dyDescent="0.35">
      <c r="A73" s="302" t="s">
        <v>430</v>
      </c>
      <c r="B73" s="732" t="s">
        <v>516</v>
      </c>
      <c r="C73" s="733"/>
      <c r="D73" s="732" t="s">
        <v>305</v>
      </c>
      <c r="E73" s="733"/>
      <c r="F73" s="732" t="s">
        <v>305</v>
      </c>
      <c r="G73" s="733"/>
      <c r="H73" s="732" t="s">
        <v>522</v>
      </c>
      <c r="I73" s="733"/>
    </row>
    <row r="74" spans="1:11" x14ac:dyDescent="0.35">
      <c r="A74" s="730" t="s">
        <v>368</v>
      </c>
      <c r="B74" s="310" t="s">
        <v>99</v>
      </c>
      <c r="C74" s="310" t="s">
        <v>206</v>
      </c>
      <c r="D74" s="310" t="s">
        <v>99</v>
      </c>
      <c r="E74" s="310" t="s">
        <v>206</v>
      </c>
      <c r="F74" s="310" t="s">
        <v>99</v>
      </c>
      <c r="G74" s="310" t="s">
        <v>206</v>
      </c>
      <c r="H74" s="310" t="s">
        <v>99</v>
      </c>
      <c r="I74" s="310" t="s">
        <v>206</v>
      </c>
    </row>
    <row r="75" spans="1:11" x14ac:dyDescent="0.35">
      <c r="A75" s="731"/>
      <c r="B75" s="427">
        <v>0.1</v>
      </c>
      <c r="C75" s="311">
        <v>0.1</v>
      </c>
      <c r="D75" s="427">
        <v>0.05</v>
      </c>
      <c r="E75" s="311">
        <v>0.05</v>
      </c>
      <c r="F75" s="427">
        <v>0.05</v>
      </c>
      <c r="G75" s="311">
        <v>0.05</v>
      </c>
      <c r="H75" s="427">
        <v>0.08</v>
      </c>
      <c r="I75" s="311">
        <v>0.08</v>
      </c>
    </row>
    <row r="76" spans="1:11" ht="408.65" customHeight="1" x14ac:dyDescent="0.35">
      <c r="A76" s="302" t="s">
        <v>427</v>
      </c>
      <c r="B76" s="845" t="s">
        <v>523</v>
      </c>
      <c r="C76" s="846"/>
      <c r="D76" s="845" t="s">
        <v>524</v>
      </c>
      <c r="E76" s="846"/>
      <c r="F76" s="845" t="s">
        <v>525</v>
      </c>
      <c r="G76" s="846"/>
      <c r="H76" s="845" t="s">
        <v>526</v>
      </c>
      <c r="I76" s="846"/>
    </row>
    <row r="77" spans="1:11" ht="14.5" x14ac:dyDescent="0.35">
      <c r="A77" s="302" t="s">
        <v>430</v>
      </c>
      <c r="B77" s="732" t="s">
        <v>527</v>
      </c>
      <c r="C77" s="733"/>
      <c r="D77" s="732" t="s">
        <v>432</v>
      </c>
      <c r="E77" s="733"/>
      <c r="F77" s="732" t="s">
        <v>528</v>
      </c>
      <c r="G77" s="733"/>
      <c r="H77" s="732" t="s">
        <v>522</v>
      </c>
      <c r="I77" s="733"/>
    </row>
    <row r="78" spans="1:11" x14ac:dyDescent="0.35">
      <c r="A78" s="730" t="s">
        <v>369</v>
      </c>
      <c r="B78" s="310" t="s">
        <v>99</v>
      </c>
      <c r="C78" s="310" t="s">
        <v>206</v>
      </c>
      <c r="D78" s="310" t="s">
        <v>99</v>
      </c>
      <c r="E78" s="310" t="s">
        <v>206</v>
      </c>
      <c r="F78" s="310" t="s">
        <v>99</v>
      </c>
      <c r="G78" s="310" t="s">
        <v>206</v>
      </c>
      <c r="H78" s="310" t="s">
        <v>99</v>
      </c>
      <c r="I78" s="310" t="s">
        <v>206</v>
      </c>
    </row>
    <row r="79" spans="1:11" x14ac:dyDescent="0.35">
      <c r="A79" s="731"/>
      <c r="B79" s="427">
        <v>0.1</v>
      </c>
      <c r="C79" s="311">
        <v>0.1</v>
      </c>
      <c r="D79" s="427">
        <v>0.08</v>
      </c>
      <c r="E79" s="311">
        <v>0.08</v>
      </c>
      <c r="F79" s="427">
        <v>0.1</v>
      </c>
      <c r="G79" s="311">
        <v>0.1</v>
      </c>
      <c r="H79" s="427">
        <v>0.08</v>
      </c>
      <c r="I79" s="311">
        <v>0.08</v>
      </c>
    </row>
    <row r="80" spans="1:11" ht="272.39999999999998" customHeight="1" x14ac:dyDescent="0.35">
      <c r="A80" s="718" t="s">
        <v>427</v>
      </c>
      <c r="B80" s="832" t="s">
        <v>529</v>
      </c>
      <c r="C80" s="833"/>
      <c r="D80" s="720" t="s">
        <v>530</v>
      </c>
      <c r="E80" s="721"/>
      <c r="F80" s="720" t="s">
        <v>531</v>
      </c>
      <c r="G80" s="721"/>
      <c r="H80" s="720" t="s">
        <v>532</v>
      </c>
      <c r="I80" s="721"/>
    </row>
    <row r="81" spans="1:9" ht="272.39999999999998" customHeight="1" x14ac:dyDescent="0.35">
      <c r="A81" s="719"/>
      <c r="B81" s="834"/>
      <c r="C81" s="835"/>
      <c r="D81" s="722"/>
      <c r="E81" s="723"/>
      <c r="F81" s="722"/>
      <c r="G81" s="723"/>
      <c r="H81" s="722"/>
      <c r="I81" s="723"/>
    </row>
    <row r="82" spans="1:9" ht="30.65" customHeight="1" x14ac:dyDescent="0.35">
      <c r="A82" s="302" t="s">
        <v>430</v>
      </c>
      <c r="B82" s="765" t="s">
        <v>533</v>
      </c>
      <c r="C82" s="806"/>
      <c r="D82" s="732" t="s">
        <v>534</v>
      </c>
      <c r="E82" s="733"/>
      <c r="F82" s="765" t="s">
        <v>535</v>
      </c>
      <c r="G82" s="806"/>
      <c r="H82" s="765" t="s">
        <v>522</v>
      </c>
      <c r="I82" s="806"/>
    </row>
    <row r="83" spans="1:9" x14ac:dyDescent="0.35">
      <c r="A83" s="730" t="s">
        <v>370</v>
      </c>
      <c r="B83" s="310" t="s">
        <v>99</v>
      </c>
      <c r="C83" s="310" t="s">
        <v>206</v>
      </c>
      <c r="D83" s="310" t="s">
        <v>99</v>
      </c>
      <c r="E83" s="310" t="s">
        <v>206</v>
      </c>
      <c r="F83" s="310" t="s">
        <v>99</v>
      </c>
      <c r="G83" s="310" t="s">
        <v>206</v>
      </c>
      <c r="H83" s="310" t="s">
        <v>99</v>
      </c>
      <c r="I83" s="310" t="s">
        <v>206</v>
      </c>
    </row>
    <row r="84" spans="1:9" x14ac:dyDescent="0.35">
      <c r="A84" s="731"/>
      <c r="B84" s="427">
        <v>0.09</v>
      </c>
      <c r="C84" s="311">
        <v>0.09</v>
      </c>
      <c r="D84" s="427">
        <v>0.1</v>
      </c>
      <c r="E84" s="311">
        <v>0.1</v>
      </c>
      <c r="F84" s="427">
        <v>0.1</v>
      </c>
      <c r="G84" s="311">
        <v>0.1</v>
      </c>
      <c r="H84" s="427">
        <v>0.08</v>
      </c>
      <c r="I84" s="311">
        <v>0.08</v>
      </c>
    </row>
    <row r="85" spans="1:9" ht="357.75" customHeight="1" x14ac:dyDescent="0.35">
      <c r="A85" s="302" t="s">
        <v>427</v>
      </c>
      <c r="B85" s="811" t="s">
        <v>843</v>
      </c>
      <c r="C85" s="847"/>
      <c r="D85" s="811" t="s">
        <v>844</v>
      </c>
      <c r="E85" s="847"/>
      <c r="F85" s="811" t="s">
        <v>536</v>
      </c>
      <c r="G85" s="847"/>
      <c r="H85" s="848" t="s">
        <v>537</v>
      </c>
      <c r="I85" s="849"/>
    </row>
    <row r="86" spans="1:9" ht="14.5" x14ac:dyDescent="0.35">
      <c r="A86" s="302" t="s">
        <v>430</v>
      </c>
      <c r="B86" s="732" t="s">
        <v>538</v>
      </c>
      <c r="C86" s="733"/>
      <c r="D86" s="732" t="s">
        <v>539</v>
      </c>
      <c r="E86" s="733"/>
      <c r="F86" s="732" t="s">
        <v>540</v>
      </c>
      <c r="G86" s="733"/>
      <c r="H86" s="732" t="s">
        <v>522</v>
      </c>
      <c r="I86" s="733"/>
    </row>
    <row r="87" spans="1:9" x14ac:dyDescent="0.35">
      <c r="A87" s="730" t="s">
        <v>373</v>
      </c>
      <c r="B87" s="310" t="s">
        <v>99</v>
      </c>
      <c r="C87" s="310" t="s">
        <v>206</v>
      </c>
      <c r="D87" s="310" t="s">
        <v>99</v>
      </c>
      <c r="E87" s="310" t="s">
        <v>206</v>
      </c>
      <c r="F87" s="310" t="s">
        <v>99</v>
      </c>
      <c r="G87" s="310" t="s">
        <v>206</v>
      </c>
      <c r="H87" s="310" t="s">
        <v>99</v>
      </c>
      <c r="I87" s="310" t="s">
        <v>206</v>
      </c>
    </row>
    <row r="88" spans="1:9" x14ac:dyDescent="0.35">
      <c r="A88" s="731"/>
      <c r="B88" s="427">
        <v>0.09</v>
      </c>
      <c r="C88" s="311"/>
      <c r="D88" s="427">
        <v>0.1</v>
      </c>
      <c r="E88" s="311"/>
      <c r="F88" s="427">
        <v>0.1</v>
      </c>
      <c r="G88" s="311"/>
      <c r="H88" s="427">
        <v>0.08</v>
      </c>
      <c r="I88" s="311"/>
    </row>
    <row r="89" spans="1:9" ht="28" x14ac:dyDescent="0.35">
      <c r="A89" s="302" t="s">
        <v>427</v>
      </c>
      <c r="B89" s="850"/>
      <c r="C89" s="850"/>
      <c r="D89" s="850"/>
      <c r="E89" s="850"/>
      <c r="F89" s="850"/>
      <c r="G89" s="850"/>
      <c r="H89" s="850"/>
      <c r="I89" s="850"/>
    </row>
    <row r="90" spans="1:9" ht="14.5" x14ac:dyDescent="0.35">
      <c r="A90" s="302" t="s">
        <v>430</v>
      </c>
      <c r="B90" s="742"/>
      <c r="C90" s="745"/>
      <c r="D90" s="742"/>
      <c r="E90" s="745"/>
      <c r="F90" s="742"/>
      <c r="G90" s="745"/>
      <c r="H90" s="742"/>
      <c r="I90" s="745"/>
    </row>
    <row r="91" spans="1:9" x14ac:dyDescent="0.35">
      <c r="A91" s="730" t="s">
        <v>374</v>
      </c>
      <c r="B91" s="310" t="s">
        <v>99</v>
      </c>
      <c r="C91" s="310" t="s">
        <v>206</v>
      </c>
      <c r="D91" s="310" t="s">
        <v>99</v>
      </c>
      <c r="E91" s="310" t="s">
        <v>206</v>
      </c>
      <c r="F91" s="310" t="s">
        <v>99</v>
      </c>
      <c r="G91" s="310" t="s">
        <v>206</v>
      </c>
      <c r="H91" s="310" t="s">
        <v>99</v>
      </c>
      <c r="I91" s="310" t="s">
        <v>206</v>
      </c>
    </row>
    <row r="92" spans="1:9" x14ac:dyDescent="0.3">
      <c r="A92" s="731"/>
      <c r="B92" s="427">
        <v>0.1</v>
      </c>
      <c r="C92" s="325"/>
      <c r="D92" s="427">
        <v>0.1</v>
      </c>
      <c r="E92" s="325"/>
      <c r="F92" s="427">
        <v>0.1</v>
      </c>
      <c r="G92" s="325"/>
      <c r="H92" s="427">
        <v>0.08</v>
      </c>
      <c r="I92" s="325"/>
    </row>
    <row r="93" spans="1:9" ht="28" x14ac:dyDescent="0.35">
      <c r="A93" s="302" t="s">
        <v>427</v>
      </c>
      <c r="B93" s="783"/>
      <c r="C93" s="783"/>
      <c r="D93" s="783"/>
      <c r="E93" s="783"/>
      <c r="F93" s="783"/>
      <c r="G93" s="783"/>
      <c r="H93" s="783"/>
      <c r="I93" s="783"/>
    </row>
    <row r="94" spans="1:9" ht="14.5" x14ac:dyDescent="0.35">
      <c r="A94" s="302" t="s">
        <v>430</v>
      </c>
      <c r="B94" s="742"/>
      <c r="C94" s="745"/>
      <c r="D94" s="742"/>
      <c r="E94" s="745"/>
      <c r="F94" s="742"/>
      <c r="G94" s="745"/>
      <c r="H94" s="742"/>
      <c r="I94" s="745"/>
    </row>
    <row r="95" spans="1:9" x14ac:dyDescent="0.35">
      <c r="A95" s="730" t="s">
        <v>375</v>
      </c>
      <c r="B95" s="310" t="s">
        <v>99</v>
      </c>
      <c r="C95" s="310" t="s">
        <v>206</v>
      </c>
      <c r="D95" s="310" t="s">
        <v>99</v>
      </c>
      <c r="E95" s="310" t="s">
        <v>206</v>
      </c>
      <c r="F95" s="310" t="s">
        <v>99</v>
      </c>
      <c r="G95" s="310" t="s">
        <v>206</v>
      </c>
      <c r="H95" s="310" t="s">
        <v>99</v>
      </c>
      <c r="I95" s="310" t="s">
        <v>206</v>
      </c>
    </row>
    <row r="96" spans="1:9" x14ac:dyDescent="0.35">
      <c r="A96" s="731"/>
      <c r="B96" s="427">
        <v>0.09</v>
      </c>
      <c r="C96" s="311"/>
      <c r="D96" s="427">
        <v>0.1</v>
      </c>
      <c r="E96" s="311"/>
      <c r="F96" s="427">
        <v>0.1</v>
      </c>
      <c r="G96" s="311"/>
      <c r="H96" s="427">
        <v>0.08</v>
      </c>
      <c r="I96" s="311"/>
    </row>
    <row r="97" spans="1:9" ht="28" x14ac:dyDescent="0.35">
      <c r="A97" s="302" t="s">
        <v>427</v>
      </c>
      <c r="B97" s="783"/>
      <c r="C97" s="783"/>
      <c r="D97" s="783"/>
      <c r="E97" s="783"/>
      <c r="F97" s="783"/>
      <c r="G97" s="783"/>
      <c r="H97" s="783"/>
      <c r="I97" s="783"/>
    </row>
    <row r="98" spans="1:9" ht="14.5" x14ac:dyDescent="0.35">
      <c r="A98" s="302" t="s">
        <v>430</v>
      </c>
      <c r="B98" s="742"/>
      <c r="C98" s="745"/>
      <c r="D98" s="742"/>
      <c r="E98" s="745"/>
      <c r="F98" s="742"/>
      <c r="G98" s="745"/>
      <c r="H98" s="742"/>
      <c r="I98" s="745"/>
    </row>
    <row r="99" spans="1:9" x14ac:dyDescent="0.35">
      <c r="A99" s="730" t="s">
        <v>376</v>
      </c>
      <c r="B99" s="310" t="s">
        <v>99</v>
      </c>
      <c r="C99" s="310" t="s">
        <v>206</v>
      </c>
      <c r="D99" s="310" t="s">
        <v>99</v>
      </c>
      <c r="E99" s="310" t="s">
        <v>206</v>
      </c>
      <c r="F99" s="310" t="s">
        <v>99</v>
      </c>
      <c r="G99" s="310" t="s">
        <v>206</v>
      </c>
      <c r="H99" s="310" t="s">
        <v>99</v>
      </c>
      <c r="I99" s="310" t="s">
        <v>206</v>
      </c>
    </row>
    <row r="100" spans="1:9" x14ac:dyDescent="0.35">
      <c r="A100" s="731"/>
      <c r="B100" s="427">
        <v>0.09</v>
      </c>
      <c r="C100" s="311"/>
      <c r="D100" s="427">
        <v>0.1</v>
      </c>
      <c r="E100" s="311"/>
      <c r="F100" s="427">
        <v>0.1</v>
      </c>
      <c r="G100" s="311"/>
      <c r="H100" s="427">
        <v>0.08</v>
      </c>
      <c r="I100" s="311"/>
    </row>
    <row r="101" spans="1:9" ht="28" x14ac:dyDescent="0.35">
      <c r="A101" s="302" t="s">
        <v>427</v>
      </c>
      <c r="B101" s="783"/>
      <c r="C101" s="783"/>
      <c r="D101" s="783"/>
      <c r="E101" s="783"/>
      <c r="F101" s="783"/>
      <c r="G101" s="783"/>
      <c r="H101" s="783"/>
      <c r="I101" s="783"/>
    </row>
    <row r="102" spans="1:9" ht="14.5" x14ac:dyDescent="0.35">
      <c r="A102" s="302" t="s">
        <v>430</v>
      </c>
      <c r="B102" s="742"/>
      <c r="C102" s="745"/>
      <c r="D102" s="742"/>
      <c r="E102" s="745"/>
      <c r="F102" s="742"/>
      <c r="G102" s="745"/>
      <c r="H102" s="742"/>
      <c r="I102" s="745"/>
    </row>
    <row r="103" spans="1:9" x14ac:dyDescent="0.35">
      <c r="A103" s="730" t="s">
        <v>378</v>
      </c>
      <c r="B103" s="310" t="s">
        <v>99</v>
      </c>
      <c r="C103" s="310" t="s">
        <v>206</v>
      </c>
      <c r="D103" s="310" t="s">
        <v>99</v>
      </c>
      <c r="E103" s="310" t="s">
        <v>206</v>
      </c>
      <c r="F103" s="310" t="s">
        <v>99</v>
      </c>
      <c r="G103" s="310" t="s">
        <v>206</v>
      </c>
      <c r="H103" s="310" t="s">
        <v>99</v>
      </c>
      <c r="I103" s="310" t="s">
        <v>206</v>
      </c>
    </row>
    <row r="104" spans="1:9" x14ac:dyDescent="0.3">
      <c r="A104" s="731"/>
      <c r="B104" s="427">
        <v>0.09</v>
      </c>
      <c r="C104" s="325"/>
      <c r="D104" s="427">
        <v>0.1</v>
      </c>
      <c r="E104" s="325"/>
      <c r="F104" s="427">
        <v>0.1</v>
      </c>
      <c r="G104" s="325"/>
      <c r="H104" s="427">
        <v>0.08</v>
      </c>
      <c r="I104" s="325"/>
    </row>
    <row r="105" spans="1:9" ht="28" x14ac:dyDescent="0.35">
      <c r="A105" s="302" t="s">
        <v>427</v>
      </c>
      <c r="B105" s="783"/>
      <c r="C105" s="783"/>
      <c r="D105" s="783"/>
      <c r="E105" s="783"/>
      <c r="F105" s="783"/>
      <c r="G105" s="783"/>
      <c r="H105" s="783"/>
      <c r="I105" s="783"/>
    </row>
    <row r="106" spans="1:9" ht="14.5" x14ac:dyDescent="0.35">
      <c r="A106" s="302" t="s">
        <v>430</v>
      </c>
      <c r="B106" s="742"/>
      <c r="C106" s="745"/>
      <c r="D106" s="742"/>
      <c r="E106" s="745"/>
      <c r="F106" s="742"/>
      <c r="G106" s="745"/>
      <c r="H106" s="742"/>
      <c r="I106" s="745"/>
    </row>
    <row r="107" spans="1:9" x14ac:dyDescent="0.35">
      <c r="A107" s="730" t="s">
        <v>379</v>
      </c>
      <c r="B107" s="310" t="s">
        <v>99</v>
      </c>
      <c r="C107" s="310" t="s">
        <v>206</v>
      </c>
      <c r="D107" s="310" t="s">
        <v>99</v>
      </c>
      <c r="E107" s="310" t="s">
        <v>206</v>
      </c>
      <c r="F107" s="310" t="s">
        <v>99</v>
      </c>
      <c r="G107" s="310" t="s">
        <v>206</v>
      </c>
      <c r="H107" s="310" t="s">
        <v>99</v>
      </c>
      <c r="I107" s="310" t="s">
        <v>206</v>
      </c>
    </row>
    <row r="108" spans="1:9" x14ac:dyDescent="0.35">
      <c r="A108" s="731"/>
      <c r="B108" s="427">
        <v>0.08</v>
      </c>
      <c r="C108" s="311"/>
      <c r="D108" s="427">
        <v>0.11</v>
      </c>
      <c r="E108" s="311"/>
      <c r="F108" s="427">
        <v>0.1</v>
      </c>
      <c r="G108" s="311"/>
      <c r="H108" s="427">
        <v>0.08</v>
      </c>
      <c r="I108" s="311"/>
    </row>
    <row r="109" spans="1:9" ht="28" x14ac:dyDescent="0.35">
      <c r="A109" s="302" t="s">
        <v>427</v>
      </c>
      <c r="B109" s="851"/>
      <c r="C109" s="851"/>
      <c r="D109" s="851"/>
      <c r="E109" s="851"/>
      <c r="F109" s="851"/>
      <c r="G109" s="851"/>
      <c r="H109" s="851"/>
      <c r="I109" s="851"/>
    </row>
    <row r="110" spans="1:9" ht="14.5" x14ac:dyDescent="0.35">
      <c r="A110" s="302" t="s">
        <v>430</v>
      </c>
      <c r="B110" s="852"/>
      <c r="C110" s="853"/>
      <c r="D110" s="852"/>
      <c r="E110" s="853"/>
      <c r="F110" s="852"/>
      <c r="G110" s="853"/>
      <c r="H110" s="852"/>
      <c r="I110" s="853"/>
    </row>
    <row r="111" spans="1:9" x14ac:dyDescent="0.35">
      <c r="A111" s="730" t="s">
        <v>380</v>
      </c>
      <c r="B111" s="310" t="s">
        <v>99</v>
      </c>
      <c r="C111" s="310" t="s">
        <v>206</v>
      </c>
      <c r="D111" s="310" t="s">
        <v>99</v>
      </c>
      <c r="E111" s="310" t="s">
        <v>206</v>
      </c>
      <c r="F111" s="310" t="s">
        <v>99</v>
      </c>
      <c r="G111" s="310" t="s">
        <v>206</v>
      </c>
      <c r="H111" s="310" t="s">
        <v>99</v>
      </c>
      <c r="I111" s="310" t="s">
        <v>206</v>
      </c>
    </row>
    <row r="112" spans="1:9" x14ac:dyDescent="0.3">
      <c r="A112" s="731"/>
      <c r="B112" s="427">
        <v>0.08</v>
      </c>
      <c r="C112" s="311"/>
      <c r="D112" s="427">
        <v>0.11</v>
      </c>
      <c r="E112" s="311"/>
      <c r="F112" s="427">
        <v>0.1</v>
      </c>
      <c r="G112" s="311"/>
      <c r="H112" s="430">
        <v>0.1</v>
      </c>
      <c r="I112" s="311"/>
    </row>
    <row r="113" spans="1:9" ht="28" x14ac:dyDescent="0.35">
      <c r="A113" s="302" t="s">
        <v>427</v>
      </c>
      <c r="B113" s="783"/>
      <c r="C113" s="784"/>
      <c r="D113" s="783"/>
      <c r="E113" s="784"/>
      <c r="F113" s="783"/>
      <c r="G113" s="784"/>
      <c r="H113" s="783"/>
      <c r="I113" s="784"/>
    </row>
    <row r="114" spans="1:9" ht="14.5" x14ac:dyDescent="0.35">
      <c r="A114" s="302" t="s">
        <v>430</v>
      </c>
      <c r="B114" s="742"/>
      <c r="C114" s="745"/>
      <c r="D114" s="742"/>
      <c r="E114" s="745"/>
      <c r="F114" s="742"/>
      <c r="G114" s="745"/>
      <c r="H114" s="742"/>
      <c r="I114" s="745"/>
    </row>
    <row r="115" spans="1:9" x14ac:dyDescent="0.35">
      <c r="A115" s="730" t="s">
        <v>381</v>
      </c>
      <c r="B115" s="310" t="s">
        <v>99</v>
      </c>
      <c r="C115" s="310" t="s">
        <v>206</v>
      </c>
      <c r="D115" s="310" t="s">
        <v>99</v>
      </c>
      <c r="E115" s="310" t="s">
        <v>206</v>
      </c>
      <c r="F115" s="310" t="s">
        <v>99</v>
      </c>
      <c r="G115" s="310" t="s">
        <v>206</v>
      </c>
      <c r="H115" s="310" t="s">
        <v>99</v>
      </c>
      <c r="I115" s="310" t="s">
        <v>206</v>
      </c>
    </row>
    <row r="116" spans="1:9" x14ac:dyDescent="0.3">
      <c r="A116" s="731"/>
      <c r="B116" s="430">
        <v>0.04</v>
      </c>
      <c r="C116" s="326"/>
      <c r="D116" s="430">
        <v>0.05</v>
      </c>
      <c r="E116" s="326"/>
      <c r="F116" s="430">
        <v>0.05</v>
      </c>
      <c r="G116" s="326"/>
      <c r="H116" s="430">
        <v>0.1</v>
      </c>
      <c r="I116" s="326"/>
    </row>
    <row r="117" spans="1:9" ht="28" x14ac:dyDescent="0.3">
      <c r="A117" s="302" t="s">
        <v>427</v>
      </c>
      <c r="B117" s="854"/>
      <c r="C117" s="854"/>
      <c r="D117" s="854"/>
      <c r="E117" s="854"/>
      <c r="F117" s="854"/>
      <c r="G117" s="854"/>
      <c r="H117" s="854"/>
      <c r="I117" s="854"/>
    </row>
    <row r="118" spans="1:9" ht="14.5" x14ac:dyDescent="0.35">
      <c r="A118" s="302" t="s">
        <v>430</v>
      </c>
      <c r="B118" s="742"/>
      <c r="C118" s="745"/>
      <c r="D118" s="742"/>
      <c r="E118" s="745"/>
      <c r="F118" s="742"/>
      <c r="G118" s="745"/>
      <c r="H118" s="742"/>
      <c r="I118" s="745"/>
    </row>
    <row r="119" spans="1:9" x14ac:dyDescent="0.3">
      <c r="A119" s="319" t="s">
        <v>439</v>
      </c>
      <c r="B119" s="327">
        <f t="shared" ref="B119:H119" si="1">(B71+B75+B79+B84+B88+B92+B96+B100+B104+B108+B112+B116)</f>
        <v>0.99999999999999978</v>
      </c>
      <c r="C119" s="328">
        <f>(C71+C75+C79+C84+C88+C92+C96+C100+C104+C108+C112+C116)</f>
        <v>0.33999999999999997</v>
      </c>
      <c r="D119" s="327">
        <f>(D71+D75+D79+D84+D88+D92+D96+D100+D104+D108+D112+D116)</f>
        <v>1</v>
      </c>
      <c r="E119" s="328">
        <f t="shared" si="1"/>
        <v>0.23</v>
      </c>
      <c r="F119" s="327">
        <f>(F71+F75+F79+F84+F88+F92+F96+F100+F104+F108+F112+F116)</f>
        <v>0.99999999999999989</v>
      </c>
      <c r="G119" s="328">
        <f t="shared" si="1"/>
        <v>0.25</v>
      </c>
      <c r="H119" s="327">
        <f t="shared" si="1"/>
        <v>0.99999999999999989</v>
      </c>
      <c r="I119" s="328">
        <f>(I71+I75+I79+I84+I88+I92+I96+I100+I104+I108+I112+I116)</f>
        <v>0.32</v>
      </c>
    </row>
  </sheetData>
  <mergeCells count="220">
    <mergeCell ref="B118:C118"/>
    <mergeCell ref="D118:E118"/>
    <mergeCell ref="F118:G118"/>
    <mergeCell ref="H118:I118"/>
    <mergeCell ref="B114:C114"/>
    <mergeCell ref="D114:E114"/>
    <mergeCell ref="F114:G114"/>
    <mergeCell ref="H114:I114"/>
    <mergeCell ref="A115:A116"/>
    <mergeCell ref="B117:C117"/>
    <mergeCell ref="D117:E117"/>
    <mergeCell ref="F117:G117"/>
    <mergeCell ref="H117:I117"/>
    <mergeCell ref="B110:C110"/>
    <mergeCell ref="D110:E110"/>
    <mergeCell ref="F110:G110"/>
    <mergeCell ref="H110:I110"/>
    <mergeCell ref="A111:A112"/>
    <mergeCell ref="B113:C113"/>
    <mergeCell ref="D113:E113"/>
    <mergeCell ref="F113:G113"/>
    <mergeCell ref="H113:I113"/>
    <mergeCell ref="B106:C106"/>
    <mergeCell ref="D106:E106"/>
    <mergeCell ref="F106:G106"/>
    <mergeCell ref="H106:I106"/>
    <mergeCell ref="A107:A108"/>
    <mergeCell ref="B109:C109"/>
    <mergeCell ref="D109:E109"/>
    <mergeCell ref="F109:G109"/>
    <mergeCell ref="H109:I109"/>
    <mergeCell ref="B102:C102"/>
    <mergeCell ref="D102:E102"/>
    <mergeCell ref="F102:G102"/>
    <mergeCell ref="H102:I102"/>
    <mergeCell ref="A103:A104"/>
    <mergeCell ref="B105:C105"/>
    <mergeCell ref="D105:E105"/>
    <mergeCell ref="F105:G105"/>
    <mergeCell ref="H105:I105"/>
    <mergeCell ref="B98:C98"/>
    <mergeCell ref="D98:E98"/>
    <mergeCell ref="F98:G98"/>
    <mergeCell ref="H98:I98"/>
    <mergeCell ref="A99:A100"/>
    <mergeCell ref="B101:C101"/>
    <mergeCell ref="D101:E101"/>
    <mergeCell ref="F101:G101"/>
    <mergeCell ref="H101:I101"/>
    <mergeCell ref="B94:C94"/>
    <mergeCell ref="D94:E94"/>
    <mergeCell ref="F94:G94"/>
    <mergeCell ref="H94:I94"/>
    <mergeCell ref="A95:A96"/>
    <mergeCell ref="B97:C97"/>
    <mergeCell ref="D97:E97"/>
    <mergeCell ref="F97:G97"/>
    <mergeCell ref="H97:I97"/>
    <mergeCell ref="B90:C90"/>
    <mergeCell ref="D90:E90"/>
    <mergeCell ref="F90:G90"/>
    <mergeCell ref="H90:I90"/>
    <mergeCell ref="A91:A92"/>
    <mergeCell ref="B93:C93"/>
    <mergeCell ref="D93:E93"/>
    <mergeCell ref="F93:G93"/>
    <mergeCell ref="H93:I93"/>
    <mergeCell ref="B86:C86"/>
    <mergeCell ref="D86:E86"/>
    <mergeCell ref="F86:G86"/>
    <mergeCell ref="H86:I86"/>
    <mergeCell ref="A87:A88"/>
    <mergeCell ref="B89:C89"/>
    <mergeCell ref="D89:E89"/>
    <mergeCell ref="F89:G89"/>
    <mergeCell ref="H89:I89"/>
    <mergeCell ref="A78:A79"/>
    <mergeCell ref="B82:C82"/>
    <mergeCell ref="D82:E82"/>
    <mergeCell ref="F82:G82"/>
    <mergeCell ref="H82:I82"/>
    <mergeCell ref="A83:A84"/>
    <mergeCell ref="B85:C85"/>
    <mergeCell ref="D85:E85"/>
    <mergeCell ref="F85:G85"/>
    <mergeCell ref="H85:I85"/>
    <mergeCell ref="A74:A75"/>
    <mergeCell ref="B76:C76"/>
    <mergeCell ref="D76:E76"/>
    <mergeCell ref="F76:G76"/>
    <mergeCell ref="H76:I76"/>
    <mergeCell ref="B77:C77"/>
    <mergeCell ref="D77:E77"/>
    <mergeCell ref="F77:G77"/>
    <mergeCell ref="H77:I77"/>
    <mergeCell ref="A70:A71"/>
    <mergeCell ref="B72:C72"/>
    <mergeCell ref="D72:E72"/>
    <mergeCell ref="F72:G72"/>
    <mergeCell ref="H72:I72"/>
    <mergeCell ref="B73:C73"/>
    <mergeCell ref="D73:E73"/>
    <mergeCell ref="F73:G73"/>
    <mergeCell ref="H73:I73"/>
    <mergeCell ref="B69:C69"/>
    <mergeCell ref="D69:E69"/>
    <mergeCell ref="F69:G69"/>
    <mergeCell ref="H69:I69"/>
    <mergeCell ref="A63:A64"/>
    <mergeCell ref="D63:E63"/>
    <mergeCell ref="F63:G63"/>
    <mergeCell ref="D64:E64"/>
    <mergeCell ref="F64:G64"/>
    <mergeCell ref="A67:I67"/>
    <mergeCell ref="A61:A62"/>
    <mergeCell ref="D61:E61"/>
    <mergeCell ref="F61:G61"/>
    <mergeCell ref="D62:E62"/>
    <mergeCell ref="F62:G62"/>
    <mergeCell ref="B68:C68"/>
    <mergeCell ref="D68:E68"/>
    <mergeCell ref="F68:G68"/>
    <mergeCell ref="H68:I68"/>
    <mergeCell ref="A57:A58"/>
    <mergeCell ref="D57:E57"/>
    <mergeCell ref="F57:G57"/>
    <mergeCell ref="D58:E58"/>
    <mergeCell ref="F58:G58"/>
    <mergeCell ref="A59:A60"/>
    <mergeCell ref="D59:E59"/>
    <mergeCell ref="F59:G59"/>
    <mergeCell ref="D60:E60"/>
    <mergeCell ref="F60:G60"/>
    <mergeCell ref="A53:A54"/>
    <mergeCell ref="D53:E53"/>
    <mergeCell ref="F53:G53"/>
    <mergeCell ref="D54:E54"/>
    <mergeCell ref="F54:G54"/>
    <mergeCell ref="A55:A56"/>
    <mergeCell ref="D55:E55"/>
    <mergeCell ref="F55:G55"/>
    <mergeCell ref="D56:E56"/>
    <mergeCell ref="F56:G56"/>
    <mergeCell ref="A49:A50"/>
    <mergeCell ref="D49:E49"/>
    <mergeCell ref="F49:G49"/>
    <mergeCell ref="D50:E50"/>
    <mergeCell ref="F50:G50"/>
    <mergeCell ref="A51:A52"/>
    <mergeCell ref="D51:E51"/>
    <mergeCell ref="F51:G51"/>
    <mergeCell ref="D52:E52"/>
    <mergeCell ref="F52:G52"/>
    <mergeCell ref="D44:E44"/>
    <mergeCell ref="F44:G44"/>
    <mergeCell ref="A47:A48"/>
    <mergeCell ref="D47:E47"/>
    <mergeCell ref="F47:G47"/>
    <mergeCell ref="D48:E48"/>
    <mergeCell ref="F48:G48"/>
    <mergeCell ref="A44:A46"/>
    <mergeCell ref="B45:B46"/>
    <mergeCell ref="C45:C46"/>
    <mergeCell ref="D45:E46"/>
    <mergeCell ref="F45:G46"/>
    <mergeCell ref="A8:A10"/>
    <mergeCell ref="C19:O19"/>
    <mergeCell ref="A22:O22"/>
    <mergeCell ref="A23:O23"/>
    <mergeCell ref="A34:I34"/>
    <mergeCell ref="B35:I35"/>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A1:A4"/>
    <mergeCell ref="B1:L1"/>
    <mergeCell ref="M1:O1"/>
    <mergeCell ref="B2:L2"/>
    <mergeCell ref="M2:O2"/>
    <mergeCell ref="B3:L3"/>
    <mergeCell ref="M3:O3"/>
    <mergeCell ref="B4:L4"/>
    <mergeCell ref="M4:O4"/>
    <mergeCell ref="H45:H46"/>
    <mergeCell ref="I45:I46"/>
    <mergeCell ref="A80:A81"/>
    <mergeCell ref="B80:C81"/>
    <mergeCell ref="D80:E81"/>
    <mergeCell ref="F80:G81"/>
    <mergeCell ref="H80:I81"/>
    <mergeCell ref="B6:K6"/>
    <mergeCell ref="M6:O6"/>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s>
  <phoneticPr fontId="38" type="noConversion"/>
  <hyperlinks>
    <hyperlink ref="H73" r:id="rId1" xr:uid="{51E28999-00F7-43B7-88B6-FCBB887FA75A}"/>
    <hyperlink ref="B73:C73" r:id="rId2" display="Tarea 1: Elaborar del Plan Operativo de la Acción de Transformación Cultural_x0009_" xr:uid="{A688CE80-B761-45A5-8665-FA42E079A377}"/>
    <hyperlink ref="B77:C77" r:id="rId3" display="Tarea 1. Febrero" xr:uid="{DBE33CF1-F30B-4DFE-BB5E-6526AAA1B5BE}"/>
    <hyperlink ref="F77:G77" r:id="rId4" display="Tarea 3. Febrero" xr:uid="{E8B2FA9A-7538-462B-9C17-6FB638C7EECE}"/>
    <hyperlink ref="D77" r:id="rId5" xr:uid="{24638332-674D-4FC8-8FC2-3D8E687B691B}"/>
    <hyperlink ref="H77" r:id="rId6" xr:uid="{EA63865A-BDED-4C92-B161-AAE4FA633FDA}"/>
    <hyperlink ref="H82" r:id="rId7" xr:uid="{81E9ED66-9BB2-4109-8C19-9C10F5DCC69A}"/>
    <hyperlink ref="B82:C82" r:id="rId8" display="Tarea 1. Marzo" xr:uid="{7182EAC0-DC50-44B9-A4CC-D32AF3273C83}"/>
    <hyperlink ref="D82:E82" r:id="rId9" display="Tarea 2. Marzo" xr:uid="{474CB4D3-11F9-4C02-9481-C41BB3F724A3}"/>
    <hyperlink ref="F82:G82" r:id="rId10" display="Tarea 3. Marzo" xr:uid="{376187B7-33B4-4176-9124-EFE85AD4D098}"/>
    <hyperlink ref="H86" r:id="rId11" xr:uid="{E94C5099-D411-4B08-8C9D-CB10087EABA9}"/>
    <hyperlink ref="B86:C86" r:id="rId12" display="Tarea 1. Abril" xr:uid="{67220D6D-5E9E-49C9-8010-171C22DE30A2}"/>
    <hyperlink ref="D86:E86" r:id="rId13" display="Tarea 2. Abril" xr:uid="{C7CAD67E-CB81-4869-9393-CE2145ADAA54}"/>
    <hyperlink ref="F86:G86" r:id="rId14" display="Tarea 3. Abril" xr:uid="{89DB75D1-CA4F-4527-98A7-C51B87324826}"/>
  </hyperlinks>
  <pageMargins left="0.25" right="0.25" top="0.75" bottom="0.75" header="0.3" footer="0.3"/>
  <pageSetup paperSize="5" scale="31" fitToHeight="0" orientation="landscape" r:id="rId15"/>
  <drawing r:id="rId16"/>
  <legacyDrawing r:id="rId17"/>
  <extLst>
    <ext xmlns:x14="http://schemas.microsoft.com/office/spreadsheetml/2009/9/main" uri="{CCE6A557-97BC-4b89-ADB6-D9C93CAAB3DF}">
      <x14:dataValidations xmlns:xm="http://schemas.microsoft.com/office/excel/2006/main" count="1">
        <x14:dataValidation type="list" allowBlank="1" showInputMessage="1" showErrorMessage="1" xr:uid="{4725B4CA-AEC1-4F80-9611-9B5D12E2BE3D}">
          <x14:formula1>
            <xm:f>Listas!$B$2:$B$4</xm:f>
          </x14:formula1>
          <xm:sqref>H36:I37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18"/>
  <sheetViews>
    <sheetView showGridLines="0" tabSelected="1" topLeftCell="A80" zoomScale="70" zoomScaleNormal="70" workbookViewId="0">
      <selection activeCell="D84" sqref="D84:E84"/>
    </sheetView>
  </sheetViews>
  <sheetFormatPr baseColWidth="10" defaultColWidth="10.90625" defaultRowHeight="14" x14ac:dyDescent="0.35"/>
  <cols>
    <col min="1" max="1" width="49.6328125" style="39" customWidth="1"/>
    <col min="2" max="2" width="49.08984375" style="39" customWidth="1"/>
    <col min="3" max="3" width="51.6328125" style="39" customWidth="1"/>
    <col min="4" max="4" width="35.6328125" style="39" customWidth="1"/>
    <col min="5" max="5" width="68.90625" style="39" customWidth="1"/>
    <col min="6" max="6" width="48" style="39" customWidth="1"/>
    <col min="7" max="7" width="54.36328125" style="39" customWidth="1"/>
    <col min="8" max="8" width="41.54296875" style="39" customWidth="1"/>
    <col min="9" max="9" width="49.36328125" style="39" customWidth="1"/>
    <col min="10" max="13" width="35.6328125" style="39" customWidth="1"/>
    <col min="14" max="15" width="18.08984375" style="39" customWidth="1"/>
    <col min="16" max="16" width="8.453125" style="39" customWidth="1"/>
    <col min="17" max="17" width="18.453125" style="39" bestFit="1" customWidth="1"/>
    <col min="18" max="18" width="5.6328125" style="39" customWidth="1"/>
    <col min="19" max="19" width="18.453125" style="39" bestFit="1" customWidth="1"/>
    <col min="20" max="20" width="4.6328125" style="39" customWidth="1"/>
    <col min="21" max="21" width="23" style="39" bestFit="1" customWidth="1"/>
    <col min="22" max="22" width="9.08984375" style="39"/>
    <col min="23" max="23" width="18.453125" style="39" bestFit="1" customWidth="1"/>
    <col min="24" max="24" width="16.08984375" style="39" customWidth="1"/>
    <col min="25" max="16384" width="10.90625" style="39"/>
  </cols>
  <sheetData>
    <row r="1" spans="1:15" s="75" customFormat="1" ht="22.4" customHeight="1" thickBot="1" x14ac:dyDescent="0.4">
      <c r="A1" s="507"/>
      <c r="B1" s="510" t="s">
        <v>357</v>
      </c>
      <c r="C1" s="511"/>
      <c r="D1" s="511"/>
      <c r="E1" s="511"/>
      <c r="F1" s="511"/>
      <c r="G1" s="511"/>
      <c r="H1" s="511"/>
      <c r="I1" s="511"/>
      <c r="J1" s="511"/>
      <c r="K1" s="511"/>
      <c r="L1" s="512"/>
      <c r="M1" s="513" t="s">
        <v>358</v>
      </c>
      <c r="N1" s="514"/>
      <c r="O1" s="515"/>
    </row>
    <row r="2" spans="1:15" s="75" customFormat="1" ht="18" customHeight="1" thickBot="1" x14ac:dyDescent="0.4">
      <c r="A2" s="508"/>
      <c r="B2" s="516" t="s">
        <v>359</v>
      </c>
      <c r="C2" s="517"/>
      <c r="D2" s="517"/>
      <c r="E2" s="517"/>
      <c r="F2" s="517"/>
      <c r="G2" s="517"/>
      <c r="H2" s="517"/>
      <c r="I2" s="517"/>
      <c r="J2" s="517"/>
      <c r="K2" s="517"/>
      <c r="L2" s="518"/>
      <c r="M2" s="513" t="s">
        <v>360</v>
      </c>
      <c r="N2" s="514"/>
      <c r="O2" s="515"/>
    </row>
    <row r="3" spans="1:15" s="75" customFormat="1" ht="20.149999999999999" customHeight="1" thickBot="1" x14ac:dyDescent="0.4">
      <c r="A3" s="508"/>
      <c r="B3" s="516" t="s">
        <v>120</v>
      </c>
      <c r="C3" s="517"/>
      <c r="D3" s="517"/>
      <c r="E3" s="517"/>
      <c r="F3" s="517"/>
      <c r="G3" s="517"/>
      <c r="H3" s="517"/>
      <c r="I3" s="517"/>
      <c r="J3" s="517"/>
      <c r="K3" s="517"/>
      <c r="L3" s="518"/>
      <c r="M3" s="513" t="s">
        <v>361</v>
      </c>
      <c r="N3" s="514"/>
      <c r="O3" s="515"/>
    </row>
    <row r="4" spans="1:15" s="75" customFormat="1" ht="21.75" customHeight="1" thickBot="1" x14ac:dyDescent="0.4">
      <c r="A4" s="509"/>
      <c r="B4" s="519" t="s">
        <v>362</v>
      </c>
      <c r="C4" s="520"/>
      <c r="D4" s="520"/>
      <c r="E4" s="520"/>
      <c r="F4" s="520"/>
      <c r="G4" s="520"/>
      <c r="H4" s="520"/>
      <c r="I4" s="520"/>
      <c r="J4" s="520"/>
      <c r="K4" s="520"/>
      <c r="L4" s="521"/>
      <c r="M4" s="513" t="s">
        <v>363</v>
      </c>
      <c r="N4" s="514"/>
      <c r="O4" s="515"/>
    </row>
    <row r="5" spans="1:15" s="75" customFormat="1" ht="21.75" customHeight="1" thickBot="1" x14ac:dyDescent="0.4">
      <c r="A5" s="76"/>
      <c r="B5" s="77"/>
      <c r="C5" s="77"/>
      <c r="D5" s="77"/>
      <c r="E5" s="77"/>
      <c r="F5" s="77"/>
      <c r="G5" s="77"/>
      <c r="H5" s="77"/>
      <c r="I5" s="77"/>
      <c r="J5" s="77"/>
      <c r="K5" s="77"/>
      <c r="L5" s="77"/>
      <c r="M5" s="78"/>
      <c r="N5" s="78"/>
      <c r="O5" s="78"/>
    </row>
    <row r="6" spans="1:15" s="75" customFormat="1" ht="21.75" customHeight="1" thickBot="1" x14ac:dyDescent="0.4">
      <c r="A6" s="61" t="s">
        <v>364</v>
      </c>
      <c r="B6" s="486" t="s">
        <v>365</v>
      </c>
      <c r="C6" s="487"/>
      <c r="D6" s="487"/>
      <c r="E6" s="487"/>
      <c r="F6" s="487"/>
      <c r="G6" s="487"/>
      <c r="H6" s="487"/>
      <c r="I6" s="487"/>
      <c r="J6" s="487"/>
      <c r="K6" s="488"/>
      <c r="L6" s="179" t="s">
        <v>366</v>
      </c>
      <c r="M6" s="489">
        <v>2024110010289</v>
      </c>
      <c r="N6" s="490"/>
      <c r="O6" s="491"/>
    </row>
    <row r="7" spans="1:15" s="75" customFormat="1" ht="21.75" customHeight="1" thickBot="1" x14ac:dyDescent="0.4">
      <c r="A7" s="76"/>
      <c r="B7" s="77"/>
      <c r="C7" s="77"/>
      <c r="D7" s="77"/>
      <c r="E7" s="77"/>
      <c r="F7" s="77"/>
      <c r="G7" s="77"/>
      <c r="H7" s="77"/>
      <c r="I7" s="77"/>
      <c r="J7" s="77"/>
      <c r="K7" s="77"/>
      <c r="L7" s="77"/>
      <c r="M7" s="78"/>
      <c r="N7" s="78"/>
      <c r="O7" s="78"/>
    </row>
    <row r="8" spans="1:15" s="75" customFormat="1" ht="21.75" customHeight="1" x14ac:dyDescent="0.35">
      <c r="A8" s="541" t="s">
        <v>126</v>
      </c>
      <c r="B8" s="144" t="s">
        <v>367</v>
      </c>
      <c r="C8" s="114"/>
      <c r="D8" s="144" t="s">
        <v>368</v>
      </c>
      <c r="E8" s="114"/>
      <c r="F8" s="144" t="s">
        <v>369</v>
      </c>
      <c r="G8" s="114"/>
      <c r="H8" s="144" t="s">
        <v>370</v>
      </c>
      <c r="I8" s="116" t="s">
        <v>371</v>
      </c>
      <c r="J8" s="525" t="s">
        <v>128</v>
      </c>
      <c r="K8" s="526"/>
      <c r="L8" s="143" t="s">
        <v>372</v>
      </c>
      <c r="M8" s="527"/>
      <c r="N8" s="527"/>
      <c r="O8" s="527"/>
    </row>
    <row r="9" spans="1:15" s="75" customFormat="1" ht="21.75" customHeight="1" x14ac:dyDescent="0.4">
      <c r="A9" s="541"/>
      <c r="B9" s="145" t="s">
        <v>373</v>
      </c>
      <c r="C9" s="116"/>
      <c r="D9" s="144" t="s">
        <v>374</v>
      </c>
      <c r="E9" s="116"/>
      <c r="F9" s="144" t="s">
        <v>375</v>
      </c>
      <c r="G9" s="116"/>
      <c r="H9" s="144" t="s">
        <v>376</v>
      </c>
      <c r="I9" s="115"/>
      <c r="J9" s="525"/>
      <c r="K9" s="526"/>
      <c r="L9" s="143" t="s">
        <v>377</v>
      </c>
      <c r="M9" s="527" t="s">
        <v>371</v>
      </c>
      <c r="N9" s="527"/>
      <c r="O9" s="527"/>
    </row>
    <row r="10" spans="1:15" s="75" customFormat="1" ht="21.75" customHeight="1" x14ac:dyDescent="0.4">
      <c r="A10" s="541"/>
      <c r="B10" s="144" t="s">
        <v>378</v>
      </c>
      <c r="C10" s="114"/>
      <c r="D10" s="144" t="s">
        <v>379</v>
      </c>
      <c r="E10" s="116"/>
      <c r="F10" s="144" t="s">
        <v>380</v>
      </c>
      <c r="G10" s="116"/>
      <c r="H10" s="144" t="s">
        <v>381</v>
      </c>
      <c r="I10" s="115"/>
      <c r="J10" s="525"/>
      <c r="K10" s="526"/>
      <c r="L10" s="143" t="s">
        <v>382</v>
      </c>
      <c r="M10" s="527" t="s">
        <v>371</v>
      </c>
      <c r="N10" s="527"/>
      <c r="O10" s="527"/>
    </row>
    <row r="11" spans="1:15" ht="15" customHeight="1" thickBot="1" x14ac:dyDescent="0.4">
      <c r="A11" s="42"/>
      <c r="B11" s="43"/>
      <c r="C11" s="43"/>
      <c r="D11" s="45"/>
      <c r="E11" s="44"/>
      <c r="F11" s="44"/>
      <c r="G11" s="169"/>
      <c r="H11" s="169"/>
      <c r="I11" s="46"/>
      <c r="J11" s="46"/>
      <c r="K11" s="43"/>
      <c r="L11" s="43"/>
      <c r="M11" s="43"/>
      <c r="N11" s="43"/>
      <c r="O11" s="43"/>
    </row>
    <row r="12" spans="1:15" ht="15" customHeight="1" x14ac:dyDescent="0.35">
      <c r="A12" s="528" t="s">
        <v>383</v>
      </c>
      <c r="B12" s="531" t="s">
        <v>541</v>
      </c>
      <c r="C12" s="532"/>
      <c r="D12" s="532"/>
      <c r="E12" s="532"/>
      <c r="F12" s="532"/>
      <c r="G12" s="532"/>
      <c r="H12" s="532"/>
      <c r="I12" s="532"/>
      <c r="J12" s="532"/>
      <c r="K12" s="532"/>
      <c r="L12" s="532"/>
      <c r="M12" s="532"/>
      <c r="N12" s="532"/>
      <c r="O12" s="533"/>
    </row>
    <row r="13" spans="1:15" ht="15" customHeight="1" x14ac:dyDescent="0.35">
      <c r="A13" s="529"/>
      <c r="B13" s="534"/>
      <c r="C13" s="535"/>
      <c r="D13" s="535"/>
      <c r="E13" s="535"/>
      <c r="F13" s="535"/>
      <c r="G13" s="535"/>
      <c r="H13" s="535"/>
      <c r="I13" s="535"/>
      <c r="J13" s="535"/>
      <c r="K13" s="535"/>
      <c r="L13" s="535"/>
      <c r="M13" s="535"/>
      <c r="N13" s="535"/>
      <c r="O13" s="536"/>
    </row>
    <row r="14" spans="1:15" ht="15" customHeight="1" x14ac:dyDescent="0.35">
      <c r="A14" s="530"/>
      <c r="B14" s="537"/>
      <c r="C14" s="538"/>
      <c r="D14" s="538"/>
      <c r="E14" s="538"/>
      <c r="F14" s="538"/>
      <c r="G14" s="538"/>
      <c r="H14" s="538"/>
      <c r="I14" s="538"/>
      <c r="J14" s="538"/>
      <c r="K14" s="538"/>
      <c r="L14" s="538"/>
      <c r="M14" s="538"/>
      <c r="N14" s="538"/>
      <c r="O14" s="539"/>
    </row>
    <row r="15" spans="1:15" ht="9" customHeight="1" x14ac:dyDescent="0.35">
      <c r="A15" s="47"/>
      <c r="B15" s="74"/>
      <c r="C15" s="48"/>
      <c r="D15" s="48"/>
      <c r="E15" s="48"/>
      <c r="F15" s="48"/>
      <c r="G15" s="49"/>
      <c r="H15" s="49"/>
      <c r="I15" s="49"/>
      <c r="J15" s="49"/>
      <c r="K15" s="49"/>
      <c r="L15" s="50"/>
      <c r="M15" s="50"/>
      <c r="N15" s="50"/>
      <c r="O15" s="50"/>
    </row>
    <row r="16" spans="1:15" s="51" customFormat="1" ht="37.5" customHeight="1" x14ac:dyDescent="0.35">
      <c r="A16" s="61" t="s">
        <v>133</v>
      </c>
      <c r="B16" s="526" t="s">
        <v>542</v>
      </c>
      <c r="C16" s="526"/>
      <c r="D16" s="526"/>
      <c r="E16" s="526"/>
      <c r="F16" s="526"/>
      <c r="G16" s="541" t="s">
        <v>135</v>
      </c>
      <c r="H16" s="541"/>
      <c r="I16" s="542" t="s">
        <v>543</v>
      </c>
      <c r="J16" s="542"/>
      <c r="K16" s="542"/>
      <c r="L16" s="542"/>
      <c r="M16" s="542"/>
      <c r="N16" s="542"/>
      <c r="O16" s="542"/>
    </row>
    <row r="17" spans="1:17" ht="9" customHeight="1" x14ac:dyDescent="0.35">
      <c r="A17" s="47"/>
      <c r="B17" s="49"/>
      <c r="C17" s="48"/>
      <c r="D17" s="48"/>
      <c r="E17" s="48"/>
      <c r="F17" s="48"/>
      <c r="G17" s="49"/>
      <c r="H17" s="49"/>
      <c r="I17" s="49"/>
      <c r="J17" s="49"/>
      <c r="K17" s="49"/>
      <c r="L17" s="50"/>
      <c r="M17" s="50"/>
      <c r="N17" s="50"/>
      <c r="O17" s="50"/>
    </row>
    <row r="18" spans="1:17" ht="45.9" customHeight="1" x14ac:dyDescent="0.35">
      <c r="A18" s="170" t="s">
        <v>137</v>
      </c>
      <c r="B18" s="794" t="s">
        <v>387</v>
      </c>
      <c r="C18" s="795"/>
      <c r="D18" s="795"/>
      <c r="E18" s="796"/>
      <c r="F18" s="171" t="s">
        <v>139</v>
      </c>
      <c r="G18" s="544" t="s">
        <v>388</v>
      </c>
      <c r="H18" s="544"/>
      <c r="I18" s="544"/>
      <c r="J18" s="61" t="s">
        <v>141</v>
      </c>
      <c r="K18" s="540" t="s">
        <v>389</v>
      </c>
      <c r="L18" s="540"/>
      <c r="M18" s="540"/>
      <c r="N18" s="540"/>
      <c r="O18" s="540"/>
    </row>
    <row r="19" spans="1:17" ht="9" customHeight="1" x14ac:dyDescent="0.35">
      <c r="A19" s="41"/>
      <c r="B19" s="40"/>
      <c r="C19" s="545"/>
      <c r="D19" s="545"/>
      <c r="E19" s="545"/>
      <c r="F19" s="545"/>
      <c r="G19" s="545"/>
      <c r="H19" s="545"/>
      <c r="I19" s="545"/>
      <c r="J19" s="545"/>
      <c r="K19" s="545"/>
      <c r="L19" s="545"/>
      <c r="M19" s="545"/>
      <c r="N19" s="545"/>
      <c r="O19" s="545"/>
    </row>
    <row r="21" spans="1:17" ht="16.5" customHeight="1" x14ac:dyDescent="0.35">
      <c r="A21" s="72"/>
      <c r="B21" s="73"/>
      <c r="C21" s="73"/>
      <c r="D21" s="73"/>
      <c r="E21" s="73"/>
      <c r="F21" s="73"/>
      <c r="G21" s="73"/>
      <c r="H21" s="73"/>
      <c r="I21" s="73"/>
      <c r="J21" s="73"/>
      <c r="K21" s="73"/>
      <c r="L21" s="73"/>
      <c r="M21" s="73"/>
      <c r="N21" s="73"/>
      <c r="O21" s="73"/>
    </row>
    <row r="22" spans="1:17" ht="32.15" customHeight="1" x14ac:dyDescent="0.35">
      <c r="A22" s="546" t="s">
        <v>143</v>
      </c>
      <c r="B22" s="547"/>
      <c r="C22" s="547"/>
      <c r="D22" s="547"/>
      <c r="E22" s="547"/>
      <c r="F22" s="547"/>
      <c r="G22" s="547"/>
      <c r="H22" s="547"/>
      <c r="I22" s="547"/>
      <c r="J22" s="547"/>
      <c r="K22" s="547"/>
      <c r="L22" s="547"/>
      <c r="M22" s="547"/>
      <c r="N22" s="547"/>
      <c r="O22" s="525"/>
    </row>
    <row r="23" spans="1:17" ht="32.15" customHeight="1" x14ac:dyDescent="0.35">
      <c r="A23" s="546" t="s">
        <v>390</v>
      </c>
      <c r="B23" s="547"/>
      <c r="C23" s="547"/>
      <c r="D23" s="547"/>
      <c r="E23" s="547"/>
      <c r="F23" s="547"/>
      <c r="G23" s="547"/>
      <c r="H23" s="547"/>
      <c r="I23" s="547"/>
      <c r="J23" s="547"/>
      <c r="K23" s="547"/>
      <c r="L23" s="547"/>
      <c r="M23" s="547"/>
      <c r="N23" s="547"/>
      <c r="O23" s="525"/>
    </row>
    <row r="24" spans="1:17" ht="32.15" customHeight="1" x14ac:dyDescent="0.35">
      <c r="A24" s="57"/>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5" customHeight="1" x14ac:dyDescent="0.35">
      <c r="A25" s="54" t="s">
        <v>144</v>
      </c>
      <c r="B25" s="203">
        <v>332888000</v>
      </c>
      <c r="C25" s="1146">
        <v>0</v>
      </c>
      <c r="D25" s="1146">
        <v>31323000</v>
      </c>
      <c r="E25" s="1146">
        <v>3030000</v>
      </c>
      <c r="F25" s="1147"/>
      <c r="G25" s="1146">
        <v>9991361</v>
      </c>
      <c r="H25" s="1148"/>
      <c r="I25" s="1148"/>
      <c r="J25" s="1148"/>
      <c r="K25" s="1148"/>
      <c r="L25" s="368"/>
      <c r="M25" s="1146"/>
      <c r="N25" s="177">
        <f t="shared" ref="N25:N30" si="0">SUM(B25:M25)</f>
        <v>377232361</v>
      </c>
      <c r="O25" s="370"/>
      <c r="Q25" s="484"/>
    </row>
    <row r="26" spans="1:17" ht="32.15" customHeight="1" x14ac:dyDescent="0.35">
      <c r="A26" s="54" t="s">
        <v>146</v>
      </c>
      <c r="B26" s="203">
        <v>332888000</v>
      </c>
      <c r="C26" s="1146">
        <v>0</v>
      </c>
      <c r="D26" s="1146">
        <v>-2613297</v>
      </c>
      <c r="E26" s="1146">
        <v>7620967</v>
      </c>
      <c r="F26" s="1147"/>
      <c r="G26" s="1147"/>
      <c r="H26" s="1146"/>
      <c r="I26" s="1146"/>
      <c r="J26" s="1146"/>
      <c r="K26" s="1146"/>
      <c r="L26" s="177"/>
      <c r="M26" s="177"/>
      <c r="N26" s="177">
        <f t="shared" si="0"/>
        <v>337895670</v>
      </c>
      <c r="O26" s="371">
        <f>N26/N25</f>
        <v>0.89572291492775724</v>
      </c>
      <c r="Q26" s="176"/>
    </row>
    <row r="27" spans="1:17" ht="32.15" customHeight="1" x14ac:dyDescent="0.35">
      <c r="A27" s="54" t="s">
        <v>148</v>
      </c>
      <c r="B27" s="204">
        <v>0</v>
      </c>
      <c r="C27" s="1146">
        <v>9193067</v>
      </c>
      <c r="D27" s="1146">
        <v>29480605</v>
      </c>
      <c r="E27" s="1146">
        <v>28946782</v>
      </c>
      <c r="F27" s="1146"/>
      <c r="G27" s="1146"/>
      <c r="H27" s="1146"/>
      <c r="I27" s="1146"/>
      <c r="J27" s="1146"/>
      <c r="K27" s="1146"/>
      <c r="L27" s="177"/>
      <c r="M27" s="177"/>
      <c r="N27" s="177">
        <f t="shared" si="0"/>
        <v>67620454</v>
      </c>
      <c r="O27" s="371">
        <f>+N27/N26</f>
        <v>0.20012228626664555</v>
      </c>
    </row>
    <row r="28" spans="1:17" ht="32.15" customHeight="1" x14ac:dyDescent="0.35">
      <c r="A28" s="54" t="s">
        <v>393</v>
      </c>
      <c r="B28" s="204"/>
      <c r="C28" s="1146">
        <v>10781000</v>
      </c>
      <c r="D28" s="1147">
        <v>0</v>
      </c>
      <c r="E28" s="1147">
        <v>0</v>
      </c>
      <c r="F28" s="1147"/>
      <c r="G28" s="1147"/>
      <c r="H28" s="1147"/>
      <c r="I28" s="1147"/>
      <c r="J28" s="1147"/>
      <c r="K28" s="1147"/>
      <c r="L28" s="177"/>
      <c r="M28" s="177"/>
      <c r="N28" s="177">
        <f t="shared" si="0"/>
        <v>10781000</v>
      </c>
      <c r="O28" s="372"/>
    </row>
    <row r="29" spans="1:17" ht="32.15" customHeight="1" x14ac:dyDescent="0.35">
      <c r="A29" s="54" t="s">
        <v>394</v>
      </c>
      <c r="B29" s="204"/>
      <c r="C29" s="1147"/>
      <c r="D29" s="1147">
        <v>0</v>
      </c>
      <c r="E29" s="1147">
        <v>0</v>
      </c>
      <c r="F29" s="1147"/>
      <c r="G29" s="1147"/>
      <c r="H29" s="1147"/>
      <c r="I29" s="1147"/>
      <c r="J29" s="1147"/>
      <c r="K29" s="1147"/>
      <c r="L29" s="177"/>
      <c r="M29" s="177"/>
      <c r="N29" s="177">
        <f t="shared" si="0"/>
        <v>0</v>
      </c>
      <c r="O29" s="372"/>
    </row>
    <row r="30" spans="1:17" ht="32.15" customHeight="1" x14ac:dyDescent="0.35">
      <c r="A30" s="55" t="s">
        <v>154</v>
      </c>
      <c r="B30" s="462">
        <v>1900000</v>
      </c>
      <c r="C30" s="1151">
        <v>8881000</v>
      </c>
      <c r="D30" s="1150">
        <v>0</v>
      </c>
      <c r="E30" s="1150">
        <v>0</v>
      </c>
      <c r="F30" s="1150"/>
      <c r="G30" s="1150"/>
      <c r="H30" s="1150"/>
      <c r="I30" s="1150"/>
      <c r="J30" s="1150"/>
      <c r="K30" s="1150"/>
      <c r="L30" s="178"/>
      <c r="M30" s="178"/>
      <c r="N30" s="178">
        <f t="shared" si="0"/>
        <v>10781000</v>
      </c>
      <c r="O30" s="374"/>
    </row>
    <row r="31" spans="1:17" s="56" customFormat="1" ht="16.5" customHeight="1" x14ac:dyDescent="0.3"/>
    <row r="32" spans="1:17" s="56" customFormat="1" ht="17.25" customHeight="1" x14ac:dyDescent="0.3"/>
    <row r="34" spans="1:9" ht="48" customHeight="1" x14ac:dyDescent="0.35">
      <c r="A34" s="548" t="s">
        <v>395</v>
      </c>
      <c r="B34" s="549"/>
      <c r="C34" s="549"/>
      <c r="D34" s="549"/>
      <c r="E34" s="549"/>
      <c r="F34" s="549"/>
      <c r="G34" s="549"/>
      <c r="H34" s="549"/>
      <c r="I34" s="550"/>
    </row>
    <row r="35" spans="1:9" ht="50.25" customHeight="1" x14ac:dyDescent="0.35">
      <c r="A35" s="132" t="s">
        <v>396</v>
      </c>
      <c r="B35" s="551" t="str">
        <f>+B12</f>
        <v>Desarrollar 3 acciones de transformación cultural efectivas para prevenir las violencias contra las mujeres, incluyendo campañas educativas.</v>
      </c>
      <c r="C35" s="552"/>
      <c r="D35" s="552"/>
      <c r="E35" s="552"/>
      <c r="F35" s="552"/>
      <c r="G35" s="552"/>
      <c r="H35" s="552"/>
      <c r="I35" s="553"/>
    </row>
    <row r="36" spans="1:9" ht="18.75" customHeight="1" x14ac:dyDescent="0.35">
      <c r="A36" s="522" t="s">
        <v>159</v>
      </c>
      <c r="B36" s="300">
        <v>2024</v>
      </c>
      <c r="C36" s="300">
        <v>2025</v>
      </c>
      <c r="D36" s="300">
        <v>2026</v>
      </c>
      <c r="E36" s="300">
        <v>2027</v>
      </c>
      <c r="F36" s="300" t="s">
        <v>397</v>
      </c>
      <c r="G36" s="524" t="s">
        <v>161</v>
      </c>
      <c r="H36" s="524" t="s">
        <v>21</v>
      </c>
      <c r="I36" s="524"/>
    </row>
    <row r="37" spans="1:9" ht="50.25" customHeight="1" x14ac:dyDescent="0.35">
      <c r="A37" s="523"/>
      <c r="B37" s="215">
        <v>1</v>
      </c>
      <c r="C37" s="215">
        <v>1</v>
      </c>
      <c r="D37" s="215">
        <v>1</v>
      </c>
      <c r="E37" s="215">
        <v>0</v>
      </c>
      <c r="F37" s="300">
        <f>+B37+C37+D37+E37</f>
        <v>3</v>
      </c>
      <c r="G37" s="524"/>
      <c r="H37" s="524"/>
      <c r="I37" s="524"/>
    </row>
    <row r="38" spans="1:9" ht="52.5" customHeight="1" thickBot="1" x14ac:dyDescent="0.4">
      <c r="A38" s="219" t="s">
        <v>163</v>
      </c>
      <c r="B38" s="558">
        <v>0.25</v>
      </c>
      <c r="C38" s="559"/>
      <c r="D38" s="560" t="s">
        <v>398</v>
      </c>
      <c r="E38" s="561"/>
      <c r="F38" s="561"/>
      <c r="G38" s="561"/>
      <c r="H38" s="561"/>
      <c r="I38" s="562"/>
    </row>
    <row r="39" spans="1:9" s="58" customFormat="1" ht="66.900000000000006" customHeight="1" thickBot="1" x14ac:dyDescent="0.4">
      <c r="A39" s="522" t="s">
        <v>399</v>
      </c>
      <c r="B39" s="303" t="s">
        <v>400</v>
      </c>
      <c r="C39" s="132" t="s">
        <v>206</v>
      </c>
      <c r="D39" s="554" t="s">
        <v>208</v>
      </c>
      <c r="E39" s="555"/>
      <c r="F39" s="554" t="s">
        <v>210</v>
      </c>
      <c r="G39" s="555"/>
      <c r="H39" s="113" t="s">
        <v>212</v>
      </c>
      <c r="I39" s="112" t="s">
        <v>213</v>
      </c>
    </row>
    <row r="40" spans="1:9" ht="246" customHeight="1" thickBot="1" x14ac:dyDescent="0.4">
      <c r="A40" s="566"/>
      <c r="B40" s="215">
        <v>0.02</v>
      </c>
      <c r="C40" s="456">
        <v>0.02</v>
      </c>
      <c r="D40" s="565" t="s">
        <v>544</v>
      </c>
      <c r="E40" s="557"/>
      <c r="F40" s="556" t="s">
        <v>545</v>
      </c>
      <c r="G40" s="557"/>
      <c r="H40" s="299" t="s">
        <v>403</v>
      </c>
      <c r="I40" s="350" t="s">
        <v>546</v>
      </c>
    </row>
    <row r="41" spans="1:9" s="58" customFormat="1" ht="69.650000000000006" customHeight="1" thickBot="1" x14ac:dyDescent="0.4">
      <c r="A41" s="522" t="s">
        <v>405</v>
      </c>
      <c r="B41" s="303" t="s">
        <v>400</v>
      </c>
      <c r="C41" s="113" t="s">
        <v>206</v>
      </c>
      <c r="D41" s="554" t="s">
        <v>208</v>
      </c>
      <c r="E41" s="555"/>
      <c r="F41" s="554" t="s">
        <v>210</v>
      </c>
      <c r="G41" s="555"/>
      <c r="H41" s="113" t="s">
        <v>212</v>
      </c>
      <c r="I41" s="112" t="s">
        <v>213</v>
      </c>
    </row>
    <row r="42" spans="1:9" ht="409.25" customHeight="1" x14ac:dyDescent="0.35">
      <c r="A42" s="566"/>
      <c r="B42" s="433">
        <v>0.04</v>
      </c>
      <c r="C42" s="431">
        <v>0.04</v>
      </c>
      <c r="D42" s="565" t="s">
        <v>547</v>
      </c>
      <c r="E42" s="557"/>
      <c r="F42" s="556" t="s">
        <v>548</v>
      </c>
      <c r="G42" s="557"/>
      <c r="H42" s="299" t="s">
        <v>403</v>
      </c>
      <c r="I42" s="350" t="s">
        <v>549</v>
      </c>
    </row>
    <row r="43" spans="1:9" s="58" customFormat="1" ht="73.5" customHeight="1" x14ac:dyDescent="0.35">
      <c r="A43" s="522" t="s">
        <v>409</v>
      </c>
      <c r="B43" s="303" t="s">
        <v>400</v>
      </c>
      <c r="C43" s="113" t="s">
        <v>206</v>
      </c>
      <c r="D43" s="554" t="s">
        <v>208</v>
      </c>
      <c r="E43" s="555"/>
      <c r="F43" s="554" t="s">
        <v>210</v>
      </c>
      <c r="G43" s="555"/>
      <c r="H43" s="113" t="s">
        <v>212</v>
      </c>
      <c r="I43" s="112" t="s">
        <v>213</v>
      </c>
    </row>
    <row r="44" spans="1:9" ht="288.64999999999998" customHeight="1" x14ac:dyDescent="0.35">
      <c r="A44" s="566"/>
      <c r="B44" s="433">
        <v>0.1</v>
      </c>
      <c r="C44" s="433">
        <v>0.1</v>
      </c>
      <c r="D44" s="556" t="s">
        <v>550</v>
      </c>
      <c r="E44" s="557"/>
      <c r="F44" s="556" t="s">
        <v>551</v>
      </c>
      <c r="G44" s="557"/>
      <c r="H44" s="299" t="s">
        <v>403</v>
      </c>
      <c r="I44" s="350" t="s">
        <v>552</v>
      </c>
    </row>
    <row r="45" spans="1:9" s="58" customFormat="1" ht="73.5" customHeight="1" x14ac:dyDescent="0.35">
      <c r="A45" s="522" t="s">
        <v>413</v>
      </c>
      <c r="B45" s="303" t="s">
        <v>400</v>
      </c>
      <c r="C45" s="217" t="s">
        <v>206</v>
      </c>
      <c r="D45" s="554" t="s">
        <v>208</v>
      </c>
      <c r="E45" s="555"/>
      <c r="F45" s="554" t="s">
        <v>210</v>
      </c>
      <c r="G45" s="555"/>
      <c r="H45" s="113" t="s">
        <v>212</v>
      </c>
      <c r="I45" s="113" t="s">
        <v>213</v>
      </c>
    </row>
    <row r="46" spans="1:9" ht="267" customHeight="1" x14ac:dyDescent="0.35">
      <c r="A46" s="566"/>
      <c r="B46" s="433">
        <v>0.1</v>
      </c>
      <c r="C46" s="432">
        <v>0.1</v>
      </c>
      <c r="D46" s="556" t="s">
        <v>850</v>
      </c>
      <c r="E46" s="768"/>
      <c r="F46" s="556" t="s">
        <v>851</v>
      </c>
      <c r="G46" s="768"/>
      <c r="H46" s="299" t="s">
        <v>403</v>
      </c>
      <c r="I46" s="324" t="s">
        <v>553</v>
      </c>
    </row>
    <row r="47" spans="1:9" s="58" customFormat="1" ht="72.650000000000006" customHeight="1" x14ac:dyDescent="0.35">
      <c r="A47" s="522" t="s">
        <v>415</v>
      </c>
      <c r="B47" s="303" t="s">
        <v>400</v>
      </c>
      <c r="C47" s="113" t="s">
        <v>206</v>
      </c>
      <c r="D47" s="554" t="s">
        <v>208</v>
      </c>
      <c r="E47" s="555"/>
      <c r="F47" s="554" t="s">
        <v>210</v>
      </c>
      <c r="G47" s="555"/>
      <c r="H47" s="113" t="s">
        <v>212</v>
      </c>
      <c r="I47" s="112" t="s">
        <v>213</v>
      </c>
    </row>
    <row r="48" spans="1:9" x14ac:dyDescent="0.35">
      <c r="A48" s="566"/>
      <c r="B48" s="433">
        <v>0.1</v>
      </c>
      <c r="C48" s="432"/>
      <c r="D48" s="565"/>
      <c r="E48" s="570"/>
      <c r="F48" s="565"/>
      <c r="G48" s="557"/>
      <c r="H48" s="299"/>
      <c r="I48" s="355"/>
    </row>
    <row r="49" spans="1:9" s="58" customFormat="1" ht="69.900000000000006" customHeight="1" x14ac:dyDescent="0.35">
      <c r="A49" s="522" t="s">
        <v>416</v>
      </c>
      <c r="B49" s="303" t="s">
        <v>400</v>
      </c>
      <c r="C49" s="113" t="s">
        <v>206</v>
      </c>
      <c r="D49" s="554" t="s">
        <v>208</v>
      </c>
      <c r="E49" s="555"/>
      <c r="F49" s="554" t="s">
        <v>210</v>
      </c>
      <c r="G49" s="555"/>
      <c r="H49" s="113" t="s">
        <v>212</v>
      </c>
      <c r="I49" s="112" t="s">
        <v>213</v>
      </c>
    </row>
    <row r="50" spans="1:9" ht="14.5" thickBot="1" x14ac:dyDescent="0.4">
      <c r="A50" s="566"/>
      <c r="B50" s="433">
        <v>0.1</v>
      </c>
      <c r="C50" s="190"/>
      <c r="D50" s="565"/>
      <c r="E50" s="557"/>
      <c r="F50" s="565"/>
      <c r="G50" s="557"/>
      <c r="H50" s="299"/>
      <c r="I50" s="355"/>
    </row>
    <row r="51" spans="1:9" ht="71.150000000000006" customHeight="1" thickBot="1" x14ac:dyDescent="0.4">
      <c r="A51" s="571" t="s">
        <v>417</v>
      </c>
      <c r="B51" s="191" t="s">
        <v>400</v>
      </c>
      <c r="C51" s="187" t="s">
        <v>206</v>
      </c>
      <c r="D51" s="554" t="s">
        <v>208</v>
      </c>
      <c r="E51" s="555"/>
      <c r="F51" s="554" t="s">
        <v>210</v>
      </c>
      <c r="G51" s="555"/>
      <c r="H51" s="113" t="s">
        <v>212</v>
      </c>
      <c r="I51" s="112" t="s">
        <v>213</v>
      </c>
    </row>
    <row r="52" spans="1:9" ht="14.5" thickBot="1" x14ac:dyDescent="0.4">
      <c r="A52" s="566"/>
      <c r="B52" s="433">
        <v>0.1</v>
      </c>
      <c r="C52" s="190"/>
      <c r="D52" s="565"/>
      <c r="E52" s="569"/>
      <c r="F52" s="565"/>
      <c r="G52" s="557"/>
      <c r="H52" s="299"/>
      <c r="I52" s="355"/>
    </row>
    <row r="53" spans="1:9" ht="68.400000000000006" customHeight="1" thickBot="1" x14ac:dyDescent="0.4">
      <c r="A53" s="571" t="s">
        <v>418</v>
      </c>
      <c r="B53" s="191" t="s">
        <v>400</v>
      </c>
      <c r="C53" s="187" t="s">
        <v>206</v>
      </c>
      <c r="D53" s="554" t="s">
        <v>208</v>
      </c>
      <c r="E53" s="555"/>
      <c r="F53" s="554" t="s">
        <v>210</v>
      </c>
      <c r="G53" s="555"/>
      <c r="H53" s="113" t="s">
        <v>212</v>
      </c>
      <c r="I53" s="352" t="s">
        <v>213</v>
      </c>
    </row>
    <row r="54" spans="1:9" ht="14.5" thickBot="1" x14ac:dyDescent="0.4">
      <c r="A54" s="566"/>
      <c r="B54" s="433">
        <v>0.1</v>
      </c>
      <c r="C54" s="190"/>
      <c r="D54" s="565"/>
      <c r="E54" s="569"/>
      <c r="F54" s="565"/>
      <c r="G54" s="557"/>
      <c r="H54" s="299"/>
      <c r="I54" s="355"/>
    </row>
    <row r="55" spans="1:9" ht="72.650000000000006" customHeight="1" thickBot="1" x14ac:dyDescent="0.4">
      <c r="A55" s="571" t="s">
        <v>419</v>
      </c>
      <c r="B55" s="191" t="s">
        <v>400</v>
      </c>
      <c r="C55" s="187" t="s">
        <v>206</v>
      </c>
      <c r="D55" s="554" t="s">
        <v>208</v>
      </c>
      <c r="E55" s="555"/>
      <c r="F55" s="554" t="s">
        <v>210</v>
      </c>
      <c r="G55" s="555"/>
      <c r="H55" s="113" t="s">
        <v>212</v>
      </c>
      <c r="I55" s="187" t="s">
        <v>213</v>
      </c>
    </row>
    <row r="56" spans="1:9" ht="14.5" thickBot="1" x14ac:dyDescent="0.4">
      <c r="A56" s="566"/>
      <c r="B56" s="433">
        <v>0.1</v>
      </c>
      <c r="C56" s="190"/>
      <c r="D56" s="565"/>
      <c r="E56" s="570"/>
      <c r="F56" s="565"/>
      <c r="G56" s="557"/>
      <c r="H56" s="299"/>
      <c r="I56" s="366"/>
    </row>
    <row r="57" spans="1:9" ht="69.900000000000006" customHeight="1" thickBot="1" x14ac:dyDescent="0.4">
      <c r="A57" s="571" t="s">
        <v>420</v>
      </c>
      <c r="B57" s="191" t="s">
        <v>400</v>
      </c>
      <c r="C57" s="187" t="s">
        <v>206</v>
      </c>
      <c r="D57" s="554" t="s">
        <v>208</v>
      </c>
      <c r="E57" s="555"/>
      <c r="F57" s="554" t="s">
        <v>210</v>
      </c>
      <c r="G57" s="555"/>
      <c r="H57" s="113" t="s">
        <v>212</v>
      </c>
      <c r="I57" s="112" t="s">
        <v>213</v>
      </c>
    </row>
    <row r="58" spans="1:9" ht="14.5" thickBot="1" x14ac:dyDescent="0.4">
      <c r="A58" s="566"/>
      <c r="B58" s="433">
        <v>0.1</v>
      </c>
      <c r="C58" s="190"/>
      <c r="D58" s="565"/>
      <c r="E58" s="570"/>
      <c r="F58" s="565"/>
      <c r="G58" s="570"/>
      <c r="H58" s="299"/>
      <c r="I58" s="361"/>
    </row>
    <row r="59" spans="1:9" ht="71.150000000000006" customHeight="1" thickBot="1" x14ac:dyDescent="0.4">
      <c r="A59" s="571" t="s">
        <v>421</v>
      </c>
      <c r="B59" s="191" t="s">
        <v>400</v>
      </c>
      <c r="C59" s="187" t="s">
        <v>206</v>
      </c>
      <c r="D59" s="554" t="s">
        <v>208</v>
      </c>
      <c r="E59" s="555"/>
      <c r="F59" s="554" t="s">
        <v>210</v>
      </c>
      <c r="G59" s="555"/>
      <c r="H59" s="113" t="s">
        <v>212</v>
      </c>
      <c r="I59" s="112" t="s">
        <v>213</v>
      </c>
    </row>
    <row r="60" spans="1:9" ht="14.5" thickBot="1" x14ac:dyDescent="0.4">
      <c r="A60" s="566"/>
      <c r="B60" s="433">
        <v>0.1</v>
      </c>
      <c r="C60" s="190"/>
      <c r="D60" s="565"/>
      <c r="E60" s="570"/>
      <c r="F60" s="785"/>
      <c r="G60" s="569"/>
      <c r="H60" s="299"/>
      <c r="I60" s="385"/>
    </row>
    <row r="61" spans="1:9" ht="72.650000000000006" customHeight="1" thickBot="1" x14ac:dyDescent="0.4">
      <c r="A61" s="571" t="s">
        <v>422</v>
      </c>
      <c r="B61" s="191" t="s">
        <v>400</v>
      </c>
      <c r="C61" s="187" t="s">
        <v>206</v>
      </c>
      <c r="D61" s="554" t="s">
        <v>208</v>
      </c>
      <c r="E61" s="555"/>
      <c r="F61" s="554" t="s">
        <v>210</v>
      </c>
      <c r="G61" s="555"/>
      <c r="H61" s="113" t="s">
        <v>212</v>
      </c>
      <c r="I61" s="112" t="s">
        <v>213</v>
      </c>
    </row>
    <row r="62" spans="1:9" s="387" customFormat="1" ht="14.5" thickBot="1" x14ac:dyDescent="0.4">
      <c r="A62" s="566"/>
      <c r="B62" s="215">
        <v>0.04</v>
      </c>
      <c r="C62" s="386"/>
      <c r="D62" s="565"/>
      <c r="E62" s="557"/>
      <c r="F62" s="565"/>
      <c r="G62" s="570"/>
      <c r="H62" s="299"/>
      <c r="I62" s="366"/>
    </row>
    <row r="63" spans="1:9" x14ac:dyDescent="0.35">
      <c r="B63" s="206">
        <f>B40+B42+B44+B46+B48+B50+B52+B54+B56+B58+B60+B62</f>
        <v>0.99999999999999989</v>
      </c>
      <c r="C63" s="206">
        <f>C40+C42+C44+C46+C48+C50+C52+C54+C56+C58+C60+C62</f>
        <v>0.26</v>
      </c>
    </row>
    <row r="66" spans="1:9" x14ac:dyDescent="0.35">
      <c r="A66" s="802" t="s">
        <v>177</v>
      </c>
      <c r="B66" s="802"/>
      <c r="C66" s="802"/>
      <c r="D66" s="802"/>
      <c r="E66" s="802"/>
      <c r="F66" s="802"/>
      <c r="G66" s="802"/>
      <c r="H66" s="802"/>
      <c r="I66" s="802"/>
    </row>
    <row r="67" spans="1:9" ht="59.25" customHeight="1" x14ac:dyDescent="0.35">
      <c r="A67" s="302" t="s">
        <v>178</v>
      </c>
      <c r="B67" s="757" t="s">
        <v>554</v>
      </c>
      <c r="C67" s="797"/>
      <c r="D67" s="757" t="s">
        <v>555</v>
      </c>
      <c r="E67" s="797"/>
      <c r="F67" s="757" t="s">
        <v>556</v>
      </c>
      <c r="G67" s="797"/>
      <c r="H67" s="757" t="s">
        <v>426</v>
      </c>
      <c r="I67" s="797"/>
    </row>
    <row r="68" spans="1:9" ht="14.15" customHeight="1" x14ac:dyDescent="0.35">
      <c r="A68" s="302" t="s">
        <v>180</v>
      </c>
      <c r="B68" s="855">
        <v>0.12</v>
      </c>
      <c r="C68" s="856"/>
      <c r="D68" s="855">
        <v>0.05</v>
      </c>
      <c r="E68" s="856"/>
      <c r="F68" s="855">
        <v>0.08</v>
      </c>
      <c r="G68" s="856"/>
      <c r="H68" s="855">
        <v>0</v>
      </c>
      <c r="I68" s="856"/>
    </row>
    <row r="69" spans="1:9" x14ac:dyDescent="0.35">
      <c r="A69" s="730" t="s">
        <v>367</v>
      </c>
      <c r="B69" s="310" t="s">
        <v>99</v>
      </c>
      <c r="C69" s="310" t="s">
        <v>206</v>
      </c>
      <c r="D69" s="310" t="s">
        <v>99</v>
      </c>
      <c r="E69" s="310" t="s">
        <v>206</v>
      </c>
      <c r="F69" s="310" t="s">
        <v>99</v>
      </c>
      <c r="G69" s="310" t="s">
        <v>206</v>
      </c>
      <c r="H69" s="310" t="s">
        <v>99</v>
      </c>
      <c r="I69" s="310" t="s">
        <v>206</v>
      </c>
    </row>
    <row r="70" spans="1:9" x14ac:dyDescent="0.35">
      <c r="A70" s="731"/>
      <c r="B70" s="434">
        <v>0</v>
      </c>
      <c r="C70" s="331">
        <v>0</v>
      </c>
      <c r="D70" s="434">
        <v>0</v>
      </c>
      <c r="E70" s="331">
        <v>0</v>
      </c>
      <c r="F70" s="434">
        <v>0.05</v>
      </c>
      <c r="G70" s="312">
        <v>0.05</v>
      </c>
      <c r="H70" s="434">
        <v>0</v>
      </c>
      <c r="I70" s="312"/>
    </row>
    <row r="71" spans="1:9" ht="241.5" customHeight="1" x14ac:dyDescent="0.35">
      <c r="A71" s="332" t="s">
        <v>427</v>
      </c>
      <c r="B71" s="505" t="s">
        <v>459</v>
      </c>
      <c r="C71" s="580"/>
      <c r="D71" s="505" t="s">
        <v>459</v>
      </c>
      <c r="E71" s="580"/>
      <c r="F71" s="859" t="s">
        <v>557</v>
      </c>
      <c r="G71" s="860"/>
      <c r="H71" s="762"/>
      <c r="I71" s="763"/>
    </row>
    <row r="72" spans="1:9" ht="14.5" x14ac:dyDescent="0.35">
      <c r="A72" s="332" t="s">
        <v>430</v>
      </c>
      <c r="B72" s="862" t="s">
        <v>305</v>
      </c>
      <c r="C72" s="863"/>
      <c r="D72" s="862" t="s">
        <v>305</v>
      </c>
      <c r="E72" s="863"/>
      <c r="F72" s="861" t="s">
        <v>558</v>
      </c>
      <c r="G72" s="733"/>
      <c r="H72" s="738"/>
      <c r="I72" s="739"/>
    </row>
    <row r="73" spans="1:9" x14ac:dyDescent="0.35">
      <c r="A73" s="730" t="s">
        <v>368</v>
      </c>
      <c r="B73" s="333" t="s">
        <v>99</v>
      </c>
      <c r="C73" s="333" t="s">
        <v>206</v>
      </c>
      <c r="D73" s="333" t="s">
        <v>99</v>
      </c>
      <c r="E73" s="333" t="s">
        <v>206</v>
      </c>
      <c r="F73" s="310" t="s">
        <v>99</v>
      </c>
      <c r="G73" s="310" t="s">
        <v>206</v>
      </c>
      <c r="H73" s="310" t="s">
        <v>99</v>
      </c>
      <c r="I73" s="310" t="s">
        <v>206</v>
      </c>
    </row>
    <row r="74" spans="1:9" x14ac:dyDescent="0.35">
      <c r="A74" s="731"/>
      <c r="B74" s="427">
        <v>0.05</v>
      </c>
      <c r="C74" s="312">
        <v>0.05</v>
      </c>
      <c r="D74" s="427">
        <v>0.05</v>
      </c>
      <c r="E74" s="312">
        <v>0.05</v>
      </c>
      <c r="F74" s="434">
        <v>0.1</v>
      </c>
      <c r="G74" s="314">
        <v>0.1</v>
      </c>
      <c r="H74" s="434">
        <v>0</v>
      </c>
      <c r="I74" s="314"/>
    </row>
    <row r="75" spans="1:9" ht="237" customHeight="1" x14ac:dyDescent="0.35">
      <c r="A75" s="302" t="s">
        <v>427</v>
      </c>
      <c r="B75" s="864" t="s">
        <v>559</v>
      </c>
      <c r="C75" s="865"/>
      <c r="D75" s="866" t="s">
        <v>560</v>
      </c>
      <c r="E75" s="867"/>
      <c r="F75" s="857" t="s">
        <v>561</v>
      </c>
      <c r="G75" s="858"/>
      <c r="H75" s="736"/>
      <c r="I75" s="737"/>
    </row>
    <row r="76" spans="1:9" ht="45" customHeight="1" x14ac:dyDescent="0.35">
      <c r="A76" s="302" t="s">
        <v>430</v>
      </c>
      <c r="B76" s="868" t="s">
        <v>431</v>
      </c>
      <c r="C76" s="869"/>
      <c r="D76" s="870" t="s">
        <v>432</v>
      </c>
      <c r="E76" s="871"/>
      <c r="F76" s="732" t="s">
        <v>562</v>
      </c>
      <c r="G76" s="733"/>
      <c r="H76" s="738"/>
      <c r="I76" s="739"/>
    </row>
    <row r="77" spans="1:9" x14ac:dyDescent="0.35">
      <c r="A77" s="730" t="s">
        <v>369</v>
      </c>
      <c r="B77" s="310" t="s">
        <v>99</v>
      </c>
      <c r="C77" s="310" t="s">
        <v>206</v>
      </c>
      <c r="D77" s="310" t="s">
        <v>99</v>
      </c>
      <c r="E77" s="310" t="s">
        <v>206</v>
      </c>
      <c r="F77" s="310" t="s">
        <v>99</v>
      </c>
      <c r="G77" s="310" t="s">
        <v>206</v>
      </c>
      <c r="H77" s="310" t="s">
        <v>99</v>
      </c>
      <c r="I77" s="310" t="s">
        <v>206</v>
      </c>
    </row>
    <row r="78" spans="1:9" x14ac:dyDescent="0.35">
      <c r="A78" s="731"/>
      <c r="B78" s="427">
        <v>0.08</v>
      </c>
      <c r="C78" s="312">
        <v>0.08</v>
      </c>
      <c r="D78" s="427">
        <v>0.08</v>
      </c>
      <c r="E78" s="312">
        <v>0.08</v>
      </c>
      <c r="F78" s="434">
        <v>0.1</v>
      </c>
      <c r="G78" s="314">
        <v>0.1</v>
      </c>
      <c r="H78" s="434">
        <v>0</v>
      </c>
      <c r="I78" s="314"/>
    </row>
    <row r="79" spans="1:9" ht="381.65" customHeight="1" x14ac:dyDescent="0.35">
      <c r="A79" s="302" t="s">
        <v>427</v>
      </c>
      <c r="B79" s="876" t="s">
        <v>563</v>
      </c>
      <c r="C79" s="865"/>
      <c r="D79" s="877" t="s">
        <v>564</v>
      </c>
      <c r="E79" s="735"/>
      <c r="F79" s="872" t="s">
        <v>849</v>
      </c>
      <c r="G79" s="873"/>
      <c r="H79" s="738"/>
      <c r="I79" s="739"/>
    </row>
    <row r="80" spans="1:9" ht="29" customHeight="1" x14ac:dyDescent="0.35">
      <c r="A80" s="302" t="s">
        <v>430</v>
      </c>
      <c r="B80" s="868" t="s">
        <v>460</v>
      </c>
      <c r="C80" s="871"/>
      <c r="D80" s="732" t="s">
        <v>565</v>
      </c>
      <c r="E80" s="733"/>
      <c r="F80" s="874" t="s">
        <v>566</v>
      </c>
      <c r="G80" s="875"/>
      <c r="H80" s="738"/>
      <c r="I80" s="739"/>
    </row>
    <row r="81" spans="1:9" x14ac:dyDescent="0.35">
      <c r="A81" s="730" t="s">
        <v>370</v>
      </c>
      <c r="B81" s="310" t="s">
        <v>99</v>
      </c>
      <c r="C81" s="310" t="s">
        <v>206</v>
      </c>
      <c r="D81" s="310" t="s">
        <v>99</v>
      </c>
      <c r="E81" s="310" t="s">
        <v>206</v>
      </c>
      <c r="F81" s="310" t="s">
        <v>99</v>
      </c>
      <c r="G81" s="310" t="s">
        <v>206</v>
      </c>
      <c r="H81" s="310" t="s">
        <v>99</v>
      </c>
      <c r="I81" s="310" t="s">
        <v>206</v>
      </c>
    </row>
    <row r="82" spans="1:9" x14ac:dyDescent="0.35">
      <c r="A82" s="731"/>
      <c r="B82" s="427">
        <v>0.1</v>
      </c>
      <c r="C82" s="312">
        <v>0.1</v>
      </c>
      <c r="D82" s="427">
        <v>0.1</v>
      </c>
      <c r="E82" s="312">
        <v>0.1</v>
      </c>
      <c r="F82" s="434">
        <v>0.09</v>
      </c>
      <c r="G82" s="314">
        <v>0.09</v>
      </c>
      <c r="H82" s="434">
        <v>0</v>
      </c>
      <c r="I82" s="314"/>
    </row>
    <row r="83" spans="1:9" ht="208.5" customHeight="1" x14ac:dyDescent="0.35">
      <c r="A83" s="302" t="s">
        <v>427</v>
      </c>
      <c r="B83" s="1153" t="s">
        <v>848</v>
      </c>
      <c r="C83" s="1154"/>
      <c r="D83" s="811" t="s">
        <v>567</v>
      </c>
      <c r="E83" s="847"/>
      <c r="F83" s="811" t="s">
        <v>568</v>
      </c>
      <c r="G83" s="763"/>
      <c r="H83" s="738"/>
      <c r="I83" s="739"/>
    </row>
    <row r="84" spans="1:9" ht="14.5" x14ac:dyDescent="0.35">
      <c r="A84" s="302" t="s">
        <v>430</v>
      </c>
      <c r="B84" s="732" t="s">
        <v>569</v>
      </c>
      <c r="C84" s="733"/>
      <c r="D84" s="732" t="s">
        <v>464</v>
      </c>
      <c r="E84" s="733"/>
      <c r="F84" s="732" t="s">
        <v>425</v>
      </c>
      <c r="G84" s="733"/>
      <c r="H84" s="738"/>
      <c r="I84" s="739"/>
    </row>
    <row r="85" spans="1:9" x14ac:dyDescent="0.35">
      <c r="A85" s="730" t="s">
        <v>373</v>
      </c>
      <c r="B85" s="310" t="s">
        <v>99</v>
      </c>
      <c r="C85" s="310" t="s">
        <v>206</v>
      </c>
      <c r="D85" s="310" t="s">
        <v>99</v>
      </c>
      <c r="E85" s="310" t="s">
        <v>206</v>
      </c>
      <c r="F85" s="310" t="s">
        <v>99</v>
      </c>
      <c r="G85" s="310" t="s">
        <v>206</v>
      </c>
      <c r="H85" s="310" t="s">
        <v>99</v>
      </c>
      <c r="I85" s="310" t="s">
        <v>206</v>
      </c>
    </row>
    <row r="86" spans="1:9" x14ac:dyDescent="0.35">
      <c r="A86" s="731"/>
      <c r="B86" s="427">
        <v>0.1</v>
      </c>
      <c r="C86" s="312"/>
      <c r="D86" s="427">
        <v>0.1</v>
      </c>
      <c r="E86" s="312"/>
      <c r="F86" s="434">
        <v>0.09</v>
      </c>
      <c r="G86" s="314"/>
      <c r="H86" s="434">
        <v>0</v>
      </c>
      <c r="I86" s="314"/>
    </row>
    <row r="87" spans="1:9" ht="28" x14ac:dyDescent="0.35">
      <c r="A87" s="302" t="s">
        <v>427</v>
      </c>
      <c r="B87" s="401"/>
      <c r="C87" s="411"/>
      <c r="D87" s="401"/>
      <c r="E87" s="411"/>
      <c r="F87" s="764"/>
      <c r="G87" s="764"/>
      <c r="H87" s="764"/>
      <c r="I87" s="764"/>
    </row>
    <row r="88" spans="1:9" ht="14.5" x14ac:dyDescent="0.35">
      <c r="A88" s="302" t="s">
        <v>430</v>
      </c>
      <c r="B88" s="399"/>
      <c r="C88" s="396"/>
      <c r="D88" s="399"/>
      <c r="E88" s="396"/>
      <c r="F88" s="744"/>
      <c r="G88" s="743"/>
      <c r="H88" s="744"/>
      <c r="I88" s="743"/>
    </row>
    <row r="89" spans="1:9" x14ac:dyDescent="0.35">
      <c r="A89" s="730" t="s">
        <v>374</v>
      </c>
      <c r="B89" s="310" t="s">
        <v>99</v>
      </c>
      <c r="C89" s="310" t="s">
        <v>206</v>
      </c>
      <c r="D89" s="310" t="s">
        <v>99</v>
      </c>
      <c r="E89" s="310" t="s">
        <v>206</v>
      </c>
      <c r="F89" s="310" t="s">
        <v>99</v>
      </c>
      <c r="G89" s="310" t="s">
        <v>206</v>
      </c>
      <c r="H89" s="310" t="s">
        <v>99</v>
      </c>
      <c r="I89" s="310" t="s">
        <v>206</v>
      </c>
    </row>
    <row r="90" spans="1:9" x14ac:dyDescent="0.3">
      <c r="A90" s="731"/>
      <c r="B90" s="427">
        <v>0.1</v>
      </c>
      <c r="C90" s="325"/>
      <c r="D90" s="427">
        <v>0.11</v>
      </c>
      <c r="E90" s="325"/>
      <c r="F90" s="434">
        <v>0.1</v>
      </c>
      <c r="G90" s="314"/>
      <c r="H90" s="434">
        <v>0</v>
      </c>
      <c r="I90" s="314"/>
    </row>
    <row r="91" spans="1:9" ht="28" x14ac:dyDescent="0.3">
      <c r="A91" s="302" t="s">
        <v>427</v>
      </c>
      <c r="B91" s="397"/>
      <c r="C91" s="397"/>
      <c r="D91" s="397"/>
      <c r="E91" s="397"/>
      <c r="F91" s="878"/>
      <c r="G91" s="878"/>
      <c r="H91" s="878"/>
      <c r="I91" s="878"/>
    </row>
    <row r="92" spans="1:9" ht="14.5" x14ac:dyDescent="0.35">
      <c r="A92" s="302" t="s">
        <v>430</v>
      </c>
      <c r="B92" s="394"/>
      <c r="C92" s="395"/>
      <c r="D92" s="394"/>
      <c r="E92" s="395"/>
      <c r="F92" s="744"/>
      <c r="G92" s="743"/>
      <c r="H92" s="744"/>
      <c r="I92" s="743"/>
    </row>
    <row r="93" spans="1:9" x14ac:dyDescent="0.35">
      <c r="A93" s="730" t="s">
        <v>375</v>
      </c>
      <c r="B93" s="310" t="s">
        <v>99</v>
      </c>
      <c r="C93" s="310" t="s">
        <v>206</v>
      </c>
      <c r="D93" s="310" t="s">
        <v>99</v>
      </c>
      <c r="E93" s="310" t="s">
        <v>206</v>
      </c>
      <c r="F93" s="310" t="s">
        <v>99</v>
      </c>
      <c r="G93" s="310" t="s">
        <v>206</v>
      </c>
      <c r="H93" s="310" t="s">
        <v>99</v>
      </c>
      <c r="I93" s="310" t="s">
        <v>206</v>
      </c>
    </row>
    <row r="94" spans="1:9" x14ac:dyDescent="0.3">
      <c r="A94" s="731"/>
      <c r="B94" s="427">
        <v>0.1</v>
      </c>
      <c r="C94" s="325"/>
      <c r="D94" s="427">
        <v>0.1</v>
      </c>
      <c r="E94" s="325"/>
      <c r="F94" s="434">
        <v>0.09</v>
      </c>
      <c r="G94" s="314"/>
      <c r="H94" s="434">
        <v>0</v>
      </c>
      <c r="I94" s="314"/>
    </row>
    <row r="95" spans="1:9" ht="28" x14ac:dyDescent="0.3">
      <c r="A95" s="302" t="s">
        <v>427</v>
      </c>
      <c r="B95" s="410"/>
      <c r="C95" s="398"/>
      <c r="D95" s="410"/>
      <c r="E95" s="398"/>
      <c r="F95" s="878"/>
      <c r="G95" s="878"/>
      <c r="H95" s="878"/>
      <c r="I95" s="878"/>
    </row>
    <row r="96" spans="1:9" ht="14.5" x14ac:dyDescent="0.35">
      <c r="A96" s="302" t="s">
        <v>430</v>
      </c>
      <c r="B96" s="394"/>
      <c r="C96" s="396"/>
      <c r="D96" s="394"/>
      <c r="E96" s="396"/>
      <c r="F96" s="744"/>
      <c r="G96" s="743"/>
      <c r="H96" s="744"/>
      <c r="I96" s="743"/>
    </row>
    <row r="97" spans="1:9" x14ac:dyDescent="0.35">
      <c r="A97" s="730" t="s">
        <v>376</v>
      </c>
      <c r="B97" s="310" t="s">
        <v>99</v>
      </c>
      <c r="C97" s="310" t="s">
        <v>206</v>
      </c>
      <c r="D97" s="310" t="s">
        <v>99</v>
      </c>
      <c r="E97" s="310" t="s">
        <v>206</v>
      </c>
      <c r="F97" s="310" t="s">
        <v>99</v>
      </c>
      <c r="G97" s="310" t="s">
        <v>206</v>
      </c>
      <c r="H97" s="310" t="s">
        <v>99</v>
      </c>
      <c r="I97" s="310" t="s">
        <v>206</v>
      </c>
    </row>
    <row r="98" spans="1:9" x14ac:dyDescent="0.3">
      <c r="A98" s="731"/>
      <c r="B98" s="427">
        <v>0.1</v>
      </c>
      <c r="C98" s="325"/>
      <c r="D98" s="427">
        <v>0.1</v>
      </c>
      <c r="E98" s="325"/>
      <c r="F98" s="434">
        <v>0.09</v>
      </c>
      <c r="G98" s="314"/>
      <c r="H98" s="434">
        <v>0</v>
      </c>
      <c r="I98" s="314"/>
    </row>
    <row r="99" spans="1:9" ht="28" x14ac:dyDescent="0.3">
      <c r="A99" s="302" t="s">
        <v>427</v>
      </c>
      <c r="B99" s="397"/>
      <c r="C99" s="397"/>
      <c r="D99" s="397"/>
      <c r="E99" s="397"/>
      <c r="F99" s="878"/>
      <c r="G99" s="878"/>
      <c r="H99" s="878"/>
      <c r="I99" s="878"/>
    </row>
    <row r="100" spans="1:9" ht="14.5" x14ac:dyDescent="0.35">
      <c r="A100" s="302" t="s">
        <v>430</v>
      </c>
      <c r="B100" s="394"/>
      <c r="C100" s="396"/>
      <c r="D100" s="394"/>
      <c r="E100" s="396"/>
      <c r="F100" s="744"/>
      <c r="G100" s="743"/>
      <c r="H100" s="744"/>
      <c r="I100" s="743"/>
    </row>
    <row r="101" spans="1:9" x14ac:dyDescent="0.35">
      <c r="A101" s="730" t="s">
        <v>378</v>
      </c>
      <c r="B101" s="310" t="s">
        <v>99</v>
      </c>
      <c r="C101" s="310" t="s">
        <v>206</v>
      </c>
      <c r="D101" s="310" t="s">
        <v>99</v>
      </c>
      <c r="E101" s="310" t="s">
        <v>206</v>
      </c>
      <c r="F101" s="310" t="s">
        <v>99</v>
      </c>
      <c r="G101" s="310" t="s">
        <v>206</v>
      </c>
      <c r="H101" s="310" t="s">
        <v>99</v>
      </c>
      <c r="I101" s="310" t="s">
        <v>206</v>
      </c>
    </row>
    <row r="102" spans="1:9" x14ac:dyDescent="0.3">
      <c r="A102" s="731"/>
      <c r="B102" s="427">
        <v>0.1</v>
      </c>
      <c r="C102" s="325"/>
      <c r="D102" s="427">
        <v>0.1</v>
      </c>
      <c r="E102" s="325"/>
      <c r="F102" s="434">
        <v>0.09</v>
      </c>
      <c r="G102" s="314"/>
      <c r="H102" s="434">
        <v>0</v>
      </c>
      <c r="I102" s="314"/>
    </row>
    <row r="103" spans="1:9" ht="28" x14ac:dyDescent="0.35">
      <c r="A103" s="302" t="s">
        <v>427</v>
      </c>
      <c r="B103" s="409"/>
      <c r="C103" s="397"/>
      <c r="D103" s="409"/>
      <c r="E103" s="397"/>
      <c r="F103" s="784"/>
      <c r="G103" s="784"/>
      <c r="H103" s="784"/>
      <c r="I103" s="784"/>
    </row>
    <row r="104" spans="1:9" ht="14.5" x14ac:dyDescent="0.35">
      <c r="A104" s="302" t="s">
        <v>430</v>
      </c>
      <c r="B104" s="399"/>
      <c r="C104" s="400"/>
      <c r="D104" s="399"/>
      <c r="E104" s="400"/>
      <c r="F104" s="744"/>
      <c r="G104" s="743"/>
      <c r="H104" s="744"/>
      <c r="I104" s="743"/>
    </row>
    <row r="105" spans="1:9" x14ac:dyDescent="0.35">
      <c r="A105" s="730" t="s">
        <v>379</v>
      </c>
      <c r="B105" s="310" t="s">
        <v>99</v>
      </c>
      <c r="C105" s="310" t="s">
        <v>206</v>
      </c>
      <c r="D105" s="310" t="s">
        <v>99</v>
      </c>
      <c r="E105" s="310" t="s">
        <v>206</v>
      </c>
      <c r="F105" s="310" t="s">
        <v>99</v>
      </c>
      <c r="G105" s="310" t="s">
        <v>206</v>
      </c>
      <c r="H105" s="310" t="s">
        <v>99</v>
      </c>
      <c r="I105" s="310" t="s">
        <v>206</v>
      </c>
    </row>
    <row r="106" spans="1:9" x14ac:dyDescent="0.3">
      <c r="A106" s="731"/>
      <c r="B106" s="427">
        <v>0.11</v>
      </c>
      <c r="C106" s="325"/>
      <c r="D106" s="427">
        <v>0.1</v>
      </c>
      <c r="E106" s="325"/>
      <c r="F106" s="434">
        <v>0.08</v>
      </c>
      <c r="G106" s="314"/>
      <c r="H106" s="434">
        <v>0</v>
      </c>
      <c r="I106" s="314"/>
    </row>
    <row r="107" spans="1:9" ht="28" x14ac:dyDescent="0.3">
      <c r="A107" s="302" t="s">
        <v>427</v>
      </c>
      <c r="B107" s="397"/>
      <c r="C107" s="398"/>
      <c r="D107" s="397"/>
      <c r="E107" s="398"/>
      <c r="F107" s="878"/>
      <c r="G107" s="878"/>
      <c r="H107" s="878"/>
      <c r="I107" s="878"/>
    </row>
    <row r="108" spans="1:9" ht="14.5" x14ac:dyDescent="0.35">
      <c r="A108" s="302" t="s">
        <v>430</v>
      </c>
      <c r="B108" s="394"/>
      <c r="C108" s="396"/>
      <c r="D108" s="394"/>
      <c r="E108" s="396"/>
      <c r="F108" s="744"/>
      <c r="G108" s="743"/>
      <c r="H108" s="744"/>
      <c r="I108" s="743"/>
    </row>
    <row r="109" spans="1:9" x14ac:dyDescent="0.35">
      <c r="A109" s="730" t="s">
        <v>380</v>
      </c>
      <c r="B109" s="310" t="s">
        <v>99</v>
      </c>
      <c r="C109" s="310" t="s">
        <v>206</v>
      </c>
      <c r="D109" s="310" t="s">
        <v>99</v>
      </c>
      <c r="E109" s="310" t="s">
        <v>206</v>
      </c>
      <c r="F109" s="310" t="s">
        <v>99</v>
      </c>
      <c r="G109" s="310" t="s">
        <v>206</v>
      </c>
      <c r="H109" s="310" t="s">
        <v>99</v>
      </c>
      <c r="I109" s="310" t="s">
        <v>206</v>
      </c>
    </row>
    <row r="110" spans="1:9" x14ac:dyDescent="0.3">
      <c r="A110" s="731"/>
      <c r="B110" s="427">
        <v>0.11</v>
      </c>
      <c r="C110" s="325"/>
      <c r="D110" s="427">
        <v>0.1</v>
      </c>
      <c r="E110" s="325"/>
      <c r="F110" s="434">
        <v>0.08</v>
      </c>
      <c r="G110" s="314"/>
      <c r="H110" s="434">
        <v>0</v>
      </c>
      <c r="I110" s="435"/>
    </row>
    <row r="111" spans="1:9" x14ac:dyDescent="0.35">
      <c r="A111" s="880" t="s">
        <v>427</v>
      </c>
      <c r="B111" s="403"/>
      <c r="C111" s="404"/>
      <c r="D111" s="403"/>
      <c r="E111" s="404"/>
      <c r="F111" s="882"/>
      <c r="G111" s="883"/>
      <c r="H111" s="882"/>
      <c r="I111" s="883"/>
    </row>
    <row r="112" spans="1:9" ht="15" customHeight="1" x14ac:dyDescent="0.35">
      <c r="A112" s="881"/>
      <c r="B112" s="405"/>
      <c r="C112" s="406"/>
      <c r="D112" s="405"/>
      <c r="E112" s="406"/>
      <c r="F112" s="884"/>
      <c r="G112" s="885"/>
      <c r="H112" s="884"/>
      <c r="I112" s="885"/>
    </row>
    <row r="113" spans="1:9" ht="14.5" x14ac:dyDescent="0.35">
      <c r="A113" s="302" t="s">
        <v>430</v>
      </c>
      <c r="B113" s="394"/>
      <c r="C113" s="396"/>
      <c r="D113" s="394"/>
      <c r="E113" s="396"/>
      <c r="F113" s="744"/>
      <c r="G113" s="743"/>
      <c r="H113" s="744"/>
      <c r="I113" s="743"/>
    </row>
    <row r="114" spans="1:9" x14ac:dyDescent="0.3">
      <c r="A114" s="730" t="s">
        <v>381</v>
      </c>
      <c r="B114" s="310" t="s">
        <v>99</v>
      </c>
      <c r="C114" s="325" t="s">
        <v>206</v>
      </c>
      <c r="D114" s="310" t="s">
        <v>99</v>
      </c>
      <c r="E114" s="325" t="s">
        <v>206</v>
      </c>
      <c r="F114" s="310" t="s">
        <v>99</v>
      </c>
      <c r="G114" s="310" t="s">
        <v>206</v>
      </c>
      <c r="H114" s="310" t="s">
        <v>99</v>
      </c>
      <c r="I114" s="310" t="s">
        <v>206</v>
      </c>
    </row>
    <row r="115" spans="1:9" x14ac:dyDescent="0.3">
      <c r="A115" s="731"/>
      <c r="B115" s="427">
        <v>0.05</v>
      </c>
      <c r="C115" s="325"/>
      <c r="D115" s="427">
        <v>0.06</v>
      </c>
      <c r="E115" s="325"/>
      <c r="F115" s="434">
        <v>0.04</v>
      </c>
      <c r="G115" s="318"/>
      <c r="H115" s="434">
        <v>0</v>
      </c>
      <c r="I115" s="318"/>
    </row>
    <row r="116" spans="1:9" ht="28" x14ac:dyDescent="0.3">
      <c r="A116" s="302" t="s">
        <v>427</v>
      </c>
      <c r="B116" s="394"/>
      <c r="C116" s="402"/>
      <c r="D116" s="394"/>
      <c r="E116" s="402"/>
      <c r="F116" s="879"/>
      <c r="G116" s="879"/>
      <c r="H116" s="879"/>
      <c r="I116" s="879"/>
    </row>
    <row r="117" spans="1:9" ht="14.5" x14ac:dyDescent="0.35">
      <c r="A117" s="302" t="s">
        <v>430</v>
      </c>
      <c r="B117" s="394"/>
      <c r="C117" s="396"/>
      <c r="D117" s="407"/>
      <c r="E117" s="408"/>
      <c r="F117" s="744"/>
      <c r="G117" s="743"/>
      <c r="H117" s="744"/>
      <c r="I117" s="743"/>
    </row>
    <row r="118" spans="1:9" x14ac:dyDescent="0.3">
      <c r="A118" s="319" t="s">
        <v>439</v>
      </c>
      <c r="B118" s="327">
        <f t="shared" ref="B118:G118" si="1">(B70+B74+B78+B82+B86+B90+B94+B98+B102+B106+B110+B115)</f>
        <v>1</v>
      </c>
      <c r="C118" s="327">
        <f t="shared" si="1"/>
        <v>0.23</v>
      </c>
      <c r="D118" s="327">
        <f t="shared" si="1"/>
        <v>1</v>
      </c>
      <c r="E118" s="327">
        <f t="shared" si="1"/>
        <v>0.23</v>
      </c>
      <c r="F118" s="328">
        <f t="shared" si="1"/>
        <v>0.99999999999999978</v>
      </c>
      <c r="G118" s="328">
        <f t="shared" si="1"/>
        <v>0.33999999999999997</v>
      </c>
      <c r="H118" s="328">
        <f t="shared" ref="H118:I118" si="2">(H70+H74+H78+H82+H86+H90+H94+H98+H102+H106+H110+H115)</f>
        <v>0</v>
      </c>
      <c r="I118" s="328">
        <f t="shared" si="2"/>
        <v>0</v>
      </c>
    </row>
  </sheetData>
  <mergeCells count="180">
    <mergeCell ref="A114:A115"/>
    <mergeCell ref="F116:G116"/>
    <mergeCell ref="H116:I116"/>
    <mergeCell ref="H117:I117"/>
    <mergeCell ref="A109:A110"/>
    <mergeCell ref="F113:G113"/>
    <mergeCell ref="H113:I113"/>
    <mergeCell ref="A111:A112"/>
    <mergeCell ref="F111:G112"/>
    <mergeCell ref="F117:G117"/>
    <mergeCell ref="H111:I112"/>
    <mergeCell ref="A105:A106"/>
    <mergeCell ref="F107:G107"/>
    <mergeCell ref="H107:I107"/>
    <mergeCell ref="F108:G108"/>
    <mergeCell ref="H108:I108"/>
    <mergeCell ref="A101:A102"/>
    <mergeCell ref="F103:G103"/>
    <mergeCell ref="H103:I103"/>
    <mergeCell ref="F104:G104"/>
    <mergeCell ref="H104:I104"/>
    <mergeCell ref="A97:A98"/>
    <mergeCell ref="F99:G99"/>
    <mergeCell ref="H99:I99"/>
    <mergeCell ref="F100:G100"/>
    <mergeCell ref="H100:I100"/>
    <mergeCell ref="A93:A94"/>
    <mergeCell ref="F95:G95"/>
    <mergeCell ref="H95:I95"/>
    <mergeCell ref="F96:G96"/>
    <mergeCell ref="H96:I96"/>
    <mergeCell ref="A89:A90"/>
    <mergeCell ref="F91:G91"/>
    <mergeCell ref="H91:I91"/>
    <mergeCell ref="F92:G92"/>
    <mergeCell ref="H92:I92"/>
    <mergeCell ref="A85:A86"/>
    <mergeCell ref="F87:G87"/>
    <mergeCell ref="H87:I87"/>
    <mergeCell ref="F88:G88"/>
    <mergeCell ref="H88:I88"/>
    <mergeCell ref="A81:A82"/>
    <mergeCell ref="F83:G83"/>
    <mergeCell ref="H83:I83"/>
    <mergeCell ref="F84:G84"/>
    <mergeCell ref="H84:I84"/>
    <mergeCell ref="A77:A78"/>
    <mergeCell ref="F79:G79"/>
    <mergeCell ref="H79:I79"/>
    <mergeCell ref="F80:G80"/>
    <mergeCell ref="H80:I80"/>
    <mergeCell ref="B79:C79"/>
    <mergeCell ref="B80:C80"/>
    <mergeCell ref="D79:E79"/>
    <mergeCell ref="D80:E80"/>
    <mergeCell ref="B83:C83"/>
    <mergeCell ref="B84:C84"/>
    <mergeCell ref="D83:E83"/>
    <mergeCell ref="D84:E84"/>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 ref="B80:C80" r:id="rId5" display="Tarea 1" xr:uid="{248AD9B1-0FAB-4191-A4BB-FC2D1339E378}"/>
    <hyperlink ref="F80:G80" r:id="rId6" display="Tarea 3 " xr:uid="{D798CC14-AFE8-4F79-B276-3A8BA044D940}"/>
    <hyperlink ref="D80:E80" r:id="rId7" display="Tarea 2" xr:uid="{EE79605D-B540-408E-83A6-CD06E18E8430}"/>
    <hyperlink ref="B84:C84" r:id="rId8" display="Tarea 1 " xr:uid="{286E0082-D29D-4DC5-80CC-30A028E56EAF}"/>
    <hyperlink ref="F84:G84" r:id="rId9" display="Tarea 3" xr:uid="{6E4C2698-9504-42FD-9534-63AD96B94B72}"/>
    <hyperlink ref="D84:E84" r:id="rId10" display="Tarea 2 " xr:uid="{3F89D19B-0FD3-40BF-A165-19035E992145}"/>
  </hyperlinks>
  <pageMargins left="0.25" right="0.25" top="0.75" bottom="0.75" header="0.3" footer="0.3"/>
  <pageSetup paperSize="5" scale="27" fitToHeight="0" orientation="landscape" r:id="rId11"/>
  <drawing r:id="rId12"/>
  <legacyDrawing r:id="rId13"/>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A83" zoomScale="70" zoomScaleNormal="70" workbookViewId="0">
      <selection activeCell="B84" sqref="B84:C84"/>
    </sheetView>
  </sheetViews>
  <sheetFormatPr baseColWidth="10" defaultColWidth="10.90625" defaultRowHeight="14" x14ac:dyDescent="0.35"/>
  <cols>
    <col min="1" max="1" width="49.6328125" style="39" customWidth="1"/>
    <col min="2" max="2" width="35.6328125" style="39" customWidth="1"/>
    <col min="3" max="3" width="47.54296875" style="39" customWidth="1"/>
    <col min="4" max="13" width="35.6328125" style="39" customWidth="1"/>
    <col min="14" max="15" width="18.08984375" style="39" customWidth="1"/>
    <col min="16" max="16" width="8.453125" style="39" customWidth="1"/>
    <col min="17" max="17" width="18.453125" style="39" bestFit="1" customWidth="1"/>
    <col min="18" max="18" width="13.453125" style="39" customWidth="1"/>
    <col min="19" max="19" width="18.453125" style="39" bestFit="1" customWidth="1"/>
    <col min="20" max="20" width="4.6328125" style="39" customWidth="1"/>
    <col min="21" max="21" width="23" style="39" bestFit="1" customWidth="1"/>
    <col min="22" max="22" width="9.08984375" style="39"/>
    <col min="23" max="23" width="18.453125" style="39" bestFit="1" customWidth="1"/>
    <col min="24" max="24" width="16.08984375" style="39" customWidth="1"/>
    <col min="25" max="16384" width="10.90625" style="39"/>
  </cols>
  <sheetData>
    <row r="1" spans="1:15" s="75" customFormat="1" ht="22.4" customHeight="1" thickBot="1" x14ac:dyDescent="0.4">
      <c r="A1" s="507"/>
      <c r="B1" s="510" t="s">
        <v>357</v>
      </c>
      <c r="C1" s="511"/>
      <c r="D1" s="511"/>
      <c r="E1" s="511"/>
      <c r="F1" s="511"/>
      <c r="G1" s="511"/>
      <c r="H1" s="511"/>
      <c r="I1" s="511"/>
      <c r="J1" s="511"/>
      <c r="K1" s="511"/>
      <c r="L1" s="512"/>
      <c r="M1" s="513" t="s">
        <v>358</v>
      </c>
      <c r="N1" s="514"/>
      <c r="O1" s="515"/>
    </row>
    <row r="2" spans="1:15" s="75" customFormat="1" ht="18" customHeight="1" thickBot="1" x14ac:dyDescent="0.4">
      <c r="A2" s="508"/>
      <c r="B2" s="516" t="s">
        <v>359</v>
      </c>
      <c r="C2" s="517"/>
      <c r="D2" s="517"/>
      <c r="E2" s="517"/>
      <c r="F2" s="517"/>
      <c r="G2" s="517"/>
      <c r="H2" s="517"/>
      <c r="I2" s="517"/>
      <c r="J2" s="517"/>
      <c r="K2" s="517"/>
      <c r="L2" s="518"/>
      <c r="M2" s="513" t="s">
        <v>360</v>
      </c>
      <c r="N2" s="514"/>
      <c r="O2" s="515"/>
    </row>
    <row r="3" spans="1:15" s="75" customFormat="1" ht="20.149999999999999" customHeight="1" thickBot="1" x14ac:dyDescent="0.4">
      <c r="A3" s="508"/>
      <c r="B3" s="516" t="s">
        <v>120</v>
      </c>
      <c r="C3" s="517"/>
      <c r="D3" s="517"/>
      <c r="E3" s="517"/>
      <c r="F3" s="517"/>
      <c r="G3" s="517"/>
      <c r="H3" s="517"/>
      <c r="I3" s="517"/>
      <c r="J3" s="517"/>
      <c r="K3" s="517"/>
      <c r="L3" s="518"/>
      <c r="M3" s="513" t="s">
        <v>361</v>
      </c>
      <c r="N3" s="514"/>
      <c r="O3" s="515"/>
    </row>
    <row r="4" spans="1:15" s="75" customFormat="1" ht="21.75" customHeight="1" thickBot="1" x14ac:dyDescent="0.4">
      <c r="A4" s="509"/>
      <c r="B4" s="519" t="s">
        <v>362</v>
      </c>
      <c r="C4" s="520"/>
      <c r="D4" s="520"/>
      <c r="E4" s="520"/>
      <c r="F4" s="520"/>
      <c r="G4" s="520"/>
      <c r="H4" s="520"/>
      <c r="I4" s="520"/>
      <c r="J4" s="520"/>
      <c r="K4" s="520"/>
      <c r="L4" s="521"/>
      <c r="M4" s="513" t="s">
        <v>363</v>
      </c>
      <c r="N4" s="514"/>
      <c r="O4" s="515"/>
    </row>
    <row r="5" spans="1:15" s="75" customFormat="1" ht="21.75" customHeight="1" thickBot="1" x14ac:dyDescent="0.4">
      <c r="A5" s="76"/>
      <c r="B5" s="77"/>
      <c r="C5" s="77"/>
      <c r="D5" s="77"/>
      <c r="E5" s="77"/>
      <c r="F5" s="77"/>
      <c r="G5" s="77"/>
      <c r="H5" s="77"/>
      <c r="I5" s="77"/>
      <c r="J5" s="77"/>
      <c r="K5" s="77"/>
      <c r="L5" s="77"/>
      <c r="M5" s="78"/>
      <c r="N5" s="78"/>
      <c r="O5" s="78"/>
    </row>
    <row r="6" spans="1:15" s="75" customFormat="1" ht="21.75" customHeight="1" thickBot="1" x14ac:dyDescent="0.4">
      <c r="A6" s="61" t="s">
        <v>364</v>
      </c>
      <c r="B6" s="486" t="s">
        <v>365</v>
      </c>
      <c r="C6" s="487"/>
      <c r="D6" s="487"/>
      <c r="E6" s="487"/>
      <c r="F6" s="487"/>
      <c r="G6" s="487"/>
      <c r="H6" s="487"/>
      <c r="I6" s="487"/>
      <c r="J6" s="487"/>
      <c r="K6" s="488"/>
      <c r="L6" s="179" t="s">
        <v>366</v>
      </c>
      <c r="M6" s="489">
        <v>2024110010289</v>
      </c>
      <c r="N6" s="490"/>
      <c r="O6" s="491"/>
    </row>
    <row r="7" spans="1:15" s="75" customFormat="1" ht="21.75" customHeight="1" thickBot="1" x14ac:dyDescent="0.4">
      <c r="A7" s="76"/>
      <c r="B7" s="77"/>
      <c r="C7" s="77"/>
      <c r="D7" s="77"/>
      <c r="E7" s="77"/>
      <c r="F7" s="77"/>
      <c r="G7" s="77"/>
      <c r="H7" s="77"/>
      <c r="I7" s="77"/>
      <c r="J7" s="77"/>
      <c r="K7" s="77"/>
      <c r="L7" s="77"/>
      <c r="M7" s="78"/>
      <c r="N7" s="78"/>
      <c r="O7" s="78"/>
    </row>
    <row r="8" spans="1:15" s="75" customFormat="1" ht="21.75" customHeight="1" x14ac:dyDescent="0.35">
      <c r="A8" s="541" t="s">
        <v>126</v>
      </c>
      <c r="B8" s="144" t="s">
        <v>367</v>
      </c>
      <c r="C8" s="114"/>
      <c r="D8" s="144" t="s">
        <v>368</v>
      </c>
      <c r="E8" s="114"/>
      <c r="F8" s="144" t="s">
        <v>369</v>
      </c>
      <c r="G8" s="114"/>
      <c r="H8" s="144" t="s">
        <v>370</v>
      </c>
      <c r="I8" s="116" t="s">
        <v>371</v>
      </c>
      <c r="J8" s="525" t="s">
        <v>128</v>
      </c>
      <c r="K8" s="526"/>
      <c r="L8" s="143" t="s">
        <v>372</v>
      </c>
      <c r="M8" s="527"/>
      <c r="N8" s="527"/>
      <c r="O8" s="527"/>
    </row>
    <row r="9" spans="1:15" s="75" customFormat="1" ht="21.75" customHeight="1" x14ac:dyDescent="0.4">
      <c r="A9" s="541"/>
      <c r="B9" s="145" t="s">
        <v>373</v>
      </c>
      <c r="C9" s="116"/>
      <c r="D9" s="144" t="s">
        <v>374</v>
      </c>
      <c r="E9" s="116"/>
      <c r="F9" s="144" t="s">
        <v>375</v>
      </c>
      <c r="G9" s="116"/>
      <c r="H9" s="144" t="s">
        <v>376</v>
      </c>
      <c r="I9" s="115"/>
      <c r="J9" s="525"/>
      <c r="K9" s="526"/>
      <c r="L9" s="143" t="s">
        <v>377</v>
      </c>
      <c r="M9" s="527" t="s">
        <v>371</v>
      </c>
      <c r="N9" s="527"/>
      <c r="O9" s="527"/>
    </row>
    <row r="10" spans="1:15" s="75" customFormat="1" ht="21.75" customHeight="1" x14ac:dyDescent="0.4">
      <c r="A10" s="541"/>
      <c r="B10" s="144" t="s">
        <v>378</v>
      </c>
      <c r="C10" s="114"/>
      <c r="D10" s="144" t="s">
        <v>379</v>
      </c>
      <c r="E10" s="116"/>
      <c r="F10" s="144" t="s">
        <v>380</v>
      </c>
      <c r="G10" s="116"/>
      <c r="H10" s="144" t="s">
        <v>381</v>
      </c>
      <c r="I10" s="115"/>
      <c r="J10" s="525"/>
      <c r="K10" s="526"/>
      <c r="L10" s="143" t="s">
        <v>382</v>
      </c>
      <c r="M10" s="527" t="s">
        <v>371</v>
      </c>
      <c r="N10" s="527"/>
      <c r="O10" s="527"/>
    </row>
    <row r="11" spans="1:15" ht="15" customHeight="1" thickBot="1" x14ac:dyDescent="0.4">
      <c r="A11" s="42"/>
      <c r="B11" s="43"/>
      <c r="C11" s="43"/>
      <c r="D11" s="45"/>
      <c r="E11" s="44"/>
      <c r="F11" s="44"/>
      <c r="G11" s="169"/>
      <c r="H11" s="169"/>
      <c r="I11" s="46"/>
      <c r="J11" s="46"/>
      <c r="K11" s="43"/>
      <c r="L11" s="43"/>
      <c r="M11" s="43"/>
      <c r="N11" s="43"/>
      <c r="O11" s="43"/>
    </row>
    <row r="12" spans="1:15" ht="15" customHeight="1" x14ac:dyDescent="0.35">
      <c r="A12" s="528" t="s">
        <v>383</v>
      </c>
      <c r="B12" s="531" t="s">
        <v>570</v>
      </c>
      <c r="C12" s="532"/>
      <c r="D12" s="532"/>
      <c r="E12" s="532"/>
      <c r="F12" s="532"/>
      <c r="G12" s="532"/>
      <c r="H12" s="532"/>
      <c r="I12" s="532"/>
      <c r="J12" s="532"/>
      <c r="K12" s="532"/>
      <c r="L12" s="532"/>
      <c r="M12" s="532"/>
      <c r="N12" s="532"/>
      <c r="O12" s="533"/>
    </row>
    <row r="13" spans="1:15" ht="15" customHeight="1" x14ac:dyDescent="0.35">
      <c r="A13" s="529"/>
      <c r="B13" s="534"/>
      <c r="C13" s="535"/>
      <c r="D13" s="535"/>
      <c r="E13" s="535"/>
      <c r="F13" s="535"/>
      <c r="G13" s="535"/>
      <c r="H13" s="535"/>
      <c r="I13" s="535"/>
      <c r="J13" s="535"/>
      <c r="K13" s="535"/>
      <c r="L13" s="535"/>
      <c r="M13" s="535"/>
      <c r="N13" s="535"/>
      <c r="O13" s="536"/>
    </row>
    <row r="14" spans="1:15" ht="15" customHeight="1" x14ac:dyDescent="0.35">
      <c r="A14" s="530"/>
      <c r="B14" s="537"/>
      <c r="C14" s="538"/>
      <c r="D14" s="538"/>
      <c r="E14" s="538"/>
      <c r="F14" s="538"/>
      <c r="G14" s="538"/>
      <c r="H14" s="538"/>
      <c r="I14" s="538"/>
      <c r="J14" s="538"/>
      <c r="K14" s="538"/>
      <c r="L14" s="538"/>
      <c r="M14" s="538"/>
      <c r="N14" s="538"/>
      <c r="O14" s="539"/>
    </row>
    <row r="15" spans="1:15" ht="9" customHeight="1" x14ac:dyDescent="0.35">
      <c r="A15" s="47"/>
      <c r="B15" s="74"/>
      <c r="C15" s="48"/>
      <c r="D15" s="48"/>
      <c r="E15" s="48"/>
      <c r="F15" s="48"/>
      <c r="G15" s="49"/>
      <c r="H15" s="49"/>
      <c r="I15" s="49"/>
      <c r="J15" s="49"/>
      <c r="K15" s="49"/>
      <c r="L15" s="50"/>
      <c r="M15" s="50"/>
      <c r="N15" s="50"/>
      <c r="O15" s="50"/>
    </row>
    <row r="16" spans="1:15" s="51" customFormat="1" ht="37.5" customHeight="1" x14ac:dyDescent="0.35">
      <c r="A16" s="61" t="s">
        <v>133</v>
      </c>
      <c r="B16" s="540" t="s">
        <v>542</v>
      </c>
      <c r="C16" s="540"/>
      <c r="D16" s="540"/>
      <c r="E16" s="540"/>
      <c r="F16" s="540"/>
      <c r="G16" s="541" t="s">
        <v>135</v>
      </c>
      <c r="H16" s="541"/>
      <c r="I16" s="542" t="s">
        <v>571</v>
      </c>
      <c r="J16" s="542"/>
      <c r="K16" s="542"/>
      <c r="L16" s="542"/>
      <c r="M16" s="542"/>
      <c r="N16" s="542"/>
      <c r="O16" s="542"/>
    </row>
    <row r="17" spans="1:18" ht="9" customHeight="1" x14ac:dyDescent="0.35">
      <c r="A17" s="47"/>
      <c r="B17" s="49"/>
      <c r="C17" s="48"/>
      <c r="D17" s="48"/>
      <c r="E17" s="48"/>
      <c r="F17" s="48"/>
      <c r="G17" s="49"/>
      <c r="H17" s="49"/>
      <c r="I17" s="49"/>
      <c r="J17" s="49"/>
      <c r="K17" s="49"/>
      <c r="L17" s="50"/>
      <c r="M17" s="50"/>
      <c r="N17" s="50"/>
      <c r="O17" s="50"/>
    </row>
    <row r="18" spans="1:18" ht="56.25" customHeight="1" x14ac:dyDescent="0.35">
      <c r="A18" s="61" t="s">
        <v>137</v>
      </c>
      <c r="B18" s="543" t="s">
        <v>387</v>
      </c>
      <c r="C18" s="543"/>
      <c r="D18" s="543"/>
      <c r="E18" s="543"/>
      <c r="F18" s="61" t="s">
        <v>139</v>
      </c>
      <c r="G18" s="544" t="s">
        <v>388</v>
      </c>
      <c r="H18" s="544"/>
      <c r="I18" s="544"/>
      <c r="J18" s="61" t="s">
        <v>141</v>
      </c>
      <c r="K18" s="540" t="s">
        <v>389</v>
      </c>
      <c r="L18" s="540"/>
      <c r="M18" s="540"/>
      <c r="N18" s="540"/>
      <c r="O18" s="540"/>
    </row>
    <row r="19" spans="1:18" ht="9" customHeight="1" x14ac:dyDescent="0.35">
      <c r="A19" s="41"/>
      <c r="B19" s="40"/>
      <c r="C19" s="545"/>
      <c r="D19" s="545"/>
      <c r="E19" s="545"/>
      <c r="F19" s="545"/>
      <c r="G19" s="545"/>
      <c r="H19" s="545"/>
      <c r="I19" s="545"/>
      <c r="J19" s="545"/>
      <c r="K19" s="545"/>
      <c r="L19" s="545"/>
      <c r="M19" s="545"/>
      <c r="N19" s="545"/>
      <c r="O19" s="545"/>
    </row>
    <row r="21" spans="1:18" ht="16.5" customHeight="1" x14ac:dyDescent="0.35">
      <c r="A21" s="72"/>
      <c r="B21" s="73"/>
      <c r="C21" s="73"/>
      <c r="D21" s="73"/>
      <c r="E21" s="73"/>
      <c r="F21" s="73"/>
      <c r="G21" s="73"/>
      <c r="H21" s="73"/>
      <c r="I21" s="73"/>
      <c r="J21" s="73"/>
      <c r="K21" s="73"/>
      <c r="L21" s="73"/>
      <c r="M21" s="73"/>
      <c r="N21" s="73"/>
      <c r="O21" s="73"/>
    </row>
    <row r="22" spans="1:18" ht="32.15" customHeight="1" x14ac:dyDescent="0.35">
      <c r="A22" s="546" t="s">
        <v>143</v>
      </c>
      <c r="B22" s="547"/>
      <c r="C22" s="547"/>
      <c r="D22" s="547"/>
      <c r="E22" s="547"/>
      <c r="F22" s="547"/>
      <c r="G22" s="547"/>
      <c r="H22" s="547"/>
      <c r="I22" s="547"/>
      <c r="J22" s="547"/>
      <c r="K22" s="547"/>
      <c r="L22" s="547"/>
      <c r="M22" s="547"/>
      <c r="N22" s="547"/>
      <c r="O22" s="525"/>
    </row>
    <row r="23" spans="1:18" ht="32.15" customHeight="1" x14ac:dyDescent="0.35">
      <c r="A23" s="546" t="s">
        <v>390</v>
      </c>
      <c r="B23" s="547"/>
      <c r="C23" s="547"/>
      <c r="D23" s="547"/>
      <c r="E23" s="547"/>
      <c r="F23" s="547"/>
      <c r="G23" s="547"/>
      <c r="H23" s="547"/>
      <c r="I23" s="547"/>
      <c r="J23" s="547"/>
      <c r="K23" s="547"/>
      <c r="L23" s="547"/>
      <c r="M23" s="547"/>
      <c r="N23" s="547"/>
      <c r="O23" s="525"/>
    </row>
    <row r="24" spans="1:18" ht="32.15" customHeight="1" thickBot="1" x14ac:dyDescent="0.4">
      <c r="A24" s="57"/>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8" ht="32.15" customHeight="1" x14ac:dyDescent="0.35">
      <c r="A25" s="54" t="s">
        <v>144</v>
      </c>
      <c r="B25" s="203">
        <v>525200000</v>
      </c>
      <c r="C25" s="203">
        <v>0</v>
      </c>
      <c r="D25" s="203">
        <v>62643000</v>
      </c>
      <c r="E25" s="203">
        <v>6060000</v>
      </c>
      <c r="F25" s="204"/>
      <c r="G25" s="203">
        <v>9985000</v>
      </c>
      <c r="H25" s="203">
        <v>21282721</v>
      </c>
      <c r="I25" s="469"/>
      <c r="J25" s="469"/>
      <c r="K25" s="469"/>
      <c r="L25" s="203"/>
      <c r="M25" s="203"/>
      <c r="N25" s="177">
        <f>SUM(B25:M25)</f>
        <v>625170721</v>
      </c>
      <c r="O25" s="375"/>
      <c r="Q25" s="484"/>
    </row>
    <row r="26" spans="1:18" ht="32.15" customHeight="1" x14ac:dyDescent="0.35">
      <c r="A26" s="54" t="s">
        <v>146</v>
      </c>
      <c r="B26" s="203">
        <v>525200000</v>
      </c>
      <c r="C26" s="203">
        <v>0</v>
      </c>
      <c r="D26" s="203">
        <v>-7004076</v>
      </c>
      <c r="E26" s="1146">
        <v>7611054</v>
      </c>
      <c r="F26" s="204"/>
      <c r="G26" s="204"/>
      <c r="H26" s="203"/>
      <c r="I26" s="203"/>
      <c r="J26" s="203"/>
      <c r="K26" s="203"/>
      <c r="L26" s="203"/>
      <c r="M26" s="203"/>
      <c r="N26" s="177">
        <f t="shared" ref="N26:N30" si="0">SUM(B26:M26)</f>
        <v>525806978</v>
      </c>
      <c r="O26" s="376">
        <f>+(B26+C26+D26+E26+F26+G26+H26+I26+J26+K26+L26+M26)/N25</f>
        <v>0.84106142584370969</v>
      </c>
      <c r="Q26" s="176"/>
    </row>
    <row r="27" spans="1:18" ht="32.15" customHeight="1" x14ac:dyDescent="0.35">
      <c r="A27" s="54" t="s">
        <v>148</v>
      </c>
      <c r="B27" s="204">
        <v>0</v>
      </c>
      <c r="C27" s="203">
        <v>13146729</v>
      </c>
      <c r="D27" s="203">
        <v>47864537</v>
      </c>
      <c r="E27" s="1146">
        <v>47519077</v>
      </c>
      <c r="F27" s="203">
        <v>0</v>
      </c>
      <c r="G27" s="203">
        <v>0</v>
      </c>
      <c r="H27" s="203">
        <v>0</v>
      </c>
      <c r="I27" s="203">
        <v>0</v>
      </c>
      <c r="J27" s="203">
        <v>0</v>
      </c>
      <c r="K27" s="203">
        <v>0</v>
      </c>
      <c r="L27" s="203">
        <v>0</v>
      </c>
      <c r="M27" s="203">
        <v>0</v>
      </c>
      <c r="N27" s="177">
        <f t="shared" si="0"/>
        <v>108530343</v>
      </c>
      <c r="O27" s="376">
        <f>+N27/N26</f>
        <v>0.20640719416241751</v>
      </c>
    </row>
    <row r="28" spans="1:18" ht="32.15" customHeight="1" x14ac:dyDescent="0.35">
      <c r="A28" s="54" t="s">
        <v>393</v>
      </c>
      <c r="B28" s="204">
        <v>0</v>
      </c>
      <c r="C28" s="203">
        <v>9665400</v>
      </c>
      <c r="D28" s="203">
        <v>0</v>
      </c>
      <c r="E28" s="1147"/>
      <c r="F28" s="204"/>
      <c r="G28" s="204"/>
      <c r="H28" s="204"/>
      <c r="I28" s="204"/>
      <c r="J28" s="204"/>
      <c r="K28" s="204"/>
      <c r="L28" s="204"/>
      <c r="M28" s="204"/>
      <c r="N28" s="177">
        <f t="shared" si="0"/>
        <v>9665400</v>
      </c>
      <c r="O28" s="377"/>
    </row>
    <row r="29" spans="1:18" ht="32.15" customHeight="1" x14ac:dyDescent="0.35">
      <c r="A29" s="54" t="s">
        <v>394</v>
      </c>
      <c r="B29" s="204">
        <v>0</v>
      </c>
      <c r="C29" s="204">
        <v>0</v>
      </c>
      <c r="D29" s="203">
        <v>0</v>
      </c>
      <c r="E29" s="1147">
        <v>0</v>
      </c>
      <c r="F29" s="204"/>
      <c r="G29" s="204"/>
      <c r="H29" s="204"/>
      <c r="I29" s="204"/>
      <c r="J29" s="204"/>
      <c r="K29" s="204"/>
      <c r="L29" s="204"/>
      <c r="M29" s="204"/>
      <c r="N29" s="177">
        <f t="shared" si="0"/>
        <v>0</v>
      </c>
      <c r="O29" s="377"/>
    </row>
    <row r="30" spans="1:18" ht="32.15" customHeight="1" x14ac:dyDescent="0.35">
      <c r="A30" s="55" t="s">
        <v>154</v>
      </c>
      <c r="B30" s="462">
        <v>5700000</v>
      </c>
      <c r="C30" s="462">
        <v>3965400</v>
      </c>
      <c r="D30" s="470">
        <v>0</v>
      </c>
      <c r="E30" s="1149">
        <v>0</v>
      </c>
      <c r="F30" s="470"/>
      <c r="G30" s="470"/>
      <c r="H30" s="470"/>
      <c r="I30" s="470"/>
      <c r="J30" s="470"/>
      <c r="K30" s="470"/>
      <c r="L30" s="470"/>
      <c r="M30" s="470"/>
      <c r="N30" s="178">
        <f t="shared" si="0"/>
        <v>9665400</v>
      </c>
      <c r="O30" s="378">
        <f>N30/N28</f>
        <v>1</v>
      </c>
      <c r="R30" s="176"/>
    </row>
    <row r="31" spans="1:18" s="56" customFormat="1" ht="16.5" customHeight="1" x14ac:dyDescent="0.3"/>
    <row r="32" spans="1:18" s="56" customFormat="1" ht="17.25" customHeight="1" x14ac:dyDescent="0.3"/>
    <row r="33" spans="1:14" x14ac:dyDescent="0.35">
      <c r="N33" s="176"/>
    </row>
    <row r="34" spans="1:14" ht="48" customHeight="1" x14ac:dyDescent="0.35">
      <c r="A34" s="548" t="s">
        <v>395</v>
      </c>
      <c r="B34" s="549"/>
      <c r="C34" s="549"/>
      <c r="D34" s="549"/>
      <c r="E34" s="549"/>
      <c r="F34" s="549"/>
      <c r="G34" s="549"/>
      <c r="H34" s="549"/>
      <c r="I34" s="550"/>
    </row>
    <row r="35" spans="1:14" ht="50.25" customHeight="1" x14ac:dyDescent="0.35">
      <c r="A35" s="132" t="s">
        <v>396</v>
      </c>
      <c r="B35" s="551" t="str">
        <f>+B12</f>
        <v>Implementar 3 acciones de transformación cultural que promuevan y garanticen el libre ejercicio de los derechos de las mujeres y la equidad de género a través de mecanismos de cambio cultural y comportamental desarrollados con las comunidades</v>
      </c>
      <c r="C35" s="552"/>
      <c r="D35" s="552"/>
      <c r="E35" s="552"/>
      <c r="F35" s="552"/>
      <c r="G35" s="552"/>
      <c r="H35" s="552"/>
      <c r="I35" s="553"/>
    </row>
    <row r="36" spans="1:14" ht="18.75" customHeight="1" x14ac:dyDescent="0.35">
      <c r="A36" s="522" t="s">
        <v>159</v>
      </c>
      <c r="B36" s="300">
        <v>2024</v>
      </c>
      <c r="C36" s="300">
        <v>2025</v>
      </c>
      <c r="D36" s="300">
        <v>2026</v>
      </c>
      <c r="E36" s="300">
        <v>2027</v>
      </c>
      <c r="F36" s="300" t="s">
        <v>397</v>
      </c>
      <c r="G36" s="524" t="s">
        <v>161</v>
      </c>
      <c r="H36" s="524"/>
      <c r="I36" s="524"/>
    </row>
    <row r="37" spans="1:14" ht="31.5" customHeight="1" x14ac:dyDescent="0.35">
      <c r="A37" s="523"/>
      <c r="B37" s="215">
        <v>1</v>
      </c>
      <c r="C37" s="304">
        <v>1</v>
      </c>
      <c r="D37" s="215">
        <v>1</v>
      </c>
      <c r="E37" s="215">
        <v>0</v>
      </c>
      <c r="F37" s="300">
        <f>B37+C37+D37+E37</f>
        <v>3</v>
      </c>
      <c r="G37" s="524"/>
      <c r="H37" s="524"/>
      <c r="I37" s="524"/>
    </row>
    <row r="38" spans="1:14" ht="33" customHeight="1" x14ac:dyDescent="0.35">
      <c r="A38" s="219" t="s">
        <v>163</v>
      </c>
      <c r="B38" s="558">
        <v>0.2</v>
      </c>
      <c r="C38" s="559"/>
      <c r="D38" s="560" t="s">
        <v>398</v>
      </c>
      <c r="E38" s="561"/>
      <c r="F38" s="561"/>
      <c r="G38" s="561"/>
      <c r="H38" s="561"/>
      <c r="I38" s="562"/>
    </row>
    <row r="39" spans="1:14" s="58" customFormat="1" ht="48.65" customHeight="1" x14ac:dyDescent="0.35">
      <c r="A39" s="522" t="s">
        <v>399</v>
      </c>
      <c r="B39" s="219" t="s">
        <v>400</v>
      </c>
      <c r="C39" s="132" t="s">
        <v>206</v>
      </c>
      <c r="D39" s="554" t="s">
        <v>208</v>
      </c>
      <c r="E39" s="555"/>
      <c r="F39" s="554" t="s">
        <v>210</v>
      </c>
      <c r="G39" s="555"/>
      <c r="H39" s="113" t="s">
        <v>212</v>
      </c>
      <c r="I39" s="112" t="s">
        <v>213</v>
      </c>
    </row>
    <row r="40" spans="1:14" ht="28" x14ac:dyDescent="0.35">
      <c r="A40" s="523"/>
      <c r="B40" s="305">
        <v>0</v>
      </c>
      <c r="C40" s="222">
        <v>0</v>
      </c>
      <c r="D40" s="563" t="s">
        <v>305</v>
      </c>
      <c r="E40" s="564"/>
      <c r="F40" s="563" t="s">
        <v>305</v>
      </c>
      <c r="G40" s="564"/>
      <c r="H40" s="299" t="s">
        <v>403</v>
      </c>
      <c r="I40" s="141" t="s">
        <v>305</v>
      </c>
    </row>
    <row r="41" spans="1:14" s="58" customFormat="1" ht="48.65" customHeight="1" x14ac:dyDescent="0.35">
      <c r="A41" s="522" t="s">
        <v>405</v>
      </c>
      <c r="B41" s="217" t="s">
        <v>400</v>
      </c>
      <c r="C41" s="113" t="s">
        <v>206</v>
      </c>
      <c r="D41" s="554" t="s">
        <v>208</v>
      </c>
      <c r="E41" s="555"/>
      <c r="F41" s="554" t="s">
        <v>210</v>
      </c>
      <c r="G41" s="555"/>
      <c r="H41" s="113" t="s">
        <v>212</v>
      </c>
      <c r="I41" s="112" t="s">
        <v>213</v>
      </c>
    </row>
    <row r="42" spans="1:14" ht="95.25" customHeight="1" x14ac:dyDescent="0.35">
      <c r="A42" s="523"/>
      <c r="B42" s="305">
        <v>0.02</v>
      </c>
      <c r="C42" s="222">
        <v>0.02</v>
      </c>
      <c r="D42" s="556" t="s">
        <v>572</v>
      </c>
      <c r="E42" s="557"/>
      <c r="F42" s="556" t="s">
        <v>573</v>
      </c>
      <c r="G42" s="557"/>
      <c r="H42" s="299" t="s">
        <v>403</v>
      </c>
      <c r="I42" s="350" t="s">
        <v>574</v>
      </c>
    </row>
    <row r="43" spans="1:14" s="58" customFormat="1" ht="48.65" customHeight="1" x14ac:dyDescent="0.35">
      <c r="A43" s="522" t="s">
        <v>409</v>
      </c>
      <c r="B43" s="217" t="s">
        <v>400</v>
      </c>
      <c r="C43" s="113" t="s">
        <v>206</v>
      </c>
      <c r="D43" s="554" t="s">
        <v>208</v>
      </c>
      <c r="E43" s="555"/>
      <c r="F43" s="554" t="s">
        <v>210</v>
      </c>
      <c r="G43" s="555"/>
      <c r="H43" s="113" t="s">
        <v>212</v>
      </c>
      <c r="I43" s="112" t="s">
        <v>213</v>
      </c>
    </row>
    <row r="44" spans="1:14" ht="117" customHeight="1" x14ac:dyDescent="0.35">
      <c r="A44" s="523"/>
      <c r="B44" s="305">
        <v>0</v>
      </c>
      <c r="C44" s="222">
        <v>0</v>
      </c>
      <c r="D44" s="556" t="s">
        <v>575</v>
      </c>
      <c r="E44" s="557"/>
      <c r="F44" s="556" t="s">
        <v>576</v>
      </c>
      <c r="G44" s="557"/>
      <c r="H44" s="299" t="s">
        <v>403</v>
      </c>
      <c r="I44" s="350" t="s">
        <v>574</v>
      </c>
    </row>
    <row r="45" spans="1:14" s="58" customFormat="1" ht="48.65" customHeight="1" x14ac:dyDescent="0.35">
      <c r="A45" s="522" t="s">
        <v>413</v>
      </c>
      <c r="B45" s="217" t="s">
        <v>400</v>
      </c>
      <c r="C45" s="217" t="s">
        <v>206</v>
      </c>
      <c r="D45" s="554" t="s">
        <v>208</v>
      </c>
      <c r="E45" s="555"/>
      <c r="F45" s="554" t="s">
        <v>210</v>
      </c>
      <c r="G45" s="555"/>
      <c r="H45" s="113" t="s">
        <v>212</v>
      </c>
      <c r="I45" s="113" t="s">
        <v>213</v>
      </c>
    </row>
    <row r="46" spans="1:14" ht="205.5" customHeight="1" x14ac:dyDescent="0.35">
      <c r="A46" s="523"/>
      <c r="B46" s="305">
        <v>0.05</v>
      </c>
      <c r="C46" s="222">
        <v>0.05</v>
      </c>
      <c r="D46" s="565" t="s">
        <v>852</v>
      </c>
      <c r="E46" s="557"/>
      <c r="F46" s="556" t="s">
        <v>847</v>
      </c>
      <c r="G46" s="557"/>
      <c r="H46" s="299" t="s">
        <v>403</v>
      </c>
      <c r="I46" s="350" t="s">
        <v>574</v>
      </c>
    </row>
    <row r="47" spans="1:14" s="58" customFormat="1" ht="48.65" customHeight="1" x14ac:dyDescent="0.35">
      <c r="A47" s="522" t="s">
        <v>415</v>
      </c>
      <c r="B47" s="217" t="s">
        <v>400</v>
      </c>
      <c r="C47" s="113" t="s">
        <v>206</v>
      </c>
      <c r="D47" s="554" t="s">
        <v>208</v>
      </c>
      <c r="E47" s="555"/>
      <c r="F47" s="554" t="s">
        <v>210</v>
      </c>
      <c r="G47" s="555"/>
      <c r="H47" s="113" t="s">
        <v>212</v>
      </c>
      <c r="I47" s="112" t="s">
        <v>213</v>
      </c>
    </row>
    <row r="48" spans="1:14" x14ac:dyDescent="0.35">
      <c r="A48" s="523"/>
      <c r="B48" s="305">
        <v>0.05</v>
      </c>
      <c r="C48" s="222"/>
      <c r="D48" s="565"/>
      <c r="E48" s="557"/>
      <c r="F48" s="565"/>
      <c r="G48" s="557"/>
      <c r="H48" s="215"/>
      <c r="I48" s="142"/>
    </row>
    <row r="49" spans="1:9" s="58" customFormat="1" ht="48.65" customHeight="1" x14ac:dyDescent="0.35">
      <c r="A49" s="522" t="s">
        <v>416</v>
      </c>
      <c r="B49" s="216" t="s">
        <v>400</v>
      </c>
      <c r="C49" s="113" t="s">
        <v>206</v>
      </c>
      <c r="D49" s="554" t="s">
        <v>208</v>
      </c>
      <c r="E49" s="555"/>
      <c r="F49" s="554" t="s">
        <v>210</v>
      </c>
      <c r="G49" s="555"/>
      <c r="H49" s="113" t="s">
        <v>212</v>
      </c>
      <c r="I49" s="112" t="s">
        <v>213</v>
      </c>
    </row>
    <row r="50" spans="1:9" ht="14.5" thickBot="1" x14ac:dyDescent="0.4">
      <c r="A50" s="566"/>
      <c r="B50" s="334">
        <v>0.1</v>
      </c>
      <c r="C50" s="356"/>
      <c r="D50" s="567"/>
      <c r="E50" s="568"/>
      <c r="F50" s="565"/>
      <c r="G50" s="557"/>
      <c r="H50" s="299"/>
      <c r="I50" s="350"/>
    </row>
    <row r="51" spans="1:9" ht="48.65" customHeight="1" thickBot="1" x14ac:dyDescent="0.4">
      <c r="A51" s="522" t="s">
        <v>417</v>
      </c>
      <c r="B51" s="303" t="s">
        <v>400</v>
      </c>
      <c r="C51" s="132" t="s">
        <v>206</v>
      </c>
      <c r="D51" s="554" t="s">
        <v>208</v>
      </c>
      <c r="E51" s="555"/>
      <c r="F51" s="554" t="s">
        <v>210</v>
      </c>
      <c r="G51" s="555"/>
      <c r="H51" s="113" t="s">
        <v>212</v>
      </c>
      <c r="I51" s="112" t="s">
        <v>213</v>
      </c>
    </row>
    <row r="52" spans="1:9" ht="14.5" thickBot="1" x14ac:dyDescent="0.4">
      <c r="A52" s="566"/>
      <c r="B52" s="334">
        <v>0.1</v>
      </c>
      <c r="C52" s="334"/>
      <c r="D52" s="565"/>
      <c r="E52" s="569"/>
      <c r="F52" s="565"/>
      <c r="G52" s="570"/>
      <c r="H52" s="299"/>
      <c r="I52" s="350"/>
    </row>
    <row r="53" spans="1:9" ht="48.65" customHeight="1" thickBot="1" x14ac:dyDescent="0.4">
      <c r="A53" s="571" t="s">
        <v>418</v>
      </c>
      <c r="B53" s="335" t="s">
        <v>400</v>
      </c>
      <c r="C53" s="187" t="s">
        <v>206</v>
      </c>
      <c r="D53" s="554" t="s">
        <v>208</v>
      </c>
      <c r="E53" s="555"/>
      <c r="F53" s="554" t="s">
        <v>210</v>
      </c>
      <c r="G53" s="555"/>
      <c r="H53" s="113" t="s">
        <v>212</v>
      </c>
      <c r="I53" s="112" t="s">
        <v>213</v>
      </c>
    </row>
    <row r="54" spans="1:9" ht="14.5" thickBot="1" x14ac:dyDescent="0.4">
      <c r="A54" s="566"/>
      <c r="B54" s="436">
        <v>0.13</v>
      </c>
      <c r="C54" s="190"/>
      <c r="D54" s="565"/>
      <c r="E54" s="569"/>
      <c r="F54" s="567"/>
      <c r="G54" s="572"/>
      <c r="H54" s="299"/>
      <c r="I54" s="350"/>
    </row>
    <row r="55" spans="1:9" ht="48.65" customHeight="1" x14ac:dyDescent="0.35">
      <c r="A55" s="522" t="s">
        <v>419</v>
      </c>
      <c r="B55" s="303" t="s">
        <v>400</v>
      </c>
      <c r="C55" s="132" t="s">
        <v>206</v>
      </c>
      <c r="D55" s="554" t="s">
        <v>208</v>
      </c>
      <c r="E55" s="555"/>
      <c r="F55" s="554" t="s">
        <v>210</v>
      </c>
      <c r="G55" s="555"/>
      <c r="H55" s="113" t="s">
        <v>212</v>
      </c>
      <c r="I55" s="112" t="s">
        <v>213</v>
      </c>
    </row>
    <row r="56" spans="1:9" x14ac:dyDescent="0.35">
      <c r="A56" s="566"/>
      <c r="B56" s="330">
        <v>0.15</v>
      </c>
      <c r="C56" s="190"/>
      <c r="D56" s="573"/>
      <c r="E56" s="574"/>
      <c r="F56" s="573"/>
      <c r="G56" s="574"/>
      <c r="H56" s="299"/>
      <c r="I56" s="350"/>
    </row>
    <row r="57" spans="1:9" ht="48.65" customHeight="1" x14ac:dyDescent="0.35">
      <c r="A57" s="522" t="s">
        <v>420</v>
      </c>
      <c r="B57" s="303" t="s">
        <v>400</v>
      </c>
      <c r="C57" s="132" t="s">
        <v>206</v>
      </c>
      <c r="D57" s="554" t="s">
        <v>208</v>
      </c>
      <c r="E57" s="555"/>
      <c r="F57" s="554" t="s">
        <v>210</v>
      </c>
      <c r="G57" s="555"/>
      <c r="H57" s="113" t="s">
        <v>212</v>
      </c>
      <c r="I57" s="112" t="s">
        <v>213</v>
      </c>
    </row>
    <row r="58" spans="1:9" x14ac:dyDescent="0.35">
      <c r="A58" s="566"/>
      <c r="B58" s="334">
        <v>0.2</v>
      </c>
      <c r="C58" s="190"/>
      <c r="D58" s="573"/>
      <c r="E58" s="574"/>
      <c r="F58" s="573"/>
      <c r="G58" s="574"/>
      <c r="H58" s="299"/>
      <c r="I58" s="350"/>
    </row>
    <row r="59" spans="1:9" ht="48.65" customHeight="1" x14ac:dyDescent="0.35">
      <c r="A59" s="522" t="s">
        <v>421</v>
      </c>
      <c r="B59" s="303" t="s">
        <v>400</v>
      </c>
      <c r="C59" s="132" t="s">
        <v>206</v>
      </c>
      <c r="D59" s="554" t="s">
        <v>208</v>
      </c>
      <c r="E59" s="555"/>
      <c r="F59" s="554" t="s">
        <v>210</v>
      </c>
      <c r="G59" s="555"/>
      <c r="H59" s="113" t="s">
        <v>212</v>
      </c>
      <c r="I59" s="112" t="s">
        <v>213</v>
      </c>
    </row>
    <row r="60" spans="1:9" x14ac:dyDescent="0.35">
      <c r="A60" s="566"/>
      <c r="B60" s="330">
        <v>0.15</v>
      </c>
      <c r="C60" s="330"/>
      <c r="D60" s="565"/>
      <c r="E60" s="557"/>
      <c r="F60" s="565"/>
      <c r="G60" s="557"/>
      <c r="H60" s="299"/>
      <c r="I60" s="350"/>
    </row>
    <row r="61" spans="1:9" ht="48.65" customHeight="1" x14ac:dyDescent="0.35">
      <c r="A61" s="522" t="s">
        <v>422</v>
      </c>
      <c r="B61" s="219" t="s">
        <v>400</v>
      </c>
      <c r="C61" s="132" t="s">
        <v>206</v>
      </c>
      <c r="D61" s="554" t="s">
        <v>208</v>
      </c>
      <c r="E61" s="555"/>
      <c r="F61" s="554" t="s">
        <v>210</v>
      </c>
      <c r="G61" s="555"/>
      <c r="H61" s="113" t="s">
        <v>212</v>
      </c>
      <c r="I61" s="112" t="s">
        <v>213</v>
      </c>
    </row>
    <row r="62" spans="1:9" x14ac:dyDescent="0.35">
      <c r="A62" s="523"/>
      <c r="B62" s="309">
        <v>0.05</v>
      </c>
      <c r="C62" s="301"/>
      <c r="D62" s="565"/>
      <c r="E62" s="557"/>
      <c r="F62" s="565"/>
      <c r="G62" s="557"/>
      <c r="H62" s="299"/>
      <c r="I62" s="350"/>
    </row>
    <row r="63" spans="1:9" x14ac:dyDescent="0.35">
      <c r="B63" s="206">
        <f>B62+B60+B58+B56+B54+B52+B50+B48+B46+B44+B42+B40</f>
        <v>1</v>
      </c>
      <c r="C63" s="206">
        <f>C62+C60+C58+C56+C54+C52+C50+C48+C46+C44+C42+C40</f>
        <v>7.0000000000000007E-2</v>
      </c>
    </row>
    <row r="66" spans="1:11" ht="34.5" customHeight="1" x14ac:dyDescent="0.35">
      <c r="A66" s="578" t="s">
        <v>177</v>
      </c>
      <c r="B66" s="578"/>
      <c r="C66" s="578"/>
      <c r="D66" s="578"/>
      <c r="E66" s="578"/>
      <c r="F66" s="578"/>
      <c r="G66" s="578"/>
      <c r="H66" s="578"/>
      <c r="I66" s="578"/>
      <c r="J66" s="40"/>
      <c r="K66" s="40"/>
    </row>
    <row r="67" spans="1:11" ht="123.75" customHeight="1" x14ac:dyDescent="0.35">
      <c r="A67" s="336" t="s">
        <v>178</v>
      </c>
      <c r="B67" s="575" t="s">
        <v>577</v>
      </c>
      <c r="C67" s="575"/>
      <c r="D67" s="576" t="s">
        <v>578</v>
      </c>
      <c r="E67" s="577"/>
      <c r="F67" s="575" t="s">
        <v>579</v>
      </c>
      <c r="G67" s="575"/>
      <c r="H67" s="575" t="s">
        <v>426</v>
      </c>
      <c r="I67" s="575"/>
      <c r="J67" s="494"/>
      <c r="K67" s="494"/>
    </row>
    <row r="68" spans="1:11" ht="40.5" customHeight="1" x14ac:dyDescent="0.35">
      <c r="A68" s="336" t="s">
        <v>580</v>
      </c>
      <c r="B68" s="498">
        <v>0.04</v>
      </c>
      <c r="C68" s="498"/>
      <c r="D68" s="599">
        <v>0.08</v>
      </c>
      <c r="E68" s="600"/>
      <c r="F68" s="498">
        <v>0.08</v>
      </c>
      <c r="G68" s="498"/>
      <c r="H68" s="498">
        <v>0</v>
      </c>
      <c r="I68" s="498"/>
      <c r="J68" s="495"/>
      <c r="K68" s="495"/>
    </row>
    <row r="69" spans="1:11" ht="30" customHeight="1" x14ac:dyDescent="0.35">
      <c r="A69" s="579" t="s">
        <v>367</v>
      </c>
      <c r="B69" s="337" t="s">
        <v>99</v>
      </c>
      <c r="C69" s="337" t="s">
        <v>206</v>
      </c>
      <c r="D69" s="337" t="s">
        <v>99</v>
      </c>
      <c r="E69" s="337" t="s">
        <v>206</v>
      </c>
      <c r="F69" s="337" t="s">
        <v>99</v>
      </c>
      <c r="G69" s="337" t="s">
        <v>206</v>
      </c>
      <c r="H69" s="337" t="s">
        <v>99</v>
      </c>
      <c r="I69" s="337" t="s">
        <v>206</v>
      </c>
      <c r="J69" s="338"/>
      <c r="K69" s="338"/>
    </row>
    <row r="70" spans="1:11" x14ac:dyDescent="0.35">
      <c r="A70" s="579"/>
      <c r="B70" s="390">
        <v>0</v>
      </c>
      <c r="C70" s="339">
        <v>0</v>
      </c>
      <c r="D70" s="390">
        <v>0</v>
      </c>
      <c r="E70" s="339">
        <v>0</v>
      </c>
      <c r="F70" s="390">
        <v>0</v>
      </c>
      <c r="G70" s="339">
        <v>0</v>
      </c>
      <c r="H70" s="390">
        <v>0</v>
      </c>
      <c r="I70" s="339"/>
      <c r="J70" s="340"/>
      <c r="K70" s="341"/>
    </row>
    <row r="71" spans="1:11" ht="27.9" customHeight="1" x14ac:dyDescent="0.35">
      <c r="A71" s="336" t="s">
        <v>427</v>
      </c>
      <c r="B71" s="505" t="s">
        <v>459</v>
      </c>
      <c r="C71" s="580"/>
      <c r="D71" s="505" t="s">
        <v>459</v>
      </c>
      <c r="E71" s="580"/>
      <c r="F71" s="505" t="s">
        <v>459</v>
      </c>
      <c r="G71" s="580"/>
      <c r="H71" s="581"/>
      <c r="I71" s="581"/>
      <c r="J71" s="496"/>
      <c r="K71" s="496"/>
    </row>
    <row r="72" spans="1:11" x14ac:dyDescent="0.35">
      <c r="A72" s="336" t="s">
        <v>430</v>
      </c>
      <c r="B72" s="503" t="s">
        <v>305</v>
      </c>
      <c r="C72" s="503"/>
      <c r="D72" s="503" t="s">
        <v>305</v>
      </c>
      <c r="E72" s="503"/>
      <c r="F72" s="503" t="s">
        <v>305</v>
      </c>
      <c r="G72" s="503"/>
      <c r="H72" s="503"/>
      <c r="I72" s="503"/>
      <c r="J72" s="485"/>
      <c r="K72" s="485"/>
    </row>
    <row r="73" spans="1:11" ht="30.75" customHeight="1" x14ac:dyDescent="0.35">
      <c r="A73" s="579" t="s">
        <v>368</v>
      </c>
      <c r="B73" s="337" t="s">
        <v>99</v>
      </c>
      <c r="C73" s="337" t="s">
        <v>206</v>
      </c>
      <c r="D73" s="337" t="s">
        <v>99</v>
      </c>
      <c r="E73" s="337" t="s">
        <v>206</v>
      </c>
      <c r="F73" s="337" t="s">
        <v>99</v>
      </c>
      <c r="G73" s="337" t="s">
        <v>206</v>
      </c>
      <c r="H73" s="337" t="s">
        <v>99</v>
      </c>
      <c r="I73" s="337" t="s">
        <v>206</v>
      </c>
      <c r="J73" s="338"/>
      <c r="K73" s="338"/>
    </row>
    <row r="74" spans="1:11" x14ac:dyDescent="0.35">
      <c r="A74" s="579"/>
      <c r="B74" s="390">
        <v>0</v>
      </c>
      <c r="C74" s="339">
        <v>0</v>
      </c>
      <c r="D74" s="390">
        <v>0.09</v>
      </c>
      <c r="E74" s="339">
        <v>0.09</v>
      </c>
      <c r="F74" s="390">
        <v>0.09</v>
      </c>
      <c r="G74" s="390">
        <v>0.09</v>
      </c>
      <c r="H74" s="458">
        <v>0</v>
      </c>
      <c r="I74" s="459"/>
      <c r="J74" s="340"/>
      <c r="K74" s="342"/>
    </row>
    <row r="75" spans="1:11" ht="297.64999999999998" customHeight="1" x14ac:dyDescent="0.35">
      <c r="A75" s="336" t="s">
        <v>427</v>
      </c>
      <c r="B75" s="505" t="s">
        <v>459</v>
      </c>
      <c r="C75" s="580"/>
      <c r="D75" s="581" t="s">
        <v>581</v>
      </c>
      <c r="E75" s="581"/>
      <c r="F75" s="581" t="s">
        <v>582</v>
      </c>
      <c r="G75" s="582"/>
      <c r="H75" s="461"/>
      <c r="I75" s="461"/>
      <c r="J75" s="497"/>
      <c r="K75" s="497"/>
    </row>
    <row r="76" spans="1:11" ht="28.25" customHeight="1" x14ac:dyDescent="0.35">
      <c r="A76" s="336" t="s">
        <v>430</v>
      </c>
      <c r="B76" s="503" t="s">
        <v>305</v>
      </c>
      <c r="C76" s="503"/>
      <c r="D76" s="504" t="s">
        <v>432</v>
      </c>
      <c r="E76" s="503"/>
      <c r="F76" s="504" t="s">
        <v>475</v>
      </c>
      <c r="G76" s="505"/>
      <c r="H76" s="461"/>
      <c r="I76" s="461"/>
      <c r="J76" s="485"/>
      <c r="K76" s="485"/>
    </row>
    <row r="77" spans="1:11" ht="30.75" customHeight="1" x14ac:dyDescent="0.35">
      <c r="A77" s="579" t="s">
        <v>369</v>
      </c>
      <c r="B77" s="337" t="s">
        <v>99</v>
      </c>
      <c r="C77" s="337" t="s">
        <v>206</v>
      </c>
      <c r="D77" s="337" t="s">
        <v>99</v>
      </c>
      <c r="E77" s="337" t="s">
        <v>206</v>
      </c>
      <c r="F77" s="337" t="s">
        <v>99</v>
      </c>
      <c r="G77" s="337" t="s">
        <v>206</v>
      </c>
      <c r="H77" s="460" t="s">
        <v>99</v>
      </c>
      <c r="I77" s="460" t="s">
        <v>206</v>
      </c>
      <c r="J77" s="338"/>
      <c r="K77" s="338"/>
    </row>
    <row r="78" spans="1:11" x14ac:dyDescent="0.35">
      <c r="A78" s="579"/>
      <c r="B78" s="390">
        <v>0</v>
      </c>
      <c r="C78" s="339">
        <v>0</v>
      </c>
      <c r="D78" s="390">
        <v>0.09</v>
      </c>
      <c r="E78" s="339">
        <v>0.09</v>
      </c>
      <c r="F78" s="390">
        <v>0.09</v>
      </c>
      <c r="G78" s="339">
        <v>0.09</v>
      </c>
      <c r="H78" s="390">
        <v>0</v>
      </c>
      <c r="I78" s="339"/>
      <c r="J78" s="340"/>
      <c r="K78" s="342"/>
    </row>
    <row r="79" spans="1:11" ht="303.64999999999998" customHeight="1" x14ac:dyDescent="0.35">
      <c r="A79" s="336" t="s">
        <v>427</v>
      </c>
      <c r="B79" s="503" t="s">
        <v>459</v>
      </c>
      <c r="C79" s="503"/>
      <c r="D79" s="581" t="s">
        <v>583</v>
      </c>
      <c r="E79" s="581"/>
      <c r="F79" s="581" t="s">
        <v>584</v>
      </c>
      <c r="G79" s="581"/>
      <c r="H79" s="581"/>
      <c r="I79" s="581"/>
      <c r="J79" s="485"/>
      <c r="K79" s="485"/>
    </row>
    <row r="80" spans="1:11" x14ac:dyDescent="0.35">
      <c r="A80" s="336" t="s">
        <v>430</v>
      </c>
      <c r="B80" s="503" t="s">
        <v>305</v>
      </c>
      <c r="C80" s="503"/>
      <c r="D80" s="585" t="s">
        <v>432</v>
      </c>
      <c r="E80" s="580"/>
      <c r="F80" s="504" t="s">
        <v>475</v>
      </c>
      <c r="G80" s="503"/>
      <c r="H80" s="503"/>
      <c r="I80" s="503"/>
      <c r="J80" s="485"/>
      <c r="K80" s="485"/>
    </row>
    <row r="81" spans="1:11" ht="30.75" customHeight="1" x14ac:dyDescent="0.35">
      <c r="A81" s="579" t="s">
        <v>370</v>
      </c>
      <c r="B81" s="337" t="s">
        <v>99</v>
      </c>
      <c r="C81" s="337" t="s">
        <v>206</v>
      </c>
      <c r="D81" s="337" t="s">
        <v>99</v>
      </c>
      <c r="E81" s="337" t="s">
        <v>206</v>
      </c>
      <c r="F81" s="337" t="s">
        <v>99</v>
      </c>
      <c r="G81" s="337" t="s">
        <v>206</v>
      </c>
      <c r="H81" s="337" t="s">
        <v>99</v>
      </c>
      <c r="I81" s="337" t="s">
        <v>206</v>
      </c>
      <c r="J81" s="338"/>
      <c r="K81" s="338"/>
    </row>
    <row r="82" spans="1:11" x14ac:dyDescent="0.35">
      <c r="A82" s="579"/>
      <c r="B82" s="390">
        <v>0.11</v>
      </c>
      <c r="C82" s="339">
        <v>0.11</v>
      </c>
      <c r="D82" s="390">
        <v>0.09</v>
      </c>
      <c r="E82" s="339">
        <v>0.09</v>
      </c>
      <c r="F82" s="390">
        <v>0.09</v>
      </c>
      <c r="G82" s="339">
        <v>0.09</v>
      </c>
      <c r="H82" s="390">
        <v>0</v>
      </c>
      <c r="I82" s="339"/>
      <c r="J82" s="340"/>
      <c r="K82" s="342"/>
    </row>
    <row r="83" spans="1:11" ht="409.5" customHeight="1" x14ac:dyDescent="0.35">
      <c r="A83" s="336" t="s">
        <v>427</v>
      </c>
      <c r="B83" s="581" t="s">
        <v>585</v>
      </c>
      <c r="C83" s="581"/>
      <c r="D83" s="581" t="s">
        <v>586</v>
      </c>
      <c r="E83" s="581"/>
      <c r="F83" s="583" t="s">
        <v>853</v>
      </c>
      <c r="G83" s="584"/>
      <c r="H83" s="583"/>
      <c r="I83" s="584"/>
      <c r="J83" s="485"/>
      <c r="K83" s="485"/>
    </row>
    <row r="84" spans="1:11" ht="14.5" x14ac:dyDescent="0.35">
      <c r="A84" s="336" t="s">
        <v>430</v>
      </c>
      <c r="B84" s="504" t="s">
        <v>431</v>
      </c>
      <c r="C84" s="504"/>
      <c r="D84" s="586" t="s">
        <v>432</v>
      </c>
      <c r="E84" s="587"/>
      <c r="F84" s="504" t="s">
        <v>475</v>
      </c>
      <c r="G84" s="504"/>
      <c r="H84" s="504"/>
      <c r="I84" s="504"/>
      <c r="J84" s="485"/>
      <c r="K84" s="485"/>
    </row>
    <row r="85" spans="1:11" x14ac:dyDescent="0.35">
      <c r="A85" s="579" t="s">
        <v>373</v>
      </c>
      <c r="B85" s="337" t="s">
        <v>99</v>
      </c>
      <c r="C85" s="337" t="s">
        <v>206</v>
      </c>
      <c r="D85" s="337" t="s">
        <v>99</v>
      </c>
      <c r="E85" s="337" t="s">
        <v>206</v>
      </c>
      <c r="F85" s="337" t="s">
        <v>99</v>
      </c>
      <c r="G85" s="337" t="s">
        <v>206</v>
      </c>
      <c r="H85" s="337" t="s">
        <v>99</v>
      </c>
      <c r="I85" s="337" t="s">
        <v>206</v>
      </c>
      <c r="J85" s="338"/>
      <c r="K85" s="338"/>
    </row>
    <row r="86" spans="1:11" x14ac:dyDescent="0.35">
      <c r="A86" s="579"/>
      <c r="B86" s="390">
        <v>0.11</v>
      </c>
      <c r="C86" s="339"/>
      <c r="D86" s="390">
        <v>0.09</v>
      </c>
      <c r="E86" s="339"/>
      <c r="F86" s="390">
        <v>0.09</v>
      </c>
      <c r="G86" s="339"/>
      <c r="H86" s="390">
        <v>0</v>
      </c>
      <c r="I86" s="339"/>
      <c r="J86" s="340"/>
      <c r="K86" s="342"/>
    </row>
    <row r="87" spans="1:11" ht="28" x14ac:dyDescent="0.35">
      <c r="A87" s="336" t="s">
        <v>427</v>
      </c>
      <c r="B87" s="581"/>
      <c r="C87" s="581"/>
      <c r="D87" s="505"/>
      <c r="E87" s="580"/>
      <c r="F87" s="581"/>
      <c r="G87" s="581"/>
      <c r="H87" s="581"/>
      <c r="I87" s="581"/>
      <c r="J87" s="492"/>
      <c r="K87" s="492"/>
    </row>
    <row r="88" spans="1:11" ht="14.5" x14ac:dyDescent="0.35">
      <c r="A88" s="336" t="s">
        <v>430</v>
      </c>
      <c r="B88" s="501"/>
      <c r="C88" s="501"/>
      <c r="D88" s="422"/>
      <c r="E88" s="422"/>
      <c r="F88" s="501"/>
      <c r="G88" s="501"/>
      <c r="H88" s="501"/>
      <c r="I88" s="501"/>
      <c r="J88" s="492"/>
      <c r="K88" s="492"/>
    </row>
    <row r="89" spans="1:11" x14ac:dyDescent="0.35">
      <c r="A89" s="579" t="s">
        <v>374</v>
      </c>
      <c r="B89" s="337" t="s">
        <v>99</v>
      </c>
      <c r="C89" s="337" t="s">
        <v>206</v>
      </c>
      <c r="D89" s="337" t="s">
        <v>99</v>
      </c>
      <c r="E89" s="337" t="s">
        <v>206</v>
      </c>
      <c r="F89" s="337" t="s">
        <v>99</v>
      </c>
      <c r="G89" s="337" t="s">
        <v>206</v>
      </c>
      <c r="H89" s="337" t="s">
        <v>99</v>
      </c>
      <c r="I89" s="337" t="s">
        <v>206</v>
      </c>
      <c r="J89" s="338"/>
      <c r="K89" s="338"/>
    </row>
    <row r="90" spans="1:11" x14ac:dyDescent="0.35">
      <c r="A90" s="579"/>
      <c r="B90" s="390">
        <v>0.12</v>
      </c>
      <c r="C90" s="339"/>
      <c r="D90" s="390">
        <v>0.09</v>
      </c>
      <c r="E90" s="339"/>
      <c r="F90" s="390">
        <v>0.09</v>
      </c>
      <c r="G90" s="339"/>
      <c r="H90" s="390">
        <v>0</v>
      </c>
      <c r="I90" s="339"/>
      <c r="J90" s="340"/>
      <c r="K90" s="342"/>
    </row>
    <row r="91" spans="1:11" ht="28" x14ac:dyDescent="0.3">
      <c r="A91" s="336" t="s">
        <v>427</v>
      </c>
      <c r="B91" s="588"/>
      <c r="C91" s="588"/>
      <c r="D91" s="596"/>
      <c r="E91" s="597"/>
      <c r="F91" s="588"/>
      <c r="G91" s="588"/>
      <c r="H91" s="588"/>
      <c r="I91" s="588"/>
      <c r="J91" s="493"/>
      <c r="K91" s="493"/>
    </row>
    <row r="92" spans="1:11" ht="14.5" x14ac:dyDescent="0.35">
      <c r="A92" s="336" t="s">
        <v>430</v>
      </c>
      <c r="B92" s="501"/>
      <c r="C92" s="501"/>
      <c r="D92" s="422"/>
      <c r="E92" s="422"/>
      <c r="F92" s="501"/>
      <c r="G92" s="501"/>
      <c r="H92" s="501"/>
      <c r="I92" s="501"/>
      <c r="J92" s="492"/>
      <c r="K92" s="492"/>
    </row>
    <row r="93" spans="1:11" x14ac:dyDescent="0.35">
      <c r="A93" s="579" t="s">
        <v>375</v>
      </c>
      <c r="B93" s="337" t="s">
        <v>99</v>
      </c>
      <c r="C93" s="337" t="s">
        <v>206</v>
      </c>
      <c r="D93" s="337" t="s">
        <v>99</v>
      </c>
      <c r="E93" s="337" t="s">
        <v>206</v>
      </c>
      <c r="F93" s="337" t="s">
        <v>99</v>
      </c>
      <c r="G93" s="337" t="s">
        <v>206</v>
      </c>
      <c r="H93" s="337" t="s">
        <v>99</v>
      </c>
      <c r="I93" s="337" t="s">
        <v>206</v>
      </c>
      <c r="J93" s="338"/>
      <c r="K93" s="338"/>
    </row>
    <row r="94" spans="1:11" x14ac:dyDescent="0.35">
      <c r="A94" s="579"/>
      <c r="B94" s="390">
        <v>0.11</v>
      </c>
      <c r="C94" s="339"/>
      <c r="D94" s="390">
        <v>0.09</v>
      </c>
      <c r="E94" s="339"/>
      <c r="F94" s="390">
        <v>0.09</v>
      </c>
      <c r="G94" s="339"/>
      <c r="H94" s="390">
        <v>0</v>
      </c>
      <c r="I94" s="339"/>
      <c r="J94" s="340"/>
      <c r="K94" s="342"/>
    </row>
    <row r="95" spans="1:11" ht="28" x14ac:dyDescent="0.3">
      <c r="A95" s="336" t="s">
        <v>427</v>
      </c>
      <c r="B95" s="588"/>
      <c r="C95" s="588"/>
      <c r="D95" s="596"/>
      <c r="E95" s="597"/>
      <c r="F95" s="588"/>
      <c r="G95" s="588"/>
      <c r="H95" s="588"/>
      <c r="I95" s="588"/>
      <c r="J95" s="493"/>
      <c r="K95" s="493"/>
    </row>
    <row r="96" spans="1:11" ht="14.5" x14ac:dyDescent="0.35">
      <c r="A96" s="336" t="s">
        <v>430</v>
      </c>
      <c r="B96" s="501"/>
      <c r="C96" s="501"/>
      <c r="D96" s="422"/>
      <c r="E96" s="422"/>
      <c r="F96" s="501"/>
      <c r="G96" s="501"/>
      <c r="H96" s="501"/>
      <c r="I96" s="501"/>
      <c r="J96" s="492"/>
      <c r="K96" s="492"/>
    </row>
    <row r="97" spans="1:11" x14ac:dyDescent="0.35">
      <c r="A97" s="579" t="s">
        <v>376</v>
      </c>
      <c r="B97" s="337" t="s">
        <v>99</v>
      </c>
      <c r="C97" s="337" t="s">
        <v>206</v>
      </c>
      <c r="D97" s="337" t="s">
        <v>99</v>
      </c>
      <c r="E97" s="337" t="s">
        <v>206</v>
      </c>
      <c r="F97" s="337" t="s">
        <v>99</v>
      </c>
      <c r="G97" s="337" t="s">
        <v>206</v>
      </c>
      <c r="H97" s="337" t="s">
        <v>99</v>
      </c>
      <c r="I97" s="337" t="s">
        <v>206</v>
      </c>
      <c r="J97" s="338"/>
      <c r="K97" s="338"/>
    </row>
    <row r="98" spans="1:11" x14ac:dyDescent="0.35">
      <c r="A98" s="579"/>
      <c r="B98" s="390">
        <v>0.11</v>
      </c>
      <c r="C98" s="339"/>
      <c r="D98" s="390">
        <v>0.09</v>
      </c>
      <c r="E98" s="339"/>
      <c r="F98" s="390">
        <v>0.09</v>
      </c>
      <c r="G98" s="339"/>
      <c r="H98" s="390">
        <v>0</v>
      </c>
      <c r="I98" s="339"/>
      <c r="J98" s="340"/>
      <c r="K98" s="342"/>
    </row>
    <row r="99" spans="1:11" ht="28" x14ac:dyDescent="0.3">
      <c r="A99" s="336" t="s">
        <v>427</v>
      </c>
      <c r="B99" s="589"/>
      <c r="C99" s="589"/>
      <c r="D99" s="596"/>
      <c r="E99" s="597"/>
      <c r="F99" s="589"/>
      <c r="G99" s="589"/>
      <c r="H99" s="589"/>
      <c r="I99" s="589"/>
      <c r="J99" s="493"/>
      <c r="K99" s="493"/>
    </row>
    <row r="100" spans="1:11" ht="14.5" x14ac:dyDescent="0.35">
      <c r="A100" s="336" t="s">
        <v>430</v>
      </c>
      <c r="B100" s="501"/>
      <c r="C100" s="501"/>
      <c r="D100" s="422"/>
      <c r="E100" s="422"/>
      <c r="F100" s="501"/>
      <c r="G100" s="501"/>
      <c r="H100" s="501"/>
      <c r="I100" s="501"/>
      <c r="J100" s="492"/>
      <c r="K100" s="492"/>
    </row>
    <row r="101" spans="1:11" x14ac:dyDescent="0.35">
      <c r="A101" s="579" t="s">
        <v>378</v>
      </c>
      <c r="B101" s="337" t="s">
        <v>99</v>
      </c>
      <c r="C101" s="337" t="s">
        <v>206</v>
      </c>
      <c r="D101" s="337" t="s">
        <v>99</v>
      </c>
      <c r="E101" s="337" t="s">
        <v>206</v>
      </c>
      <c r="F101" s="337" t="s">
        <v>99</v>
      </c>
      <c r="G101" s="337" t="s">
        <v>206</v>
      </c>
      <c r="H101" s="337" t="s">
        <v>99</v>
      </c>
      <c r="I101" s="337" t="s">
        <v>206</v>
      </c>
      <c r="J101" s="338"/>
      <c r="K101" s="338"/>
    </row>
    <row r="102" spans="1:11" x14ac:dyDescent="0.35">
      <c r="A102" s="579"/>
      <c r="B102" s="390">
        <v>0.11</v>
      </c>
      <c r="C102" s="339"/>
      <c r="D102" s="390">
        <v>0.09</v>
      </c>
      <c r="E102" s="339"/>
      <c r="F102" s="390">
        <v>0.09</v>
      </c>
      <c r="G102" s="339"/>
      <c r="H102" s="390">
        <v>0</v>
      </c>
      <c r="I102" s="339"/>
      <c r="J102" s="340"/>
      <c r="K102" s="342"/>
    </row>
    <row r="103" spans="1:11" ht="28" x14ac:dyDescent="0.3">
      <c r="A103" s="336" t="s">
        <v>427</v>
      </c>
      <c r="B103" s="500"/>
      <c r="C103" s="500"/>
      <c r="D103" s="601"/>
      <c r="E103" s="602"/>
      <c r="F103" s="500"/>
      <c r="G103" s="500"/>
      <c r="H103" s="500"/>
      <c r="I103" s="500"/>
      <c r="J103" s="493"/>
      <c r="K103" s="493"/>
    </row>
    <row r="104" spans="1:11" ht="14.5" x14ac:dyDescent="0.35">
      <c r="A104" s="336" t="s">
        <v>430</v>
      </c>
      <c r="B104" s="501"/>
      <c r="C104" s="501"/>
      <c r="D104" s="422"/>
      <c r="E104" s="422"/>
      <c r="F104" s="501"/>
      <c r="G104" s="501"/>
      <c r="H104" s="501"/>
      <c r="I104" s="501"/>
      <c r="J104" s="492"/>
      <c r="K104" s="492"/>
    </row>
    <row r="105" spans="1:11" x14ac:dyDescent="0.35">
      <c r="A105" s="579" t="s">
        <v>379</v>
      </c>
      <c r="B105" s="337" t="s">
        <v>99</v>
      </c>
      <c r="C105" s="337" t="s">
        <v>206</v>
      </c>
      <c r="D105" s="337" t="s">
        <v>99</v>
      </c>
      <c r="E105" s="337" t="s">
        <v>206</v>
      </c>
      <c r="F105" s="337" t="s">
        <v>99</v>
      </c>
      <c r="G105" s="337" t="s">
        <v>206</v>
      </c>
      <c r="H105" s="337" t="s">
        <v>99</v>
      </c>
      <c r="I105" s="337" t="s">
        <v>206</v>
      </c>
      <c r="J105" s="338"/>
      <c r="K105" s="338"/>
    </row>
    <row r="106" spans="1:11" x14ac:dyDescent="0.35">
      <c r="A106" s="579"/>
      <c r="B106" s="390">
        <v>0.11</v>
      </c>
      <c r="C106" s="339"/>
      <c r="D106" s="390">
        <v>0.09</v>
      </c>
      <c r="E106" s="339"/>
      <c r="F106" s="390">
        <v>0.09</v>
      </c>
      <c r="G106" s="339"/>
      <c r="H106" s="390">
        <v>0</v>
      </c>
      <c r="I106" s="339"/>
      <c r="J106" s="340"/>
      <c r="K106" s="342"/>
    </row>
    <row r="107" spans="1:11" ht="28" x14ac:dyDescent="0.3">
      <c r="A107" s="336" t="s">
        <v>427</v>
      </c>
      <c r="B107" s="499"/>
      <c r="C107" s="500"/>
      <c r="D107" s="590"/>
      <c r="E107" s="591"/>
      <c r="F107" s="499"/>
      <c r="G107" s="500"/>
      <c r="H107" s="499"/>
      <c r="I107" s="500"/>
      <c r="J107" s="493"/>
      <c r="K107" s="493"/>
    </row>
    <row r="108" spans="1:11" ht="14.5" x14ac:dyDescent="0.35">
      <c r="A108" s="336" t="s">
        <v>430</v>
      </c>
      <c r="B108" s="501"/>
      <c r="C108" s="502"/>
      <c r="D108" s="422"/>
      <c r="E108" s="423"/>
      <c r="F108" s="501"/>
      <c r="G108" s="502"/>
      <c r="H108" s="501"/>
      <c r="I108" s="502"/>
      <c r="J108" s="492"/>
      <c r="K108" s="492"/>
    </row>
    <row r="109" spans="1:11" x14ac:dyDescent="0.35">
      <c r="A109" s="579" t="s">
        <v>380</v>
      </c>
      <c r="B109" s="337" t="s">
        <v>99</v>
      </c>
      <c r="C109" s="337" t="s">
        <v>206</v>
      </c>
      <c r="D109" s="337" t="s">
        <v>99</v>
      </c>
      <c r="E109" s="337" t="s">
        <v>206</v>
      </c>
      <c r="F109" s="337" t="s">
        <v>99</v>
      </c>
      <c r="G109" s="337" t="s">
        <v>206</v>
      </c>
      <c r="H109" s="337" t="s">
        <v>99</v>
      </c>
      <c r="I109" s="337" t="s">
        <v>206</v>
      </c>
      <c r="J109" s="338"/>
      <c r="K109" s="338"/>
    </row>
    <row r="110" spans="1:11" x14ac:dyDescent="0.35">
      <c r="A110" s="579"/>
      <c r="B110" s="390">
        <v>0.11</v>
      </c>
      <c r="C110" s="339"/>
      <c r="D110" s="390">
        <v>0.09</v>
      </c>
      <c r="E110" s="339"/>
      <c r="F110" s="390">
        <v>0.09</v>
      </c>
      <c r="G110" s="339"/>
      <c r="H110" s="390">
        <v>0</v>
      </c>
      <c r="I110" s="339"/>
      <c r="J110" s="340"/>
      <c r="K110" s="342"/>
    </row>
    <row r="111" spans="1:11" ht="28" x14ac:dyDescent="0.3">
      <c r="A111" s="336" t="s">
        <v>427</v>
      </c>
      <c r="B111" s="588"/>
      <c r="C111" s="588"/>
      <c r="D111" s="596"/>
      <c r="E111" s="597"/>
      <c r="F111" s="588"/>
      <c r="G111" s="588"/>
      <c r="H111" s="588"/>
      <c r="I111" s="588"/>
      <c r="J111" s="493"/>
      <c r="K111" s="493"/>
    </row>
    <row r="112" spans="1:11" ht="14.5" x14ac:dyDescent="0.35">
      <c r="A112" s="336" t="s">
        <v>430</v>
      </c>
      <c r="B112" s="501"/>
      <c r="C112" s="501"/>
      <c r="D112" s="422"/>
      <c r="E112" s="422"/>
      <c r="F112" s="501"/>
      <c r="G112" s="501"/>
      <c r="H112" s="501"/>
      <c r="I112" s="501"/>
      <c r="J112" s="492"/>
      <c r="K112" s="492"/>
    </row>
    <row r="113" spans="1:11" x14ac:dyDescent="0.35">
      <c r="A113" s="579" t="s">
        <v>381</v>
      </c>
      <c r="B113" s="337" t="s">
        <v>99</v>
      </c>
      <c r="C113" s="337" t="s">
        <v>206</v>
      </c>
      <c r="D113" s="337" t="s">
        <v>99</v>
      </c>
      <c r="E113" s="337" t="s">
        <v>206</v>
      </c>
      <c r="F113" s="337" t="s">
        <v>99</v>
      </c>
      <c r="G113" s="337" t="s">
        <v>206</v>
      </c>
      <c r="H113" s="337" t="s">
        <v>99</v>
      </c>
      <c r="I113" s="337" t="s">
        <v>206</v>
      </c>
      <c r="J113" s="338"/>
      <c r="K113" s="338"/>
    </row>
    <row r="114" spans="1:11" x14ac:dyDescent="0.3">
      <c r="A114" s="579"/>
      <c r="B114" s="437">
        <v>0.11</v>
      </c>
      <c r="C114" s="343"/>
      <c r="D114" s="437">
        <v>0.1</v>
      </c>
      <c r="E114" s="343"/>
      <c r="F114" s="437">
        <v>0.1</v>
      </c>
      <c r="G114" s="343"/>
      <c r="H114" s="390">
        <v>0</v>
      </c>
      <c r="I114" s="343"/>
      <c r="J114" s="344"/>
      <c r="K114" s="345"/>
    </row>
    <row r="115" spans="1:11" ht="28" x14ac:dyDescent="0.3">
      <c r="A115" s="336" t="s">
        <v>427</v>
      </c>
      <c r="B115" s="592"/>
      <c r="C115" s="593"/>
      <c r="D115" s="598"/>
      <c r="E115" s="597"/>
      <c r="F115" s="589"/>
      <c r="G115" s="594"/>
      <c r="H115" s="589"/>
      <c r="I115" s="594"/>
      <c r="J115" s="506"/>
      <c r="K115" s="506"/>
    </row>
    <row r="116" spans="1:11" ht="14.5" x14ac:dyDescent="0.35">
      <c r="A116" s="388" t="s">
        <v>430</v>
      </c>
      <c r="B116" s="595"/>
      <c r="C116" s="595"/>
      <c r="D116" s="424"/>
      <c r="E116" s="425"/>
      <c r="F116" s="501"/>
      <c r="G116" s="502"/>
      <c r="H116" s="501"/>
      <c r="I116" s="502"/>
      <c r="J116" s="492"/>
      <c r="K116" s="492"/>
    </row>
    <row r="117" spans="1:11" x14ac:dyDescent="0.3">
      <c r="A117" s="346" t="s">
        <v>439</v>
      </c>
      <c r="B117" s="389">
        <f t="shared" ref="B117:I117" si="1">(B70+B74+B78+B82+B86+B90+B94+B98+B102+B106+B110+B114)</f>
        <v>0.99999999999999989</v>
      </c>
      <c r="C117" s="389">
        <f t="shared" si="1"/>
        <v>0.11</v>
      </c>
      <c r="D117" s="347">
        <f t="shared" ref="D117:G117" si="2">(D70+D74+D78+D82+D86+D90+D94+D98+D102+D106+D110+D114)</f>
        <v>0.99999999999999978</v>
      </c>
      <c r="E117" s="347">
        <f t="shared" si="2"/>
        <v>0.27</v>
      </c>
      <c r="F117" s="347">
        <f t="shared" si="2"/>
        <v>0.99999999999999978</v>
      </c>
      <c r="G117" s="348">
        <f t="shared" si="2"/>
        <v>0.27</v>
      </c>
      <c r="H117" s="347">
        <f t="shared" si="1"/>
        <v>0</v>
      </c>
      <c r="I117" s="348">
        <f t="shared" si="1"/>
        <v>0</v>
      </c>
      <c r="J117" s="349"/>
      <c r="K117" s="349"/>
    </row>
  </sheetData>
  <mergeCells count="227">
    <mergeCell ref="D68:E68"/>
    <mergeCell ref="D71:E71"/>
    <mergeCell ref="D79:E79"/>
    <mergeCell ref="D87:E87"/>
    <mergeCell ref="D91:E91"/>
    <mergeCell ref="D95:E95"/>
    <mergeCell ref="D99:E99"/>
    <mergeCell ref="D103:E103"/>
    <mergeCell ref="D72:E72"/>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A101:A102"/>
    <mergeCell ref="B103:C103"/>
    <mergeCell ref="F103:G103"/>
    <mergeCell ref="H103:I103"/>
    <mergeCell ref="B104:C104"/>
    <mergeCell ref="F104:G104"/>
    <mergeCell ref="H104:I104"/>
    <mergeCell ref="A105:A106"/>
    <mergeCell ref="B107:C107"/>
    <mergeCell ref="F107:G107"/>
    <mergeCell ref="D107:E107"/>
    <mergeCell ref="B96:C96"/>
    <mergeCell ref="F96:G96"/>
    <mergeCell ref="H96:I96"/>
    <mergeCell ref="A97:A98"/>
    <mergeCell ref="B99:C99"/>
    <mergeCell ref="F99:G99"/>
    <mergeCell ref="H99:I99"/>
    <mergeCell ref="B100:C100"/>
    <mergeCell ref="F100:G100"/>
    <mergeCell ref="H100:I100"/>
    <mergeCell ref="A89:A90"/>
    <mergeCell ref="B91:C91"/>
    <mergeCell ref="F91:G91"/>
    <mergeCell ref="H91:I91"/>
    <mergeCell ref="B92:C92"/>
    <mergeCell ref="F92:G92"/>
    <mergeCell ref="H92:I92"/>
    <mergeCell ref="A93:A94"/>
    <mergeCell ref="B95:C95"/>
    <mergeCell ref="F95:G95"/>
    <mergeCell ref="H95:I95"/>
    <mergeCell ref="B84:C84"/>
    <mergeCell ref="F84:G84"/>
    <mergeCell ref="H84:I84"/>
    <mergeCell ref="A85:A86"/>
    <mergeCell ref="B87:C87"/>
    <mergeCell ref="F87:G87"/>
    <mergeCell ref="H87:I87"/>
    <mergeCell ref="B88:C88"/>
    <mergeCell ref="F88:G88"/>
    <mergeCell ref="H88:I88"/>
    <mergeCell ref="D84:E84"/>
    <mergeCell ref="A77:A78"/>
    <mergeCell ref="B79:C79"/>
    <mergeCell ref="F79:G79"/>
    <mergeCell ref="H79:I79"/>
    <mergeCell ref="B80:C80"/>
    <mergeCell ref="F80:G80"/>
    <mergeCell ref="H80:I80"/>
    <mergeCell ref="A81:A82"/>
    <mergeCell ref="B83:C83"/>
    <mergeCell ref="F83:G83"/>
    <mergeCell ref="H83:I83"/>
    <mergeCell ref="D80:E80"/>
    <mergeCell ref="D83:E83"/>
    <mergeCell ref="A69:A70"/>
    <mergeCell ref="B71:C71"/>
    <mergeCell ref="F71:G71"/>
    <mergeCell ref="H71:I71"/>
    <mergeCell ref="B72:C72"/>
    <mergeCell ref="F72:G72"/>
    <mergeCell ref="H72:I72"/>
    <mergeCell ref="A73:A74"/>
    <mergeCell ref="B75:C75"/>
    <mergeCell ref="D75:E75"/>
    <mergeCell ref="F75:G75"/>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s>
  <phoneticPr fontId="38" type="noConversion"/>
  <hyperlinks>
    <hyperlink ref="D76" r:id="rId1" xr:uid="{5404BF6F-0EF8-47B2-B8CD-9B80CEE2A221}"/>
    <hyperlink ref="F76" r:id="rId2" xr:uid="{18237756-1537-4D8C-9C67-DD53EFC79FFF}"/>
    <hyperlink ref="D80" r:id="rId3" xr:uid="{35A5122E-78CA-4807-99E8-ABDF21310F23}"/>
    <hyperlink ref="F80" r:id="rId4" xr:uid="{AF0948ED-142D-4010-8F16-644C23B9EAA5}"/>
    <hyperlink ref="D84" r:id="rId5" xr:uid="{2CD96921-0821-4DBE-BCE5-D13EF3171FEE}"/>
    <hyperlink ref="F84" r:id="rId6" xr:uid="{E401F460-2AE2-4859-BAF3-D1B6399A9FCC}"/>
    <hyperlink ref="B84" r:id="rId7" xr:uid="{BCA7B4FC-5C84-48A7-B2A6-4A8AB59F6854}"/>
  </hyperlinks>
  <pageMargins left="0.25" right="0.25" top="0.75" bottom="0.75" header="0.3" footer="0.3"/>
  <pageSetup paperSize="5" scale="33" fitToHeight="0" orientation="landscape" r:id="rId8"/>
  <drawing r:id="rId9"/>
  <legacy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70"/>
  <sheetViews>
    <sheetView showGridLines="0" topLeftCell="A36" zoomScale="115" zoomScaleNormal="115" workbookViewId="0">
      <selection activeCell="I37" sqref="I37"/>
    </sheetView>
  </sheetViews>
  <sheetFormatPr baseColWidth="10" defaultColWidth="10.90625" defaultRowHeight="14" x14ac:dyDescent="0.35"/>
  <cols>
    <col min="1" max="1" width="42.453125" style="39" customWidth="1"/>
    <col min="2" max="2" width="35.6328125" style="39" customWidth="1"/>
    <col min="3" max="3" width="43.36328125" style="39" customWidth="1"/>
    <col min="4" max="4" width="44.453125" style="39" customWidth="1"/>
    <col min="5" max="5" width="43.90625" style="39" customWidth="1"/>
    <col min="6" max="6" width="45.08984375" style="39" customWidth="1"/>
    <col min="7" max="7" width="43.08984375" style="39" customWidth="1"/>
    <col min="8" max="8" width="35.6328125" style="39" customWidth="1"/>
    <col min="9" max="9" width="55.08984375" style="39" customWidth="1"/>
    <col min="10" max="13" width="35.6328125" style="39" customWidth="1"/>
    <col min="14" max="21" width="18.08984375" style="39" customWidth="1"/>
    <col min="22" max="22" width="22.6328125" style="39" customWidth="1"/>
    <col min="23" max="23" width="19" style="39" customWidth="1"/>
    <col min="24" max="24" width="19.453125" style="39" customWidth="1"/>
    <col min="25" max="25" width="20.453125" style="39" customWidth="1"/>
    <col min="26" max="26" width="22.90625" style="39" customWidth="1"/>
    <col min="27" max="27" width="18.453125" style="39" bestFit="1" customWidth="1"/>
    <col min="28" max="28" width="8.453125" style="39" customWidth="1"/>
    <col min="29" max="29" width="18.453125" style="39" bestFit="1" customWidth="1"/>
    <col min="30" max="30" width="5.6328125" style="39" customWidth="1"/>
    <col min="31" max="31" width="18.453125" style="39" bestFit="1" customWidth="1"/>
    <col min="32" max="32" width="4.6328125" style="39" customWidth="1"/>
    <col min="33" max="33" width="23" style="39" bestFit="1" customWidth="1"/>
    <col min="34" max="34" width="10.90625" style="39"/>
    <col min="35" max="35" width="18.453125" style="39" bestFit="1" customWidth="1"/>
    <col min="36" max="36" width="16.08984375" style="39" customWidth="1"/>
    <col min="37" max="16384" width="10.90625" style="39"/>
  </cols>
  <sheetData>
    <row r="1" spans="1:24" ht="24" customHeight="1" thickBot="1" x14ac:dyDescent="0.4">
      <c r="A1" s="770"/>
      <c r="B1" s="510" t="s">
        <v>357</v>
      </c>
      <c r="C1" s="511"/>
      <c r="D1" s="511"/>
      <c r="E1" s="511"/>
      <c r="F1" s="511"/>
      <c r="G1" s="511"/>
      <c r="H1" s="512"/>
      <c r="I1" s="61" t="s">
        <v>587</v>
      </c>
      <c r="J1" s="513" t="s">
        <v>358</v>
      </c>
      <c r="K1" s="514"/>
      <c r="L1" s="515"/>
      <c r="M1" s="80"/>
    </row>
    <row r="2" spans="1:24" ht="24" customHeight="1" thickBot="1" x14ac:dyDescent="0.4">
      <c r="A2" s="927"/>
      <c r="B2" s="516" t="s">
        <v>359</v>
      </c>
      <c r="C2" s="517"/>
      <c r="D2" s="517"/>
      <c r="E2" s="517"/>
      <c r="F2" s="517"/>
      <c r="G2" s="517"/>
      <c r="H2" s="518"/>
      <c r="I2" s="61" t="s">
        <v>588</v>
      </c>
      <c r="J2" s="513" t="s">
        <v>360</v>
      </c>
      <c r="K2" s="514"/>
      <c r="L2" s="515"/>
      <c r="M2" s="80"/>
    </row>
    <row r="3" spans="1:24" ht="24" customHeight="1" thickBot="1" x14ac:dyDescent="0.4">
      <c r="A3" s="927"/>
      <c r="B3" s="516" t="s">
        <v>120</v>
      </c>
      <c r="C3" s="517"/>
      <c r="D3" s="517"/>
      <c r="E3" s="517"/>
      <c r="F3" s="517"/>
      <c r="G3" s="517"/>
      <c r="H3" s="518"/>
      <c r="I3" s="61" t="s">
        <v>589</v>
      </c>
      <c r="J3" s="513" t="s">
        <v>361</v>
      </c>
      <c r="K3" s="514"/>
      <c r="L3" s="515"/>
      <c r="M3" s="80"/>
    </row>
    <row r="4" spans="1:24" ht="24" customHeight="1" thickBot="1" x14ac:dyDescent="0.4">
      <c r="A4" s="771"/>
      <c r="B4" s="519" t="s">
        <v>590</v>
      </c>
      <c r="C4" s="520"/>
      <c r="D4" s="520"/>
      <c r="E4" s="520"/>
      <c r="F4" s="520"/>
      <c r="G4" s="520"/>
      <c r="H4" s="521"/>
      <c r="I4" s="61" t="s">
        <v>591</v>
      </c>
      <c r="J4" s="513" t="s">
        <v>592</v>
      </c>
      <c r="K4" s="514"/>
      <c r="L4" s="515"/>
      <c r="M4" s="80"/>
    </row>
    <row r="6" spans="1:24" ht="12.9" customHeight="1" x14ac:dyDescent="0.35">
      <c r="A6" s="802" t="s">
        <v>124</v>
      </c>
      <c r="B6" s="945" t="s">
        <v>365</v>
      </c>
      <c r="C6" s="945"/>
      <c r="D6" s="945"/>
      <c r="E6" s="945"/>
      <c r="F6" s="945"/>
      <c r="G6" s="945"/>
      <c r="H6" s="945"/>
      <c r="I6" s="802" t="s">
        <v>366</v>
      </c>
      <c r="J6" s="946">
        <v>2024110010289</v>
      </c>
      <c r="K6" s="43"/>
      <c r="L6" s="43"/>
      <c r="M6" s="43"/>
      <c r="N6" s="43"/>
      <c r="O6" s="43"/>
      <c r="P6" s="43"/>
      <c r="Q6" s="43"/>
      <c r="R6" s="43"/>
      <c r="S6" s="43"/>
      <c r="T6" s="43"/>
      <c r="U6" s="43"/>
      <c r="V6" s="43"/>
      <c r="W6" s="43"/>
      <c r="X6" s="43"/>
    </row>
    <row r="7" spans="1:24" ht="12.9" customHeight="1" x14ac:dyDescent="0.35">
      <c r="A7" s="802"/>
      <c r="B7" s="945"/>
      <c r="C7" s="945"/>
      <c r="D7" s="945"/>
      <c r="E7" s="945"/>
      <c r="F7" s="945"/>
      <c r="G7" s="945"/>
      <c r="H7" s="945"/>
      <c r="I7" s="802"/>
      <c r="J7" s="946"/>
      <c r="K7" s="43"/>
      <c r="L7" s="43"/>
      <c r="M7" s="43"/>
      <c r="N7" s="43"/>
      <c r="O7" s="43"/>
      <c r="P7" s="43"/>
      <c r="Q7" s="43"/>
      <c r="R7" s="43"/>
      <c r="S7" s="43"/>
      <c r="T7" s="43"/>
      <c r="U7" s="43"/>
      <c r="V7" s="43"/>
      <c r="W7" s="43"/>
      <c r="X7" s="43"/>
    </row>
    <row r="8" spans="1:24" ht="12.9" customHeight="1" x14ac:dyDescent="0.35">
      <c r="A8" s="802"/>
      <c r="B8" s="945"/>
      <c r="C8" s="945"/>
      <c r="D8" s="945"/>
      <c r="E8" s="945"/>
      <c r="F8" s="945"/>
      <c r="G8" s="945"/>
      <c r="H8" s="945"/>
      <c r="I8" s="802"/>
      <c r="J8" s="946"/>
      <c r="K8" s="43"/>
      <c r="L8" s="43"/>
      <c r="M8" s="43"/>
      <c r="N8" s="43"/>
      <c r="O8" s="43"/>
      <c r="P8" s="43"/>
      <c r="Q8" s="43"/>
      <c r="R8" s="43"/>
      <c r="S8" s="43"/>
      <c r="T8" s="43"/>
      <c r="U8" s="43"/>
      <c r="V8" s="43"/>
      <c r="W8" s="43"/>
      <c r="X8" s="43"/>
    </row>
    <row r="9" spans="1:24" ht="12.9" customHeight="1" x14ac:dyDescent="0.35">
      <c r="A9" s="802"/>
      <c r="B9" s="945"/>
      <c r="C9" s="945"/>
      <c r="D9" s="945"/>
      <c r="E9" s="945"/>
      <c r="F9" s="945"/>
      <c r="G9" s="945"/>
      <c r="H9" s="945"/>
      <c r="I9" s="802"/>
      <c r="J9" s="946"/>
      <c r="K9" s="43"/>
      <c r="L9" s="43"/>
      <c r="M9" s="43"/>
      <c r="N9" s="43"/>
      <c r="O9" s="43"/>
      <c r="P9" s="43"/>
      <c r="Q9" s="43"/>
      <c r="R9" s="43"/>
      <c r="S9" s="43"/>
      <c r="T9" s="43"/>
      <c r="U9" s="43"/>
      <c r="V9" s="43"/>
      <c r="W9" s="43"/>
      <c r="X9" s="43"/>
    </row>
    <row r="10" spans="1:24" ht="9" customHeight="1" thickBot="1" x14ac:dyDescent="0.4">
      <c r="A10" s="47"/>
      <c r="B10" s="74"/>
      <c r="C10" s="43"/>
      <c r="D10" s="43"/>
      <c r="E10" s="43"/>
      <c r="F10" s="43"/>
      <c r="G10" s="43"/>
      <c r="H10" s="43"/>
      <c r="I10" s="43"/>
      <c r="J10" s="43"/>
      <c r="K10" s="43"/>
      <c r="L10" s="43"/>
      <c r="M10" s="43"/>
      <c r="N10" s="43"/>
      <c r="O10" s="43"/>
      <c r="P10" s="43"/>
      <c r="Q10" s="43"/>
      <c r="R10" s="43"/>
      <c r="S10" s="43"/>
      <c r="T10" s="43"/>
      <c r="U10" s="43"/>
      <c r="V10" s="43"/>
      <c r="W10" s="43"/>
      <c r="X10" s="43"/>
    </row>
    <row r="11" spans="1:24" s="75" customFormat="1" ht="21.75" customHeight="1" x14ac:dyDescent="0.35">
      <c r="A11" s="541" t="s">
        <v>126</v>
      </c>
      <c r="B11" s="129" t="s">
        <v>367</v>
      </c>
      <c r="C11" s="146"/>
      <c r="D11" s="129" t="s">
        <v>368</v>
      </c>
      <c r="E11" s="146"/>
      <c r="F11" s="129" t="s">
        <v>369</v>
      </c>
      <c r="G11" s="146"/>
      <c r="H11" s="129" t="s">
        <v>370</v>
      </c>
      <c r="I11" s="81" t="s">
        <v>371</v>
      </c>
    </row>
    <row r="12" spans="1:24" s="75" customFormat="1" ht="21.75" customHeight="1" thickBot="1" x14ac:dyDescent="0.4">
      <c r="A12" s="541"/>
      <c r="B12" s="130" t="s">
        <v>373</v>
      </c>
      <c r="C12" s="81"/>
      <c r="D12" s="129" t="s">
        <v>374</v>
      </c>
      <c r="E12" s="81"/>
      <c r="F12" s="129" t="s">
        <v>375</v>
      </c>
      <c r="G12" s="81"/>
      <c r="H12" s="129" t="s">
        <v>376</v>
      </c>
      <c r="I12" s="81"/>
    </row>
    <row r="13" spans="1:24" s="75" customFormat="1" ht="21.75" customHeight="1" x14ac:dyDescent="0.35">
      <c r="A13" s="541"/>
      <c r="B13" s="129" t="s">
        <v>378</v>
      </c>
      <c r="C13" s="146"/>
      <c r="D13" s="129" t="s">
        <v>379</v>
      </c>
      <c r="E13" s="81"/>
      <c r="F13" s="129" t="s">
        <v>380</v>
      </c>
      <c r="G13" s="81"/>
      <c r="H13" s="129" t="s">
        <v>381</v>
      </c>
      <c r="I13" s="81"/>
    </row>
    <row r="14" spans="1:24" s="75" customFormat="1" ht="21.75" customHeight="1" thickBot="1" x14ac:dyDescent="0.4">
      <c r="A14" s="39"/>
      <c r="B14" s="39"/>
      <c r="C14" s="39"/>
      <c r="D14" s="39"/>
      <c r="E14" s="39"/>
      <c r="F14" s="39"/>
      <c r="G14" s="39"/>
      <c r="H14" s="39"/>
      <c r="I14" s="39"/>
      <c r="J14" s="39"/>
      <c r="K14" s="39"/>
      <c r="L14" s="82"/>
      <c r="M14" s="83"/>
      <c r="N14" s="83"/>
      <c r="O14" s="83"/>
    </row>
    <row r="15" spans="1:24" s="75" customFormat="1" ht="21.75" customHeight="1" thickBot="1" x14ac:dyDescent="0.4">
      <c r="A15" s="526" t="s">
        <v>128</v>
      </c>
      <c r="B15" s="526"/>
      <c r="C15" s="143" t="s">
        <v>372</v>
      </c>
      <c r="D15" s="527"/>
      <c r="E15" s="527"/>
      <c r="F15" s="527"/>
      <c r="G15" s="39"/>
      <c r="H15" s="39"/>
      <c r="I15" s="39"/>
      <c r="J15" s="39"/>
      <c r="K15" s="39"/>
      <c r="L15" s="82"/>
      <c r="M15" s="83"/>
      <c r="N15" s="83"/>
      <c r="O15" s="83"/>
    </row>
    <row r="16" spans="1:24" s="75" customFormat="1" ht="21.75" customHeight="1" x14ac:dyDescent="0.35">
      <c r="A16" s="526"/>
      <c r="B16" s="526"/>
      <c r="C16" s="143" t="s">
        <v>377</v>
      </c>
      <c r="D16" s="527"/>
      <c r="E16" s="527"/>
      <c r="F16" s="527"/>
      <c r="G16" s="39"/>
      <c r="H16" s="39"/>
      <c r="I16" s="39"/>
      <c r="J16" s="39"/>
      <c r="K16" s="39"/>
      <c r="L16" s="82"/>
      <c r="M16" s="83"/>
      <c r="N16" s="83"/>
      <c r="O16" s="83"/>
    </row>
    <row r="17" spans="1:15" s="75" customFormat="1" ht="21.75" customHeight="1" thickBot="1" x14ac:dyDescent="0.4">
      <c r="A17" s="526"/>
      <c r="B17" s="526"/>
      <c r="C17" s="143" t="s">
        <v>382</v>
      </c>
      <c r="D17" s="527" t="s">
        <v>371</v>
      </c>
      <c r="E17" s="527"/>
      <c r="F17" s="527"/>
      <c r="G17" s="39"/>
      <c r="H17" s="39"/>
      <c r="I17" s="39"/>
      <c r="J17" s="39"/>
      <c r="K17" s="39"/>
      <c r="L17" s="82"/>
      <c r="M17" s="83"/>
      <c r="N17" s="83"/>
      <c r="O17" s="83"/>
    </row>
    <row r="18" spans="1:15" s="75" customFormat="1" ht="21.75" customHeight="1" x14ac:dyDescent="0.35">
      <c r="A18" s="39"/>
      <c r="B18" s="39"/>
      <c r="C18" s="39"/>
      <c r="D18" s="39"/>
      <c r="E18" s="39"/>
      <c r="F18" s="39"/>
      <c r="G18" s="39"/>
      <c r="H18" s="39"/>
      <c r="I18" s="39"/>
      <c r="J18" s="39"/>
      <c r="K18" s="39"/>
      <c r="L18" s="82"/>
      <c r="M18" s="83"/>
      <c r="N18" s="83"/>
      <c r="O18" s="83"/>
    </row>
    <row r="19" spans="1:15" s="56" customFormat="1" ht="16.5" customHeight="1" x14ac:dyDescent="0.3"/>
    <row r="20" spans="1:15" ht="5.25" customHeight="1" thickBot="1" x14ac:dyDescent="0.4"/>
    <row r="21" spans="1:15" ht="48" customHeight="1" thickBot="1" x14ac:dyDescent="0.4">
      <c r="A21" s="939" t="s">
        <v>593</v>
      </c>
      <c r="B21" s="939"/>
      <c r="C21" s="939"/>
      <c r="D21" s="939"/>
      <c r="E21" s="939"/>
      <c r="F21" s="939"/>
      <c r="G21" s="939"/>
      <c r="H21" s="939"/>
      <c r="I21" s="939"/>
      <c r="J21" s="939"/>
    </row>
    <row r="22" spans="1:15" ht="69.900000000000006" customHeight="1" thickBot="1" x14ac:dyDescent="0.4">
      <c r="A22" s="132" t="s">
        <v>141</v>
      </c>
      <c r="B22" s="563" t="s">
        <v>489</v>
      </c>
      <c r="C22" s="563"/>
      <c r="D22" s="563"/>
      <c r="E22" s="133" t="s">
        <v>192</v>
      </c>
      <c r="F22" s="134" t="s">
        <v>594</v>
      </c>
      <c r="G22" s="133" t="s">
        <v>194</v>
      </c>
      <c r="H22" s="565" t="s">
        <v>595</v>
      </c>
      <c r="I22" s="565"/>
      <c r="J22" s="929"/>
    </row>
    <row r="23" spans="1:15" ht="38.4" customHeight="1" thickBot="1" x14ac:dyDescent="0.4">
      <c r="A23" s="219" t="s">
        <v>196</v>
      </c>
      <c r="B23" s="563" t="s">
        <v>596</v>
      </c>
      <c r="C23" s="563"/>
      <c r="D23" s="563"/>
      <c r="E23" s="563"/>
      <c r="F23" s="563"/>
      <c r="G23" s="563"/>
      <c r="H23" s="563"/>
      <c r="I23" s="563"/>
      <c r="J23" s="928"/>
    </row>
    <row r="24" spans="1:15" ht="38.15" customHeight="1" thickBot="1" x14ac:dyDescent="0.4">
      <c r="A24" s="522" t="s">
        <v>198</v>
      </c>
      <c r="B24" s="135">
        <v>2024</v>
      </c>
      <c r="C24" s="136">
        <v>2025</v>
      </c>
      <c r="D24" s="136">
        <v>2026</v>
      </c>
      <c r="E24" s="136">
        <v>2027</v>
      </c>
      <c r="F24" s="137" t="s">
        <v>93</v>
      </c>
      <c r="G24" s="138" t="s">
        <v>200</v>
      </c>
      <c r="H24" s="954" t="s">
        <v>202</v>
      </c>
      <c r="I24" s="954"/>
      <c r="J24" s="955"/>
    </row>
    <row r="25" spans="1:15" ht="31.5" customHeight="1" thickBot="1" x14ac:dyDescent="0.4">
      <c r="A25" s="522"/>
      <c r="B25" s="207">
        <v>7.4999999999999997E-2</v>
      </c>
      <c r="C25" s="207" t="s">
        <v>597</v>
      </c>
      <c r="D25" s="139" t="s">
        <v>598</v>
      </c>
      <c r="E25" s="139" t="s">
        <v>599</v>
      </c>
      <c r="F25" s="140">
        <f>B25+C25+D25+E25</f>
        <v>0.75</v>
      </c>
      <c r="G25" s="208">
        <f>B25+C25</f>
        <v>0.3</v>
      </c>
      <c r="H25" s="563" t="s">
        <v>21</v>
      </c>
      <c r="I25" s="563"/>
      <c r="J25" s="928"/>
    </row>
    <row r="26" spans="1:15" ht="39" customHeight="1" thickBot="1" x14ac:dyDescent="0.4">
      <c r="A26" s="219"/>
      <c r="B26" s="956" t="s">
        <v>600</v>
      </c>
      <c r="C26" s="956"/>
      <c r="D26" s="956"/>
      <c r="E26" s="956"/>
      <c r="F26" s="956"/>
      <c r="G26" s="956"/>
      <c r="H26" s="956"/>
      <c r="I26" s="956"/>
      <c r="J26" s="524"/>
    </row>
    <row r="27" spans="1:15" s="58" customFormat="1" ht="58.25" customHeight="1" thickBot="1" x14ac:dyDescent="0.4">
      <c r="A27" s="522" t="s">
        <v>399</v>
      </c>
      <c r="B27" s="113" t="s">
        <v>400</v>
      </c>
      <c r="C27" s="132" t="s">
        <v>206</v>
      </c>
      <c r="D27" s="554" t="s">
        <v>208</v>
      </c>
      <c r="E27" s="554"/>
      <c r="F27" s="554" t="s">
        <v>210</v>
      </c>
      <c r="G27" s="554"/>
      <c r="H27" s="113" t="s">
        <v>212</v>
      </c>
      <c r="I27" s="112" t="s">
        <v>213</v>
      </c>
      <c r="J27" s="112" t="s">
        <v>215</v>
      </c>
    </row>
    <row r="28" spans="1:15" s="58" customFormat="1" ht="144" customHeight="1" thickBot="1" x14ac:dyDescent="0.4">
      <c r="A28" s="571"/>
      <c r="B28" s="958">
        <v>6.0000000000000001E-3</v>
      </c>
      <c r="C28" s="909">
        <v>6.0000000000000001E-3</v>
      </c>
      <c r="D28" s="772" t="s">
        <v>601</v>
      </c>
      <c r="E28" s="773"/>
      <c r="F28" s="772" t="s">
        <v>602</v>
      </c>
      <c r="G28" s="773"/>
      <c r="H28" s="714" t="s">
        <v>403</v>
      </c>
      <c r="I28" s="716" t="s">
        <v>603</v>
      </c>
      <c r="J28" s="714" t="s">
        <v>604</v>
      </c>
    </row>
    <row r="29" spans="1:15" ht="324.64999999999998" customHeight="1" x14ac:dyDescent="0.35">
      <c r="A29" s="571"/>
      <c r="B29" s="910"/>
      <c r="C29" s="910"/>
      <c r="D29" s="774"/>
      <c r="E29" s="775"/>
      <c r="F29" s="774"/>
      <c r="G29" s="775"/>
      <c r="H29" s="715"/>
      <c r="I29" s="717"/>
      <c r="J29" s="715"/>
    </row>
    <row r="30" spans="1:15" s="58" customFormat="1" ht="58.25" customHeight="1" thickBot="1" x14ac:dyDescent="0.4">
      <c r="A30" s="522" t="s">
        <v>405</v>
      </c>
      <c r="B30" s="303" t="s">
        <v>400</v>
      </c>
      <c r="C30" s="113" t="s">
        <v>206</v>
      </c>
      <c r="D30" s="554" t="s">
        <v>208</v>
      </c>
      <c r="E30" s="554"/>
      <c r="F30" s="554" t="s">
        <v>210</v>
      </c>
      <c r="G30" s="554"/>
      <c r="H30" s="298" t="s">
        <v>212</v>
      </c>
      <c r="I30" s="112" t="s">
        <v>213</v>
      </c>
      <c r="J30" s="352" t="s">
        <v>215</v>
      </c>
    </row>
    <row r="31" spans="1:15" s="58" customFormat="1" ht="149" customHeight="1" thickBot="1" x14ac:dyDescent="0.4">
      <c r="A31" s="571"/>
      <c r="B31" s="909">
        <v>1.4999999999999999E-2</v>
      </c>
      <c r="C31" s="909">
        <v>1.4999999999999999E-2</v>
      </c>
      <c r="D31" s="772" t="s">
        <v>605</v>
      </c>
      <c r="E31" s="773"/>
      <c r="F31" s="772" t="s">
        <v>606</v>
      </c>
      <c r="G31" s="773"/>
      <c r="H31" s="952" t="s">
        <v>403</v>
      </c>
      <c r="I31" s="716" t="s">
        <v>607</v>
      </c>
      <c r="J31" s="943" t="s">
        <v>604</v>
      </c>
    </row>
    <row r="32" spans="1:15" ht="378.65" customHeight="1" thickBot="1" x14ac:dyDescent="0.4">
      <c r="A32" s="571"/>
      <c r="B32" s="910"/>
      <c r="C32" s="910"/>
      <c r="D32" s="774"/>
      <c r="E32" s="775"/>
      <c r="F32" s="774"/>
      <c r="G32" s="775"/>
      <c r="H32" s="953"/>
      <c r="I32" s="717"/>
      <c r="J32" s="944"/>
    </row>
    <row r="33" spans="1:10" s="58" customFormat="1" ht="58.25" customHeight="1" thickBot="1" x14ac:dyDescent="0.4">
      <c r="A33" s="522" t="s">
        <v>409</v>
      </c>
      <c r="B33" s="303" t="s">
        <v>400</v>
      </c>
      <c r="C33" s="113" t="s">
        <v>206</v>
      </c>
      <c r="D33" s="571" t="s">
        <v>208</v>
      </c>
      <c r="E33" s="571"/>
      <c r="F33" s="957" t="s">
        <v>210</v>
      </c>
      <c r="G33" s="908"/>
      <c r="H33" s="191" t="s">
        <v>212</v>
      </c>
      <c r="I33" s="457" t="s">
        <v>213</v>
      </c>
      <c r="J33" s="191" t="s">
        <v>215</v>
      </c>
    </row>
    <row r="34" spans="1:10" ht="285.64999999999998" customHeight="1" x14ac:dyDescent="0.35">
      <c r="A34" s="769"/>
      <c r="B34" s="909">
        <v>2.3E-2</v>
      </c>
      <c r="C34" s="909">
        <v>2.3E-2</v>
      </c>
      <c r="D34" s="779" t="s">
        <v>608</v>
      </c>
      <c r="E34" s="780"/>
      <c r="F34" s="779" t="s">
        <v>609</v>
      </c>
      <c r="G34" s="780"/>
      <c r="H34" s="886" t="s">
        <v>403</v>
      </c>
      <c r="I34" s="888" t="s">
        <v>610</v>
      </c>
      <c r="J34" s="890" t="s">
        <v>604</v>
      </c>
    </row>
    <row r="35" spans="1:10" ht="285.64999999999998" customHeight="1" x14ac:dyDescent="0.35">
      <c r="A35" s="523"/>
      <c r="B35" s="910"/>
      <c r="C35" s="910"/>
      <c r="D35" s="781"/>
      <c r="E35" s="782"/>
      <c r="F35" s="781"/>
      <c r="G35" s="782"/>
      <c r="H35" s="887"/>
      <c r="I35" s="889"/>
      <c r="J35" s="891"/>
    </row>
    <row r="36" spans="1:10" s="58" customFormat="1" ht="58.25" customHeight="1" x14ac:dyDescent="0.35">
      <c r="A36" s="522" t="s">
        <v>413</v>
      </c>
      <c r="B36" s="303" t="s">
        <v>400</v>
      </c>
      <c r="C36" s="217" t="s">
        <v>206</v>
      </c>
      <c r="D36" s="566" t="s">
        <v>208</v>
      </c>
      <c r="E36" s="566"/>
      <c r="F36" s="908" t="s">
        <v>210</v>
      </c>
      <c r="G36" s="938"/>
      <c r="H36" s="481" t="s">
        <v>212</v>
      </c>
      <c r="I36" s="352" t="s">
        <v>213</v>
      </c>
      <c r="J36" s="352" t="s">
        <v>215</v>
      </c>
    </row>
    <row r="37" spans="1:10" ht="347.25" customHeight="1" x14ac:dyDescent="0.4">
      <c r="A37" s="571"/>
      <c r="B37" s="440">
        <v>2.3E-2</v>
      </c>
      <c r="C37" s="477">
        <v>2.3E-2</v>
      </c>
      <c r="D37" s="934" t="s">
        <v>611</v>
      </c>
      <c r="E37" s="935"/>
      <c r="F37" s="903" t="s">
        <v>612</v>
      </c>
      <c r="G37" s="904"/>
      <c r="H37" s="478" t="s">
        <v>403</v>
      </c>
      <c r="I37" s="482" t="s">
        <v>613</v>
      </c>
      <c r="J37" s="480" t="s">
        <v>614</v>
      </c>
    </row>
    <row r="38" spans="1:10" s="58" customFormat="1" ht="58.25" customHeight="1" x14ac:dyDescent="0.35">
      <c r="A38" s="522" t="s">
        <v>415</v>
      </c>
      <c r="B38" s="303" t="s">
        <v>400</v>
      </c>
      <c r="C38" s="113" t="s">
        <v>206</v>
      </c>
      <c r="D38" s="554" t="s">
        <v>208</v>
      </c>
      <c r="E38" s="555"/>
      <c r="F38" s="566" t="s">
        <v>210</v>
      </c>
      <c r="G38" s="937"/>
      <c r="H38" s="132" t="s">
        <v>212</v>
      </c>
      <c r="I38" s="187" t="s">
        <v>213</v>
      </c>
      <c r="J38" s="479" t="s">
        <v>215</v>
      </c>
    </row>
    <row r="39" spans="1:10" ht="16" x14ac:dyDescent="0.4">
      <c r="A39" s="571"/>
      <c r="B39" s="440">
        <v>2.3E-2</v>
      </c>
      <c r="C39" s="438"/>
      <c r="D39" s="749"/>
      <c r="E39" s="951"/>
      <c r="F39" s="905"/>
      <c r="G39" s="906"/>
      <c r="H39" s="142"/>
      <c r="I39" s="353"/>
      <c r="J39" s="351"/>
    </row>
    <row r="40" spans="1:10" s="58" customFormat="1" ht="58.25" customHeight="1" x14ac:dyDescent="0.35">
      <c r="A40" s="522" t="s">
        <v>416</v>
      </c>
      <c r="B40" s="303" t="s">
        <v>400</v>
      </c>
      <c r="C40" s="113" t="s">
        <v>206</v>
      </c>
      <c r="D40" s="947" t="s">
        <v>208</v>
      </c>
      <c r="E40" s="948"/>
      <c r="F40" s="571" t="s">
        <v>210</v>
      </c>
      <c r="G40" s="936"/>
      <c r="H40" s="112" t="s">
        <v>212</v>
      </c>
      <c r="I40" s="112" t="s">
        <v>213</v>
      </c>
      <c r="J40" s="187" t="s">
        <v>215</v>
      </c>
    </row>
    <row r="41" spans="1:10" ht="16" x14ac:dyDescent="0.4">
      <c r="A41" s="571"/>
      <c r="B41" s="440">
        <v>2.3E-2</v>
      </c>
      <c r="C41" s="439"/>
      <c r="D41" s="949"/>
      <c r="E41" s="950"/>
      <c r="F41" s="467"/>
      <c r="G41" s="463"/>
      <c r="H41" s="142"/>
      <c r="I41" s="353"/>
      <c r="J41" s="351"/>
    </row>
    <row r="42" spans="1:10" ht="58.25" customHeight="1" x14ac:dyDescent="0.35">
      <c r="A42" s="571" t="s">
        <v>417</v>
      </c>
      <c r="B42" s="191" t="s">
        <v>400</v>
      </c>
      <c r="C42" s="187" t="s">
        <v>206</v>
      </c>
      <c r="D42" s="940" t="s">
        <v>208</v>
      </c>
      <c r="E42" s="941"/>
      <c r="F42" s="554" t="s">
        <v>210</v>
      </c>
      <c r="G42" s="554"/>
      <c r="H42" s="113" t="s">
        <v>212</v>
      </c>
      <c r="I42" s="112" t="s">
        <v>213</v>
      </c>
      <c r="J42" s="112" t="s">
        <v>215</v>
      </c>
    </row>
    <row r="43" spans="1:10" ht="16" x14ac:dyDescent="0.4">
      <c r="A43" s="571"/>
      <c r="B43" s="440">
        <v>2.3E-2</v>
      </c>
      <c r="C43" s="190"/>
      <c r="D43" s="740"/>
      <c r="E43" s="942"/>
      <c r="F43" s="467"/>
      <c r="G43" s="463"/>
      <c r="H43" s="215"/>
      <c r="I43" s="362"/>
      <c r="J43" s="351"/>
    </row>
    <row r="44" spans="1:10" ht="58.25" customHeight="1" x14ac:dyDescent="0.35">
      <c r="A44" s="571" t="s">
        <v>418</v>
      </c>
      <c r="B44" s="191" t="s">
        <v>400</v>
      </c>
      <c r="C44" s="187" t="s">
        <v>206</v>
      </c>
      <c r="D44" s="554" t="s">
        <v>208</v>
      </c>
      <c r="E44" s="555"/>
      <c r="F44" s="554" t="s">
        <v>210</v>
      </c>
      <c r="G44" s="554"/>
      <c r="H44" s="113" t="s">
        <v>212</v>
      </c>
      <c r="I44" s="112" t="s">
        <v>213</v>
      </c>
      <c r="J44" s="112" t="s">
        <v>215</v>
      </c>
    </row>
    <row r="45" spans="1:10" ht="16" x14ac:dyDescent="0.4">
      <c r="A45" s="571"/>
      <c r="B45" s="440">
        <v>2.3E-2</v>
      </c>
      <c r="C45" s="190"/>
      <c r="D45" s="892"/>
      <c r="E45" s="893"/>
      <c r="F45" s="467"/>
      <c r="G45" s="464"/>
      <c r="H45" s="363"/>
      <c r="I45" s="364"/>
      <c r="J45" s="299"/>
    </row>
    <row r="46" spans="1:10" ht="58.25" customHeight="1" x14ac:dyDescent="0.35">
      <c r="A46" s="921" t="s">
        <v>419</v>
      </c>
      <c r="B46" s="191" t="s">
        <v>400</v>
      </c>
      <c r="C46" s="187" t="s">
        <v>206</v>
      </c>
      <c r="D46" s="554" t="s">
        <v>208</v>
      </c>
      <c r="E46" s="555"/>
      <c r="F46" s="554" t="s">
        <v>210</v>
      </c>
      <c r="G46" s="554"/>
      <c r="H46" s="113" t="s">
        <v>212</v>
      </c>
      <c r="I46" s="112" t="s">
        <v>213</v>
      </c>
      <c r="J46" s="112" t="s">
        <v>215</v>
      </c>
    </row>
    <row r="47" spans="1:10" ht="16" x14ac:dyDescent="0.4">
      <c r="A47" s="908"/>
      <c r="B47" s="909">
        <v>0.03</v>
      </c>
      <c r="C47" s="917"/>
      <c r="D47" s="930"/>
      <c r="E47" s="931"/>
      <c r="F47" s="467"/>
      <c r="G47" s="465"/>
      <c r="H47" s="770"/>
      <c r="I47" s="716"/>
      <c r="J47" s="714"/>
    </row>
    <row r="48" spans="1:10" ht="16" x14ac:dyDescent="0.4">
      <c r="A48" s="566"/>
      <c r="B48" s="910"/>
      <c r="C48" s="918"/>
      <c r="D48" s="932"/>
      <c r="E48" s="933"/>
      <c r="F48" s="468"/>
      <c r="G48" s="466"/>
      <c r="H48" s="771"/>
      <c r="I48" s="717"/>
      <c r="J48" s="715"/>
    </row>
    <row r="49" spans="1:36" ht="58.25" customHeight="1" x14ac:dyDescent="0.35">
      <c r="A49" s="921" t="s">
        <v>420</v>
      </c>
      <c r="B49" s="191" t="s">
        <v>400</v>
      </c>
      <c r="C49" s="187" t="s">
        <v>206</v>
      </c>
      <c r="D49" s="554" t="s">
        <v>208</v>
      </c>
      <c r="E49" s="554"/>
      <c r="F49" s="554" t="s">
        <v>210</v>
      </c>
      <c r="G49" s="554"/>
      <c r="H49" s="113" t="s">
        <v>212</v>
      </c>
      <c r="I49" s="112" t="s">
        <v>213</v>
      </c>
      <c r="J49" s="112" t="s">
        <v>215</v>
      </c>
    </row>
    <row r="50" spans="1:36" ht="14.15" customHeight="1" x14ac:dyDescent="0.35">
      <c r="A50" s="908"/>
      <c r="B50" s="909">
        <v>0.03</v>
      </c>
      <c r="C50" s="917"/>
      <c r="D50" s="896"/>
      <c r="E50" s="897"/>
      <c r="F50" s="896"/>
      <c r="G50" s="897"/>
      <c r="H50" s="383"/>
      <c r="I50" s="894"/>
      <c r="J50" s="900"/>
    </row>
    <row r="51" spans="1:36" ht="14.4" customHeight="1" thickBot="1" x14ac:dyDescent="0.4">
      <c r="A51" s="566"/>
      <c r="B51" s="910"/>
      <c r="C51" s="918"/>
      <c r="D51" s="919"/>
      <c r="E51" s="920"/>
      <c r="F51" s="898"/>
      <c r="G51" s="899"/>
      <c r="H51" s="384"/>
      <c r="I51" s="895"/>
      <c r="J51" s="901"/>
    </row>
    <row r="52" spans="1:36" ht="58.25" customHeight="1" thickBot="1" x14ac:dyDescent="0.4">
      <c r="A52" s="571" t="s">
        <v>421</v>
      </c>
      <c r="B52" s="426" t="s">
        <v>400</v>
      </c>
      <c r="C52" s="187" t="s">
        <v>206</v>
      </c>
      <c r="D52" s="554" t="s">
        <v>208</v>
      </c>
      <c r="E52" s="554"/>
      <c r="F52" s="554" t="s">
        <v>210</v>
      </c>
      <c r="G52" s="902"/>
      <c r="H52" s="113" t="s">
        <v>212</v>
      </c>
      <c r="I52" s="112" t="s">
        <v>213</v>
      </c>
      <c r="J52" s="112" t="s">
        <v>215</v>
      </c>
    </row>
    <row r="53" spans="1:36" x14ac:dyDescent="0.35">
      <c r="A53" s="908"/>
      <c r="B53" s="909">
        <v>0.03</v>
      </c>
      <c r="C53" s="911"/>
      <c r="D53" s="913"/>
      <c r="E53" s="914"/>
      <c r="F53" s="923"/>
      <c r="G53" s="924"/>
      <c r="H53" s="770"/>
      <c r="I53" s="894"/>
      <c r="J53" s="716"/>
    </row>
    <row r="54" spans="1:36" ht="14.5" thickBot="1" x14ac:dyDescent="0.4">
      <c r="A54" s="566"/>
      <c r="B54" s="910"/>
      <c r="C54" s="912"/>
      <c r="D54" s="915"/>
      <c r="E54" s="916"/>
      <c r="F54" s="925"/>
      <c r="G54" s="926"/>
      <c r="H54" s="771"/>
      <c r="I54" s="895"/>
      <c r="J54" s="717"/>
    </row>
    <row r="55" spans="1:36" ht="58.25" customHeight="1" x14ac:dyDescent="0.35">
      <c r="A55" s="571" t="s">
        <v>422</v>
      </c>
      <c r="B55" s="191" t="s">
        <v>400</v>
      </c>
      <c r="C55" s="187" t="s">
        <v>206</v>
      </c>
      <c r="D55" s="554" t="s">
        <v>208</v>
      </c>
      <c r="E55" s="554"/>
      <c r="F55" s="554" t="s">
        <v>210</v>
      </c>
      <c r="G55" s="555"/>
      <c r="H55" s="113" t="s">
        <v>212</v>
      </c>
      <c r="I55" s="112" t="s">
        <v>213</v>
      </c>
      <c r="J55" s="112" t="s">
        <v>215</v>
      </c>
    </row>
    <row r="56" spans="1:36" ht="27.9" customHeight="1" x14ac:dyDescent="0.35">
      <c r="A56" s="554"/>
      <c r="B56" s="440">
        <v>1.35E-2</v>
      </c>
      <c r="C56" s="190"/>
      <c r="D56" s="565"/>
      <c r="E56" s="922"/>
      <c r="F56" s="565"/>
      <c r="G56" s="570"/>
      <c r="H56" s="215"/>
      <c r="I56" s="366"/>
      <c r="J56" s="299"/>
    </row>
    <row r="57" spans="1:36" x14ac:dyDescent="0.35">
      <c r="B57" s="393">
        <f>B28+B31+B34+B37+B39+B41+B43+B45+B47+B50+B53+B56</f>
        <v>0.26249999999999996</v>
      </c>
      <c r="C57" s="392"/>
    </row>
    <row r="58" spans="1:36" s="200" customFormat="1" x14ac:dyDescent="0.35">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row>
    <row r="61" spans="1:36" ht="23" x14ac:dyDescent="0.35">
      <c r="A61" s="907" t="s">
        <v>615</v>
      </c>
      <c r="B61" s="59" t="s">
        <v>367</v>
      </c>
      <c r="C61" s="59" t="s">
        <v>368</v>
      </c>
      <c r="D61" s="59" t="s">
        <v>369</v>
      </c>
      <c r="E61" s="59" t="s">
        <v>370</v>
      </c>
      <c r="F61" s="59" t="s">
        <v>373</v>
      </c>
      <c r="G61" s="59" t="s">
        <v>374</v>
      </c>
      <c r="H61" s="59" t="s">
        <v>375</v>
      </c>
      <c r="I61" s="59" t="s">
        <v>376</v>
      </c>
      <c r="J61" s="59" t="s">
        <v>378</v>
      </c>
      <c r="K61" s="59" t="s">
        <v>379</v>
      </c>
      <c r="L61" s="59" t="s">
        <v>380</v>
      </c>
      <c r="M61" s="59" t="s">
        <v>381</v>
      </c>
    </row>
    <row r="62" spans="1:36" ht="24.75" customHeight="1" x14ac:dyDescent="0.35">
      <c r="A62" s="907"/>
      <c r="B62" s="455">
        <v>6.0000000000000001E-3</v>
      </c>
      <c r="C62" s="455">
        <f>C31</f>
        <v>1.4999999999999999E-2</v>
      </c>
      <c r="D62" s="214">
        <v>2.3E-2</v>
      </c>
      <c r="E62" s="214">
        <f>C37</f>
        <v>2.3E-2</v>
      </c>
      <c r="F62" s="214">
        <f>C39</f>
        <v>0</v>
      </c>
      <c r="G62" s="214">
        <f>C41</f>
        <v>0</v>
      </c>
      <c r="H62" s="214">
        <f>C43</f>
        <v>0</v>
      </c>
      <c r="I62" s="214">
        <f>C45</f>
        <v>0</v>
      </c>
      <c r="J62" s="214">
        <f>C47</f>
        <v>0</v>
      </c>
      <c r="K62" s="214">
        <f>C50</f>
        <v>0</v>
      </c>
      <c r="L62" s="214">
        <f>C53</f>
        <v>0</v>
      </c>
      <c r="M62" s="60">
        <f>C56</f>
        <v>0</v>
      </c>
    </row>
    <row r="63" spans="1:36" s="200" customFormat="1" ht="24.75" customHeight="1" x14ac:dyDescent="0.35">
      <c r="A63" s="39"/>
      <c r="B63" s="46"/>
      <c r="C63" s="46"/>
      <c r="D63" s="46"/>
      <c r="E63" s="46"/>
      <c r="F63" s="46"/>
      <c r="G63" s="46"/>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row>
    <row r="64" spans="1:36" s="201" customFormat="1" ht="30" customHeight="1" thickBot="1" x14ac:dyDescent="0.4">
      <c r="A64" s="39"/>
      <c r="B64" s="39"/>
      <c r="C64" s="39"/>
      <c r="D64" s="39"/>
      <c r="E64" s="39"/>
      <c r="F64" s="39"/>
      <c r="G64" s="39"/>
      <c r="H64" s="39"/>
      <c r="I64" s="39"/>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row>
    <row r="65" spans="1:10" ht="66.650000000000006" customHeight="1" thickBot="1" x14ac:dyDescent="0.4">
      <c r="A65" s="246" t="s">
        <v>616</v>
      </c>
      <c r="B65" s="247" t="s">
        <v>617</v>
      </c>
      <c r="C65" s="147"/>
      <c r="D65" s="365" t="s">
        <v>618</v>
      </c>
      <c r="E65" s="247" t="s">
        <v>617</v>
      </c>
      <c r="F65" s="147"/>
      <c r="G65" s="365" t="s">
        <v>619</v>
      </c>
      <c r="H65" s="247" t="s">
        <v>620</v>
      </c>
      <c r="I65" s="218"/>
      <c r="J65" s="142"/>
    </row>
    <row r="66" spans="1:10" x14ac:dyDescent="0.35">
      <c r="A66" s="248"/>
      <c r="B66" s="247" t="s">
        <v>621</v>
      </c>
      <c r="C66" s="147" t="s">
        <v>622</v>
      </c>
      <c r="D66" s="249"/>
      <c r="E66" s="247" t="s">
        <v>621</v>
      </c>
      <c r="F66" s="147" t="s">
        <v>623</v>
      </c>
      <c r="G66" s="249"/>
      <c r="H66" s="247" t="s">
        <v>624</v>
      </c>
      <c r="I66" s="250"/>
      <c r="J66" s="142"/>
    </row>
    <row r="67" spans="1:10" ht="37.25" customHeight="1" x14ac:dyDescent="0.35">
      <c r="A67" s="248"/>
      <c r="B67" s="247" t="s">
        <v>625</v>
      </c>
      <c r="C67" s="195" t="s">
        <v>626</v>
      </c>
      <c r="D67" s="249"/>
      <c r="E67" s="247" t="s">
        <v>625</v>
      </c>
      <c r="F67" s="195" t="s">
        <v>627</v>
      </c>
      <c r="G67" s="249"/>
      <c r="H67" s="247" t="s">
        <v>628</v>
      </c>
      <c r="I67" s="250"/>
      <c r="J67" s="142"/>
    </row>
    <row r="68" spans="1:10" ht="39.75" customHeight="1" x14ac:dyDescent="0.35">
      <c r="A68" s="248"/>
      <c r="B68" s="247" t="s">
        <v>617</v>
      </c>
      <c r="C68" s="147"/>
      <c r="D68" s="249"/>
      <c r="E68" s="247" t="s">
        <v>617</v>
      </c>
      <c r="F68" s="147"/>
      <c r="G68" s="249"/>
      <c r="H68" s="247" t="s">
        <v>620</v>
      </c>
      <c r="I68" s="218"/>
      <c r="J68" s="142"/>
    </row>
    <row r="69" spans="1:10" x14ac:dyDescent="0.35">
      <c r="A69" s="248"/>
      <c r="B69" s="247" t="s">
        <v>621</v>
      </c>
      <c r="C69" s="147" t="s">
        <v>629</v>
      </c>
      <c r="D69" s="249"/>
      <c r="E69" s="247" t="s">
        <v>621</v>
      </c>
      <c r="F69" s="147"/>
      <c r="G69" s="249"/>
      <c r="H69" s="247" t="s">
        <v>624</v>
      </c>
      <c r="I69" s="218"/>
      <c r="J69" s="142"/>
    </row>
    <row r="70" spans="1:10" ht="34.5" customHeight="1" x14ac:dyDescent="0.35">
      <c r="A70" s="251"/>
      <c r="B70" s="247" t="s">
        <v>625</v>
      </c>
      <c r="C70" s="147" t="s">
        <v>630</v>
      </c>
      <c r="D70" s="252"/>
      <c r="E70" s="247" t="s">
        <v>625</v>
      </c>
      <c r="F70" s="195"/>
      <c r="G70" s="252"/>
      <c r="H70" s="247" t="s">
        <v>628</v>
      </c>
      <c r="I70" s="218"/>
      <c r="J70" s="142"/>
    </row>
  </sheetData>
  <mergeCells count="112">
    <mergeCell ref="H31:H32"/>
    <mergeCell ref="I31:I32"/>
    <mergeCell ref="D31:E32"/>
    <mergeCell ref="F31:G32"/>
    <mergeCell ref="A24:A25"/>
    <mergeCell ref="H24:J24"/>
    <mergeCell ref="H25:J25"/>
    <mergeCell ref="B26:J26"/>
    <mergeCell ref="D33:E33"/>
    <mergeCell ref="F33:G33"/>
    <mergeCell ref="F27:G27"/>
    <mergeCell ref="A30:A32"/>
    <mergeCell ref="D30:E30"/>
    <mergeCell ref="F30:G30"/>
    <mergeCell ref="A27:A29"/>
    <mergeCell ref="D27:E27"/>
    <mergeCell ref="B28:B29"/>
    <mergeCell ref="C28:C29"/>
    <mergeCell ref="I28:I29"/>
    <mergeCell ref="J28:J29"/>
    <mergeCell ref="D28:E29"/>
    <mergeCell ref="C31:C32"/>
    <mergeCell ref="A38:A39"/>
    <mergeCell ref="D38:E38"/>
    <mergeCell ref="A40:A41"/>
    <mergeCell ref="D40:E40"/>
    <mergeCell ref="D41:E41"/>
    <mergeCell ref="D36:E36"/>
    <mergeCell ref="D39:E39"/>
    <mergeCell ref="A33:A35"/>
    <mergeCell ref="B34:B35"/>
    <mergeCell ref="C34:C35"/>
    <mergeCell ref="D34:E35"/>
    <mergeCell ref="J1:L1"/>
    <mergeCell ref="J2:L2"/>
    <mergeCell ref="J3:L3"/>
    <mergeCell ref="J4:L4"/>
    <mergeCell ref="D17:F17"/>
    <mergeCell ref="F44:G44"/>
    <mergeCell ref="F42:G42"/>
    <mergeCell ref="F40:G40"/>
    <mergeCell ref="F38:G38"/>
    <mergeCell ref="F36:G36"/>
    <mergeCell ref="A21:J21"/>
    <mergeCell ref="A36:A37"/>
    <mergeCell ref="A42:A43"/>
    <mergeCell ref="D42:E42"/>
    <mergeCell ref="D43:E43"/>
    <mergeCell ref="J31:J32"/>
    <mergeCell ref="A44:A45"/>
    <mergeCell ref="D44:E44"/>
    <mergeCell ref="H28:H29"/>
    <mergeCell ref="B6:H9"/>
    <mergeCell ref="I6:I9"/>
    <mergeCell ref="J6:J9"/>
    <mergeCell ref="F28:G29"/>
    <mergeCell ref="B31:B32"/>
    <mergeCell ref="A15:B17"/>
    <mergeCell ref="F55:G55"/>
    <mergeCell ref="D56:E56"/>
    <mergeCell ref="F56:G56"/>
    <mergeCell ref="F53:G54"/>
    <mergeCell ref="A1:A4"/>
    <mergeCell ref="B23:J23"/>
    <mergeCell ref="A6:A9"/>
    <mergeCell ref="H22:J22"/>
    <mergeCell ref="A11:A13"/>
    <mergeCell ref="B1:H1"/>
    <mergeCell ref="B2:H2"/>
    <mergeCell ref="B3:H3"/>
    <mergeCell ref="D15:F15"/>
    <mergeCell ref="D16:F16"/>
    <mergeCell ref="B4:H4"/>
    <mergeCell ref="B22:D22"/>
    <mergeCell ref="A46:A48"/>
    <mergeCell ref="B47:B48"/>
    <mergeCell ref="C47:C48"/>
    <mergeCell ref="D47:E48"/>
    <mergeCell ref="D37:E37"/>
    <mergeCell ref="H47:H48"/>
    <mergeCell ref="I50:I51"/>
    <mergeCell ref="A61:A62"/>
    <mergeCell ref="D52:E52"/>
    <mergeCell ref="A55:A56"/>
    <mergeCell ref="D55:E55"/>
    <mergeCell ref="A52:A54"/>
    <mergeCell ref="B53:B54"/>
    <mergeCell ref="C53:C54"/>
    <mergeCell ref="D53:E54"/>
    <mergeCell ref="C50:C51"/>
    <mergeCell ref="D50:E51"/>
    <mergeCell ref="A49:A51"/>
    <mergeCell ref="B50:B51"/>
    <mergeCell ref="D49:E49"/>
    <mergeCell ref="F34:G35"/>
    <mergeCell ref="H34:H35"/>
    <mergeCell ref="I34:I35"/>
    <mergeCell ref="J34:J35"/>
    <mergeCell ref="D45:E45"/>
    <mergeCell ref="D46:E46"/>
    <mergeCell ref="F46:G46"/>
    <mergeCell ref="H53:H54"/>
    <mergeCell ref="I53:I54"/>
    <mergeCell ref="J53:J54"/>
    <mergeCell ref="I47:I48"/>
    <mergeCell ref="J47:J48"/>
    <mergeCell ref="F50:G51"/>
    <mergeCell ref="F49:G49"/>
    <mergeCell ref="J50:J51"/>
    <mergeCell ref="F52:G52"/>
    <mergeCell ref="F37:G37"/>
    <mergeCell ref="F39:G39"/>
  </mergeCells>
  <printOptions horizontalCentered="1" verticalCentered="1"/>
  <pageMargins left="0.23622047244094491" right="0.23622047244094491" top="0.23622047244094491" bottom="0.23622047244094491" header="0.31496062992125984" footer="0.11811023622047245"/>
  <pageSetup paperSize="5" scale="32"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J1" zoomScale="70" zoomScaleNormal="70" workbookViewId="0">
      <selection activeCell="AW34" sqref="AW34"/>
    </sheetView>
  </sheetViews>
  <sheetFormatPr baseColWidth="10" defaultColWidth="11.453125" defaultRowHeight="14.5" x14ac:dyDescent="0.35"/>
  <cols>
    <col min="1" max="1" width="9.36328125" style="87" customWidth="1"/>
    <col min="2" max="2" width="35.453125" style="87" customWidth="1"/>
    <col min="3" max="3" width="27.90625" style="87" customWidth="1"/>
    <col min="4" max="4" width="12" style="87" customWidth="1"/>
    <col min="5" max="5" width="35" style="87" customWidth="1"/>
    <col min="6" max="6" width="17.36328125" style="87" customWidth="1"/>
    <col min="7" max="7" width="13.6328125" style="87" customWidth="1"/>
    <col min="8" max="8" width="13.453125" style="87" customWidth="1"/>
    <col min="9" max="9" width="13.6328125" style="88" customWidth="1"/>
    <col min="10" max="10" width="11.453125" style="88" customWidth="1"/>
    <col min="11" max="11" width="11.453125" style="88"/>
    <col min="12" max="12" width="10.08984375" style="88" customWidth="1"/>
    <col min="13" max="13" width="10.08984375" style="87" customWidth="1"/>
    <col min="14" max="14" width="12.90625" style="87" customWidth="1"/>
    <col min="15" max="16" width="10.08984375" style="87" customWidth="1"/>
    <col min="17" max="17" width="46.453125" style="87" customWidth="1"/>
    <col min="18" max="19" width="10.08984375" style="87" customWidth="1"/>
    <col min="20" max="20" width="41.453125" style="87" customWidth="1"/>
    <col min="21" max="21" width="10.08984375" style="87" customWidth="1"/>
    <col min="22" max="22" width="12.36328125" style="87" customWidth="1"/>
    <col min="23" max="23" width="38.08984375" style="87" customWidth="1"/>
    <col min="24" max="24" width="10.36328125" style="87" customWidth="1"/>
    <col min="25" max="25" width="9.90625" style="87" customWidth="1"/>
    <col min="26" max="26" width="40.36328125" style="87" customWidth="1"/>
    <col min="27" max="28" width="10.36328125" style="87" customWidth="1"/>
    <col min="29" max="29" width="37.453125" style="87" customWidth="1"/>
    <col min="30" max="31" width="10.36328125" style="87" customWidth="1"/>
    <col min="32" max="32" width="36.453125" style="87" customWidth="1"/>
    <col min="33" max="34" width="10.36328125" style="87" customWidth="1"/>
    <col min="35" max="35" width="56" style="87" customWidth="1"/>
    <col min="36" max="37" width="10.36328125" style="87" customWidth="1"/>
    <col min="38" max="38" width="54.08984375" style="87" customWidth="1"/>
    <col min="39" max="40" width="10.36328125" style="87" customWidth="1"/>
    <col min="41" max="41" width="66.08984375" style="87" customWidth="1"/>
    <col min="42" max="43" width="10.36328125" style="87" customWidth="1"/>
    <col min="44" max="44" width="48.6328125" style="87" customWidth="1"/>
    <col min="45" max="46" width="10.36328125" style="87" customWidth="1"/>
    <col min="47" max="47" width="60.6328125" style="87" customWidth="1"/>
    <col min="48" max="48" width="14" style="87" customWidth="1"/>
    <col min="49" max="50" width="12" style="87" customWidth="1"/>
    <col min="51" max="91" width="11.453125" style="107"/>
    <col min="92" max="16384" width="11.453125" style="87"/>
  </cols>
  <sheetData>
    <row r="1" spans="1:91" s="75" customFormat="1" ht="25.5" customHeight="1" thickBot="1" x14ac:dyDescent="0.4">
      <c r="A1" s="508"/>
      <c r="B1" s="984"/>
      <c r="C1" s="979" t="s">
        <v>357</v>
      </c>
      <c r="D1" s="979"/>
      <c r="E1" s="979"/>
      <c r="F1" s="979"/>
      <c r="G1" s="979"/>
      <c r="H1" s="979"/>
      <c r="I1" s="979"/>
      <c r="J1" s="979"/>
      <c r="K1" s="979"/>
      <c r="L1" s="979"/>
      <c r="M1" s="979"/>
      <c r="N1" s="979"/>
      <c r="O1" s="979"/>
      <c r="P1" s="979"/>
      <c r="Q1" s="979"/>
      <c r="R1" s="979"/>
      <c r="S1" s="979"/>
      <c r="T1" s="979"/>
      <c r="U1" s="979"/>
      <c r="V1" s="979"/>
      <c r="W1" s="979"/>
      <c r="X1" s="979"/>
      <c r="Y1" s="979"/>
      <c r="Z1" s="979"/>
      <c r="AA1" s="979"/>
      <c r="AB1" s="979"/>
      <c r="AC1" s="979"/>
      <c r="AD1" s="979"/>
      <c r="AE1" s="979"/>
      <c r="AF1" s="979"/>
      <c r="AG1" s="979"/>
      <c r="AH1" s="979"/>
      <c r="AI1" s="979"/>
      <c r="AJ1" s="979"/>
      <c r="AK1" s="979"/>
      <c r="AL1" s="979"/>
      <c r="AM1" s="979"/>
      <c r="AN1" s="979"/>
      <c r="AO1" s="979"/>
      <c r="AP1" s="979"/>
      <c r="AQ1" s="979"/>
      <c r="AR1" s="979"/>
      <c r="AS1" s="979"/>
      <c r="AT1" s="979"/>
      <c r="AU1" s="979"/>
      <c r="AV1" s="513" t="s">
        <v>358</v>
      </c>
      <c r="AW1" s="514"/>
      <c r="AX1" s="515"/>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85"/>
      <c r="CB1" s="85"/>
      <c r="CC1" s="85"/>
      <c r="CD1" s="85"/>
      <c r="CE1" s="85"/>
      <c r="CF1" s="85"/>
      <c r="CG1" s="85"/>
      <c r="CH1" s="85"/>
      <c r="CI1" s="85"/>
      <c r="CJ1" s="85"/>
      <c r="CK1" s="85"/>
      <c r="CL1" s="85"/>
      <c r="CM1" s="85"/>
    </row>
    <row r="2" spans="1:91" s="75" customFormat="1" ht="25.5" customHeight="1" thickBot="1" x14ac:dyDescent="0.4">
      <c r="A2" s="508"/>
      <c r="B2" s="984"/>
      <c r="C2" s="980" t="s">
        <v>359</v>
      </c>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0"/>
      <c r="AM2" s="980"/>
      <c r="AN2" s="980"/>
      <c r="AO2" s="980"/>
      <c r="AP2" s="980"/>
      <c r="AQ2" s="980"/>
      <c r="AR2" s="980"/>
      <c r="AS2" s="980"/>
      <c r="AT2" s="980"/>
      <c r="AU2" s="980"/>
      <c r="AV2" s="513" t="s">
        <v>360</v>
      </c>
      <c r="AW2" s="514"/>
      <c r="AX2" s="515"/>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85"/>
      <c r="CB2" s="85"/>
      <c r="CC2" s="85"/>
      <c r="CD2" s="85"/>
      <c r="CE2" s="85"/>
      <c r="CF2" s="85"/>
      <c r="CG2" s="85"/>
      <c r="CH2" s="85"/>
      <c r="CI2" s="85"/>
      <c r="CJ2" s="85"/>
      <c r="CK2" s="85"/>
      <c r="CL2" s="85"/>
      <c r="CM2" s="85"/>
    </row>
    <row r="3" spans="1:91" s="75" customFormat="1" ht="25.5" customHeight="1" thickBot="1" x14ac:dyDescent="0.4">
      <c r="A3" s="508"/>
      <c r="B3" s="984"/>
      <c r="C3" s="980" t="s">
        <v>120</v>
      </c>
      <c r="D3" s="980"/>
      <c r="E3" s="980"/>
      <c r="F3" s="980"/>
      <c r="G3" s="980"/>
      <c r="H3" s="980"/>
      <c r="I3" s="980"/>
      <c r="J3" s="980"/>
      <c r="K3" s="980"/>
      <c r="L3" s="980"/>
      <c r="M3" s="980"/>
      <c r="N3" s="980"/>
      <c r="O3" s="980"/>
      <c r="P3" s="980"/>
      <c r="Q3" s="980"/>
      <c r="R3" s="980"/>
      <c r="S3" s="980"/>
      <c r="T3" s="980"/>
      <c r="U3" s="980"/>
      <c r="V3" s="980"/>
      <c r="W3" s="980"/>
      <c r="X3" s="980"/>
      <c r="Y3" s="980"/>
      <c r="Z3" s="980"/>
      <c r="AA3" s="980"/>
      <c r="AB3" s="980"/>
      <c r="AC3" s="980"/>
      <c r="AD3" s="980"/>
      <c r="AE3" s="980"/>
      <c r="AF3" s="980"/>
      <c r="AG3" s="980"/>
      <c r="AH3" s="980"/>
      <c r="AI3" s="980"/>
      <c r="AJ3" s="980"/>
      <c r="AK3" s="980"/>
      <c r="AL3" s="980"/>
      <c r="AM3" s="980"/>
      <c r="AN3" s="980"/>
      <c r="AO3" s="980"/>
      <c r="AP3" s="980"/>
      <c r="AQ3" s="980"/>
      <c r="AR3" s="980"/>
      <c r="AS3" s="980"/>
      <c r="AT3" s="980"/>
      <c r="AU3" s="980"/>
      <c r="AV3" s="513" t="s">
        <v>361</v>
      </c>
      <c r="AW3" s="514"/>
      <c r="AX3" s="515"/>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85"/>
      <c r="CB3" s="85"/>
      <c r="CC3" s="85"/>
      <c r="CD3" s="85"/>
      <c r="CE3" s="85"/>
      <c r="CF3" s="85"/>
      <c r="CG3" s="85"/>
      <c r="CH3" s="85"/>
      <c r="CI3" s="85"/>
      <c r="CJ3" s="85"/>
      <c r="CK3" s="85"/>
      <c r="CL3" s="85"/>
      <c r="CM3" s="85"/>
    </row>
    <row r="4" spans="1:91" s="75" customFormat="1" ht="25.5" customHeight="1" thickBot="1" x14ac:dyDescent="0.4">
      <c r="A4" s="509"/>
      <c r="B4" s="985"/>
      <c r="C4" s="986" t="s">
        <v>631</v>
      </c>
      <c r="D4" s="987"/>
      <c r="E4" s="987"/>
      <c r="F4" s="987"/>
      <c r="G4" s="987"/>
      <c r="H4" s="987"/>
      <c r="I4" s="987"/>
      <c r="J4" s="987"/>
      <c r="K4" s="987"/>
      <c r="L4" s="987"/>
      <c r="M4" s="987"/>
      <c r="N4" s="987"/>
      <c r="O4" s="987"/>
      <c r="P4" s="987"/>
      <c r="Q4" s="987"/>
      <c r="R4" s="987"/>
      <c r="S4" s="987"/>
      <c r="T4" s="987"/>
      <c r="U4" s="987"/>
      <c r="V4" s="987"/>
      <c r="W4" s="987"/>
      <c r="X4" s="987"/>
      <c r="Y4" s="987"/>
      <c r="Z4" s="987"/>
      <c r="AA4" s="987"/>
      <c r="AB4" s="987"/>
      <c r="AC4" s="987"/>
      <c r="AD4" s="987"/>
      <c r="AE4" s="987"/>
      <c r="AF4" s="987"/>
      <c r="AG4" s="987"/>
      <c r="AH4" s="987"/>
      <c r="AI4" s="987"/>
      <c r="AJ4" s="987"/>
      <c r="AK4" s="987"/>
      <c r="AL4" s="987"/>
      <c r="AM4" s="987"/>
      <c r="AN4" s="987"/>
      <c r="AO4" s="987"/>
      <c r="AP4" s="987"/>
      <c r="AQ4" s="987"/>
      <c r="AR4" s="987"/>
      <c r="AS4" s="987"/>
      <c r="AT4" s="987"/>
      <c r="AU4" s="988"/>
      <c r="AV4" s="513" t="s">
        <v>632</v>
      </c>
      <c r="AW4" s="514"/>
      <c r="AX4" s="515"/>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85"/>
      <c r="CB4" s="85"/>
      <c r="CC4" s="85"/>
      <c r="CD4" s="85"/>
      <c r="CE4" s="85"/>
      <c r="CF4" s="85"/>
      <c r="CG4" s="85"/>
      <c r="CH4" s="85"/>
      <c r="CI4" s="85"/>
      <c r="CJ4" s="85"/>
      <c r="CK4" s="85"/>
      <c r="CL4" s="85"/>
      <c r="CM4" s="85"/>
    </row>
    <row r="5" spans="1:91" s="75" customFormat="1" ht="25.5" customHeight="1" thickBot="1" x14ac:dyDescent="0.4">
      <c r="A5" s="85"/>
      <c r="B5" s="210"/>
      <c r="C5" s="86"/>
      <c r="D5" s="86"/>
      <c r="E5" s="86"/>
      <c r="F5" s="86"/>
      <c r="G5" s="86"/>
      <c r="H5" s="86"/>
      <c r="I5" s="86"/>
      <c r="J5" s="86"/>
      <c r="K5" s="86"/>
      <c r="L5" s="86"/>
      <c r="M5" s="86"/>
      <c r="N5" s="86"/>
      <c r="O5" s="86"/>
      <c r="P5" s="86"/>
      <c r="Q5" s="86"/>
      <c r="R5" s="86"/>
      <c r="S5" s="86"/>
      <c r="T5" s="86"/>
      <c r="U5" s="86"/>
      <c r="V5" s="86"/>
      <c r="W5" s="86"/>
      <c r="X5" s="86"/>
      <c r="Y5" s="86"/>
      <c r="Z5" s="86"/>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row>
    <row r="6" spans="1:91" s="39" customFormat="1" ht="29.4" customHeight="1" thickBot="1" x14ac:dyDescent="0.4">
      <c r="A6" s="526" t="s">
        <v>124</v>
      </c>
      <c r="B6" s="526"/>
      <c r="C6" s="983" t="s">
        <v>365</v>
      </c>
      <c r="D6" s="983"/>
      <c r="E6" s="983"/>
      <c r="F6" s="983"/>
      <c r="G6" s="983"/>
      <c r="H6" s="983"/>
      <c r="I6" s="983"/>
      <c r="J6" s="983"/>
      <c r="K6" s="983"/>
      <c r="L6" s="983"/>
      <c r="M6" s="983"/>
      <c r="N6" s="983"/>
      <c r="O6" s="983"/>
      <c r="P6" s="983"/>
      <c r="Q6" s="983"/>
      <c r="R6" s="983"/>
      <c r="S6" s="983"/>
      <c r="T6" s="983"/>
      <c r="U6" s="981" t="s">
        <v>366</v>
      </c>
      <c r="V6" s="981"/>
      <c r="W6" s="981"/>
      <c r="X6" s="982">
        <v>2024110010289</v>
      </c>
      <c r="Y6" s="982"/>
      <c r="Z6" s="982"/>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row>
    <row r="7" spans="1:91" s="85" customFormat="1" ht="29.4" customHeight="1" thickBot="1" x14ac:dyDescent="0.4"/>
    <row r="8" spans="1:91" s="75" customFormat="1" ht="21.75" customHeight="1" x14ac:dyDescent="0.35">
      <c r="A8" s="989" t="s">
        <v>126</v>
      </c>
      <c r="B8" s="989"/>
      <c r="C8" s="129" t="s">
        <v>367</v>
      </c>
      <c r="D8" s="146"/>
      <c r="E8" s="129" t="s">
        <v>368</v>
      </c>
      <c r="F8" s="146"/>
      <c r="G8" s="129" t="s">
        <v>369</v>
      </c>
      <c r="H8" s="354"/>
      <c r="I8" s="148" t="s">
        <v>370</v>
      </c>
      <c r="J8" s="193" t="s">
        <v>371</v>
      </c>
      <c r="K8" s="85"/>
      <c r="L8" s="85"/>
      <c r="M8" s="85"/>
      <c r="N8" s="994" t="s">
        <v>128</v>
      </c>
      <c r="O8" s="995"/>
      <c r="P8" s="996"/>
      <c r="Q8" s="1003" t="s">
        <v>372</v>
      </c>
      <c r="R8" s="1003"/>
      <c r="S8" s="1003"/>
      <c r="T8" s="990"/>
      <c r="U8" s="991"/>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row>
    <row r="9" spans="1:91" s="75" customFormat="1" ht="21.75" customHeight="1" thickBot="1" x14ac:dyDescent="0.4">
      <c r="A9" s="989"/>
      <c r="B9" s="989"/>
      <c r="C9" s="130" t="s">
        <v>373</v>
      </c>
      <c r="D9" s="193"/>
      <c r="E9" s="129" t="s">
        <v>374</v>
      </c>
      <c r="F9" s="354"/>
      <c r="G9" s="129" t="s">
        <v>375</v>
      </c>
      <c r="H9" s="193"/>
      <c r="I9" s="148" t="s">
        <v>376</v>
      </c>
      <c r="J9" s="193"/>
      <c r="K9" s="85"/>
      <c r="L9" s="85"/>
      <c r="M9" s="85"/>
      <c r="N9" s="997"/>
      <c r="O9" s="998"/>
      <c r="P9" s="999"/>
      <c r="Q9" s="1003" t="s">
        <v>377</v>
      </c>
      <c r="R9" s="1003"/>
      <c r="S9" s="1003"/>
      <c r="T9" s="990"/>
      <c r="U9" s="991"/>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row>
    <row r="10" spans="1:91" s="75" customFormat="1" ht="21.75" customHeight="1" x14ac:dyDescent="0.35">
      <c r="A10" s="989"/>
      <c r="B10" s="989"/>
      <c r="C10" s="129" t="s">
        <v>378</v>
      </c>
      <c r="D10" s="146"/>
      <c r="E10" s="129" t="s">
        <v>379</v>
      </c>
      <c r="F10" s="146"/>
      <c r="G10" s="129" t="s">
        <v>380</v>
      </c>
      <c r="H10" s="81"/>
      <c r="I10" s="148" t="s">
        <v>381</v>
      </c>
      <c r="J10" s="193"/>
      <c r="K10" s="85"/>
      <c r="L10" s="85"/>
      <c r="M10" s="85"/>
      <c r="N10" s="1000"/>
      <c r="O10" s="1001"/>
      <c r="P10" s="1002"/>
      <c r="Q10" s="1003" t="s">
        <v>382</v>
      </c>
      <c r="R10" s="1003"/>
      <c r="S10" s="1003"/>
      <c r="T10" s="992" t="s">
        <v>371</v>
      </c>
      <c r="U10" s="993"/>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row>
    <row r="11" spans="1:91" s="85" customFormat="1" ht="21.75" customHeight="1" thickBot="1" x14ac:dyDescent="0.4">
      <c r="I11" s="149"/>
      <c r="J11" s="149"/>
      <c r="K11" s="149"/>
      <c r="L11" s="149"/>
    </row>
    <row r="12" spans="1:91" ht="23.4" customHeight="1" x14ac:dyDescent="0.35">
      <c r="A12" s="966" t="s">
        <v>242</v>
      </c>
      <c r="B12" s="968" t="s">
        <v>244</v>
      </c>
      <c r="C12" s="970" t="s">
        <v>53</v>
      </c>
      <c r="D12" s="970" t="s">
        <v>248</v>
      </c>
      <c r="E12" s="970" t="s">
        <v>250</v>
      </c>
      <c r="F12" s="970" t="s">
        <v>252</v>
      </c>
      <c r="G12" s="968" t="s">
        <v>254</v>
      </c>
      <c r="H12" s="968" t="s">
        <v>256</v>
      </c>
      <c r="I12" s="972" t="s">
        <v>633</v>
      </c>
      <c r="J12" s="972" t="s">
        <v>634</v>
      </c>
      <c r="K12" s="977" t="s">
        <v>635</v>
      </c>
      <c r="L12" s="976" t="s">
        <v>367</v>
      </c>
      <c r="M12" s="964"/>
      <c r="N12" s="965"/>
      <c r="O12" s="963" t="s">
        <v>368</v>
      </c>
      <c r="P12" s="964"/>
      <c r="Q12" s="965"/>
      <c r="R12" s="963" t="s">
        <v>369</v>
      </c>
      <c r="S12" s="964"/>
      <c r="T12" s="965"/>
      <c r="U12" s="963" t="s">
        <v>370</v>
      </c>
      <c r="V12" s="964"/>
      <c r="W12" s="965"/>
      <c r="X12" s="963" t="s">
        <v>373</v>
      </c>
      <c r="Y12" s="964"/>
      <c r="Z12" s="965"/>
      <c r="AA12" s="963" t="s">
        <v>374</v>
      </c>
      <c r="AB12" s="964"/>
      <c r="AC12" s="965"/>
      <c r="AD12" s="963" t="s">
        <v>375</v>
      </c>
      <c r="AE12" s="964"/>
      <c r="AF12" s="965"/>
      <c r="AG12" s="963" t="s">
        <v>376</v>
      </c>
      <c r="AH12" s="964"/>
      <c r="AI12" s="965"/>
      <c r="AJ12" s="963" t="s">
        <v>378</v>
      </c>
      <c r="AK12" s="964"/>
      <c r="AL12" s="965"/>
      <c r="AM12" s="963" t="s">
        <v>379</v>
      </c>
      <c r="AN12" s="964"/>
      <c r="AO12" s="965"/>
      <c r="AP12" s="963" t="s">
        <v>380</v>
      </c>
      <c r="AQ12" s="964"/>
      <c r="AR12" s="965"/>
      <c r="AS12" s="963" t="s">
        <v>381</v>
      </c>
      <c r="AT12" s="964"/>
      <c r="AU12" s="965"/>
      <c r="AV12" s="974" t="s">
        <v>636</v>
      </c>
      <c r="AW12" s="959" t="s">
        <v>637</v>
      </c>
      <c r="AX12" s="961"/>
      <c r="AY12" s="962"/>
      <c r="AZ12" s="962"/>
      <c r="BA12" s="962"/>
      <c r="BB12" s="962"/>
      <c r="BC12" s="962"/>
      <c r="BD12" s="962"/>
      <c r="BE12" s="962"/>
      <c r="BF12" s="962"/>
      <c r="BG12" s="962"/>
    </row>
    <row r="13" spans="1:91" s="88" customFormat="1" ht="36.75" customHeight="1" thickBot="1" x14ac:dyDescent="0.4">
      <c r="A13" s="967"/>
      <c r="B13" s="969"/>
      <c r="C13" s="971"/>
      <c r="D13" s="971"/>
      <c r="E13" s="971"/>
      <c r="F13" s="971"/>
      <c r="G13" s="969"/>
      <c r="H13" s="969"/>
      <c r="I13" s="973"/>
      <c r="J13" s="973"/>
      <c r="K13" s="978"/>
      <c r="L13" s="131" t="s">
        <v>638</v>
      </c>
      <c r="M13" s="224" t="s">
        <v>639</v>
      </c>
      <c r="N13" s="224" t="s">
        <v>267</v>
      </c>
      <c r="O13" s="131" t="s">
        <v>638</v>
      </c>
      <c r="P13" s="224" t="s">
        <v>639</v>
      </c>
      <c r="Q13" s="224" t="s">
        <v>267</v>
      </c>
      <c r="R13" s="131" t="s">
        <v>638</v>
      </c>
      <c r="S13" s="224" t="s">
        <v>639</v>
      </c>
      <c r="T13" s="224" t="s">
        <v>267</v>
      </c>
      <c r="U13" s="131" t="s">
        <v>638</v>
      </c>
      <c r="V13" s="224" t="s">
        <v>639</v>
      </c>
      <c r="W13" s="224" t="s">
        <v>267</v>
      </c>
      <c r="X13" s="131" t="s">
        <v>638</v>
      </c>
      <c r="Y13" s="224" t="s">
        <v>639</v>
      </c>
      <c r="Z13" s="224" t="s">
        <v>267</v>
      </c>
      <c r="AA13" s="131" t="s">
        <v>638</v>
      </c>
      <c r="AB13" s="224" t="s">
        <v>639</v>
      </c>
      <c r="AC13" s="224" t="s">
        <v>267</v>
      </c>
      <c r="AD13" s="131" t="s">
        <v>638</v>
      </c>
      <c r="AE13" s="224" t="s">
        <v>639</v>
      </c>
      <c r="AF13" s="224" t="s">
        <v>267</v>
      </c>
      <c r="AG13" s="131" t="s">
        <v>638</v>
      </c>
      <c r="AH13" s="224" t="s">
        <v>639</v>
      </c>
      <c r="AI13" s="224" t="s">
        <v>267</v>
      </c>
      <c r="AJ13" s="131" t="s">
        <v>638</v>
      </c>
      <c r="AK13" s="224" t="s">
        <v>639</v>
      </c>
      <c r="AL13" s="224" t="s">
        <v>267</v>
      </c>
      <c r="AM13" s="131" t="s">
        <v>638</v>
      </c>
      <c r="AN13" s="224" t="s">
        <v>639</v>
      </c>
      <c r="AO13" s="224" t="s">
        <v>267</v>
      </c>
      <c r="AP13" s="131" t="s">
        <v>638</v>
      </c>
      <c r="AQ13" s="224" t="s">
        <v>639</v>
      </c>
      <c r="AR13" s="224" t="s">
        <v>267</v>
      </c>
      <c r="AS13" s="131" t="s">
        <v>638</v>
      </c>
      <c r="AT13" s="224" t="s">
        <v>639</v>
      </c>
      <c r="AU13" s="224" t="s">
        <v>267</v>
      </c>
      <c r="AV13" s="975"/>
      <c r="AW13" s="960"/>
      <c r="AX13" s="961"/>
      <c r="AY13" s="962"/>
      <c r="AZ13" s="962"/>
      <c r="BA13" s="962"/>
      <c r="BB13" s="962"/>
      <c r="BC13" s="962"/>
      <c r="BD13" s="962"/>
      <c r="BE13" s="962"/>
      <c r="BF13" s="962"/>
      <c r="BG13" s="962"/>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row>
    <row r="14" spans="1:91" ht="51.75" hidden="1" customHeight="1" x14ac:dyDescent="0.35">
      <c r="A14" s="98" t="s">
        <v>640</v>
      </c>
      <c r="B14" s="99" t="s">
        <v>641</v>
      </c>
      <c r="C14" s="99" t="s">
        <v>642</v>
      </c>
      <c r="D14" s="100">
        <v>1</v>
      </c>
      <c r="E14" s="99" t="s">
        <v>643</v>
      </c>
      <c r="F14" s="99"/>
      <c r="G14" s="100" t="s">
        <v>644</v>
      </c>
      <c r="H14" s="100" t="s">
        <v>645</v>
      </c>
      <c r="I14" s="150">
        <v>3520</v>
      </c>
      <c r="J14" s="150">
        <v>9846</v>
      </c>
      <c r="K14" s="151">
        <v>1000</v>
      </c>
      <c r="L14" s="152">
        <v>42</v>
      </c>
      <c r="M14" s="118"/>
      <c r="N14" s="118"/>
      <c r="O14" s="119">
        <v>84</v>
      </c>
      <c r="P14" s="120"/>
      <c r="Q14" s="120"/>
      <c r="R14" s="119">
        <v>104</v>
      </c>
      <c r="S14" s="120"/>
      <c r="T14" s="120"/>
      <c r="U14" s="119">
        <v>104</v>
      </c>
      <c r="V14" s="120"/>
      <c r="W14" s="120"/>
      <c r="X14" s="119">
        <v>104</v>
      </c>
      <c r="Y14" s="120"/>
      <c r="Z14" s="120"/>
      <c r="AA14" s="119">
        <v>104</v>
      </c>
      <c r="AB14" s="120"/>
      <c r="AC14" s="120"/>
      <c r="AD14" s="119">
        <v>104</v>
      </c>
      <c r="AE14" s="120"/>
      <c r="AF14" s="120"/>
      <c r="AG14" s="119">
        <v>104</v>
      </c>
      <c r="AH14" s="120"/>
      <c r="AI14" s="120"/>
      <c r="AJ14" s="119">
        <v>104</v>
      </c>
      <c r="AK14" s="120"/>
      <c r="AL14" s="120"/>
      <c r="AM14" s="119">
        <v>104</v>
      </c>
      <c r="AN14" s="120"/>
      <c r="AO14" s="120"/>
      <c r="AP14" s="119">
        <v>42</v>
      </c>
      <c r="AQ14" s="120"/>
      <c r="AR14" s="120"/>
      <c r="AS14" s="119">
        <v>0</v>
      </c>
      <c r="AT14" s="120"/>
      <c r="AU14" s="120"/>
      <c r="AV14" s="101">
        <f>+L14+O14+R14+U14+X14+AA14+AD14+AG14+AJ14+AM14+AP14+AS14</f>
        <v>1000</v>
      </c>
      <c r="AW14" s="121">
        <f>+M14+P14+S14+V14+Y14+AB14+AE14+AH14+AK14+AN14+AQ14+AT14</f>
        <v>0</v>
      </c>
      <c r="AX14" s="102" t="s">
        <v>646</v>
      </c>
    </row>
    <row r="15" spans="1:91" ht="51.75" hidden="1" customHeight="1" x14ac:dyDescent="0.35">
      <c r="A15" s="92" t="s">
        <v>640</v>
      </c>
      <c r="B15" s="90" t="s">
        <v>641</v>
      </c>
      <c r="C15" s="90" t="s">
        <v>642</v>
      </c>
      <c r="D15" s="89">
        <v>2</v>
      </c>
      <c r="E15" s="90" t="s">
        <v>647</v>
      </c>
      <c r="F15" s="90"/>
      <c r="G15" s="89" t="s">
        <v>644</v>
      </c>
      <c r="H15" s="89" t="s">
        <v>645</v>
      </c>
      <c r="I15" s="91">
        <v>111340</v>
      </c>
      <c r="J15" s="91">
        <v>350292</v>
      </c>
      <c r="K15" s="153">
        <v>35000</v>
      </c>
      <c r="L15" s="154">
        <v>2916</v>
      </c>
      <c r="M15" s="122"/>
      <c r="N15" s="122"/>
      <c r="O15" s="123">
        <v>2916</v>
      </c>
      <c r="P15" s="124"/>
      <c r="Q15" s="124"/>
      <c r="R15" s="123">
        <v>2916</v>
      </c>
      <c r="S15" s="124"/>
      <c r="T15" s="124"/>
      <c r="U15" s="123">
        <v>2916</v>
      </c>
      <c r="V15" s="124"/>
      <c r="W15" s="124"/>
      <c r="X15" s="123">
        <v>2917</v>
      </c>
      <c r="Y15" s="124"/>
      <c r="Z15" s="124"/>
      <c r="AA15" s="123">
        <v>2917</v>
      </c>
      <c r="AB15" s="124"/>
      <c r="AC15" s="124"/>
      <c r="AD15" s="123">
        <v>2917</v>
      </c>
      <c r="AE15" s="124"/>
      <c r="AF15" s="124"/>
      <c r="AG15" s="123">
        <v>2917</v>
      </c>
      <c r="AH15" s="124"/>
      <c r="AI15" s="124"/>
      <c r="AJ15" s="123">
        <v>2917</v>
      </c>
      <c r="AK15" s="124"/>
      <c r="AL15" s="124"/>
      <c r="AM15" s="123">
        <v>2917</v>
      </c>
      <c r="AN15" s="124"/>
      <c r="AO15" s="124"/>
      <c r="AP15" s="123">
        <v>2917</v>
      </c>
      <c r="AQ15" s="124"/>
      <c r="AR15" s="124"/>
      <c r="AS15" s="123">
        <v>2917</v>
      </c>
      <c r="AT15" s="124"/>
      <c r="AU15" s="124"/>
      <c r="AV15" s="101">
        <f t="shared" ref="AV15:AV36" si="0">+L15+O15+R15+U15+X15+AA15+AD15+AG15+AJ15+AM15+AP15+AS15</f>
        <v>35000</v>
      </c>
      <c r="AW15" s="121">
        <f t="shared" ref="AW15:AW37" si="1">+M15+P15+S15+V15+Y15+AB15+AE15+AH15+AK15+AN15+AQ15+AT15</f>
        <v>0</v>
      </c>
      <c r="AX15" s="103" t="s">
        <v>648</v>
      </c>
    </row>
    <row r="16" spans="1:91" ht="51.75" hidden="1" customHeight="1" x14ac:dyDescent="0.35">
      <c r="A16" s="92" t="s">
        <v>640</v>
      </c>
      <c r="B16" s="90" t="s">
        <v>641</v>
      </c>
      <c r="C16" s="90" t="s">
        <v>642</v>
      </c>
      <c r="D16" s="89">
        <v>3</v>
      </c>
      <c r="E16" s="90" t="s">
        <v>649</v>
      </c>
      <c r="F16" s="90"/>
      <c r="G16" s="89" t="s">
        <v>644</v>
      </c>
      <c r="H16" s="89" t="s">
        <v>645</v>
      </c>
      <c r="I16" s="91">
        <v>196518110</v>
      </c>
      <c r="J16" s="91">
        <v>56451000</v>
      </c>
      <c r="K16" s="93">
        <v>5020000</v>
      </c>
      <c r="L16" s="154">
        <v>418000</v>
      </c>
      <c r="M16" s="122"/>
      <c r="N16" s="122"/>
      <c r="O16" s="123">
        <v>418000</v>
      </c>
      <c r="P16" s="124"/>
      <c r="Q16" s="124"/>
      <c r="R16" s="123">
        <v>418000</v>
      </c>
      <c r="S16" s="124"/>
      <c r="T16" s="124"/>
      <c r="U16" s="123">
        <v>550000</v>
      </c>
      <c r="V16" s="124"/>
      <c r="W16" s="124"/>
      <c r="X16" s="123">
        <v>418000</v>
      </c>
      <c r="Y16" s="124"/>
      <c r="Z16" s="124"/>
      <c r="AA16" s="123">
        <v>418000</v>
      </c>
      <c r="AB16" s="124"/>
      <c r="AC16" s="124"/>
      <c r="AD16" s="123">
        <v>418000</v>
      </c>
      <c r="AE16" s="124"/>
      <c r="AF16" s="124"/>
      <c r="AG16" s="123">
        <v>418000</v>
      </c>
      <c r="AH16" s="124"/>
      <c r="AI16" s="124"/>
      <c r="AJ16" s="123">
        <v>418000</v>
      </c>
      <c r="AK16" s="124"/>
      <c r="AL16" s="124"/>
      <c r="AM16" s="123">
        <v>418000</v>
      </c>
      <c r="AN16" s="124"/>
      <c r="AO16" s="124"/>
      <c r="AP16" s="123">
        <v>500000</v>
      </c>
      <c r="AQ16" s="124"/>
      <c r="AR16" s="124"/>
      <c r="AS16" s="123">
        <v>208000</v>
      </c>
      <c r="AT16" s="124"/>
      <c r="AU16" s="124"/>
      <c r="AV16" s="101">
        <f t="shared" si="0"/>
        <v>5020000</v>
      </c>
      <c r="AW16" s="121">
        <f t="shared" si="1"/>
        <v>0</v>
      </c>
      <c r="AX16" s="103" t="s">
        <v>650</v>
      </c>
    </row>
    <row r="17" spans="1:50" ht="51.75" hidden="1" customHeight="1" x14ac:dyDescent="0.35">
      <c r="A17" s="92" t="s">
        <v>640</v>
      </c>
      <c r="B17" s="90" t="s">
        <v>641</v>
      </c>
      <c r="C17" s="90" t="s">
        <v>642</v>
      </c>
      <c r="D17" s="89">
        <v>4</v>
      </c>
      <c r="E17" s="90" t="s">
        <v>651</v>
      </c>
      <c r="F17" s="90"/>
      <c r="G17" s="89" t="s">
        <v>644</v>
      </c>
      <c r="H17" s="89" t="s">
        <v>645</v>
      </c>
      <c r="I17" s="91">
        <v>3993</v>
      </c>
      <c r="J17" s="91">
        <v>9916</v>
      </c>
      <c r="K17" s="153">
        <v>1000</v>
      </c>
      <c r="L17" s="154">
        <v>0</v>
      </c>
      <c r="M17" s="122"/>
      <c r="N17" s="122"/>
      <c r="O17" s="123">
        <v>60</v>
      </c>
      <c r="P17" s="124"/>
      <c r="Q17" s="124"/>
      <c r="R17" s="123">
        <v>110</v>
      </c>
      <c r="S17" s="124"/>
      <c r="T17" s="124"/>
      <c r="U17" s="123">
        <v>110</v>
      </c>
      <c r="V17" s="124"/>
      <c r="W17" s="124"/>
      <c r="X17" s="123">
        <v>110</v>
      </c>
      <c r="Y17" s="124"/>
      <c r="Z17" s="124"/>
      <c r="AA17" s="123">
        <v>110</v>
      </c>
      <c r="AB17" s="124"/>
      <c r="AC17" s="124"/>
      <c r="AD17" s="123">
        <v>110</v>
      </c>
      <c r="AE17" s="124"/>
      <c r="AF17" s="124"/>
      <c r="AG17" s="123">
        <v>110</v>
      </c>
      <c r="AH17" s="124"/>
      <c r="AI17" s="124"/>
      <c r="AJ17" s="123">
        <v>110</v>
      </c>
      <c r="AK17" s="124"/>
      <c r="AL17" s="124"/>
      <c r="AM17" s="123">
        <v>110</v>
      </c>
      <c r="AN17" s="124"/>
      <c r="AO17" s="124"/>
      <c r="AP17" s="123">
        <v>60</v>
      </c>
      <c r="AQ17" s="124"/>
      <c r="AR17" s="124"/>
      <c r="AS17" s="123">
        <v>0</v>
      </c>
      <c r="AT17" s="124"/>
      <c r="AU17" s="124"/>
      <c r="AV17" s="101">
        <f t="shared" si="0"/>
        <v>1000</v>
      </c>
      <c r="AW17" s="121">
        <f t="shared" si="1"/>
        <v>0</v>
      </c>
      <c r="AX17" s="103" t="s">
        <v>648</v>
      </c>
    </row>
    <row r="18" spans="1:50" ht="51.75" hidden="1" customHeight="1" x14ac:dyDescent="0.35">
      <c r="A18" s="92" t="s">
        <v>640</v>
      </c>
      <c r="B18" s="90" t="s">
        <v>641</v>
      </c>
      <c r="C18" s="90" t="s">
        <v>642</v>
      </c>
      <c r="D18" s="89">
        <v>5</v>
      </c>
      <c r="E18" s="90" t="s">
        <v>652</v>
      </c>
      <c r="F18" s="90"/>
      <c r="G18" s="89" t="s">
        <v>644</v>
      </c>
      <c r="H18" s="89" t="s">
        <v>653</v>
      </c>
      <c r="I18" s="91">
        <v>90102</v>
      </c>
      <c r="J18" s="91">
        <v>286385</v>
      </c>
      <c r="K18" s="153">
        <v>29000</v>
      </c>
      <c r="L18" s="154">
        <v>0</v>
      </c>
      <c r="M18" s="122"/>
      <c r="N18" s="122"/>
      <c r="O18" s="123">
        <v>1500</v>
      </c>
      <c r="P18" s="124"/>
      <c r="Q18" s="124"/>
      <c r="R18" s="123">
        <v>3000</v>
      </c>
      <c r="S18" s="124"/>
      <c r="T18" s="124"/>
      <c r="U18" s="123">
        <v>3000</v>
      </c>
      <c r="V18" s="124"/>
      <c r="W18" s="124"/>
      <c r="X18" s="123">
        <v>3000</v>
      </c>
      <c r="Y18" s="124"/>
      <c r="Z18" s="124"/>
      <c r="AA18" s="123">
        <v>3000</v>
      </c>
      <c r="AB18" s="124"/>
      <c r="AC18" s="124"/>
      <c r="AD18" s="123">
        <v>3000</v>
      </c>
      <c r="AE18" s="124"/>
      <c r="AF18" s="124"/>
      <c r="AG18" s="123">
        <v>3000</v>
      </c>
      <c r="AH18" s="124"/>
      <c r="AI18" s="124"/>
      <c r="AJ18" s="123">
        <v>3000</v>
      </c>
      <c r="AK18" s="124"/>
      <c r="AL18" s="124"/>
      <c r="AM18" s="123">
        <v>3000</v>
      </c>
      <c r="AN18" s="124"/>
      <c r="AO18" s="124"/>
      <c r="AP18" s="123">
        <v>3500</v>
      </c>
      <c r="AQ18" s="124"/>
      <c r="AR18" s="124"/>
      <c r="AS18" s="123">
        <v>0</v>
      </c>
      <c r="AT18" s="124"/>
      <c r="AU18" s="124"/>
      <c r="AV18" s="101">
        <f t="shared" si="0"/>
        <v>29000</v>
      </c>
      <c r="AW18" s="121">
        <f t="shared" si="1"/>
        <v>0</v>
      </c>
      <c r="AX18" s="103" t="s">
        <v>648</v>
      </c>
    </row>
    <row r="19" spans="1:50" ht="51.75" hidden="1" customHeight="1" x14ac:dyDescent="0.35">
      <c r="A19" s="92" t="s">
        <v>640</v>
      </c>
      <c r="B19" s="90" t="s">
        <v>641</v>
      </c>
      <c r="C19" s="90" t="s">
        <v>642</v>
      </c>
      <c r="D19" s="89">
        <v>6</v>
      </c>
      <c r="E19" s="90" t="s">
        <v>654</v>
      </c>
      <c r="F19" s="90"/>
      <c r="G19" s="89" t="s">
        <v>644</v>
      </c>
      <c r="H19" s="89" t="s">
        <v>645</v>
      </c>
      <c r="I19" s="91">
        <v>3430</v>
      </c>
      <c r="J19" s="91">
        <v>11841</v>
      </c>
      <c r="K19" s="153">
        <v>1200</v>
      </c>
      <c r="L19" s="154">
        <v>100</v>
      </c>
      <c r="M19" s="122"/>
      <c r="N19" s="122"/>
      <c r="O19" s="123">
        <v>100</v>
      </c>
      <c r="P19" s="124"/>
      <c r="Q19" s="124"/>
      <c r="R19" s="123">
        <v>100</v>
      </c>
      <c r="S19" s="124"/>
      <c r="T19" s="124"/>
      <c r="U19" s="123">
        <v>100</v>
      </c>
      <c r="V19" s="124"/>
      <c r="W19" s="124"/>
      <c r="X19" s="123">
        <v>100</v>
      </c>
      <c r="Y19" s="124"/>
      <c r="Z19" s="124"/>
      <c r="AA19" s="123">
        <v>100</v>
      </c>
      <c r="AB19" s="124"/>
      <c r="AC19" s="124"/>
      <c r="AD19" s="123">
        <v>100</v>
      </c>
      <c r="AE19" s="124"/>
      <c r="AF19" s="124"/>
      <c r="AG19" s="123">
        <v>100</v>
      </c>
      <c r="AH19" s="124"/>
      <c r="AI19" s="124"/>
      <c r="AJ19" s="123">
        <v>100</v>
      </c>
      <c r="AK19" s="124"/>
      <c r="AL19" s="124"/>
      <c r="AM19" s="123">
        <v>100</v>
      </c>
      <c r="AN19" s="124"/>
      <c r="AO19" s="124"/>
      <c r="AP19" s="123">
        <v>100</v>
      </c>
      <c r="AQ19" s="124"/>
      <c r="AR19" s="124"/>
      <c r="AS19" s="123">
        <v>100</v>
      </c>
      <c r="AT19" s="124"/>
      <c r="AU19" s="124"/>
      <c r="AV19" s="101">
        <f t="shared" si="0"/>
        <v>1200</v>
      </c>
      <c r="AW19" s="121">
        <f t="shared" si="1"/>
        <v>0</v>
      </c>
      <c r="AX19" s="103" t="s">
        <v>648</v>
      </c>
    </row>
    <row r="20" spans="1:50" ht="51.75" hidden="1" customHeight="1" x14ac:dyDescent="0.35">
      <c r="A20" s="92" t="s">
        <v>640</v>
      </c>
      <c r="B20" s="90" t="s">
        <v>641</v>
      </c>
      <c r="C20" s="90" t="s">
        <v>642</v>
      </c>
      <c r="D20" s="89">
        <v>7</v>
      </c>
      <c r="E20" s="90" t="s">
        <v>655</v>
      </c>
      <c r="F20" s="90"/>
      <c r="G20" s="89" t="s">
        <v>644</v>
      </c>
      <c r="H20" s="89" t="s">
        <v>645</v>
      </c>
      <c r="I20" s="91">
        <v>13336</v>
      </c>
      <c r="J20" s="91">
        <v>12778</v>
      </c>
      <c r="K20" s="153">
        <v>1200</v>
      </c>
      <c r="L20" s="154">
        <v>0</v>
      </c>
      <c r="M20" s="122"/>
      <c r="N20" s="122"/>
      <c r="O20" s="123">
        <v>100</v>
      </c>
      <c r="P20" s="124"/>
      <c r="Q20" s="124"/>
      <c r="R20" s="123">
        <v>125</v>
      </c>
      <c r="S20" s="124"/>
      <c r="T20" s="124"/>
      <c r="U20" s="123">
        <v>125</v>
      </c>
      <c r="V20" s="124"/>
      <c r="W20" s="124"/>
      <c r="X20" s="123">
        <v>125</v>
      </c>
      <c r="Y20" s="124"/>
      <c r="Z20" s="124"/>
      <c r="AA20" s="123">
        <v>125</v>
      </c>
      <c r="AB20" s="124"/>
      <c r="AC20" s="124"/>
      <c r="AD20" s="123">
        <v>125</v>
      </c>
      <c r="AE20" s="124"/>
      <c r="AF20" s="124"/>
      <c r="AG20" s="123">
        <v>125</v>
      </c>
      <c r="AH20" s="124"/>
      <c r="AI20" s="124"/>
      <c r="AJ20" s="123">
        <v>125</v>
      </c>
      <c r="AK20" s="124"/>
      <c r="AL20" s="124"/>
      <c r="AM20" s="123">
        <v>125</v>
      </c>
      <c r="AN20" s="124"/>
      <c r="AO20" s="124"/>
      <c r="AP20" s="123">
        <v>100</v>
      </c>
      <c r="AQ20" s="124"/>
      <c r="AR20" s="124"/>
      <c r="AS20" s="123">
        <v>0</v>
      </c>
      <c r="AT20" s="124"/>
      <c r="AU20" s="124"/>
      <c r="AV20" s="101">
        <f t="shared" si="0"/>
        <v>1200</v>
      </c>
      <c r="AW20" s="121">
        <f t="shared" si="1"/>
        <v>0</v>
      </c>
      <c r="AX20" s="103" t="s">
        <v>648</v>
      </c>
    </row>
    <row r="21" spans="1:50" ht="51.75" hidden="1" customHeight="1" x14ac:dyDescent="0.35">
      <c r="A21" s="92" t="s">
        <v>640</v>
      </c>
      <c r="B21" s="90" t="s">
        <v>641</v>
      </c>
      <c r="C21" s="90" t="s">
        <v>642</v>
      </c>
      <c r="D21" s="89">
        <v>8</v>
      </c>
      <c r="E21" s="90" t="s">
        <v>656</v>
      </c>
      <c r="F21" s="90"/>
      <c r="G21" s="89" t="s">
        <v>644</v>
      </c>
      <c r="H21" s="89" t="s">
        <v>645</v>
      </c>
      <c r="I21" s="91">
        <v>14921</v>
      </c>
      <c r="J21" s="91">
        <v>24269</v>
      </c>
      <c r="K21" s="153">
        <v>2400</v>
      </c>
      <c r="L21" s="154">
        <v>0</v>
      </c>
      <c r="M21" s="122"/>
      <c r="N21" s="122"/>
      <c r="O21" s="123">
        <v>160</v>
      </c>
      <c r="P21" s="124"/>
      <c r="Q21" s="124"/>
      <c r="R21" s="123">
        <v>280</v>
      </c>
      <c r="S21" s="124"/>
      <c r="T21" s="124"/>
      <c r="U21" s="123">
        <v>280</v>
      </c>
      <c r="V21" s="124"/>
      <c r="W21" s="124"/>
      <c r="X21" s="123">
        <v>280</v>
      </c>
      <c r="Y21" s="124"/>
      <c r="Z21" s="124"/>
      <c r="AA21" s="123">
        <v>280</v>
      </c>
      <c r="AB21" s="124"/>
      <c r="AC21" s="124"/>
      <c r="AD21" s="123">
        <v>280</v>
      </c>
      <c r="AE21" s="124"/>
      <c r="AF21" s="124"/>
      <c r="AG21" s="123">
        <v>280</v>
      </c>
      <c r="AH21" s="124"/>
      <c r="AI21" s="124"/>
      <c r="AJ21" s="123">
        <v>280</v>
      </c>
      <c r="AK21" s="124"/>
      <c r="AL21" s="124"/>
      <c r="AM21" s="123">
        <v>280</v>
      </c>
      <c r="AN21" s="124"/>
      <c r="AO21" s="124"/>
      <c r="AP21" s="123">
        <v>0</v>
      </c>
      <c r="AQ21" s="124"/>
      <c r="AR21" s="124"/>
      <c r="AS21" s="123">
        <v>0</v>
      </c>
      <c r="AT21" s="124"/>
      <c r="AU21" s="124"/>
      <c r="AV21" s="101">
        <f t="shared" si="0"/>
        <v>2400</v>
      </c>
      <c r="AW21" s="121">
        <f t="shared" si="1"/>
        <v>0</v>
      </c>
      <c r="AX21" s="103" t="s">
        <v>648</v>
      </c>
    </row>
    <row r="22" spans="1:50" ht="51.75" hidden="1" customHeight="1" x14ac:dyDescent="0.35">
      <c r="A22" s="92" t="s">
        <v>640</v>
      </c>
      <c r="B22" s="90" t="s">
        <v>641</v>
      </c>
      <c r="C22" s="90" t="s">
        <v>642</v>
      </c>
      <c r="D22" s="89">
        <v>9</v>
      </c>
      <c r="E22" s="90" t="s">
        <v>657</v>
      </c>
      <c r="F22" s="90"/>
      <c r="G22" s="89" t="s">
        <v>644</v>
      </c>
      <c r="H22" s="89" t="s">
        <v>653</v>
      </c>
      <c r="I22" s="91">
        <v>34622</v>
      </c>
      <c r="J22" s="91">
        <v>116050</v>
      </c>
      <c r="K22" s="153">
        <v>11500</v>
      </c>
      <c r="L22" s="154">
        <v>479</v>
      </c>
      <c r="M22" s="122"/>
      <c r="N22" s="122"/>
      <c r="O22" s="123">
        <v>958</v>
      </c>
      <c r="P22" s="124"/>
      <c r="Q22" s="124"/>
      <c r="R22" s="123">
        <v>1150</v>
      </c>
      <c r="S22" s="124"/>
      <c r="T22" s="124"/>
      <c r="U22" s="123">
        <v>1150</v>
      </c>
      <c r="V22" s="124"/>
      <c r="W22" s="124"/>
      <c r="X22" s="123">
        <v>1150</v>
      </c>
      <c r="Y22" s="124"/>
      <c r="Z22" s="124"/>
      <c r="AA22" s="123">
        <v>1150</v>
      </c>
      <c r="AB22" s="124"/>
      <c r="AC22" s="124"/>
      <c r="AD22" s="123">
        <v>1150</v>
      </c>
      <c r="AE22" s="124"/>
      <c r="AF22" s="124"/>
      <c r="AG22" s="123">
        <v>1150</v>
      </c>
      <c r="AH22" s="124"/>
      <c r="AI22" s="124"/>
      <c r="AJ22" s="123">
        <v>1150</v>
      </c>
      <c r="AK22" s="124"/>
      <c r="AL22" s="124"/>
      <c r="AM22" s="123">
        <v>1150</v>
      </c>
      <c r="AN22" s="124"/>
      <c r="AO22" s="124"/>
      <c r="AP22" s="123">
        <v>479</v>
      </c>
      <c r="AQ22" s="124"/>
      <c r="AR22" s="124"/>
      <c r="AS22" s="123">
        <v>384</v>
      </c>
      <c r="AT22" s="124"/>
      <c r="AU22" s="124"/>
      <c r="AV22" s="101">
        <f t="shared" si="0"/>
        <v>11500</v>
      </c>
      <c r="AW22" s="121">
        <f t="shared" si="1"/>
        <v>0</v>
      </c>
      <c r="AX22" s="103" t="s">
        <v>646</v>
      </c>
    </row>
    <row r="23" spans="1:50" ht="51.75" hidden="1" customHeight="1" x14ac:dyDescent="0.35">
      <c r="A23" s="92" t="s">
        <v>658</v>
      </c>
      <c r="B23" s="90" t="s">
        <v>659</v>
      </c>
      <c r="C23" s="90" t="s">
        <v>660</v>
      </c>
      <c r="D23" s="89">
        <v>23</v>
      </c>
      <c r="E23" s="90" t="s">
        <v>661</v>
      </c>
      <c r="F23" s="90"/>
      <c r="G23" s="89" t="s">
        <v>644</v>
      </c>
      <c r="H23" s="89" t="s">
        <v>645</v>
      </c>
      <c r="I23" s="91">
        <v>15</v>
      </c>
      <c r="J23" s="91">
        <v>47</v>
      </c>
      <c r="K23" s="93">
        <v>4</v>
      </c>
      <c r="L23" s="154"/>
      <c r="M23" s="122"/>
      <c r="N23" s="122"/>
      <c r="O23" s="123"/>
      <c r="P23" s="124"/>
      <c r="Q23" s="124"/>
      <c r="R23" s="123">
        <v>1</v>
      </c>
      <c r="S23" s="124"/>
      <c r="T23" s="124"/>
      <c r="U23" s="123"/>
      <c r="V23" s="124"/>
      <c r="W23" s="124"/>
      <c r="X23" s="123"/>
      <c r="Y23" s="124"/>
      <c r="Z23" s="124"/>
      <c r="AA23" s="123"/>
      <c r="AB23" s="124"/>
      <c r="AC23" s="124"/>
      <c r="AD23" s="123"/>
      <c r="AE23" s="124"/>
      <c r="AF23" s="124"/>
      <c r="AG23" s="123"/>
      <c r="AH23" s="124"/>
      <c r="AI23" s="124"/>
      <c r="AJ23" s="123">
        <v>1</v>
      </c>
      <c r="AK23" s="124"/>
      <c r="AL23" s="124"/>
      <c r="AM23" s="123">
        <v>1</v>
      </c>
      <c r="AN23" s="124"/>
      <c r="AO23" s="124"/>
      <c r="AP23" s="123">
        <v>1</v>
      </c>
      <c r="AQ23" s="124"/>
      <c r="AR23" s="124"/>
      <c r="AS23" s="123"/>
      <c r="AT23" s="124"/>
      <c r="AU23" s="124"/>
      <c r="AV23" s="101">
        <f t="shared" si="0"/>
        <v>4</v>
      </c>
      <c r="AW23" s="121">
        <f t="shared" si="1"/>
        <v>0</v>
      </c>
      <c r="AX23" s="103" t="s">
        <v>662</v>
      </c>
    </row>
    <row r="24" spans="1:50" ht="51.75" hidden="1" customHeight="1" x14ac:dyDescent="0.35">
      <c r="A24" s="92" t="s">
        <v>658</v>
      </c>
      <c r="B24" s="90" t="s">
        <v>659</v>
      </c>
      <c r="C24" s="90" t="s">
        <v>660</v>
      </c>
      <c r="D24" s="89">
        <v>24</v>
      </c>
      <c r="E24" s="90" t="s">
        <v>663</v>
      </c>
      <c r="F24" s="90"/>
      <c r="G24" s="89" t="s">
        <v>644</v>
      </c>
      <c r="H24" s="89" t="s">
        <v>645</v>
      </c>
      <c r="I24" s="91">
        <v>15</v>
      </c>
      <c r="J24" s="91">
        <v>47</v>
      </c>
      <c r="K24" s="94">
        <v>4</v>
      </c>
      <c r="L24" s="154"/>
      <c r="M24" s="122"/>
      <c r="N24" s="122"/>
      <c r="O24" s="123"/>
      <c r="P24" s="124"/>
      <c r="Q24" s="124"/>
      <c r="R24" s="123"/>
      <c r="S24" s="124"/>
      <c r="T24" s="124"/>
      <c r="U24" s="123">
        <v>1</v>
      </c>
      <c r="V24" s="124"/>
      <c r="W24" s="124"/>
      <c r="X24" s="123"/>
      <c r="Y24" s="124"/>
      <c r="Z24" s="124"/>
      <c r="AA24" s="123"/>
      <c r="AB24" s="124"/>
      <c r="AC24" s="124"/>
      <c r="AD24" s="123"/>
      <c r="AE24" s="124"/>
      <c r="AF24" s="124"/>
      <c r="AG24" s="123"/>
      <c r="AH24" s="124"/>
      <c r="AI24" s="124"/>
      <c r="AJ24" s="123"/>
      <c r="AK24" s="124"/>
      <c r="AL24" s="124"/>
      <c r="AM24" s="123">
        <v>1</v>
      </c>
      <c r="AN24" s="124"/>
      <c r="AO24" s="124"/>
      <c r="AP24" s="123">
        <v>1</v>
      </c>
      <c r="AQ24" s="124"/>
      <c r="AR24" s="124"/>
      <c r="AS24" s="123">
        <v>1</v>
      </c>
      <c r="AT24" s="124"/>
      <c r="AU24" s="124"/>
      <c r="AV24" s="101">
        <f t="shared" si="0"/>
        <v>4</v>
      </c>
      <c r="AW24" s="121">
        <f t="shared" si="1"/>
        <v>0</v>
      </c>
      <c r="AX24" s="103" t="s">
        <v>662</v>
      </c>
    </row>
    <row r="25" spans="1:50" ht="51.75" hidden="1" customHeight="1" x14ac:dyDescent="0.35">
      <c r="A25" s="92" t="s">
        <v>664</v>
      </c>
      <c r="B25" s="90" t="s">
        <v>665</v>
      </c>
      <c r="C25" s="90" t="s">
        <v>666</v>
      </c>
      <c r="D25" s="89">
        <v>10</v>
      </c>
      <c r="E25" s="90" t="s">
        <v>667</v>
      </c>
      <c r="F25" s="90"/>
      <c r="G25" s="89" t="s">
        <v>644</v>
      </c>
      <c r="H25" s="89" t="s">
        <v>653</v>
      </c>
      <c r="I25" s="91">
        <v>45565</v>
      </c>
      <c r="J25" s="91">
        <v>121298</v>
      </c>
      <c r="K25" s="153">
        <v>12500</v>
      </c>
      <c r="L25" s="154">
        <v>768</v>
      </c>
      <c r="M25" s="122"/>
      <c r="N25" s="122"/>
      <c r="O25" s="123">
        <v>1000</v>
      </c>
      <c r="P25" s="124"/>
      <c r="Q25" s="124"/>
      <c r="R25" s="123">
        <v>1250</v>
      </c>
      <c r="S25" s="124"/>
      <c r="T25" s="124"/>
      <c r="U25" s="123">
        <v>885.00000000000011</v>
      </c>
      <c r="V25" s="124"/>
      <c r="W25" s="124"/>
      <c r="X25" s="123">
        <v>1260</v>
      </c>
      <c r="Y25" s="124"/>
      <c r="Z25" s="124"/>
      <c r="AA25" s="123">
        <v>1259</v>
      </c>
      <c r="AB25" s="124"/>
      <c r="AC25" s="124"/>
      <c r="AD25" s="123">
        <v>1078</v>
      </c>
      <c r="AE25" s="124"/>
      <c r="AF25" s="124"/>
      <c r="AG25" s="123">
        <v>1250</v>
      </c>
      <c r="AH25" s="124"/>
      <c r="AI25" s="124"/>
      <c r="AJ25" s="123">
        <v>1125</v>
      </c>
      <c r="AK25" s="124"/>
      <c r="AL25" s="124"/>
      <c r="AM25" s="123">
        <v>875.00000000000011</v>
      </c>
      <c r="AN25" s="124"/>
      <c r="AO25" s="124"/>
      <c r="AP25" s="123">
        <v>1000</v>
      </c>
      <c r="AQ25" s="124"/>
      <c r="AR25" s="124"/>
      <c r="AS25" s="123">
        <v>750</v>
      </c>
      <c r="AT25" s="124"/>
      <c r="AU25" s="124"/>
      <c r="AV25" s="101">
        <f t="shared" si="0"/>
        <v>12500</v>
      </c>
      <c r="AW25" s="121">
        <f t="shared" si="1"/>
        <v>0</v>
      </c>
      <c r="AX25" s="103" t="s">
        <v>668</v>
      </c>
    </row>
    <row r="26" spans="1:50" ht="51.75" hidden="1" customHeight="1" x14ac:dyDescent="0.35">
      <c r="A26" s="92" t="s">
        <v>664</v>
      </c>
      <c r="B26" s="90" t="s">
        <v>665</v>
      </c>
      <c r="C26" s="90" t="s">
        <v>666</v>
      </c>
      <c r="D26" s="89">
        <v>11</v>
      </c>
      <c r="E26" s="90" t="s">
        <v>669</v>
      </c>
      <c r="F26" s="90"/>
      <c r="G26" s="89" t="s">
        <v>644</v>
      </c>
      <c r="H26" s="89" t="s">
        <v>653</v>
      </c>
      <c r="I26" s="91">
        <v>166214</v>
      </c>
      <c r="J26" s="91">
        <v>386196</v>
      </c>
      <c r="K26" s="153">
        <v>41500</v>
      </c>
      <c r="L26" s="154">
        <v>867</v>
      </c>
      <c r="M26" s="122"/>
      <c r="N26" s="122"/>
      <c r="O26" s="123">
        <v>2493</v>
      </c>
      <c r="P26" s="124"/>
      <c r="Q26" s="124"/>
      <c r="R26" s="123">
        <v>5398</v>
      </c>
      <c r="S26" s="124"/>
      <c r="T26" s="124"/>
      <c r="U26" s="123">
        <v>2299</v>
      </c>
      <c r="V26" s="124"/>
      <c r="W26" s="124"/>
      <c r="X26" s="123">
        <v>4983</v>
      </c>
      <c r="Y26" s="124"/>
      <c r="Z26" s="124"/>
      <c r="AA26" s="123">
        <v>3323</v>
      </c>
      <c r="AB26" s="124"/>
      <c r="AC26" s="124"/>
      <c r="AD26" s="123">
        <v>3542</v>
      </c>
      <c r="AE26" s="124"/>
      <c r="AF26" s="124"/>
      <c r="AG26" s="123">
        <v>3662</v>
      </c>
      <c r="AH26" s="124"/>
      <c r="AI26" s="124"/>
      <c r="AJ26" s="123">
        <v>3674</v>
      </c>
      <c r="AK26" s="124"/>
      <c r="AL26" s="124"/>
      <c r="AM26" s="123">
        <v>3374</v>
      </c>
      <c r="AN26" s="124"/>
      <c r="AO26" s="124"/>
      <c r="AP26" s="123">
        <v>4565</v>
      </c>
      <c r="AQ26" s="124"/>
      <c r="AR26" s="124"/>
      <c r="AS26" s="123">
        <v>3320</v>
      </c>
      <c r="AT26" s="124"/>
      <c r="AU26" s="124"/>
      <c r="AV26" s="101">
        <f t="shared" si="0"/>
        <v>41500</v>
      </c>
      <c r="AW26" s="121">
        <f t="shared" si="1"/>
        <v>0</v>
      </c>
      <c r="AX26" s="103" t="s">
        <v>668</v>
      </c>
    </row>
    <row r="27" spans="1:50" ht="51.75" hidden="1" customHeight="1" x14ac:dyDescent="0.35">
      <c r="A27" s="92" t="s">
        <v>664</v>
      </c>
      <c r="B27" s="90" t="s">
        <v>665</v>
      </c>
      <c r="C27" s="90" t="s">
        <v>666</v>
      </c>
      <c r="D27" s="89">
        <v>13</v>
      </c>
      <c r="E27" s="90" t="s">
        <v>670</v>
      </c>
      <c r="F27" s="90"/>
      <c r="G27" s="89" t="s">
        <v>644</v>
      </c>
      <c r="H27" s="89" t="s">
        <v>653</v>
      </c>
      <c r="I27" s="91">
        <v>46329</v>
      </c>
      <c r="J27" s="91">
        <v>122579</v>
      </c>
      <c r="K27" s="153">
        <v>12800</v>
      </c>
      <c r="L27" s="154">
        <v>768</v>
      </c>
      <c r="M27" s="122"/>
      <c r="N27" s="122"/>
      <c r="O27" s="123">
        <v>1024</v>
      </c>
      <c r="P27" s="124"/>
      <c r="Q27" s="124"/>
      <c r="R27" s="123">
        <v>1280</v>
      </c>
      <c r="S27" s="124"/>
      <c r="T27" s="124"/>
      <c r="U27" s="123">
        <v>896.00000000000011</v>
      </c>
      <c r="V27" s="124"/>
      <c r="W27" s="124"/>
      <c r="X27" s="123">
        <v>1280</v>
      </c>
      <c r="Y27" s="124"/>
      <c r="Z27" s="124"/>
      <c r="AA27" s="123">
        <v>1280</v>
      </c>
      <c r="AB27" s="124"/>
      <c r="AC27" s="124"/>
      <c r="AD27" s="123">
        <v>1152</v>
      </c>
      <c r="AE27" s="124"/>
      <c r="AF27" s="124"/>
      <c r="AG27" s="123">
        <v>1280</v>
      </c>
      <c r="AH27" s="124"/>
      <c r="AI27" s="124"/>
      <c r="AJ27" s="123">
        <v>1152</v>
      </c>
      <c r="AK27" s="124"/>
      <c r="AL27" s="124"/>
      <c r="AM27" s="123">
        <v>896.00000000000011</v>
      </c>
      <c r="AN27" s="124"/>
      <c r="AO27" s="124"/>
      <c r="AP27" s="123">
        <v>1024</v>
      </c>
      <c r="AQ27" s="124"/>
      <c r="AR27" s="124"/>
      <c r="AS27" s="123">
        <v>768</v>
      </c>
      <c r="AT27" s="124"/>
      <c r="AU27" s="124"/>
      <c r="AV27" s="101">
        <f t="shared" si="0"/>
        <v>12800</v>
      </c>
      <c r="AW27" s="121">
        <f t="shared" si="1"/>
        <v>0</v>
      </c>
      <c r="AX27" s="103" t="s">
        <v>668</v>
      </c>
    </row>
    <row r="28" spans="1:50" ht="51.75" hidden="1" customHeight="1" x14ac:dyDescent="0.35">
      <c r="A28" s="92" t="s">
        <v>664</v>
      </c>
      <c r="B28" s="90" t="s">
        <v>665</v>
      </c>
      <c r="C28" s="90" t="s">
        <v>666</v>
      </c>
      <c r="D28" s="89">
        <v>14</v>
      </c>
      <c r="E28" s="90" t="s">
        <v>671</v>
      </c>
      <c r="F28" s="90"/>
      <c r="G28" s="89" t="s">
        <v>644</v>
      </c>
      <c r="H28" s="89" t="s">
        <v>653</v>
      </c>
      <c r="I28" s="91">
        <v>13521</v>
      </c>
      <c r="J28" s="91">
        <v>20650</v>
      </c>
      <c r="K28" s="153">
        <v>3500</v>
      </c>
      <c r="L28" s="154">
        <v>150</v>
      </c>
      <c r="M28" s="122"/>
      <c r="N28" s="122"/>
      <c r="O28" s="123">
        <v>200</v>
      </c>
      <c r="P28" s="124"/>
      <c r="Q28" s="124"/>
      <c r="R28" s="123">
        <v>250</v>
      </c>
      <c r="S28" s="124"/>
      <c r="T28" s="124"/>
      <c r="U28" s="123">
        <v>350</v>
      </c>
      <c r="V28" s="124"/>
      <c r="W28" s="124"/>
      <c r="X28" s="123">
        <v>350</v>
      </c>
      <c r="Y28" s="124"/>
      <c r="Z28" s="124"/>
      <c r="AA28" s="123">
        <v>450</v>
      </c>
      <c r="AB28" s="124"/>
      <c r="AC28" s="124"/>
      <c r="AD28" s="123">
        <v>450</v>
      </c>
      <c r="AE28" s="124"/>
      <c r="AF28" s="124"/>
      <c r="AG28" s="123">
        <v>350</v>
      </c>
      <c r="AH28" s="124"/>
      <c r="AI28" s="124"/>
      <c r="AJ28" s="123">
        <v>350</v>
      </c>
      <c r="AK28" s="124"/>
      <c r="AL28" s="124"/>
      <c r="AM28" s="123">
        <v>250</v>
      </c>
      <c r="AN28" s="124"/>
      <c r="AO28" s="124"/>
      <c r="AP28" s="123">
        <v>200</v>
      </c>
      <c r="AQ28" s="124"/>
      <c r="AR28" s="124"/>
      <c r="AS28" s="123">
        <v>150</v>
      </c>
      <c r="AT28" s="124"/>
      <c r="AU28" s="124"/>
      <c r="AV28" s="101">
        <f t="shared" si="0"/>
        <v>3500</v>
      </c>
      <c r="AW28" s="121">
        <f t="shared" si="1"/>
        <v>0</v>
      </c>
      <c r="AX28" s="103" t="s">
        <v>672</v>
      </c>
    </row>
    <row r="29" spans="1:50" ht="51.75" hidden="1" customHeight="1" x14ac:dyDescent="0.35">
      <c r="A29" s="92" t="s">
        <v>664</v>
      </c>
      <c r="B29" s="90" t="s">
        <v>665</v>
      </c>
      <c r="C29" s="90" t="s">
        <v>666</v>
      </c>
      <c r="D29" s="89">
        <v>15</v>
      </c>
      <c r="E29" s="90" t="s">
        <v>673</v>
      </c>
      <c r="F29" s="90"/>
      <c r="G29" s="89" t="s">
        <v>644</v>
      </c>
      <c r="H29" s="89" t="s">
        <v>653</v>
      </c>
      <c r="I29" s="91">
        <v>8570</v>
      </c>
      <c r="J29" s="91">
        <v>20178</v>
      </c>
      <c r="K29" s="153">
        <v>2300</v>
      </c>
      <c r="L29" s="154">
        <v>100</v>
      </c>
      <c r="M29" s="122"/>
      <c r="N29" s="122"/>
      <c r="O29" s="123">
        <v>140</v>
      </c>
      <c r="P29" s="124"/>
      <c r="Q29" s="124"/>
      <c r="R29" s="123">
        <v>180</v>
      </c>
      <c r="S29" s="124"/>
      <c r="T29" s="124"/>
      <c r="U29" s="123">
        <v>200</v>
      </c>
      <c r="V29" s="124"/>
      <c r="W29" s="124"/>
      <c r="X29" s="123">
        <v>230</v>
      </c>
      <c r="Y29" s="124"/>
      <c r="Z29" s="124"/>
      <c r="AA29" s="123">
        <v>300</v>
      </c>
      <c r="AB29" s="124"/>
      <c r="AC29" s="124"/>
      <c r="AD29" s="123">
        <v>300</v>
      </c>
      <c r="AE29" s="124"/>
      <c r="AF29" s="124"/>
      <c r="AG29" s="123">
        <v>230</v>
      </c>
      <c r="AH29" s="124"/>
      <c r="AI29" s="124"/>
      <c r="AJ29" s="123">
        <v>200</v>
      </c>
      <c r="AK29" s="124"/>
      <c r="AL29" s="124"/>
      <c r="AM29" s="123">
        <v>180</v>
      </c>
      <c r="AN29" s="124"/>
      <c r="AO29" s="124"/>
      <c r="AP29" s="123">
        <v>140</v>
      </c>
      <c r="AQ29" s="124"/>
      <c r="AR29" s="124"/>
      <c r="AS29" s="123">
        <v>100</v>
      </c>
      <c r="AT29" s="124"/>
      <c r="AU29" s="124"/>
      <c r="AV29" s="101">
        <f t="shared" si="0"/>
        <v>2300</v>
      </c>
      <c r="AW29" s="121">
        <f t="shared" si="1"/>
        <v>0</v>
      </c>
      <c r="AX29" s="103" t="s">
        <v>672</v>
      </c>
    </row>
    <row r="30" spans="1:50" ht="51.75" hidden="1" customHeight="1" x14ac:dyDescent="0.35">
      <c r="A30" s="92" t="s">
        <v>664</v>
      </c>
      <c r="B30" s="90" t="s">
        <v>665</v>
      </c>
      <c r="C30" s="90" t="s">
        <v>666</v>
      </c>
      <c r="D30" s="89">
        <v>16</v>
      </c>
      <c r="E30" s="90" t="s">
        <v>674</v>
      </c>
      <c r="F30" s="90"/>
      <c r="G30" s="89" t="s">
        <v>644</v>
      </c>
      <c r="H30" s="89" t="s">
        <v>653</v>
      </c>
      <c r="I30" s="91">
        <v>20697</v>
      </c>
      <c r="J30" s="91">
        <v>22950</v>
      </c>
      <c r="K30" s="153">
        <v>4000</v>
      </c>
      <c r="L30" s="154">
        <v>150</v>
      </c>
      <c r="M30" s="122"/>
      <c r="N30" s="122"/>
      <c r="O30" s="123">
        <v>250</v>
      </c>
      <c r="P30" s="124"/>
      <c r="Q30" s="124"/>
      <c r="R30" s="123">
        <v>250</v>
      </c>
      <c r="S30" s="124"/>
      <c r="T30" s="124"/>
      <c r="U30" s="123">
        <v>350</v>
      </c>
      <c r="V30" s="124"/>
      <c r="W30" s="124"/>
      <c r="X30" s="123">
        <v>450</v>
      </c>
      <c r="Y30" s="124"/>
      <c r="Z30" s="124"/>
      <c r="AA30" s="123">
        <v>550</v>
      </c>
      <c r="AB30" s="124"/>
      <c r="AC30" s="124"/>
      <c r="AD30" s="123">
        <v>550</v>
      </c>
      <c r="AE30" s="124"/>
      <c r="AF30" s="124"/>
      <c r="AG30" s="123">
        <v>450</v>
      </c>
      <c r="AH30" s="124"/>
      <c r="AI30" s="124"/>
      <c r="AJ30" s="123">
        <v>350</v>
      </c>
      <c r="AK30" s="124"/>
      <c r="AL30" s="124"/>
      <c r="AM30" s="123">
        <v>250</v>
      </c>
      <c r="AN30" s="124"/>
      <c r="AO30" s="124"/>
      <c r="AP30" s="123">
        <v>250</v>
      </c>
      <c r="AQ30" s="124"/>
      <c r="AR30" s="124"/>
      <c r="AS30" s="123">
        <v>150</v>
      </c>
      <c r="AT30" s="124"/>
      <c r="AU30" s="124"/>
      <c r="AV30" s="101">
        <f t="shared" si="0"/>
        <v>4000</v>
      </c>
      <c r="AW30" s="121">
        <f t="shared" si="1"/>
        <v>0</v>
      </c>
      <c r="AX30" s="103" t="s">
        <v>672</v>
      </c>
    </row>
    <row r="31" spans="1:50" ht="51.75" hidden="1" customHeight="1" x14ac:dyDescent="0.35">
      <c r="A31" s="92" t="s">
        <v>664</v>
      </c>
      <c r="B31" s="90" t="s">
        <v>665</v>
      </c>
      <c r="C31" s="90" t="s">
        <v>675</v>
      </c>
      <c r="D31" s="89">
        <v>17</v>
      </c>
      <c r="E31" s="90" t="s">
        <v>676</v>
      </c>
      <c r="F31" s="90"/>
      <c r="G31" s="89" t="s">
        <v>644</v>
      </c>
      <c r="H31" s="89" t="s">
        <v>653</v>
      </c>
      <c r="I31" s="91">
        <v>24162</v>
      </c>
      <c r="J31" s="91">
        <v>77500</v>
      </c>
      <c r="K31" s="93">
        <v>7900</v>
      </c>
      <c r="L31" s="154">
        <v>0</v>
      </c>
      <c r="M31" s="122"/>
      <c r="N31" s="122"/>
      <c r="O31" s="123">
        <v>750</v>
      </c>
      <c r="P31" s="124"/>
      <c r="Q31" s="124"/>
      <c r="R31" s="123">
        <v>750</v>
      </c>
      <c r="S31" s="124"/>
      <c r="T31" s="124"/>
      <c r="U31" s="123">
        <v>750</v>
      </c>
      <c r="V31" s="124"/>
      <c r="W31" s="124"/>
      <c r="X31" s="123">
        <v>750</v>
      </c>
      <c r="Y31" s="124"/>
      <c r="Z31" s="124"/>
      <c r="AA31" s="123">
        <v>750</v>
      </c>
      <c r="AB31" s="124"/>
      <c r="AC31" s="124"/>
      <c r="AD31" s="123">
        <v>750</v>
      </c>
      <c r="AE31" s="124"/>
      <c r="AF31" s="124"/>
      <c r="AG31" s="123">
        <v>750</v>
      </c>
      <c r="AH31" s="124"/>
      <c r="AI31" s="124"/>
      <c r="AJ31" s="123">
        <v>750</v>
      </c>
      <c r="AK31" s="124"/>
      <c r="AL31" s="124"/>
      <c r="AM31" s="123">
        <v>750</v>
      </c>
      <c r="AN31" s="124"/>
      <c r="AO31" s="124"/>
      <c r="AP31" s="123">
        <v>750</v>
      </c>
      <c r="AQ31" s="124"/>
      <c r="AR31" s="124"/>
      <c r="AS31" s="123">
        <v>400</v>
      </c>
      <c r="AT31" s="124"/>
      <c r="AU31" s="124"/>
      <c r="AV31" s="101">
        <f t="shared" si="0"/>
        <v>7900</v>
      </c>
      <c r="AW31" s="121">
        <f t="shared" si="1"/>
        <v>0</v>
      </c>
      <c r="AX31" s="103" t="s">
        <v>677</v>
      </c>
    </row>
    <row r="32" spans="1:50" ht="51.75" hidden="1" customHeight="1" x14ac:dyDescent="0.35">
      <c r="A32" s="92" t="s">
        <v>678</v>
      </c>
      <c r="B32" s="90" t="s">
        <v>679</v>
      </c>
      <c r="C32" s="90" t="s">
        <v>680</v>
      </c>
      <c r="D32" s="89">
        <v>20</v>
      </c>
      <c r="E32" s="90" t="s">
        <v>681</v>
      </c>
      <c r="F32" s="90"/>
      <c r="G32" s="89" t="s">
        <v>644</v>
      </c>
      <c r="H32" s="89" t="s">
        <v>645</v>
      </c>
      <c r="I32" s="91">
        <v>5332</v>
      </c>
      <c r="J32" s="91">
        <v>13748</v>
      </c>
      <c r="K32" s="153">
        <v>1800</v>
      </c>
      <c r="L32" s="154">
        <v>0</v>
      </c>
      <c r="M32" s="122"/>
      <c r="N32" s="122"/>
      <c r="O32" s="123">
        <v>200</v>
      </c>
      <c r="P32" s="124"/>
      <c r="Q32" s="124"/>
      <c r="R32" s="123">
        <v>300</v>
      </c>
      <c r="S32" s="124"/>
      <c r="T32" s="124"/>
      <c r="U32" s="123">
        <v>200</v>
      </c>
      <c r="V32" s="124"/>
      <c r="W32" s="124"/>
      <c r="X32" s="123">
        <v>300</v>
      </c>
      <c r="Y32" s="124"/>
      <c r="Z32" s="124"/>
      <c r="AA32" s="123">
        <v>200</v>
      </c>
      <c r="AB32" s="124"/>
      <c r="AC32" s="124"/>
      <c r="AD32" s="123">
        <v>200</v>
      </c>
      <c r="AE32" s="124"/>
      <c r="AF32" s="124"/>
      <c r="AG32" s="123">
        <v>200</v>
      </c>
      <c r="AH32" s="124"/>
      <c r="AI32" s="124"/>
      <c r="AJ32" s="123">
        <v>200</v>
      </c>
      <c r="AK32" s="124"/>
      <c r="AL32" s="124"/>
      <c r="AM32" s="123"/>
      <c r="AN32" s="124"/>
      <c r="AO32" s="124"/>
      <c r="AP32" s="123"/>
      <c r="AQ32" s="124"/>
      <c r="AR32" s="124"/>
      <c r="AS32" s="123"/>
      <c r="AT32" s="124"/>
      <c r="AU32" s="124"/>
      <c r="AV32" s="101">
        <f t="shared" si="0"/>
        <v>1800</v>
      </c>
      <c r="AW32" s="121">
        <f t="shared" si="1"/>
        <v>0</v>
      </c>
      <c r="AX32" s="103" t="s">
        <v>668</v>
      </c>
    </row>
    <row r="33" spans="1:50" ht="51.75" hidden="1" customHeight="1" x14ac:dyDescent="0.35">
      <c r="A33" s="92" t="s">
        <v>682</v>
      </c>
      <c r="B33" s="90" t="s">
        <v>683</v>
      </c>
      <c r="C33" s="90" t="s">
        <v>684</v>
      </c>
      <c r="D33" s="89">
        <v>21</v>
      </c>
      <c r="E33" s="90" t="s">
        <v>685</v>
      </c>
      <c r="F33" s="90"/>
      <c r="G33" s="89" t="s">
        <v>644</v>
      </c>
      <c r="H33" s="89" t="s">
        <v>653</v>
      </c>
      <c r="I33" s="91">
        <v>11925</v>
      </c>
      <c r="J33" s="91">
        <v>25000</v>
      </c>
      <c r="K33" s="153">
        <v>3000</v>
      </c>
      <c r="L33" s="154">
        <v>0</v>
      </c>
      <c r="M33" s="122"/>
      <c r="N33" s="122"/>
      <c r="O33" s="123">
        <v>0</v>
      </c>
      <c r="P33" s="124"/>
      <c r="Q33" s="124"/>
      <c r="R33" s="123">
        <v>500</v>
      </c>
      <c r="S33" s="124"/>
      <c r="T33" s="124"/>
      <c r="U33" s="123">
        <v>0</v>
      </c>
      <c r="V33" s="213"/>
      <c r="W33" s="124"/>
      <c r="X33" s="123">
        <v>0</v>
      </c>
      <c r="Y33" s="124"/>
      <c r="Z33" s="124"/>
      <c r="AA33" s="123">
        <v>1000</v>
      </c>
      <c r="AB33" s="124"/>
      <c r="AC33" s="124"/>
      <c r="AD33" s="123">
        <v>0</v>
      </c>
      <c r="AE33" s="124"/>
      <c r="AF33" s="124"/>
      <c r="AG33" s="123">
        <v>0</v>
      </c>
      <c r="AH33" s="124"/>
      <c r="AI33" s="213"/>
      <c r="AJ33" s="123">
        <v>500</v>
      </c>
      <c r="AK33" s="124"/>
      <c r="AL33" s="124"/>
      <c r="AM33" s="123">
        <v>0</v>
      </c>
      <c r="AN33" s="124"/>
      <c r="AO33" s="124"/>
      <c r="AP33" s="123">
        <v>0</v>
      </c>
      <c r="AQ33" s="124"/>
      <c r="AR33" s="124"/>
      <c r="AS33" s="123">
        <v>1000</v>
      </c>
      <c r="AT33" s="124"/>
      <c r="AU33" s="124"/>
      <c r="AV33" s="101">
        <f t="shared" si="0"/>
        <v>3000</v>
      </c>
      <c r="AW33" s="121">
        <f t="shared" si="1"/>
        <v>0</v>
      </c>
      <c r="AX33" s="103" t="s">
        <v>686</v>
      </c>
    </row>
    <row r="34" spans="1:50" ht="409.6" customHeight="1" x14ac:dyDescent="0.35">
      <c r="A34" s="92" t="s">
        <v>682</v>
      </c>
      <c r="B34" s="90" t="s">
        <v>683</v>
      </c>
      <c r="C34" s="90" t="s">
        <v>684</v>
      </c>
      <c r="D34" s="89">
        <v>22</v>
      </c>
      <c r="E34" s="90" t="s">
        <v>687</v>
      </c>
      <c r="F34" s="90" t="s">
        <v>688</v>
      </c>
      <c r="G34" s="89" t="s">
        <v>644</v>
      </c>
      <c r="H34" s="89" t="s">
        <v>653</v>
      </c>
      <c r="I34" s="91">
        <v>16877</v>
      </c>
      <c r="J34" s="91">
        <v>32500</v>
      </c>
      <c r="K34" s="153">
        <v>5250</v>
      </c>
      <c r="L34" s="154">
        <v>0</v>
      </c>
      <c r="M34" s="122">
        <v>0</v>
      </c>
      <c r="N34" s="122">
        <v>0</v>
      </c>
      <c r="O34" s="123">
        <v>263</v>
      </c>
      <c r="P34" s="443">
        <v>118</v>
      </c>
      <c r="Q34" s="471" t="s">
        <v>689</v>
      </c>
      <c r="R34" s="444">
        <v>421</v>
      </c>
      <c r="S34" s="445">
        <v>818</v>
      </c>
      <c r="T34" s="450" t="s">
        <v>690</v>
      </c>
      <c r="U34" s="446">
        <v>526</v>
      </c>
      <c r="V34" s="447">
        <v>885</v>
      </c>
      <c r="W34" s="472" t="s">
        <v>691</v>
      </c>
      <c r="X34" s="444">
        <v>526</v>
      </c>
      <c r="Y34" s="447"/>
      <c r="Z34" s="448"/>
      <c r="AA34" s="444">
        <v>526</v>
      </c>
      <c r="AB34" s="447"/>
      <c r="AC34" s="449"/>
      <c r="AD34" s="444">
        <v>526</v>
      </c>
      <c r="AE34" s="445"/>
      <c r="AF34" s="450"/>
      <c r="AG34" s="444">
        <v>526</v>
      </c>
      <c r="AH34" s="451"/>
      <c r="AI34" s="452"/>
      <c r="AJ34" s="453">
        <v>526</v>
      </c>
      <c r="AK34" s="445"/>
      <c r="AL34" s="448"/>
      <c r="AM34" s="123">
        <v>577</v>
      </c>
      <c r="AN34" s="124"/>
      <c r="AO34" s="448"/>
      <c r="AP34" s="123">
        <v>577</v>
      </c>
      <c r="AQ34" s="124"/>
      <c r="AR34" s="473"/>
      <c r="AS34" s="123">
        <v>256</v>
      </c>
      <c r="AT34" s="124"/>
      <c r="AU34" s="448"/>
      <c r="AV34" s="454">
        <f>L34+O34+R34+U34+X34+AA34+AD34+AG34+AJ34+AM34+AP34+AS34</f>
        <v>5250</v>
      </c>
      <c r="AW34" s="121">
        <f>+M34+P34+S34+V34+Y34+AB34+AE34+AH34+AK34+AN34+AQ34+AT34</f>
        <v>1821</v>
      </c>
      <c r="AX34" s="197">
        <v>8198</v>
      </c>
    </row>
    <row r="35" spans="1:50" ht="51.75" hidden="1" customHeight="1" x14ac:dyDescent="0.35">
      <c r="A35" s="92">
        <v>11</v>
      </c>
      <c r="B35" s="90" t="s">
        <v>692</v>
      </c>
      <c r="C35" s="90" t="s">
        <v>693</v>
      </c>
      <c r="D35" s="89">
        <v>25</v>
      </c>
      <c r="E35" s="90" t="s">
        <v>694</v>
      </c>
      <c r="F35" s="90"/>
      <c r="G35" s="89" t="s">
        <v>695</v>
      </c>
      <c r="H35" s="89" t="s">
        <v>645</v>
      </c>
      <c r="I35" s="91">
        <v>100</v>
      </c>
      <c r="J35" s="91">
        <v>100</v>
      </c>
      <c r="K35" s="153">
        <v>100</v>
      </c>
      <c r="L35" s="154">
        <v>100</v>
      </c>
      <c r="M35" s="122"/>
      <c r="N35" s="122"/>
      <c r="O35" s="123">
        <v>100</v>
      </c>
      <c r="P35" s="124"/>
      <c r="Q35" s="124"/>
      <c r="R35" s="123">
        <v>100</v>
      </c>
      <c r="S35" s="124"/>
      <c r="T35" s="124"/>
      <c r="U35" s="123">
        <v>100</v>
      </c>
      <c r="V35" s="120"/>
      <c r="W35" s="124"/>
      <c r="X35" s="123">
        <v>100</v>
      </c>
      <c r="Y35" s="124"/>
      <c r="Z35" s="124"/>
      <c r="AA35" s="123">
        <v>100</v>
      </c>
      <c r="AB35" s="124"/>
      <c r="AC35" s="124"/>
      <c r="AD35" s="123">
        <v>100</v>
      </c>
      <c r="AE35" s="124"/>
      <c r="AF35" s="124"/>
      <c r="AG35" s="123">
        <v>100</v>
      </c>
      <c r="AH35" s="124"/>
      <c r="AI35" s="180"/>
      <c r="AJ35" s="123">
        <v>100</v>
      </c>
      <c r="AK35" s="124"/>
      <c r="AL35" s="124"/>
      <c r="AM35" s="123">
        <v>100</v>
      </c>
      <c r="AN35" s="124"/>
      <c r="AO35" s="124"/>
      <c r="AP35" s="123">
        <v>100</v>
      </c>
      <c r="AQ35" s="124"/>
      <c r="AR35" s="124"/>
      <c r="AS35" s="123">
        <v>100</v>
      </c>
      <c r="AT35" s="124"/>
      <c r="AU35" s="124"/>
      <c r="AV35" s="101">
        <v>100</v>
      </c>
      <c r="AW35" s="121">
        <f t="shared" si="1"/>
        <v>0</v>
      </c>
      <c r="AX35" s="104">
        <v>8225</v>
      </c>
    </row>
    <row r="36" spans="1:50" ht="51.75" hidden="1" customHeight="1" x14ac:dyDescent="0.35">
      <c r="A36" s="92">
        <v>11</v>
      </c>
      <c r="B36" s="90" t="s">
        <v>692</v>
      </c>
      <c r="C36" s="90" t="s">
        <v>696</v>
      </c>
      <c r="D36" s="89">
        <v>26</v>
      </c>
      <c r="E36" s="90" t="s">
        <v>697</v>
      </c>
      <c r="F36" s="90"/>
      <c r="G36" s="89" t="s">
        <v>695</v>
      </c>
      <c r="H36" s="89" t="s">
        <v>645</v>
      </c>
      <c r="I36" s="91">
        <v>100</v>
      </c>
      <c r="J36" s="91">
        <v>100</v>
      </c>
      <c r="K36" s="153">
        <v>100</v>
      </c>
      <c r="L36" s="154">
        <v>0</v>
      </c>
      <c r="M36" s="122"/>
      <c r="N36" s="122"/>
      <c r="O36" s="123">
        <v>9.09</v>
      </c>
      <c r="P36" s="124"/>
      <c r="Q36" s="124"/>
      <c r="R36" s="123">
        <v>9.09</v>
      </c>
      <c r="S36" s="124"/>
      <c r="T36" s="124"/>
      <c r="U36" s="123">
        <v>9.09</v>
      </c>
      <c r="V36" s="124"/>
      <c r="W36" s="124"/>
      <c r="X36" s="123">
        <v>9.09</v>
      </c>
      <c r="Y36" s="124"/>
      <c r="Z36" s="124"/>
      <c r="AA36" s="123">
        <v>9.09</v>
      </c>
      <c r="AB36" s="124"/>
      <c r="AC36" s="124"/>
      <c r="AD36" s="123">
        <v>9.09</v>
      </c>
      <c r="AE36" s="124"/>
      <c r="AF36" s="124"/>
      <c r="AG36" s="123">
        <v>9.09</v>
      </c>
      <c r="AH36" s="124"/>
      <c r="AI36" t="s">
        <v>698</v>
      </c>
      <c r="AJ36" s="123">
        <v>9.09</v>
      </c>
      <c r="AK36" s="124"/>
      <c r="AL36" s="124"/>
      <c r="AM36" s="123">
        <v>9.09</v>
      </c>
      <c r="AN36" s="124"/>
      <c r="AO36" s="124"/>
      <c r="AP36" s="123">
        <v>9.1</v>
      </c>
      <c r="AQ36" s="124"/>
      <c r="AR36" s="124"/>
      <c r="AS36" s="123">
        <v>9.09</v>
      </c>
      <c r="AT36" s="124"/>
      <c r="AU36" s="124"/>
      <c r="AV36" s="101">
        <f t="shared" si="0"/>
        <v>100.00000000000001</v>
      </c>
      <c r="AW36" s="121">
        <f t="shared" si="1"/>
        <v>0</v>
      </c>
      <c r="AX36" s="104">
        <v>8225</v>
      </c>
    </row>
    <row r="37" spans="1:50" ht="51.75" hidden="1" customHeight="1" thickBot="1" x14ac:dyDescent="0.4">
      <c r="A37" s="95">
        <v>11</v>
      </c>
      <c r="B37" s="96" t="s">
        <v>692</v>
      </c>
      <c r="C37" s="96" t="s">
        <v>696</v>
      </c>
      <c r="D37" s="97">
        <v>27</v>
      </c>
      <c r="E37" s="96" t="s">
        <v>699</v>
      </c>
      <c r="F37" s="96"/>
      <c r="G37" s="97" t="s">
        <v>700</v>
      </c>
      <c r="H37" s="97" t="s">
        <v>645</v>
      </c>
      <c r="I37" s="155">
        <v>90</v>
      </c>
      <c r="J37" s="155">
        <v>95</v>
      </c>
      <c r="K37" s="156">
        <v>91</v>
      </c>
      <c r="L37" s="157">
        <v>9.5</v>
      </c>
      <c r="M37" s="125"/>
      <c r="N37" s="125"/>
      <c r="O37" s="126">
        <v>9.5500000000000007</v>
      </c>
      <c r="P37" s="127"/>
      <c r="Q37" s="127"/>
      <c r="R37" s="126">
        <v>90.59</v>
      </c>
      <c r="S37" s="127"/>
      <c r="T37" s="127"/>
      <c r="U37" s="126">
        <v>90.64</v>
      </c>
      <c r="V37" s="127"/>
      <c r="W37" s="127"/>
      <c r="X37" s="126">
        <v>90.68</v>
      </c>
      <c r="Y37" s="127"/>
      <c r="Z37" s="127"/>
      <c r="AA37" s="126">
        <v>90.73</v>
      </c>
      <c r="AB37" s="127"/>
      <c r="AC37" s="127"/>
      <c r="AD37" s="126">
        <v>90.77</v>
      </c>
      <c r="AE37" s="127"/>
      <c r="AF37" s="127"/>
      <c r="AG37" s="126">
        <v>90.82</v>
      </c>
      <c r="AH37" s="127"/>
      <c r="AI37" s="127"/>
      <c r="AJ37" s="126">
        <v>90.86</v>
      </c>
      <c r="AK37" s="127"/>
      <c r="AL37" s="127"/>
      <c r="AM37" s="126">
        <v>90.91</v>
      </c>
      <c r="AN37" s="127"/>
      <c r="AO37" s="127"/>
      <c r="AP37" s="126">
        <v>90</v>
      </c>
      <c r="AQ37" s="127"/>
      <c r="AR37" s="127"/>
      <c r="AS37" s="126">
        <v>91.000000000000014</v>
      </c>
      <c r="AT37" s="127"/>
      <c r="AU37" s="127"/>
      <c r="AV37" s="105">
        <v>91</v>
      </c>
      <c r="AW37" s="128">
        <f t="shared" si="1"/>
        <v>0</v>
      </c>
      <c r="AX37" s="106">
        <v>8225</v>
      </c>
    </row>
    <row r="38" spans="1:50" x14ac:dyDescent="0.35">
      <c r="A38" s="198"/>
      <c r="B38" s="198"/>
      <c r="C38" s="198"/>
      <c r="D38" s="198"/>
      <c r="E38" s="198"/>
      <c r="F38" s="198"/>
      <c r="G38" s="198"/>
      <c r="H38" s="198"/>
      <c r="I38" s="199"/>
      <c r="J38" s="199"/>
      <c r="K38" s="199"/>
      <c r="L38" s="199"/>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8:B10"/>
    <mergeCell ref="T8:U8"/>
    <mergeCell ref="T9:U9"/>
    <mergeCell ref="T10:U10"/>
    <mergeCell ref="N8:P10"/>
    <mergeCell ref="Q8:S8"/>
    <mergeCell ref="Q9:S9"/>
    <mergeCell ref="Q10:S10"/>
    <mergeCell ref="U6:W6"/>
    <mergeCell ref="X6:Z6"/>
    <mergeCell ref="A6:B6"/>
    <mergeCell ref="C6:T6"/>
    <mergeCell ref="A1:B4"/>
    <mergeCell ref="C4:AU4"/>
    <mergeCell ref="AV1:AX1"/>
    <mergeCell ref="AV2:AX2"/>
    <mergeCell ref="AV3:AX3"/>
    <mergeCell ref="AV4:AX4"/>
    <mergeCell ref="C1:AU1"/>
    <mergeCell ref="C2:AU2"/>
    <mergeCell ref="C3:AU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12:A13"/>
    <mergeCell ref="B12:B13"/>
    <mergeCell ref="C12:C13"/>
    <mergeCell ref="D12:D13"/>
    <mergeCell ref="E12:E13"/>
    <mergeCell ref="BG12:BG13"/>
    <mergeCell ref="BA12:BA13"/>
    <mergeCell ref="BB12:BB13"/>
    <mergeCell ref="BC12:BC13"/>
    <mergeCell ref="BD12:BD13"/>
    <mergeCell ref="BE12:BE13"/>
    <mergeCell ref="BF12:BF13"/>
    <mergeCell ref="AW12:AW13"/>
    <mergeCell ref="AX12:AX13"/>
    <mergeCell ref="AY12:AY13"/>
    <mergeCell ref="AZ12:AZ13"/>
    <mergeCell ref="X12:Z12"/>
    <mergeCell ref="AJ12:AL12"/>
    <mergeCell ref="AM12:AO12"/>
  </mergeCells>
  <pageMargins left="0.25" right="0.25" top="0.75" bottom="0.75" header="0.3" footer="0.3"/>
  <pageSetup paperSize="5" scale="16"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53125" defaultRowHeight="14.5" x14ac:dyDescent="0.35"/>
  <cols>
    <col min="6" max="6" width="13" bestFit="1" customWidth="1"/>
  </cols>
  <sheetData>
    <row r="2" spans="2:6" x14ac:dyDescent="0.35">
      <c r="B2" s="474" t="s">
        <v>23</v>
      </c>
      <c r="D2" s="474" t="s">
        <v>701</v>
      </c>
      <c r="F2" s="474" t="s">
        <v>20</v>
      </c>
    </row>
    <row r="3" spans="2:6" x14ac:dyDescent="0.35">
      <c r="B3" s="474" t="s">
        <v>33</v>
      </c>
      <c r="D3" s="474" t="s">
        <v>34</v>
      </c>
      <c r="F3" s="474" t="s">
        <v>42</v>
      </c>
    </row>
    <row r="4" spans="2:6" x14ac:dyDescent="0.35">
      <c r="B4" s="474" t="s">
        <v>21</v>
      </c>
      <c r="F4" s="474" t="s">
        <v>50</v>
      </c>
    </row>
    <row r="5" spans="2:6" x14ac:dyDescent="0.35">
      <c r="F5" s="474" t="s">
        <v>62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53125" defaultRowHeight="15" customHeight="1" x14ac:dyDescent="0.35"/>
  <cols>
    <col min="1" max="2" width="10" customWidth="1"/>
    <col min="3" max="3" width="34" customWidth="1"/>
    <col min="4" max="4" width="10" customWidth="1"/>
    <col min="5" max="5" width="17.36328125" customWidth="1"/>
    <col min="6" max="12" width="10" customWidth="1"/>
    <col min="13" max="13" width="55" customWidth="1"/>
    <col min="14" max="14" width="10" customWidth="1"/>
    <col min="15" max="15" width="18.08984375" customWidth="1"/>
    <col min="16" max="26" width="10" customWidth="1"/>
  </cols>
  <sheetData>
    <row r="1" spans="1:15" ht="14.5" x14ac:dyDescent="0.35">
      <c r="A1" s="474" t="s">
        <v>702</v>
      </c>
    </row>
    <row r="3" spans="1:15" ht="14.5" x14ac:dyDescent="0.35">
      <c r="A3" s="474" t="s">
        <v>703</v>
      </c>
      <c r="C3" s="474" t="s">
        <v>704</v>
      </c>
      <c r="E3" s="474" t="s">
        <v>705</v>
      </c>
      <c r="G3" s="474" t="s">
        <v>706</v>
      </c>
      <c r="I3" s="474" t="s">
        <v>707</v>
      </c>
      <c r="K3" s="474" t="s">
        <v>708</v>
      </c>
      <c r="M3" s="474" t="s">
        <v>709</v>
      </c>
      <c r="O3" s="474" t="s">
        <v>710</v>
      </c>
    </row>
    <row r="5" spans="1:15" ht="14.5" x14ac:dyDescent="0.35">
      <c r="A5" s="474" t="s">
        <v>21</v>
      </c>
      <c r="C5" s="474" t="s">
        <v>711</v>
      </c>
      <c r="D5" s="474">
        <v>1</v>
      </c>
      <c r="E5" s="474" t="s">
        <v>712</v>
      </c>
      <c r="G5" s="474" t="s">
        <v>15</v>
      </c>
      <c r="I5" s="474" t="s">
        <v>713</v>
      </c>
      <c r="K5" s="474" t="s">
        <v>644</v>
      </c>
      <c r="M5" s="474" t="s">
        <v>714</v>
      </c>
      <c r="O5" s="474" t="s">
        <v>715</v>
      </c>
    </row>
    <row r="6" spans="1:15" ht="14.5" x14ac:dyDescent="0.35">
      <c r="A6" s="474" t="s">
        <v>33</v>
      </c>
      <c r="C6" s="474" t="s">
        <v>716</v>
      </c>
      <c r="D6" s="474">
        <v>2</v>
      </c>
      <c r="E6" s="474" t="s">
        <v>717</v>
      </c>
      <c r="G6" s="474" t="s">
        <v>27</v>
      </c>
      <c r="I6" s="474" t="s">
        <v>718</v>
      </c>
      <c r="M6" s="474" t="s">
        <v>719</v>
      </c>
      <c r="O6" s="474" t="s">
        <v>720</v>
      </c>
    </row>
    <row r="7" spans="1:15" ht="14.5" x14ac:dyDescent="0.35">
      <c r="A7" s="474" t="s">
        <v>23</v>
      </c>
      <c r="D7" s="474">
        <v>3</v>
      </c>
      <c r="E7" s="474" t="s">
        <v>721</v>
      </c>
      <c r="G7" s="474" t="s">
        <v>46</v>
      </c>
      <c r="I7" s="474" t="s">
        <v>20</v>
      </c>
      <c r="M7" s="474" t="s">
        <v>722</v>
      </c>
      <c r="O7" s="474" t="s">
        <v>723</v>
      </c>
    </row>
    <row r="8" spans="1:15" ht="14.5" x14ac:dyDescent="0.35">
      <c r="D8" s="474">
        <v>4</v>
      </c>
      <c r="E8" s="474" t="s">
        <v>724</v>
      </c>
      <c r="G8" s="474" t="s">
        <v>26</v>
      </c>
      <c r="I8" s="474" t="s">
        <v>42</v>
      </c>
      <c r="M8" s="474" t="s">
        <v>725</v>
      </c>
      <c r="O8" s="474" t="s">
        <v>726</v>
      </c>
    </row>
    <row r="9" spans="1:15" ht="14.5" x14ac:dyDescent="0.35">
      <c r="D9" s="474">
        <v>5</v>
      </c>
      <c r="E9" s="474" t="s">
        <v>727</v>
      </c>
      <c r="G9" s="474" t="s">
        <v>728</v>
      </c>
      <c r="I9" s="474" t="s">
        <v>57</v>
      </c>
      <c r="O9" s="474" t="s">
        <v>729</v>
      </c>
    </row>
    <row r="10" spans="1:15" ht="14.5" x14ac:dyDescent="0.35">
      <c r="D10" s="474">
        <v>6</v>
      </c>
      <c r="E10" s="474" t="s">
        <v>730</v>
      </c>
      <c r="G10" s="474" t="s">
        <v>731</v>
      </c>
      <c r="I10" s="474" t="s">
        <v>62</v>
      </c>
      <c r="O10" s="474" t="s">
        <v>732</v>
      </c>
    </row>
    <row r="11" spans="1:15" ht="14.5" x14ac:dyDescent="0.35">
      <c r="D11" s="474">
        <v>7</v>
      </c>
      <c r="E11" s="474" t="s">
        <v>733</v>
      </c>
      <c r="I11" s="474" t="s">
        <v>731</v>
      </c>
    </row>
    <row r="12" spans="1:15" ht="14.5" x14ac:dyDescent="0.35">
      <c r="D12" s="474">
        <v>8</v>
      </c>
      <c r="E12" s="474" t="s">
        <v>734</v>
      </c>
    </row>
    <row r="13" spans="1:15" ht="14.5" x14ac:dyDescent="0.35">
      <c r="D13" s="474">
        <v>9</v>
      </c>
      <c r="E13" s="474" t="s">
        <v>735</v>
      </c>
    </row>
    <row r="14" spans="1:15" ht="14.5" x14ac:dyDescent="0.35">
      <c r="D14" s="474">
        <v>10</v>
      </c>
      <c r="E14" s="474" t="s">
        <v>736</v>
      </c>
    </row>
    <row r="15" spans="1:15" ht="14.5" x14ac:dyDescent="0.35">
      <c r="D15" s="474">
        <v>11</v>
      </c>
      <c r="E15" s="474" t="s">
        <v>737</v>
      </c>
    </row>
    <row r="16" spans="1:15" ht="14.5" x14ac:dyDescent="0.35">
      <c r="D16" s="474">
        <v>12</v>
      </c>
      <c r="E16" s="474" t="s">
        <v>738</v>
      </c>
    </row>
    <row r="17" spans="4:14" ht="14.5" x14ac:dyDescent="0.35">
      <c r="D17" s="474">
        <v>13</v>
      </c>
      <c r="E17" s="474" t="s">
        <v>739</v>
      </c>
    </row>
    <row r="18" spans="4:14" ht="14.5" x14ac:dyDescent="0.35">
      <c r="D18" s="474">
        <v>14</v>
      </c>
      <c r="E18" s="474" t="s">
        <v>740</v>
      </c>
    </row>
    <row r="19" spans="4:14" ht="14.5" x14ac:dyDescent="0.35">
      <c r="D19" s="474">
        <v>15</v>
      </c>
      <c r="E19" s="474" t="s">
        <v>741</v>
      </c>
    </row>
    <row r="20" spans="4:14" ht="14.5" x14ac:dyDescent="0.35">
      <c r="D20" s="474">
        <v>16</v>
      </c>
      <c r="E20" s="474" t="s">
        <v>742</v>
      </c>
    </row>
    <row r="21" spans="4:14" ht="15.75" customHeight="1" x14ac:dyDescent="0.35">
      <c r="D21" s="474">
        <v>17</v>
      </c>
      <c r="E21" s="474" t="s">
        <v>743</v>
      </c>
      <c r="I21" s="474" t="s">
        <v>744</v>
      </c>
      <c r="N21" s="474" t="s">
        <v>745</v>
      </c>
    </row>
    <row r="22" spans="4:14" ht="15.75" customHeight="1" x14ac:dyDescent="0.35">
      <c r="D22" s="474">
        <v>18</v>
      </c>
      <c r="E22" s="474" t="s">
        <v>746</v>
      </c>
    </row>
    <row r="23" spans="4:14" ht="15.75" customHeight="1" x14ac:dyDescent="0.35">
      <c r="D23" s="474">
        <v>19</v>
      </c>
      <c r="E23" s="474" t="s">
        <v>747</v>
      </c>
      <c r="I23" s="474" t="s">
        <v>748</v>
      </c>
      <c r="N23" s="474" t="s">
        <v>749</v>
      </c>
    </row>
    <row r="24" spans="4:14" ht="15.75" customHeight="1" x14ac:dyDescent="0.35">
      <c r="D24" s="474">
        <v>20</v>
      </c>
      <c r="E24" s="474" t="s">
        <v>750</v>
      </c>
      <c r="I24" s="474" t="s">
        <v>751</v>
      </c>
      <c r="N24" s="474" t="s">
        <v>752</v>
      </c>
    </row>
    <row r="25" spans="4:14" ht="15.75" customHeight="1" x14ac:dyDescent="0.35">
      <c r="I25" s="474" t="s">
        <v>753</v>
      </c>
      <c r="N25" s="474" t="s">
        <v>754</v>
      </c>
    </row>
    <row r="26" spans="4:14" ht="15.75" customHeight="1" x14ac:dyDescent="0.35">
      <c r="I26" s="474" t="s">
        <v>755</v>
      </c>
      <c r="N26" s="474" t="s">
        <v>756</v>
      </c>
    </row>
    <row r="27" spans="4:14" ht="15.75" customHeight="1" x14ac:dyDescent="0.35">
      <c r="I27" s="474" t="s">
        <v>757</v>
      </c>
      <c r="N27" s="474" t="s">
        <v>758</v>
      </c>
    </row>
    <row r="28" spans="4:14" ht="15.75" customHeight="1" x14ac:dyDescent="0.35">
      <c r="N28" s="474" t="s">
        <v>759</v>
      </c>
    </row>
    <row r="29" spans="4:14" ht="15.75" customHeight="1" x14ac:dyDescent="0.35">
      <c r="N29" s="474" t="s">
        <v>760</v>
      </c>
    </row>
    <row r="30" spans="4:14" ht="15.75" customHeight="1" x14ac:dyDescent="0.35">
      <c r="I30" s="474" t="s">
        <v>761</v>
      </c>
      <c r="N30" s="474" t="s">
        <v>762</v>
      </c>
    </row>
    <row r="31" spans="4:14" ht="15.75" customHeight="1" x14ac:dyDescent="0.35">
      <c r="N31" s="474" t="s">
        <v>763</v>
      </c>
    </row>
    <row r="32" spans="4:14" ht="15.75" customHeight="1" x14ac:dyDescent="0.35">
      <c r="I32" s="474" t="s">
        <v>764</v>
      </c>
      <c r="N32" s="474" t="s">
        <v>765</v>
      </c>
    </row>
    <row r="33" spans="8:14" ht="15.75" customHeight="1" x14ac:dyDescent="0.35">
      <c r="I33" s="474" t="s">
        <v>766</v>
      </c>
      <c r="N33" s="474" t="s">
        <v>767</v>
      </c>
    </row>
    <row r="34" spans="8:14" ht="15.75" customHeight="1" x14ac:dyDescent="0.35">
      <c r="I34" s="474" t="s">
        <v>768</v>
      </c>
    </row>
    <row r="35" spans="8:14" ht="15.75" customHeight="1" x14ac:dyDescent="0.35">
      <c r="I35" s="474" t="s">
        <v>769</v>
      </c>
    </row>
    <row r="36" spans="8:14" ht="15.75" customHeight="1" x14ac:dyDescent="0.35"/>
    <row r="37" spans="8:14" ht="15.75" customHeight="1" x14ac:dyDescent="0.35"/>
    <row r="38" spans="8:14" ht="15.75" customHeight="1" x14ac:dyDescent="0.35">
      <c r="I38" s="474" t="s">
        <v>770</v>
      </c>
      <c r="L38" s="474" t="s">
        <v>771</v>
      </c>
      <c r="M38" s="474" t="s">
        <v>772</v>
      </c>
      <c r="N38" s="474" t="s">
        <v>773</v>
      </c>
    </row>
    <row r="39" spans="8:14" ht="15.75" customHeight="1" x14ac:dyDescent="0.35"/>
    <row r="40" spans="8:14" ht="15.75" customHeight="1" x14ac:dyDescent="0.35">
      <c r="H40" s="474" t="s">
        <v>774</v>
      </c>
      <c r="I40" s="474" t="s">
        <v>775</v>
      </c>
      <c r="L40" s="24" t="s">
        <v>776</v>
      </c>
      <c r="M40" s="474" t="s">
        <v>777</v>
      </c>
      <c r="N40" s="474" t="s">
        <v>778</v>
      </c>
    </row>
    <row r="41" spans="8:14" ht="15.75" customHeight="1" x14ac:dyDescent="0.35">
      <c r="I41" s="474" t="s">
        <v>779</v>
      </c>
      <c r="L41" s="24" t="s">
        <v>780</v>
      </c>
      <c r="M41" s="474" t="s">
        <v>781</v>
      </c>
      <c r="N41" s="474" t="s">
        <v>782</v>
      </c>
    </row>
    <row r="42" spans="8:14" ht="15.75" customHeight="1" x14ac:dyDescent="0.35">
      <c r="I42" s="474" t="s">
        <v>783</v>
      </c>
      <c r="L42" s="24" t="s">
        <v>784</v>
      </c>
      <c r="N42" s="474" t="s">
        <v>785</v>
      </c>
    </row>
    <row r="43" spans="8:14" ht="15.75" customHeight="1" x14ac:dyDescent="0.35">
      <c r="I43" s="474" t="s">
        <v>786</v>
      </c>
      <c r="L43" s="24" t="s">
        <v>787</v>
      </c>
      <c r="N43" s="474" t="s">
        <v>788</v>
      </c>
    </row>
    <row r="44" spans="8:14" ht="15.75" customHeight="1" x14ac:dyDescent="0.35">
      <c r="I44" s="474" t="s">
        <v>789</v>
      </c>
      <c r="N44" s="474" t="s">
        <v>790</v>
      </c>
    </row>
    <row r="45" spans="8:14" ht="15.75" customHeight="1" x14ac:dyDescent="0.35">
      <c r="I45" s="474" t="s">
        <v>791</v>
      </c>
      <c r="N45" s="474" t="s">
        <v>792</v>
      </c>
    </row>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A21" zoomScale="70" zoomScaleNormal="70" workbookViewId="0">
      <selection activeCell="F30" sqref="F30:F32"/>
    </sheetView>
  </sheetViews>
  <sheetFormatPr baseColWidth="10" defaultColWidth="10.90625" defaultRowHeight="14" x14ac:dyDescent="0.35"/>
  <cols>
    <col min="1" max="1" width="49.6328125" style="39" customWidth="1"/>
    <col min="2" max="13" width="35.6328125" style="39" customWidth="1"/>
    <col min="14" max="15" width="18.08984375" style="39" customWidth="1"/>
    <col min="16" max="16" width="8.453125" style="39" customWidth="1"/>
    <col min="17" max="17" width="18.453125" style="39" bestFit="1" customWidth="1"/>
    <col min="18" max="18" width="5.6328125" style="39" customWidth="1"/>
    <col min="19" max="19" width="18.453125" style="39" bestFit="1" customWidth="1"/>
    <col min="20" max="20" width="4.6328125" style="39" customWidth="1"/>
    <col min="21" max="21" width="23" style="39" bestFit="1" customWidth="1"/>
    <col min="22" max="22" width="10.90625" style="39"/>
    <col min="23" max="23" width="18.453125" style="39" bestFit="1" customWidth="1"/>
    <col min="24" max="24" width="16.08984375" style="39" customWidth="1"/>
    <col min="25" max="16384" width="10.90625" style="39"/>
  </cols>
  <sheetData>
    <row r="1" spans="1:24" s="75" customFormat="1" ht="32.25" customHeight="1" thickBot="1" x14ac:dyDescent="0.4">
      <c r="A1" s="507"/>
      <c r="B1" s="510" t="s">
        <v>357</v>
      </c>
      <c r="C1" s="511"/>
      <c r="D1" s="511"/>
      <c r="E1" s="511"/>
      <c r="F1" s="511"/>
      <c r="G1" s="511"/>
      <c r="H1" s="511"/>
      <c r="I1" s="512"/>
      <c r="J1" s="513" t="s">
        <v>358</v>
      </c>
      <c r="K1" s="514"/>
      <c r="L1" s="515"/>
    </row>
    <row r="2" spans="1:24" s="75" customFormat="1" ht="30.75" customHeight="1" thickBot="1" x14ac:dyDescent="0.4">
      <c r="A2" s="508"/>
      <c r="B2" s="516" t="s">
        <v>359</v>
      </c>
      <c r="C2" s="517"/>
      <c r="D2" s="517"/>
      <c r="E2" s="517"/>
      <c r="F2" s="517"/>
      <c r="G2" s="517"/>
      <c r="H2" s="517"/>
      <c r="I2" s="518"/>
      <c r="J2" s="513" t="s">
        <v>360</v>
      </c>
      <c r="K2" s="514"/>
      <c r="L2" s="515"/>
    </row>
    <row r="3" spans="1:24" s="75" customFormat="1" ht="24" customHeight="1" thickBot="1" x14ac:dyDescent="0.4">
      <c r="A3" s="508"/>
      <c r="B3" s="516" t="s">
        <v>120</v>
      </c>
      <c r="C3" s="517"/>
      <c r="D3" s="517"/>
      <c r="E3" s="517"/>
      <c r="F3" s="517"/>
      <c r="G3" s="517"/>
      <c r="H3" s="517"/>
      <c r="I3" s="518"/>
      <c r="J3" s="513" t="s">
        <v>361</v>
      </c>
      <c r="K3" s="514"/>
      <c r="L3" s="515"/>
    </row>
    <row r="4" spans="1:24" s="75" customFormat="1" ht="21.75" customHeight="1" thickBot="1" x14ac:dyDescent="0.4">
      <c r="A4" s="509"/>
      <c r="B4" s="519" t="s">
        <v>793</v>
      </c>
      <c r="C4" s="520"/>
      <c r="D4" s="520"/>
      <c r="E4" s="520"/>
      <c r="F4" s="520"/>
      <c r="G4" s="520"/>
      <c r="H4" s="520"/>
      <c r="I4" s="521"/>
      <c r="J4" s="513" t="s">
        <v>794</v>
      </c>
      <c r="K4" s="514"/>
      <c r="L4" s="515"/>
    </row>
    <row r="5" spans="1:24" s="75" customFormat="1" ht="21.75" customHeight="1" x14ac:dyDescent="0.35">
      <c r="A5" s="76"/>
      <c r="B5" s="77"/>
      <c r="C5" s="77"/>
      <c r="D5" s="77"/>
      <c r="E5" s="77"/>
      <c r="F5" s="77"/>
      <c r="G5" s="77"/>
      <c r="H5" s="77"/>
      <c r="I5" s="77"/>
      <c r="J5" s="78"/>
      <c r="K5" s="78"/>
      <c r="L5" s="78"/>
    </row>
    <row r="6" spans="1:24" ht="9" customHeight="1" x14ac:dyDescent="0.35">
      <c r="A6" s="802" t="s">
        <v>124</v>
      </c>
      <c r="B6" s="945" t="s">
        <v>365</v>
      </c>
      <c r="C6" s="945"/>
      <c r="D6" s="945"/>
      <c r="E6" s="945"/>
      <c r="F6" s="945"/>
      <c r="G6" s="945"/>
      <c r="H6" s="945"/>
      <c r="I6" s="945"/>
      <c r="J6" s="945"/>
      <c r="K6" s="802" t="s">
        <v>366</v>
      </c>
      <c r="L6" s="946">
        <v>2024110010289</v>
      </c>
      <c r="M6" s="43"/>
      <c r="N6" s="43"/>
      <c r="O6" s="43"/>
      <c r="P6" s="43"/>
      <c r="Q6" s="43"/>
      <c r="R6" s="43"/>
      <c r="S6" s="43"/>
      <c r="T6" s="43"/>
      <c r="U6" s="43"/>
      <c r="V6" s="43"/>
      <c r="W6" s="43"/>
      <c r="X6" s="43"/>
    </row>
    <row r="7" spans="1:24" ht="9" customHeight="1" x14ac:dyDescent="0.35">
      <c r="A7" s="802"/>
      <c r="B7" s="945"/>
      <c r="C7" s="945"/>
      <c r="D7" s="945"/>
      <c r="E7" s="945"/>
      <c r="F7" s="945"/>
      <c r="G7" s="945"/>
      <c r="H7" s="945"/>
      <c r="I7" s="945"/>
      <c r="J7" s="945"/>
      <c r="K7" s="802"/>
      <c r="L7" s="946"/>
      <c r="M7" s="43"/>
      <c r="N7" s="43"/>
      <c r="O7" s="43"/>
      <c r="P7" s="43"/>
      <c r="Q7" s="43"/>
      <c r="R7" s="43"/>
      <c r="S7" s="43"/>
      <c r="T7" s="43"/>
      <c r="U7" s="43"/>
      <c r="V7" s="43"/>
      <c r="W7" s="43"/>
      <c r="X7" s="43"/>
    </row>
    <row r="8" spans="1:24" ht="9" customHeight="1" x14ac:dyDescent="0.35">
      <c r="A8" s="802"/>
      <c r="B8" s="945"/>
      <c r="C8" s="945"/>
      <c r="D8" s="945"/>
      <c r="E8" s="945"/>
      <c r="F8" s="945"/>
      <c r="G8" s="945"/>
      <c r="H8" s="945"/>
      <c r="I8" s="945"/>
      <c r="J8" s="945"/>
      <c r="K8" s="802"/>
      <c r="L8" s="946"/>
      <c r="M8" s="43"/>
      <c r="N8" s="43"/>
      <c r="O8" s="43"/>
      <c r="P8" s="43"/>
      <c r="Q8" s="43"/>
      <c r="R8" s="43"/>
      <c r="S8" s="43"/>
      <c r="T8" s="43"/>
      <c r="U8" s="43"/>
      <c r="V8" s="43"/>
      <c r="W8" s="43"/>
      <c r="X8" s="43"/>
    </row>
    <row r="9" spans="1:24" ht="9" customHeight="1" x14ac:dyDescent="0.35">
      <c r="A9" s="802"/>
      <c r="B9" s="945"/>
      <c r="C9" s="945"/>
      <c r="D9" s="945"/>
      <c r="E9" s="945"/>
      <c r="F9" s="945"/>
      <c r="G9" s="945"/>
      <c r="H9" s="945"/>
      <c r="I9" s="945"/>
      <c r="J9" s="945"/>
      <c r="K9" s="802"/>
      <c r="L9" s="946"/>
      <c r="M9" s="43"/>
      <c r="N9" s="43"/>
      <c r="O9" s="43"/>
      <c r="P9" s="43"/>
      <c r="Q9" s="43"/>
      <c r="R9" s="43"/>
      <c r="S9" s="43"/>
      <c r="T9" s="43"/>
      <c r="U9" s="43"/>
      <c r="V9" s="43"/>
      <c r="W9" s="43"/>
      <c r="X9" s="43"/>
    </row>
    <row r="10" spans="1:24" s="75" customFormat="1" ht="21.75" customHeight="1" thickBot="1" x14ac:dyDescent="0.4">
      <c r="A10" s="76"/>
      <c r="B10" s="77"/>
      <c r="C10" s="77"/>
      <c r="D10" s="77"/>
      <c r="E10" s="77"/>
      <c r="F10" s="77"/>
      <c r="G10" s="77"/>
      <c r="H10" s="77"/>
      <c r="I10" s="77"/>
      <c r="J10" s="77"/>
      <c r="K10" s="77"/>
      <c r="L10" s="77"/>
      <c r="M10" s="78"/>
      <c r="N10" s="78"/>
      <c r="O10" s="78"/>
    </row>
    <row r="11" spans="1:24" s="75" customFormat="1" ht="21.75" customHeight="1" x14ac:dyDescent="0.4">
      <c r="A11" s="989" t="s">
        <v>126</v>
      </c>
      <c r="B11" s="144" t="s">
        <v>367</v>
      </c>
      <c r="C11" s="114"/>
      <c r="D11" s="144" t="s">
        <v>368</v>
      </c>
      <c r="E11" s="114"/>
      <c r="F11" s="144" t="s">
        <v>369</v>
      </c>
      <c r="G11" s="114"/>
      <c r="H11" s="144" t="s">
        <v>370</v>
      </c>
      <c r="I11" s="115" t="s">
        <v>371</v>
      </c>
      <c r="J11" s="1034" t="s">
        <v>128</v>
      </c>
      <c r="K11" s="143" t="s">
        <v>372</v>
      </c>
      <c r="L11" s="186"/>
      <c r="M11" s="1004"/>
      <c r="N11" s="1004"/>
      <c r="O11" s="1004"/>
    </row>
    <row r="12" spans="1:24" s="75" customFormat="1" ht="21.75" customHeight="1" x14ac:dyDescent="0.4">
      <c r="A12" s="989"/>
      <c r="B12" s="145" t="s">
        <v>373</v>
      </c>
      <c r="C12" s="116"/>
      <c r="D12" s="144" t="s">
        <v>374</v>
      </c>
      <c r="E12" s="116"/>
      <c r="F12" s="144" t="s">
        <v>375</v>
      </c>
      <c r="G12" s="116"/>
      <c r="H12" s="144" t="s">
        <v>376</v>
      </c>
      <c r="I12" s="115"/>
      <c r="J12" s="1034"/>
      <c r="K12" s="143" t="s">
        <v>377</v>
      </c>
      <c r="L12" s="79"/>
      <c r="M12" s="1004"/>
      <c r="N12" s="1004"/>
      <c r="O12" s="1004"/>
    </row>
    <row r="13" spans="1:24" s="75" customFormat="1" ht="21.75" customHeight="1" x14ac:dyDescent="0.4">
      <c r="A13" s="989"/>
      <c r="B13" s="144" t="s">
        <v>378</v>
      </c>
      <c r="C13" s="114"/>
      <c r="D13" s="144" t="s">
        <v>379</v>
      </c>
      <c r="E13" s="116"/>
      <c r="F13" s="144" t="s">
        <v>380</v>
      </c>
      <c r="G13" s="116"/>
      <c r="H13" s="144" t="s">
        <v>381</v>
      </c>
      <c r="I13" s="115"/>
      <c r="J13" s="1034"/>
      <c r="K13" s="143" t="s">
        <v>382</v>
      </c>
      <c r="L13" s="186" t="s">
        <v>371</v>
      </c>
      <c r="M13" s="1004"/>
      <c r="N13" s="1004"/>
      <c r="O13" s="1004"/>
    </row>
    <row r="14" spans="1:24" ht="16.5" customHeight="1" thickBot="1" x14ac:dyDescent="0.4">
      <c r="A14" s="72"/>
      <c r="B14" s="73"/>
      <c r="C14" s="73"/>
      <c r="D14" s="73"/>
      <c r="E14" s="73"/>
      <c r="F14" s="73"/>
      <c r="G14" s="73"/>
      <c r="H14" s="73"/>
      <c r="I14" s="73"/>
      <c r="J14" s="73"/>
      <c r="K14" s="73"/>
      <c r="L14" s="73"/>
      <c r="M14" s="73"/>
    </row>
    <row r="15" spans="1:24" ht="32.15" customHeight="1" x14ac:dyDescent="0.35">
      <c r="A15" s="1023" t="s">
        <v>795</v>
      </c>
      <c r="B15" s="1024"/>
      <c r="C15" s="1024"/>
      <c r="D15" s="1024"/>
      <c r="E15" s="1024"/>
      <c r="F15" s="1024"/>
      <c r="G15" s="1024"/>
      <c r="H15" s="1024"/>
      <c r="I15" s="1024"/>
      <c r="J15" s="1024"/>
      <c r="K15" s="1024"/>
      <c r="L15" s="1025"/>
    </row>
    <row r="16" spans="1:24" ht="32.15" customHeight="1" x14ac:dyDescent="0.35">
      <c r="A16" s="1013" t="s">
        <v>796</v>
      </c>
      <c r="B16" s="1015" t="s">
        <v>221</v>
      </c>
      <c r="C16" s="1029" t="s">
        <v>133</v>
      </c>
      <c r="D16" s="1031" t="s">
        <v>399</v>
      </c>
      <c r="E16" s="1032"/>
      <c r="F16" s="1033"/>
      <c r="G16" s="1031" t="s">
        <v>405</v>
      </c>
      <c r="H16" s="1032"/>
      <c r="I16" s="1033"/>
      <c r="J16" s="546" t="s">
        <v>409</v>
      </c>
      <c r="K16" s="547"/>
      <c r="L16" s="1054"/>
    </row>
    <row r="17" spans="1:14" ht="32.15" customHeight="1" thickBot="1" x14ac:dyDescent="0.4">
      <c r="A17" s="1014"/>
      <c r="B17" s="718"/>
      <c r="C17" s="1050"/>
      <c r="D17" s="111" t="s">
        <v>146</v>
      </c>
      <c r="E17" s="109" t="s">
        <v>148</v>
      </c>
      <c r="F17" s="110" t="s">
        <v>226</v>
      </c>
      <c r="G17" s="111" t="s">
        <v>146</v>
      </c>
      <c r="H17" s="109" t="s">
        <v>148</v>
      </c>
      <c r="I17" s="110" t="s">
        <v>226</v>
      </c>
      <c r="J17" s="111" t="s">
        <v>146</v>
      </c>
      <c r="K17" s="109" t="s">
        <v>148</v>
      </c>
      <c r="L17" s="173" t="s">
        <v>226</v>
      </c>
    </row>
    <row r="18" spans="1:14" ht="119.25" customHeight="1" x14ac:dyDescent="0.35">
      <c r="A18" s="1058" t="s">
        <v>797</v>
      </c>
      <c r="B18" s="175" t="s">
        <v>384</v>
      </c>
      <c r="C18" s="1055" t="s">
        <v>798</v>
      </c>
      <c r="D18" s="1005">
        <f>ACTIVIDAD_1!B26+ACTIVIDAD_2!B26</f>
        <v>800963000</v>
      </c>
      <c r="E18" s="1007">
        <v>0</v>
      </c>
      <c r="F18" s="1009">
        <f>ACTIVIDAD_1!C40</f>
        <v>0.05</v>
      </c>
      <c r="G18" s="1005">
        <f>+ACTIVIDAD_1!C26+ACTIVIDAD_2!C26</f>
        <v>0</v>
      </c>
      <c r="H18" s="1007">
        <f>+ACTIVIDAD_1!C27+ACTIVIDAD_2!C27</f>
        <v>24018215</v>
      </c>
      <c r="I18" s="1009">
        <f>ACTIVIDAD_1!C42</f>
        <v>0.05</v>
      </c>
      <c r="J18" s="1005">
        <f>ACTIVIDAD_1!D26+ACTIVIDAD_2!D26</f>
        <v>-4419212</v>
      </c>
      <c r="K18" s="1005">
        <f>ACTIVIDAD_1!D27+ACTIVIDAD_2!D27</f>
        <v>74546335</v>
      </c>
      <c r="L18" s="1011">
        <f>ACTIVIDAD_1!C44</f>
        <v>0.3</v>
      </c>
      <c r="N18" s="176"/>
    </row>
    <row r="19" spans="1:14" ht="86.4" customHeight="1" x14ac:dyDescent="0.35">
      <c r="A19" s="1059"/>
      <c r="B19" s="108" t="s">
        <v>799</v>
      </c>
      <c r="C19" s="1056"/>
      <c r="D19" s="1006"/>
      <c r="E19" s="1008"/>
      <c r="F19" s="1010"/>
      <c r="G19" s="1006"/>
      <c r="H19" s="1008"/>
      <c r="I19" s="1010"/>
      <c r="J19" s="1006"/>
      <c r="K19" s="1006"/>
      <c r="L19" s="1012"/>
    </row>
    <row r="20" spans="1:14" ht="61.25" customHeight="1" x14ac:dyDescent="0.35">
      <c r="A20" s="1059"/>
      <c r="B20" s="172" t="s">
        <v>502</v>
      </c>
      <c r="C20" s="1063" t="s">
        <v>800</v>
      </c>
      <c r="D20" s="1066">
        <f>+ACTIVIDAD_3!B26+ACTIVIDAD_4!B26+ACTIVIDAD_5!B26</f>
        <v>1235449000</v>
      </c>
      <c r="E20" s="1035">
        <v>0</v>
      </c>
      <c r="F20" s="1038">
        <f>ACTIVIDAD_3!C40+ACTIVIDAD_4!C40+ACTIVIDAD_5!C40</f>
        <v>0.04</v>
      </c>
      <c r="G20" s="1066">
        <f>+ACTIVIDAD_3!C26+ACTIVIDAD_4!C26+ACTIVIDAD_5!C26</f>
        <v>0</v>
      </c>
      <c r="H20" s="1035">
        <f>+ACTIVIDAD_3!C27+ACTIVIDAD_4!C27+ACTIVIDAD_5!C27</f>
        <v>32351117</v>
      </c>
      <c r="I20" s="1057">
        <f>ACTIVIDAD_3!C43+ACTIVIDAD_4!C42+ACTIVIDAD_5!C42</f>
        <v>0.1</v>
      </c>
      <c r="J20" s="1066">
        <f>ACTIVIDAD_3!D26+ACTIVIDAD_4!D26+ACTIVIDAD_5!D26</f>
        <v>-12131190</v>
      </c>
      <c r="K20" s="1035">
        <f>ACTIVIDAD_3!D27+ACTIVIDAD_4!D27+ACTIVIDAD_5!D27</f>
        <v>111749466</v>
      </c>
      <c r="L20" s="1057">
        <f>ACTIVIDAD_3!C45+ACTIVIDAD_4!C44+ACTIVIDAD_5!C44</f>
        <v>0.2</v>
      </c>
    </row>
    <row r="21" spans="1:14" ht="72.75" customHeight="1" x14ac:dyDescent="0.35">
      <c r="A21" s="1059"/>
      <c r="B21" s="172" t="s">
        <v>801</v>
      </c>
      <c r="C21" s="1064"/>
      <c r="D21" s="1067"/>
      <c r="E21" s="1036"/>
      <c r="F21" s="1039"/>
      <c r="G21" s="1067"/>
      <c r="H21" s="1036"/>
      <c r="I21" s="1039"/>
      <c r="J21" s="1067"/>
      <c r="K21" s="1036"/>
      <c r="L21" s="1039"/>
    </row>
    <row r="22" spans="1:14" ht="116.4" customHeight="1" x14ac:dyDescent="0.35">
      <c r="A22" s="1060"/>
      <c r="B22" s="174" t="s">
        <v>570</v>
      </c>
      <c r="C22" s="1065"/>
      <c r="D22" s="1068"/>
      <c r="E22" s="1037"/>
      <c r="F22" s="1040"/>
      <c r="G22" s="1068"/>
      <c r="H22" s="1037"/>
      <c r="I22" s="1040"/>
      <c r="J22" s="1068"/>
      <c r="K22" s="1037"/>
      <c r="L22" s="1040"/>
    </row>
    <row r="23" spans="1:14" s="56" customFormat="1" ht="16.5" customHeight="1" x14ac:dyDescent="0.3">
      <c r="E23" s="56">
        <v>0</v>
      </c>
      <c r="M23" s="39"/>
    </row>
    <row r="24" spans="1:14" ht="14.5" thickBot="1" x14ac:dyDescent="0.4"/>
    <row r="25" spans="1:14" ht="35.15" customHeight="1" thickBot="1" x14ac:dyDescent="0.4">
      <c r="A25" s="1051" t="s">
        <v>802</v>
      </c>
      <c r="B25" s="1052"/>
      <c r="C25" s="1052"/>
      <c r="D25" s="1052"/>
      <c r="E25" s="1052"/>
      <c r="F25" s="1052"/>
      <c r="G25" s="1052"/>
      <c r="H25" s="1052"/>
      <c r="I25" s="1052"/>
      <c r="J25" s="1052"/>
      <c r="K25" s="1052"/>
      <c r="L25" s="1053"/>
    </row>
    <row r="26" spans="1:14" ht="35.15" customHeight="1" x14ac:dyDescent="0.35">
      <c r="A26" s="1020" t="s">
        <v>796</v>
      </c>
      <c r="B26" s="1015" t="s">
        <v>221</v>
      </c>
      <c r="C26" s="1029" t="s">
        <v>133</v>
      </c>
      <c r="D26" s="1031" t="s">
        <v>413</v>
      </c>
      <c r="E26" s="1032"/>
      <c r="F26" s="1033"/>
      <c r="G26" s="1031" t="s">
        <v>415</v>
      </c>
      <c r="H26" s="1032"/>
      <c r="I26" s="1033"/>
      <c r="J26" s="1031" t="s">
        <v>416</v>
      </c>
      <c r="K26" s="1032"/>
      <c r="L26" s="1033"/>
    </row>
    <row r="27" spans="1:14" ht="35.15" customHeight="1" x14ac:dyDescent="0.35">
      <c r="A27" s="1021"/>
      <c r="B27" s="1022"/>
      <c r="C27" s="1030"/>
      <c r="D27" s="111" t="s">
        <v>146</v>
      </c>
      <c r="E27" s="109" t="s">
        <v>148</v>
      </c>
      <c r="F27" s="110" t="s">
        <v>226</v>
      </c>
      <c r="G27" s="111" t="s">
        <v>146</v>
      </c>
      <c r="H27" s="109" t="s">
        <v>148</v>
      </c>
      <c r="I27" s="110" t="s">
        <v>226</v>
      </c>
      <c r="J27" s="111" t="s">
        <v>146</v>
      </c>
      <c r="K27" s="109" t="s">
        <v>148</v>
      </c>
      <c r="L27" s="110" t="s">
        <v>226</v>
      </c>
    </row>
    <row r="28" spans="1:14" ht="113.4" customHeight="1" x14ac:dyDescent="0.35">
      <c r="A28" s="1058" t="s">
        <v>797</v>
      </c>
      <c r="B28" s="175" t="s">
        <v>384</v>
      </c>
      <c r="C28" s="1055" t="s">
        <v>798</v>
      </c>
      <c r="D28" s="1061">
        <f>ACTIVIDAD_1!E26+ACTIVIDAD_2!E26</f>
        <v>14791660</v>
      </c>
      <c r="E28" s="1016">
        <f>ACTIVIDAD_1!E27+ACTIVIDAD_2!E27</f>
        <v>80156142</v>
      </c>
      <c r="F28" s="1009">
        <f>ACTIVIDAD_1!C47</f>
        <v>0.2</v>
      </c>
      <c r="G28" s="1061"/>
      <c r="H28" s="1016"/>
      <c r="I28" s="1018"/>
      <c r="J28" s="1061"/>
      <c r="K28" s="1016"/>
      <c r="L28" s="1018"/>
    </row>
    <row r="29" spans="1:14" ht="87.65" customHeight="1" x14ac:dyDescent="0.35">
      <c r="A29" s="1059"/>
      <c r="B29" s="108" t="s">
        <v>799</v>
      </c>
      <c r="C29" s="1056"/>
      <c r="D29" s="1062"/>
      <c r="E29" s="1017"/>
      <c r="F29" s="1010"/>
      <c r="G29" s="1062"/>
      <c r="H29" s="1017"/>
      <c r="I29" s="1019"/>
      <c r="J29" s="1062"/>
      <c r="K29" s="1017"/>
      <c r="L29" s="1019"/>
    </row>
    <row r="30" spans="1:14" ht="59" customHeight="1" x14ac:dyDescent="0.35">
      <c r="A30" s="1059"/>
      <c r="B30" s="172" t="s">
        <v>502</v>
      </c>
      <c r="C30" s="1063" t="s">
        <v>800</v>
      </c>
      <c r="D30" s="1044">
        <f>ACTIVIDAD_3!E26+ACTIVIDAD_4!E26+ACTIVIDAD_5!E26</f>
        <v>22852987</v>
      </c>
      <c r="E30" s="1047">
        <f>ACTIVIDAD_3!E27+ACTIVIDAD_4!E27+ACTIVIDAD_5!E27</f>
        <v>109279858</v>
      </c>
      <c r="F30" s="1057">
        <f>ACTIVIDAD_3!C48+ACTIVIDAD_4!C46+ACTIVIDAD_5!C46</f>
        <v>0.25</v>
      </c>
      <c r="G30" s="1044"/>
      <c r="H30" s="1047"/>
      <c r="I30" s="1041"/>
      <c r="J30" s="1044"/>
      <c r="K30" s="1047"/>
      <c r="L30" s="1041"/>
    </row>
    <row r="31" spans="1:14" ht="71.400000000000006" customHeight="1" x14ac:dyDescent="0.35">
      <c r="A31" s="1059"/>
      <c r="B31" s="172" t="s">
        <v>801</v>
      </c>
      <c r="C31" s="1064"/>
      <c r="D31" s="1045"/>
      <c r="E31" s="1048"/>
      <c r="F31" s="1039"/>
      <c r="G31" s="1045"/>
      <c r="H31" s="1048"/>
      <c r="I31" s="1042"/>
      <c r="J31" s="1045"/>
      <c r="K31" s="1048"/>
      <c r="L31" s="1042"/>
    </row>
    <row r="32" spans="1:14" ht="120.65" customHeight="1" thickBot="1" x14ac:dyDescent="0.4">
      <c r="A32" s="1060"/>
      <c r="B32" s="174" t="s">
        <v>570</v>
      </c>
      <c r="C32" s="1065"/>
      <c r="D32" s="1046"/>
      <c r="E32" s="1049"/>
      <c r="F32" s="1040"/>
      <c r="G32" s="1046"/>
      <c r="H32" s="1049"/>
      <c r="I32" s="1043"/>
      <c r="J32" s="1046"/>
      <c r="K32" s="1049"/>
      <c r="L32" s="1043"/>
    </row>
    <row r="34" spans="1:12" ht="14.5" thickBot="1" x14ac:dyDescent="0.4"/>
    <row r="35" spans="1:12" ht="35.15" customHeight="1" thickBot="1" x14ac:dyDescent="0.4">
      <c r="A35" s="1026" t="s">
        <v>803</v>
      </c>
      <c r="B35" s="1027"/>
      <c r="C35" s="1027"/>
      <c r="D35" s="1027"/>
      <c r="E35" s="1027"/>
      <c r="F35" s="1027"/>
      <c r="G35" s="1027"/>
      <c r="H35" s="1027"/>
      <c r="I35" s="1027"/>
      <c r="J35" s="1027"/>
      <c r="K35" s="1027"/>
      <c r="L35" s="1028"/>
    </row>
    <row r="36" spans="1:12" ht="35.15" customHeight="1" x14ac:dyDescent="0.35">
      <c r="A36" s="1020" t="s">
        <v>796</v>
      </c>
      <c r="B36" s="1015" t="s">
        <v>221</v>
      </c>
      <c r="C36" s="1029" t="s">
        <v>133</v>
      </c>
      <c r="D36" s="1031" t="s">
        <v>417</v>
      </c>
      <c r="E36" s="1032"/>
      <c r="F36" s="1033"/>
      <c r="G36" s="1031" t="s">
        <v>418</v>
      </c>
      <c r="H36" s="1032"/>
      <c r="I36" s="1033"/>
      <c r="J36" s="1031" t="s">
        <v>419</v>
      </c>
      <c r="K36" s="1032"/>
      <c r="L36" s="1033"/>
    </row>
    <row r="37" spans="1:12" ht="35.15" customHeight="1" x14ac:dyDescent="0.35">
      <c r="A37" s="1021"/>
      <c r="B37" s="1022"/>
      <c r="C37" s="1030"/>
      <c r="D37" s="111" t="s">
        <v>146</v>
      </c>
      <c r="E37" s="109" t="s">
        <v>148</v>
      </c>
      <c r="F37" s="110" t="s">
        <v>226</v>
      </c>
      <c r="G37" s="111" t="s">
        <v>146</v>
      </c>
      <c r="H37" s="109" t="s">
        <v>148</v>
      </c>
      <c r="I37" s="110" t="s">
        <v>226</v>
      </c>
      <c r="J37" s="111" t="s">
        <v>146</v>
      </c>
      <c r="K37" s="109" t="s">
        <v>148</v>
      </c>
      <c r="L37" s="110" t="s">
        <v>226</v>
      </c>
    </row>
    <row r="38" spans="1:12" ht="112.5" customHeight="1" x14ac:dyDescent="0.35">
      <c r="A38" s="1058" t="s">
        <v>797</v>
      </c>
      <c r="B38" s="175" t="s">
        <v>384</v>
      </c>
      <c r="C38" s="1055" t="s">
        <v>798</v>
      </c>
      <c r="D38" s="1061"/>
      <c r="E38" s="1016"/>
      <c r="F38" s="1018"/>
      <c r="G38" s="1061"/>
      <c r="H38" s="1016"/>
      <c r="I38" s="1018"/>
      <c r="J38" s="1061"/>
      <c r="K38" s="1016"/>
      <c r="L38" s="1018"/>
    </row>
    <row r="39" spans="1:12" ht="84" x14ac:dyDescent="0.35">
      <c r="A39" s="1059"/>
      <c r="B39" s="108" t="s">
        <v>799</v>
      </c>
      <c r="C39" s="1056"/>
      <c r="D39" s="1062"/>
      <c r="E39" s="1017"/>
      <c r="F39" s="1019"/>
      <c r="G39" s="1062"/>
      <c r="H39" s="1017"/>
      <c r="I39" s="1019"/>
      <c r="J39" s="1062"/>
      <c r="K39" s="1017"/>
      <c r="L39" s="1019"/>
    </row>
    <row r="40" spans="1:12" ht="56" x14ac:dyDescent="0.35">
      <c r="A40" s="1059"/>
      <c r="B40" s="172" t="s">
        <v>502</v>
      </c>
      <c r="C40" s="1063" t="s">
        <v>800</v>
      </c>
      <c r="D40" s="1044"/>
      <c r="E40" s="1047"/>
      <c r="F40" s="1041"/>
      <c r="G40" s="1044"/>
      <c r="H40" s="1047"/>
      <c r="I40" s="1041"/>
      <c r="J40" s="1044"/>
      <c r="K40" s="1035"/>
      <c r="L40" s="1041"/>
    </row>
    <row r="41" spans="1:12" ht="70" x14ac:dyDescent="0.35">
      <c r="A41" s="1059"/>
      <c r="B41" s="172" t="s">
        <v>801</v>
      </c>
      <c r="C41" s="1064"/>
      <c r="D41" s="1045"/>
      <c r="E41" s="1048"/>
      <c r="F41" s="1042"/>
      <c r="G41" s="1045"/>
      <c r="H41" s="1048"/>
      <c r="I41" s="1042"/>
      <c r="J41" s="1045"/>
      <c r="K41" s="1036"/>
      <c r="L41" s="1042"/>
    </row>
    <row r="42" spans="1:12" ht="111" customHeight="1" thickBot="1" x14ac:dyDescent="0.4">
      <c r="A42" s="1060"/>
      <c r="B42" s="174" t="s">
        <v>570</v>
      </c>
      <c r="C42" s="1065"/>
      <c r="D42" s="1046"/>
      <c r="E42" s="1049"/>
      <c r="F42" s="1043"/>
      <c r="G42" s="1046"/>
      <c r="H42" s="1049"/>
      <c r="I42" s="1043"/>
      <c r="J42" s="1046"/>
      <c r="K42" s="1037"/>
      <c r="L42" s="1043"/>
    </row>
    <row r="44" spans="1:12" ht="14.5" thickBot="1" x14ac:dyDescent="0.4"/>
    <row r="45" spans="1:12" ht="35.15" customHeight="1" thickBot="1" x14ac:dyDescent="0.4">
      <c r="A45" s="1026" t="s">
        <v>804</v>
      </c>
      <c r="B45" s="1027"/>
      <c r="C45" s="1027"/>
      <c r="D45" s="1027"/>
      <c r="E45" s="1027"/>
      <c r="F45" s="1027"/>
      <c r="G45" s="1027"/>
      <c r="H45" s="1027"/>
      <c r="I45" s="1027"/>
      <c r="J45" s="1027"/>
      <c r="K45" s="1027"/>
      <c r="L45" s="1028"/>
    </row>
    <row r="46" spans="1:12" ht="35.15" customHeight="1" x14ac:dyDescent="0.35">
      <c r="A46" s="1020" t="s">
        <v>796</v>
      </c>
      <c r="B46" s="1015" t="s">
        <v>221</v>
      </c>
      <c r="C46" s="1029" t="s">
        <v>133</v>
      </c>
      <c r="D46" s="1031" t="s">
        <v>420</v>
      </c>
      <c r="E46" s="1032"/>
      <c r="F46" s="1033"/>
      <c r="G46" s="1031" t="s">
        <v>805</v>
      </c>
      <c r="H46" s="1032"/>
      <c r="I46" s="1033"/>
      <c r="J46" s="1031" t="s">
        <v>422</v>
      </c>
      <c r="K46" s="1032"/>
      <c r="L46" s="1033"/>
    </row>
    <row r="47" spans="1:12" ht="35.15" customHeight="1" x14ac:dyDescent="0.35">
      <c r="A47" s="1021"/>
      <c r="B47" s="1022"/>
      <c r="C47" s="1030"/>
      <c r="D47" s="111" t="s">
        <v>146</v>
      </c>
      <c r="E47" s="109" t="s">
        <v>148</v>
      </c>
      <c r="F47" s="110" t="s">
        <v>226</v>
      </c>
      <c r="G47" s="111" t="s">
        <v>146</v>
      </c>
      <c r="H47" s="109" t="s">
        <v>148</v>
      </c>
      <c r="I47" s="110" t="s">
        <v>226</v>
      </c>
      <c r="J47" s="111" t="s">
        <v>146</v>
      </c>
      <c r="K47" s="109" t="s">
        <v>148</v>
      </c>
      <c r="L47" s="110" t="s">
        <v>226</v>
      </c>
    </row>
    <row r="48" spans="1:12" ht="107.4" customHeight="1" x14ac:dyDescent="0.35">
      <c r="A48" s="1058" t="s">
        <v>797</v>
      </c>
      <c r="B48" s="175" t="s">
        <v>384</v>
      </c>
      <c r="C48" s="1055" t="s">
        <v>798</v>
      </c>
      <c r="D48" s="1005"/>
      <c r="E48" s="1007"/>
      <c r="F48" s="1018"/>
      <c r="G48" s="1005"/>
      <c r="H48" s="1007"/>
      <c r="I48" s="1018"/>
      <c r="J48" s="1061"/>
      <c r="K48" s="1016"/>
      <c r="L48" s="1018"/>
    </row>
    <row r="49" spans="1:12" ht="84" x14ac:dyDescent="0.35">
      <c r="A49" s="1059"/>
      <c r="B49" s="108" t="s">
        <v>799</v>
      </c>
      <c r="C49" s="1056"/>
      <c r="D49" s="1006"/>
      <c r="E49" s="1008"/>
      <c r="F49" s="1019"/>
      <c r="G49" s="1006"/>
      <c r="H49" s="1008"/>
      <c r="I49" s="1019"/>
      <c r="J49" s="1062"/>
      <c r="K49" s="1017"/>
      <c r="L49" s="1019"/>
    </row>
    <row r="50" spans="1:12" ht="65.150000000000006" customHeight="1" x14ac:dyDescent="0.35">
      <c r="A50" s="1059"/>
      <c r="B50" s="172" t="s">
        <v>502</v>
      </c>
      <c r="C50" s="1063" t="s">
        <v>800</v>
      </c>
      <c r="D50" s="1066"/>
      <c r="E50" s="1035"/>
      <c r="F50" s="1041"/>
      <c r="G50" s="1066"/>
      <c r="H50" s="1035"/>
      <c r="I50" s="1041"/>
      <c r="J50" s="1044"/>
      <c r="K50" s="1047"/>
      <c r="L50" s="1041"/>
    </row>
    <row r="51" spans="1:12" ht="75" customHeight="1" x14ac:dyDescent="0.35">
      <c r="A51" s="1059"/>
      <c r="B51" s="172" t="s">
        <v>801</v>
      </c>
      <c r="C51" s="1064"/>
      <c r="D51" s="1067"/>
      <c r="E51" s="1036"/>
      <c r="F51" s="1042"/>
      <c r="G51" s="1067"/>
      <c r="H51" s="1036"/>
      <c r="I51" s="1042"/>
      <c r="J51" s="1045"/>
      <c r="K51" s="1048"/>
      <c r="L51" s="1042"/>
    </row>
    <row r="52" spans="1:12" ht="111.65" customHeight="1" thickBot="1" x14ac:dyDescent="0.4">
      <c r="A52" s="1060"/>
      <c r="B52" s="174" t="s">
        <v>570</v>
      </c>
      <c r="C52" s="1065"/>
      <c r="D52" s="1068"/>
      <c r="E52" s="1037"/>
      <c r="F52" s="1043"/>
      <c r="G52" s="1068"/>
      <c r="H52" s="1037"/>
      <c r="I52" s="1043"/>
      <c r="J52" s="1046"/>
      <c r="K52" s="1049"/>
      <c r="L52" s="1043"/>
    </row>
  </sheetData>
  <mergeCells count="130">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 ref="A18:A22"/>
    <mergeCell ref="C20:C22"/>
    <mergeCell ref="D20:D22"/>
    <mergeCell ref="I40:I42"/>
    <mergeCell ref="J40:J42"/>
    <mergeCell ref="G20:G22"/>
    <mergeCell ref="H20:H22"/>
    <mergeCell ref="I20:I22"/>
    <mergeCell ref="J20:J22"/>
    <mergeCell ref="J28:J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M11:O11"/>
    <mergeCell ref="M12:O12"/>
    <mergeCell ref="M13:O13"/>
    <mergeCell ref="G18:G19"/>
    <mergeCell ref="H18:H19"/>
    <mergeCell ref="I18:I19"/>
    <mergeCell ref="J18:J19"/>
    <mergeCell ref="K18:K19"/>
    <mergeCell ref="L18:L19"/>
  </mergeCells>
  <pageMargins left="0.25" right="0.25" top="0.75" bottom="0.75" header="0.3" footer="0.3"/>
  <pageSetup paperSize="5" scale="38"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53125" defaultRowHeight="15" customHeight="1" x14ac:dyDescent="0.35"/>
  <cols>
    <col min="1" max="1" width="5.453125" customWidth="1"/>
    <col min="2" max="2" width="34.6328125" customWidth="1"/>
    <col min="3" max="3" width="1.36328125" customWidth="1"/>
    <col min="4" max="4" width="10.90625" customWidth="1"/>
    <col min="5" max="5" width="1.08984375" customWidth="1"/>
    <col min="6" max="6" width="12.36328125" customWidth="1"/>
    <col min="7" max="7" width="1.453125" customWidth="1"/>
    <col min="8" max="8" width="12.6328125" customWidth="1"/>
    <col min="9" max="9" width="1.453125" customWidth="1"/>
    <col min="10" max="10" width="15.36328125" customWidth="1"/>
    <col min="11" max="11" width="14.36328125" customWidth="1"/>
    <col min="12" max="12" width="16.453125" customWidth="1"/>
    <col min="13" max="13" width="14.453125" customWidth="1"/>
    <col min="14" max="14" width="14.6328125" bestFit="1" customWidth="1"/>
    <col min="15" max="15" width="14.453125" bestFit="1" customWidth="1"/>
    <col min="16" max="16" width="11.453125" customWidth="1"/>
    <col min="17" max="17" width="13" customWidth="1"/>
    <col min="18" max="28" width="10" customWidth="1"/>
  </cols>
  <sheetData>
    <row r="3" spans="1:15" ht="21" hidden="1" customHeight="1" x14ac:dyDescent="0.5">
      <c r="A3" s="618"/>
      <c r="B3" s="604"/>
      <c r="C3" s="604"/>
      <c r="D3" s="604"/>
      <c r="E3" s="604"/>
      <c r="F3" s="604"/>
      <c r="G3" s="604"/>
      <c r="H3" s="604"/>
      <c r="I3" s="604"/>
      <c r="J3" s="604"/>
      <c r="K3" s="604"/>
      <c r="L3" s="604"/>
      <c r="M3" s="604"/>
      <c r="N3" s="604"/>
      <c r="O3" s="604"/>
    </row>
    <row r="4" spans="1:15" ht="39.75" customHeight="1" x14ac:dyDescent="0.35">
      <c r="A4" s="619" t="s">
        <v>91</v>
      </c>
      <c r="B4" s="604"/>
      <c r="C4" s="604"/>
      <c r="D4" s="604"/>
      <c r="E4" s="604"/>
      <c r="F4" s="604"/>
      <c r="G4" s="604"/>
      <c r="H4" s="604"/>
      <c r="I4" s="604"/>
      <c r="J4" s="604"/>
      <c r="K4" s="604"/>
      <c r="L4" s="604"/>
      <c r="M4" s="604"/>
      <c r="N4" s="604"/>
      <c r="O4" s="604"/>
    </row>
    <row r="5" spans="1:15" ht="21" hidden="1" customHeight="1" x14ac:dyDescent="0.5">
      <c r="A5" s="618"/>
      <c r="B5" s="604"/>
      <c r="C5" s="604"/>
      <c r="D5" s="604"/>
      <c r="E5" s="604"/>
      <c r="F5" s="604"/>
      <c r="G5" s="604"/>
      <c r="H5" s="604"/>
      <c r="I5" s="604"/>
      <c r="J5" s="604"/>
      <c r="K5" s="604"/>
      <c r="L5" s="604"/>
      <c r="M5" s="604"/>
      <c r="N5" s="604"/>
      <c r="O5" s="604"/>
    </row>
    <row r="6" spans="1:15" ht="15" hidden="1" customHeight="1" x14ac:dyDescent="0.35">
      <c r="A6" s="1"/>
      <c r="B6" s="1"/>
      <c r="C6" s="1"/>
      <c r="D6" s="1"/>
      <c r="E6" s="1"/>
      <c r="F6" s="1"/>
      <c r="G6" s="1"/>
      <c r="H6" s="1"/>
      <c r="I6" s="1"/>
      <c r="J6" s="1"/>
      <c r="K6" s="1"/>
      <c r="L6" s="1"/>
      <c r="M6" s="1"/>
      <c r="N6" s="1"/>
      <c r="O6" s="1"/>
    </row>
    <row r="7" spans="1:15" ht="15" hidden="1" customHeight="1" x14ac:dyDescent="0.35">
      <c r="A7" s="1"/>
      <c r="B7" s="620" t="s">
        <v>92</v>
      </c>
      <c r="C7" s="604"/>
      <c r="D7" s="604"/>
      <c r="E7" s="1"/>
      <c r="F7" s="621">
        <v>2024</v>
      </c>
      <c r="G7" s="622"/>
      <c r="H7" s="25"/>
      <c r="I7" s="25"/>
      <c r="J7" s="2">
        <v>2025</v>
      </c>
      <c r="K7" s="2">
        <v>2026</v>
      </c>
      <c r="L7" s="2">
        <v>2027</v>
      </c>
      <c r="M7" s="2">
        <v>2028</v>
      </c>
      <c r="N7" s="2" t="s">
        <v>93</v>
      </c>
      <c r="O7" s="1"/>
    </row>
    <row r="8" spans="1:15" ht="15" hidden="1" customHeight="1" x14ac:dyDescent="0.35">
      <c r="A8" s="1"/>
      <c r="B8" s="604"/>
      <c r="C8" s="604"/>
      <c r="D8" s="604"/>
      <c r="E8" s="1"/>
      <c r="F8" s="623">
        <v>16263770000</v>
      </c>
      <c r="G8" s="622"/>
      <c r="H8" s="25"/>
      <c r="I8" s="25"/>
      <c r="J8" s="3">
        <v>33040000000</v>
      </c>
      <c r="K8" s="3">
        <v>14970000000</v>
      </c>
      <c r="L8" s="3">
        <v>10555000000</v>
      </c>
      <c r="M8" s="3">
        <v>0</v>
      </c>
      <c r="N8" s="3">
        <f>SUM(F8:M8)</f>
        <v>74828770000</v>
      </c>
      <c r="O8" s="1"/>
    </row>
    <row r="9" spans="1:15" ht="15" hidden="1" customHeight="1" x14ac:dyDescent="0.35">
      <c r="A9" s="1"/>
      <c r="B9" s="1"/>
      <c r="C9" s="1"/>
      <c r="D9" s="1"/>
      <c r="E9" s="1"/>
      <c r="F9" s="1"/>
      <c r="G9" s="1"/>
      <c r="H9" s="1"/>
      <c r="I9" s="1"/>
      <c r="J9" s="1"/>
      <c r="K9" s="1"/>
      <c r="L9" s="1"/>
      <c r="M9" s="1"/>
      <c r="N9" s="1"/>
      <c r="O9" s="1"/>
    </row>
    <row r="10" spans="1:15" ht="15" hidden="1" customHeight="1" x14ac:dyDescent="0.35">
      <c r="A10" s="4"/>
      <c r="B10" s="4"/>
      <c r="C10" s="4"/>
      <c r="D10" s="4"/>
      <c r="E10" s="4"/>
      <c r="F10" s="4"/>
      <c r="G10" s="4"/>
      <c r="H10" s="4"/>
      <c r="I10" s="4"/>
      <c r="J10" s="4"/>
      <c r="K10" s="4"/>
      <c r="L10" s="4"/>
      <c r="M10" s="4"/>
      <c r="N10" s="4"/>
      <c r="O10" s="4"/>
    </row>
    <row r="11" spans="1:15" ht="20.25" customHeight="1" x14ac:dyDescent="0.35">
      <c r="A11" s="607" t="s">
        <v>94</v>
      </c>
      <c r="B11" s="604"/>
      <c r="C11" s="604"/>
      <c r="D11" s="604"/>
      <c r="E11" s="604"/>
      <c r="F11" s="604"/>
      <c r="G11" s="604"/>
      <c r="H11" s="604"/>
      <c r="I11" s="604"/>
      <c r="J11" s="604"/>
      <c r="K11" s="604"/>
      <c r="L11" s="604"/>
      <c r="M11" s="604"/>
      <c r="N11" s="604"/>
      <c r="O11" s="604"/>
    </row>
    <row r="12" spans="1:15" ht="9" customHeight="1" x14ac:dyDescent="0.35">
      <c r="A12" s="5"/>
      <c r="B12" s="5"/>
      <c r="C12" s="5"/>
      <c r="D12" s="5"/>
      <c r="E12" s="5"/>
      <c r="F12" s="5"/>
      <c r="G12" s="5"/>
      <c r="H12" s="5"/>
      <c r="I12" s="5"/>
      <c r="J12" s="5"/>
      <c r="K12" s="5"/>
      <c r="L12" s="5"/>
      <c r="M12" s="5"/>
      <c r="N12" s="5"/>
      <c r="O12" s="5"/>
    </row>
    <row r="13" spans="1:15" ht="21.75" customHeight="1" x14ac:dyDescent="0.35">
      <c r="A13" s="608" t="s">
        <v>95</v>
      </c>
      <c r="B13" s="609"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35">
      <c r="A14" s="604"/>
      <c r="B14" s="610"/>
      <c r="C14" s="4"/>
      <c r="D14" s="605">
        <v>1</v>
      </c>
      <c r="E14" s="4"/>
      <c r="F14" s="605" t="s">
        <v>21</v>
      </c>
      <c r="G14" s="4"/>
      <c r="H14" s="605"/>
      <c r="I14" s="4"/>
      <c r="J14" s="9" t="s">
        <v>100</v>
      </c>
      <c r="K14" s="10">
        <v>15</v>
      </c>
      <c r="L14" s="11">
        <v>50</v>
      </c>
      <c r="M14" s="11">
        <v>85</v>
      </c>
      <c r="N14" s="12">
        <v>100</v>
      </c>
      <c r="O14" s="10">
        <v>100</v>
      </c>
    </row>
    <row r="15" spans="1:15" ht="21.75" customHeight="1" x14ac:dyDescent="0.35">
      <c r="A15" s="604"/>
      <c r="B15" s="606"/>
      <c r="C15" s="4"/>
      <c r="D15" s="606"/>
      <c r="E15" s="4"/>
      <c r="F15" s="606"/>
      <c r="G15" s="4"/>
      <c r="H15" s="606"/>
      <c r="I15" s="4"/>
      <c r="J15" s="9" t="s">
        <v>101</v>
      </c>
      <c r="K15" s="3"/>
      <c r="L15" s="3"/>
      <c r="M15" s="3"/>
      <c r="N15" s="3"/>
      <c r="O15" s="3">
        <f t="shared" ref="O15" si="0">SUM(K15:N15)</f>
        <v>0</v>
      </c>
    </row>
    <row r="17" spans="1:15" ht="15" customHeight="1" x14ac:dyDescent="0.35">
      <c r="A17" s="603" t="s">
        <v>102</v>
      </c>
      <c r="B17" s="604"/>
      <c r="C17" s="604"/>
      <c r="D17" s="604"/>
      <c r="E17" s="604"/>
      <c r="F17" s="604"/>
      <c r="G17" s="604"/>
      <c r="H17" s="604"/>
      <c r="I17" s="604"/>
      <c r="J17" s="604"/>
      <c r="K17" s="604"/>
      <c r="L17" s="604"/>
      <c r="M17" s="604"/>
      <c r="N17" s="604"/>
      <c r="O17" s="604"/>
    </row>
    <row r="18" spans="1:15" ht="26.25" customHeight="1" x14ac:dyDescent="0.35">
      <c r="A18" s="608" t="s">
        <v>103</v>
      </c>
      <c r="B18" s="617"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35">
      <c r="A19" s="604"/>
      <c r="B19" s="610"/>
      <c r="C19" s="4"/>
      <c r="D19" s="605">
        <v>1</v>
      </c>
      <c r="E19" s="4"/>
      <c r="F19" s="605" t="s">
        <v>23</v>
      </c>
      <c r="G19" s="4"/>
      <c r="H19" s="605">
        <v>10</v>
      </c>
      <c r="I19" s="4"/>
      <c r="J19" s="9" t="s">
        <v>100</v>
      </c>
      <c r="K19" s="10">
        <v>1</v>
      </c>
      <c r="L19" s="11">
        <v>1</v>
      </c>
      <c r="M19" s="11">
        <v>1</v>
      </c>
      <c r="N19" s="11">
        <v>1</v>
      </c>
      <c r="O19" s="14">
        <v>1</v>
      </c>
    </row>
    <row r="20" spans="1:15" ht="15" customHeight="1" x14ac:dyDescent="0.35">
      <c r="A20" s="604"/>
      <c r="B20" s="606"/>
      <c r="C20" s="4"/>
      <c r="D20" s="606"/>
      <c r="E20" s="4"/>
      <c r="F20" s="606"/>
      <c r="G20" s="4"/>
      <c r="H20" s="606"/>
      <c r="I20" s="4"/>
      <c r="J20" s="9" t="s">
        <v>101</v>
      </c>
      <c r="K20" s="15">
        <v>888953000</v>
      </c>
      <c r="L20" s="15">
        <v>1449000000</v>
      </c>
      <c r="M20" s="15">
        <v>1491000000</v>
      </c>
      <c r="N20" s="15">
        <v>1535000000</v>
      </c>
      <c r="O20" s="14">
        <f>+SUM(K20:N20)</f>
        <v>5363953000</v>
      </c>
    </row>
    <row r="21" spans="1:15" ht="15" customHeight="1" x14ac:dyDescent="0.35">
      <c r="A21" s="16"/>
      <c r="B21" s="17"/>
      <c r="C21" s="4"/>
      <c r="D21" s="1"/>
      <c r="E21" s="4"/>
      <c r="F21" s="4"/>
      <c r="G21" s="4"/>
      <c r="H21" s="4"/>
      <c r="I21" s="4"/>
      <c r="J21" s="4"/>
      <c r="K21" s="4"/>
      <c r="L21" s="4"/>
      <c r="M21" s="4"/>
      <c r="N21" s="4"/>
      <c r="O21" s="4"/>
    </row>
    <row r="22" spans="1:15" ht="26.25" customHeight="1" x14ac:dyDescent="0.35">
      <c r="A22" s="608" t="s">
        <v>103</v>
      </c>
      <c r="B22" s="627"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35">
      <c r="A23" s="604"/>
      <c r="B23" s="610"/>
      <c r="C23" s="4"/>
      <c r="D23" s="605">
        <v>1</v>
      </c>
      <c r="E23" s="4"/>
      <c r="F23" s="605" t="s">
        <v>23</v>
      </c>
      <c r="G23" s="4"/>
      <c r="H23" s="605">
        <v>10</v>
      </c>
      <c r="I23" s="4"/>
      <c r="J23" s="9" t="s">
        <v>100</v>
      </c>
      <c r="K23" s="10">
        <v>1</v>
      </c>
      <c r="L23" s="11">
        <v>1</v>
      </c>
      <c r="M23" s="11">
        <v>1</v>
      </c>
      <c r="N23" s="11">
        <v>1</v>
      </c>
      <c r="O23" s="14">
        <v>1</v>
      </c>
    </row>
    <row r="24" spans="1:15" ht="15" customHeight="1" x14ac:dyDescent="0.35">
      <c r="A24" s="604"/>
      <c r="B24" s="606"/>
      <c r="C24" s="4"/>
      <c r="D24" s="606"/>
      <c r="E24" s="4"/>
      <c r="F24" s="606"/>
      <c r="G24" s="4"/>
      <c r="H24" s="606"/>
      <c r="I24" s="4"/>
      <c r="J24" s="9" t="s">
        <v>101</v>
      </c>
      <c r="K24" s="15">
        <v>4981991000</v>
      </c>
      <c r="L24" s="15">
        <v>4590500000</v>
      </c>
      <c r="M24" s="15">
        <v>4888100000</v>
      </c>
      <c r="N24" s="15">
        <v>10463515000</v>
      </c>
      <c r="O24" s="14">
        <f>+SUM(K24:N24)</f>
        <v>24924106000</v>
      </c>
    </row>
    <row r="25" spans="1:15" ht="15" customHeight="1" x14ac:dyDescent="0.35">
      <c r="A25" s="16"/>
      <c r="B25" s="17"/>
      <c r="C25" s="4"/>
      <c r="D25" s="1"/>
      <c r="E25" s="4"/>
      <c r="F25" s="4"/>
      <c r="G25" s="4"/>
      <c r="H25" s="4"/>
      <c r="I25" s="4"/>
      <c r="J25" s="4"/>
      <c r="K25" s="4"/>
      <c r="L25" s="4"/>
      <c r="M25" s="4"/>
      <c r="N25" s="4"/>
      <c r="O25" s="4"/>
    </row>
    <row r="26" spans="1:15" ht="26.25" customHeight="1" x14ac:dyDescent="0.35">
      <c r="A26" s="608" t="s">
        <v>103</v>
      </c>
      <c r="B26" s="624"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35">
      <c r="A27" s="604"/>
      <c r="B27" s="625"/>
      <c r="C27" s="4"/>
      <c r="D27" s="605">
        <v>1</v>
      </c>
      <c r="E27" s="4"/>
      <c r="F27" s="605" t="s">
        <v>23</v>
      </c>
      <c r="G27" s="4"/>
      <c r="H27" s="605">
        <v>10</v>
      </c>
      <c r="I27" s="4"/>
      <c r="J27" s="9" t="s">
        <v>100</v>
      </c>
      <c r="K27" s="10">
        <v>1</v>
      </c>
      <c r="L27" s="11">
        <v>1</v>
      </c>
      <c r="M27" s="11">
        <v>1</v>
      </c>
      <c r="N27" s="11">
        <v>1</v>
      </c>
      <c r="O27" s="14">
        <v>1</v>
      </c>
    </row>
    <row r="28" spans="1:15" ht="15" customHeight="1" x14ac:dyDescent="0.35">
      <c r="A28" s="604"/>
      <c r="B28" s="626"/>
      <c r="C28" s="4"/>
      <c r="D28" s="606"/>
      <c r="E28" s="4"/>
      <c r="F28" s="606"/>
      <c r="G28" s="4"/>
      <c r="H28" s="606"/>
      <c r="I28" s="4"/>
      <c r="J28" s="9" t="s">
        <v>101</v>
      </c>
      <c r="K28" s="15">
        <v>140634000</v>
      </c>
      <c r="L28" s="15">
        <v>332000000</v>
      </c>
      <c r="M28" s="15">
        <v>400000000</v>
      </c>
      <c r="N28" s="15">
        <v>332000000</v>
      </c>
      <c r="O28" s="14">
        <f>+SUM(K28:N28)</f>
        <v>1204634000</v>
      </c>
    </row>
    <row r="29" spans="1:15" ht="15" customHeight="1" x14ac:dyDescent="0.35">
      <c r="A29" s="16"/>
      <c r="B29" s="17"/>
      <c r="C29" s="4"/>
      <c r="D29" s="1"/>
      <c r="E29" s="4"/>
      <c r="F29" s="4"/>
      <c r="G29" s="4"/>
      <c r="H29" s="4"/>
      <c r="I29" s="4"/>
      <c r="J29" s="4"/>
      <c r="K29" s="4"/>
      <c r="L29" s="4"/>
      <c r="M29" s="4"/>
      <c r="N29" s="4"/>
      <c r="O29" s="4"/>
    </row>
    <row r="30" spans="1:15" ht="26.25" customHeight="1" x14ac:dyDescent="0.35">
      <c r="A30" s="608" t="s">
        <v>103</v>
      </c>
      <c r="B30" s="616"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35">
      <c r="A31" s="604"/>
      <c r="B31" s="610"/>
      <c r="C31" s="4"/>
      <c r="D31" s="605">
        <v>100</v>
      </c>
      <c r="E31" s="4"/>
      <c r="F31" s="605" t="s">
        <v>33</v>
      </c>
      <c r="G31" s="4"/>
      <c r="H31" s="605">
        <v>15</v>
      </c>
      <c r="I31" s="4"/>
      <c r="J31" s="9" t="s">
        <v>100</v>
      </c>
      <c r="K31" s="18">
        <v>0.15</v>
      </c>
      <c r="L31" s="18">
        <v>0.5</v>
      </c>
      <c r="M31" s="18">
        <v>0.85</v>
      </c>
      <c r="N31" s="18">
        <v>1</v>
      </c>
      <c r="O31" s="19">
        <v>100</v>
      </c>
    </row>
    <row r="32" spans="1:15" ht="15" customHeight="1" x14ac:dyDescent="0.35">
      <c r="A32" s="604"/>
      <c r="B32" s="606"/>
      <c r="C32" s="4"/>
      <c r="D32" s="606"/>
      <c r="E32" s="4"/>
      <c r="F32" s="606"/>
      <c r="G32" s="4"/>
      <c r="H32" s="606"/>
      <c r="I32" s="4"/>
      <c r="J32" s="9" t="s">
        <v>101</v>
      </c>
      <c r="K32" s="15">
        <v>265950000</v>
      </c>
      <c r="L32" s="15">
        <v>699000000</v>
      </c>
      <c r="M32" s="15">
        <v>808000000</v>
      </c>
      <c r="N32" s="15">
        <v>812000000</v>
      </c>
      <c r="O32" s="14">
        <f>+SUM(K32:N32)</f>
        <v>2584950000</v>
      </c>
    </row>
    <row r="34" spans="1:15" ht="15" customHeight="1" x14ac:dyDescent="0.35">
      <c r="A34" s="607" t="s">
        <v>110</v>
      </c>
      <c r="B34" s="604"/>
      <c r="C34" s="604"/>
      <c r="D34" s="604"/>
      <c r="E34" s="604"/>
      <c r="F34" s="604"/>
      <c r="G34" s="604"/>
      <c r="H34" s="604"/>
      <c r="I34" s="604"/>
      <c r="J34" s="604"/>
      <c r="K34" s="604"/>
      <c r="L34" s="604"/>
      <c r="M34" s="604"/>
      <c r="N34" s="604"/>
      <c r="O34" s="604"/>
    </row>
    <row r="35" spans="1:15" ht="9" customHeight="1" x14ac:dyDescent="0.35">
      <c r="A35" s="5"/>
      <c r="B35" s="5"/>
      <c r="C35" s="5"/>
      <c r="D35" s="5"/>
      <c r="E35" s="5"/>
      <c r="F35" s="5"/>
      <c r="G35" s="5"/>
      <c r="H35" s="5"/>
      <c r="I35" s="5"/>
      <c r="J35" s="5"/>
      <c r="K35" s="5"/>
      <c r="L35" s="5"/>
      <c r="M35" s="5"/>
      <c r="N35" s="5"/>
      <c r="O35" s="5"/>
    </row>
    <row r="36" spans="1:15" ht="21.75" customHeight="1" x14ac:dyDescent="0.35">
      <c r="A36" s="608" t="s">
        <v>95</v>
      </c>
      <c r="B36" s="609"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35">
      <c r="A37" s="604"/>
      <c r="B37" s="610"/>
      <c r="C37" s="4"/>
      <c r="D37" s="605">
        <v>5</v>
      </c>
      <c r="E37" s="4"/>
      <c r="F37" s="605" t="s">
        <v>21</v>
      </c>
      <c r="G37" s="4"/>
      <c r="H37" s="605">
        <v>15</v>
      </c>
      <c r="I37" s="4"/>
      <c r="J37" s="9" t="s">
        <v>100</v>
      </c>
      <c r="K37" s="20">
        <v>1.7</v>
      </c>
      <c r="L37" s="20">
        <v>1.6</v>
      </c>
      <c r="M37" s="20">
        <v>0.9</v>
      </c>
      <c r="N37" s="20">
        <v>0.8</v>
      </c>
      <c r="O37" s="21">
        <f t="shared" ref="O37:O38" si="1">SUM(K37:N37)</f>
        <v>5</v>
      </c>
    </row>
    <row r="38" spans="1:15" ht="21.75" customHeight="1" x14ac:dyDescent="0.35">
      <c r="A38" s="604"/>
      <c r="B38" s="606"/>
      <c r="C38" s="4"/>
      <c r="D38" s="606"/>
      <c r="E38" s="4"/>
      <c r="F38" s="606"/>
      <c r="G38" s="4"/>
      <c r="H38" s="606"/>
      <c r="I38" s="4"/>
      <c r="J38" s="9" t="s">
        <v>101</v>
      </c>
      <c r="K38" s="3">
        <v>5128476000</v>
      </c>
      <c r="L38" s="3">
        <v>12620465000</v>
      </c>
      <c r="M38" s="3">
        <v>12136050000</v>
      </c>
      <c r="N38" s="3">
        <v>6868716000</v>
      </c>
      <c r="O38" s="22">
        <f t="shared" si="1"/>
        <v>36753707000</v>
      </c>
    </row>
    <row r="39" spans="1:15" ht="15" customHeight="1" x14ac:dyDescent="0.35">
      <c r="A39" s="4"/>
      <c r="B39" s="17"/>
      <c r="C39" s="4"/>
      <c r="D39" s="4"/>
      <c r="E39" s="4"/>
      <c r="F39" s="4"/>
      <c r="G39" s="4"/>
      <c r="H39" s="4"/>
      <c r="I39" s="4"/>
      <c r="J39" s="4"/>
      <c r="K39" s="4"/>
      <c r="L39" s="4"/>
      <c r="M39" s="4"/>
      <c r="N39" s="4"/>
      <c r="O39" s="4"/>
    </row>
    <row r="40" spans="1:15" ht="15" customHeight="1" x14ac:dyDescent="0.35">
      <c r="A40" s="4"/>
      <c r="B40" s="17"/>
      <c r="C40" s="4"/>
      <c r="D40" s="4"/>
      <c r="E40" s="4"/>
      <c r="F40" s="4"/>
      <c r="G40" s="4"/>
      <c r="H40" s="4"/>
      <c r="I40" s="4"/>
      <c r="J40" s="4"/>
      <c r="K40" s="4"/>
      <c r="L40" s="4"/>
      <c r="M40" s="4"/>
      <c r="N40" s="4"/>
      <c r="O40" s="4"/>
    </row>
    <row r="41" spans="1:15" ht="26.25" customHeight="1" x14ac:dyDescent="0.35">
      <c r="A41" s="608" t="s">
        <v>103</v>
      </c>
      <c r="B41" s="617"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35">
      <c r="A42" s="604"/>
      <c r="B42" s="610"/>
      <c r="C42" s="4"/>
      <c r="D42" s="605">
        <v>5</v>
      </c>
      <c r="E42" s="4"/>
      <c r="F42" s="605" t="s">
        <v>21</v>
      </c>
      <c r="G42" s="4"/>
      <c r="H42" s="605">
        <v>15</v>
      </c>
      <c r="I42" s="4"/>
      <c r="J42" s="9" t="s">
        <v>100</v>
      </c>
      <c r="K42" s="20">
        <v>1.7</v>
      </c>
      <c r="L42" s="20">
        <v>1.6</v>
      </c>
      <c r="M42" s="20">
        <v>0.9</v>
      </c>
      <c r="N42" s="20">
        <v>0.8</v>
      </c>
      <c r="O42" s="21">
        <f>SUM(K42:N42)</f>
        <v>5</v>
      </c>
    </row>
    <row r="43" spans="1:15" ht="15" customHeight="1" x14ac:dyDescent="0.35">
      <c r="A43" s="604"/>
      <c r="B43" s="606"/>
      <c r="C43" s="4"/>
      <c r="D43" s="606"/>
      <c r="E43" s="4"/>
      <c r="F43" s="606"/>
      <c r="G43" s="4"/>
      <c r="H43" s="606"/>
      <c r="I43" s="4"/>
      <c r="J43" s="9" t="s">
        <v>101</v>
      </c>
      <c r="K43" s="3">
        <v>5128476000</v>
      </c>
      <c r="L43" s="3">
        <v>12620465000</v>
      </c>
      <c r="M43" s="3">
        <v>12136050000</v>
      </c>
      <c r="N43" s="3">
        <v>6868716000</v>
      </c>
      <c r="O43" s="14">
        <f>+SUM(K43:N43)</f>
        <v>36753707000</v>
      </c>
    </row>
    <row r="44" spans="1:15" ht="15" customHeight="1" x14ac:dyDescent="0.35">
      <c r="A44" s="1"/>
      <c r="B44" s="1"/>
      <c r="C44" s="1"/>
      <c r="D44" s="1">
        <v>1.2</v>
      </c>
      <c r="E44" s="1"/>
      <c r="F44" s="1"/>
      <c r="G44" s="1"/>
      <c r="H44" s="1"/>
      <c r="I44" s="1"/>
      <c r="J44" s="1"/>
      <c r="K44" s="1"/>
      <c r="L44" s="1"/>
      <c r="M44" s="1"/>
      <c r="N44" s="1"/>
      <c r="O44" s="1"/>
    </row>
    <row r="45" spans="1:15" ht="15" customHeight="1" x14ac:dyDescent="0.35">
      <c r="A45" s="1"/>
      <c r="B45" s="1"/>
      <c r="C45" s="1"/>
      <c r="D45" s="1"/>
      <c r="E45" s="1"/>
      <c r="F45" s="1"/>
      <c r="G45" s="1"/>
      <c r="H45" s="1"/>
      <c r="I45" s="1"/>
      <c r="J45" s="1"/>
      <c r="K45" s="1"/>
      <c r="L45" s="1"/>
      <c r="M45" s="1"/>
      <c r="N45" s="1"/>
      <c r="O45" s="1"/>
    </row>
    <row r="46" spans="1:15" ht="20.25" customHeight="1" x14ac:dyDescent="0.35">
      <c r="A46" s="607" t="s">
        <v>113</v>
      </c>
      <c r="B46" s="604"/>
      <c r="C46" s="604"/>
      <c r="D46" s="604"/>
      <c r="E46" s="604"/>
      <c r="F46" s="604"/>
      <c r="G46" s="604"/>
      <c r="H46" s="604"/>
      <c r="I46" s="604"/>
      <c r="J46" s="604"/>
      <c r="K46" s="604"/>
      <c r="L46" s="604"/>
      <c r="M46" s="604"/>
      <c r="N46" s="604"/>
      <c r="O46" s="604"/>
    </row>
    <row r="47" spans="1:15" ht="9" customHeight="1" x14ac:dyDescent="0.35">
      <c r="A47" s="5"/>
      <c r="B47" s="5"/>
      <c r="C47" s="5"/>
      <c r="D47" s="5"/>
      <c r="E47" s="5"/>
      <c r="F47" s="5"/>
      <c r="G47" s="5"/>
      <c r="H47" s="5"/>
      <c r="I47" s="5"/>
      <c r="J47" s="5"/>
      <c r="K47" s="5"/>
      <c r="L47" s="5"/>
      <c r="M47" s="5"/>
      <c r="N47" s="5"/>
      <c r="O47" s="5"/>
    </row>
    <row r="48" spans="1:15" ht="30" customHeight="1" x14ac:dyDescent="0.35">
      <c r="A48" s="608" t="s">
        <v>95</v>
      </c>
      <c r="B48" s="609"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35">
      <c r="A49" s="604"/>
      <c r="B49" s="610"/>
      <c r="C49" s="4"/>
      <c r="D49" s="605">
        <v>100</v>
      </c>
      <c r="E49" s="4"/>
      <c r="F49" s="605" t="s">
        <v>33</v>
      </c>
      <c r="G49" s="4"/>
      <c r="H49" s="605">
        <f>+H54+H58</f>
        <v>28</v>
      </c>
      <c r="I49" s="4"/>
      <c r="J49" s="9" t="s">
        <v>100</v>
      </c>
      <c r="K49" s="23"/>
      <c r="L49" s="23"/>
      <c r="M49" s="23"/>
      <c r="N49" s="23"/>
      <c r="O49" s="14">
        <v>100</v>
      </c>
    </row>
    <row r="50" spans="1:15" ht="21.75" customHeight="1" x14ac:dyDescent="0.35">
      <c r="A50" s="604"/>
      <c r="B50" s="606"/>
      <c r="C50" s="4"/>
      <c r="D50" s="606"/>
      <c r="E50" s="4"/>
      <c r="F50" s="606"/>
      <c r="G50" s="4"/>
      <c r="H50" s="606"/>
      <c r="I50" s="4"/>
      <c r="J50" s="9" t="s">
        <v>101</v>
      </c>
      <c r="K50" s="3">
        <v>767728000</v>
      </c>
      <c r="L50" s="3">
        <v>1580000000</v>
      </c>
      <c r="M50" s="3">
        <v>1846000000</v>
      </c>
      <c r="N50" s="3">
        <v>631200000</v>
      </c>
      <c r="O50" s="22">
        <f>SUM(K50:N50)</f>
        <v>4824928000</v>
      </c>
    </row>
    <row r="51" spans="1:15" ht="15" customHeight="1" x14ac:dyDescent="0.35">
      <c r="A51" s="4"/>
      <c r="B51" s="4"/>
      <c r="C51" s="4"/>
      <c r="D51" s="1"/>
      <c r="E51" s="4"/>
      <c r="F51" s="4"/>
      <c r="G51" s="4"/>
      <c r="H51" s="4"/>
      <c r="I51" s="4"/>
      <c r="J51" s="1"/>
      <c r="K51" s="13"/>
      <c r="L51" s="13"/>
      <c r="M51" s="13"/>
      <c r="N51" s="13"/>
      <c r="O51" s="13"/>
    </row>
    <row r="52" spans="1:15" ht="15" customHeight="1" x14ac:dyDescent="0.35">
      <c r="A52" s="628" t="s">
        <v>102</v>
      </c>
      <c r="B52" s="628"/>
      <c r="C52" s="628"/>
      <c r="D52" s="628"/>
      <c r="E52" s="628"/>
      <c r="F52" s="628"/>
      <c r="G52" s="628"/>
      <c r="H52" s="628"/>
      <c r="I52" s="628"/>
      <c r="J52" s="628"/>
      <c r="K52" s="628"/>
      <c r="L52" s="628"/>
      <c r="M52" s="628"/>
      <c r="N52" s="628"/>
      <c r="O52" s="628"/>
    </row>
    <row r="53" spans="1:15" ht="26.25" customHeight="1" x14ac:dyDescent="0.35">
      <c r="A53" s="611" t="s">
        <v>103</v>
      </c>
      <c r="B53" s="612"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35">
      <c r="A54" s="611"/>
      <c r="B54" s="613"/>
      <c r="C54" s="4"/>
      <c r="D54" s="605">
        <v>100</v>
      </c>
      <c r="E54" s="4"/>
      <c r="F54" s="605" t="s">
        <v>33</v>
      </c>
      <c r="G54" s="4"/>
      <c r="H54" s="605">
        <v>15</v>
      </c>
      <c r="I54" s="4"/>
      <c r="J54" s="9" t="s">
        <v>100</v>
      </c>
      <c r="K54" s="23">
        <v>0.1</v>
      </c>
      <c r="L54" s="23">
        <v>0.5</v>
      </c>
      <c r="M54" s="23"/>
      <c r="N54" s="23"/>
      <c r="O54" s="14">
        <v>100</v>
      </c>
    </row>
    <row r="55" spans="1:15" ht="15" customHeight="1" x14ac:dyDescent="0.35">
      <c r="A55" s="611"/>
      <c r="B55" s="614"/>
      <c r="C55" s="4"/>
      <c r="D55" s="615"/>
      <c r="E55" s="4"/>
      <c r="F55" s="615"/>
      <c r="G55" s="4"/>
      <c r="H55" s="606"/>
      <c r="I55" s="4"/>
      <c r="J55" s="9" t="s">
        <v>101</v>
      </c>
      <c r="K55" s="15">
        <v>627228000</v>
      </c>
      <c r="L55" s="15">
        <v>1260000000</v>
      </c>
      <c r="M55" s="15">
        <v>1516000000</v>
      </c>
      <c r="N55" s="15">
        <v>516794000</v>
      </c>
      <c r="O55" s="14">
        <f>+SUM(K55:N55)</f>
        <v>3920022000</v>
      </c>
    </row>
    <row r="56" spans="1:15" ht="15" customHeight="1" x14ac:dyDescent="0.35">
      <c r="A56" s="16"/>
      <c r="B56" s="17"/>
      <c r="C56" s="4"/>
      <c r="D56" s="1"/>
      <c r="E56" s="4"/>
      <c r="F56" s="4"/>
      <c r="G56" s="4"/>
      <c r="H56" s="4"/>
      <c r="I56" s="4"/>
      <c r="J56" s="4"/>
      <c r="K56" s="4"/>
      <c r="L56" s="4"/>
      <c r="M56" s="4"/>
      <c r="N56" s="4"/>
      <c r="O56" s="4"/>
    </row>
    <row r="57" spans="1:15" ht="26.25" customHeight="1" x14ac:dyDescent="0.35">
      <c r="A57" s="608" t="s">
        <v>103</v>
      </c>
      <c r="B57" s="627"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35">
      <c r="A58" s="604"/>
      <c r="B58" s="610"/>
      <c r="C58" s="4"/>
      <c r="D58" s="605">
        <v>100</v>
      </c>
      <c r="E58" s="4"/>
      <c r="F58" s="605" t="s">
        <v>23</v>
      </c>
      <c r="G58" s="4"/>
      <c r="H58" s="605">
        <v>13</v>
      </c>
      <c r="I58" s="4"/>
      <c r="J58" s="9" t="s">
        <v>100</v>
      </c>
      <c r="K58" s="23">
        <v>0.05</v>
      </c>
      <c r="L58" s="23"/>
      <c r="M58" s="23"/>
      <c r="N58" s="23"/>
      <c r="O58" s="14">
        <v>100</v>
      </c>
    </row>
    <row r="59" spans="1:15" ht="15" customHeight="1" x14ac:dyDescent="0.35">
      <c r="A59" s="604"/>
      <c r="B59" s="606"/>
      <c r="C59" s="4"/>
      <c r="D59" s="606"/>
      <c r="E59" s="4"/>
      <c r="F59" s="606"/>
      <c r="G59" s="4"/>
      <c r="H59" s="606"/>
      <c r="I59" s="4"/>
      <c r="J59" s="9" t="s">
        <v>101</v>
      </c>
      <c r="K59" s="15">
        <v>140500000</v>
      </c>
      <c r="L59" s="15">
        <v>320000000</v>
      </c>
      <c r="M59" s="15">
        <v>330000000</v>
      </c>
      <c r="N59" s="15">
        <v>114406000</v>
      </c>
      <c r="O59" s="14">
        <f>+SUM(K59:N59)</f>
        <v>904906000</v>
      </c>
    </row>
    <row r="60" spans="1:15" ht="15" customHeight="1" x14ac:dyDescent="0.35">
      <c r="A60" s="16"/>
      <c r="B60" s="17"/>
      <c r="C60" s="4"/>
      <c r="D60" s="1"/>
      <c r="E60" s="4"/>
      <c r="F60" s="4"/>
      <c r="G60" s="4"/>
      <c r="H60" s="4"/>
      <c r="I60" s="4"/>
      <c r="J60" s="4"/>
      <c r="K60" s="4"/>
      <c r="L60" s="4"/>
      <c r="M60" s="4"/>
      <c r="N60" s="4"/>
      <c r="O60" s="4"/>
    </row>
    <row r="61" spans="1:15" ht="15" customHeight="1" x14ac:dyDescent="0.35">
      <c r="A61" s="1"/>
      <c r="B61" s="1"/>
      <c r="C61" s="1"/>
      <c r="D61" s="1"/>
      <c r="E61" s="1"/>
      <c r="F61" s="1"/>
      <c r="G61" s="1"/>
      <c r="H61" s="1"/>
      <c r="I61" s="1"/>
      <c r="J61" s="1"/>
      <c r="K61" s="1"/>
      <c r="L61" s="1"/>
      <c r="M61" s="1"/>
      <c r="N61" s="1"/>
      <c r="O61" s="1"/>
    </row>
    <row r="62" spans="1:15" ht="15" customHeight="1" x14ac:dyDescent="0.35">
      <c r="A62" s="607" t="s">
        <v>117</v>
      </c>
      <c r="B62" s="604"/>
      <c r="C62" s="604"/>
      <c r="D62" s="604"/>
      <c r="E62" s="604"/>
      <c r="F62" s="604"/>
      <c r="G62" s="604"/>
      <c r="H62" s="604"/>
      <c r="I62" s="604"/>
      <c r="J62" s="604"/>
      <c r="K62" s="604"/>
      <c r="L62" s="604"/>
      <c r="M62" s="604"/>
      <c r="N62" s="604"/>
      <c r="O62" s="604"/>
    </row>
    <row r="63" spans="1:15" ht="15" customHeight="1" x14ac:dyDescent="0.35">
      <c r="A63" s="5"/>
      <c r="B63" s="5"/>
      <c r="C63" s="5"/>
      <c r="D63" s="5"/>
      <c r="E63" s="5"/>
      <c r="F63" s="5"/>
      <c r="G63" s="5"/>
      <c r="H63" s="5"/>
      <c r="I63" s="5"/>
      <c r="J63" s="5"/>
      <c r="K63" s="5"/>
      <c r="L63" s="5"/>
      <c r="M63" s="5"/>
      <c r="N63" s="5"/>
      <c r="O63" s="5"/>
    </row>
    <row r="64" spans="1:15" ht="26" x14ac:dyDescent="0.35">
      <c r="A64" s="608" t="s">
        <v>95</v>
      </c>
      <c r="B64" s="609"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35">
      <c r="A65" s="604"/>
      <c r="B65" s="610"/>
      <c r="C65" s="4"/>
      <c r="D65" s="605">
        <v>60</v>
      </c>
      <c r="E65" s="4"/>
      <c r="F65" s="605" t="s">
        <v>33</v>
      </c>
      <c r="G65" s="4"/>
      <c r="H65" s="605">
        <v>12</v>
      </c>
      <c r="I65" s="4"/>
      <c r="J65" s="9" t="s">
        <v>100</v>
      </c>
      <c r="K65" s="10">
        <v>15</v>
      </c>
      <c r="L65" s="11">
        <v>30</v>
      </c>
      <c r="M65" s="11">
        <v>45</v>
      </c>
      <c r="N65" s="11">
        <v>60</v>
      </c>
      <c r="O65" s="14">
        <v>60</v>
      </c>
    </row>
    <row r="66" spans="1:15" ht="15" customHeight="1" x14ac:dyDescent="0.35">
      <c r="A66" s="604"/>
      <c r="B66" s="606"/>
      <c r="C66" s="4"/>
      <c r="D66" s="606"/>
      <c r="E66" s="4"/>
      <c r="F66" s="606"/>
      <c r="G66" s="4"/>
      <c r="H66" s="606"/>
      <c r="I66" s="4"/>
      <c r="J66" s="9" t="s">
        <v>101</v>
      </c>
      <c r="K66" s="3">
        <v>233500000</v>
      </c>
      <c r="L66" s="3">
        <v>590000000</v>
      </c>
      <c r="M66" s="3">
        <v>620000000</v>
      </c>
      <c r="N66" s="3">
        <v>600000000</v>
      </c>
      <c r="O66" s="3">
        <f>SUM(K66:N66)</f>
        <v>2043500000</v>
      </c>
    </row>
    <row r="67" spans="1:15" ht="15" customHeight="1" x14ac:dyDescent="0.35">
      <c r="A67" s="4"/>
      <c r="B67" s="4"/>
      <c r="C67" s="4"/>
      <c r="D67" s="1"/>
      <c r="E67" s="4"/>
      <c r="F67" s="4"/>
      <c r="G67" s="4"/>
      <c r="H67" s="4"/>
      <c r="I67" s="4"/>
      <c r="J67" s="1"/>
      <c r="K67" s="13"/>
      <c r="L67" s="13"/>
      <c r="M67" s="13"/>
      <c r="N67" s="13"/>
      <c r="O67" s="13"/>
    </row>
    <row r="68" spans="1:15" ht="15" customHeight="1" x14ac:dyDescent="0.35">
      <c r="A68" s="603" t="s">
        <v>102</v>
      </c>
      <c r="B68" s="604"/>
      <c r="C68" s="604"/>
      <c r="D68" s="604"/>
      <c r="E68" s="604"/>
      <c r="F68" s="604"/>
      <c r="G68" s="604"/>
      <c r="H68" s="604"/>
      <c r="I68" s="604"/>
      <c r="J68" s="604"/>
      <c r="K68" s="604"/>
      <c r="L68" s="604"/>
      <c r="M68" s="604"/>
      <c r="N68" s="604"/>
      <c r="O68" s="604"/>
    </row>
    <row r="69" spans="1:15" ht="25.5" customHeight="1" x14ac:dyDescent="0.35">
      <c r="A69" s="608" t="s">
        <v>103</v>
      </c>
      <c r="B69" s="617"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35">
      <c r="A70" s="604"/>
      <c r="B70" s="610"/>
      <c r="C70" s="4"/>
      <c r="D70" s="605">
        <v>60</v>
      </c>
      <c r="E70" s="4"/>
      <c r="F70" s="605" t="s">
        <v>33</v>
      </c>
      <c r="G70" s="4"/>
      <c r="H70" s="605">
        <v>12</v>
      </c>
      <c r="I70" s="4"/>
      <c r="J70" s="9" t="s">
        <v>100</v>
      </c>
      <c r="K70" s="10">
        <v>15</v>
      </c>
      <c r="L70" s="11">
        <v>30</v>
      </c>
      <c r="M70" s="11">
        <v>45</v>
      </c>
      <c r="N70" s="11">
        <v>60</v>
      </c>
      <c r="O70" s="14">
        <v>60</v>
      </c>
    </row>
    <row r="71" spans="1:15" ht="15" customHeight="1" x14ac:dyDescent="0.35">
      <c r="A71" s="604"/>
      <c r="B71" s="606"/>
      <c r="C71" s="4"/>
      <c r="D71" s="606"/>
      <c r="E71" s="4"/>
      <c r="F71" s="606"/>
      <c r="G71" s="4"/>
      <c r="H71" s="606"/>
      <c r="I71" s="4"/>
      <c r="J71" s="9" t="s">
        <v>101</v>
      </c>
      <c r="K71" s="3">
        <v>233500000</v>
      </c>
      <c r="L71" s="3">
        <v>590000000</v>
      </c>
      <c r="M71" s="3">
        <v>620000000</v>
      </c>
      <c r="N71" s="3">
        <v>600000000</v>
      </c>
      <c r="O71" s="3">
        <f>SUM(K71:N71)</f>
        <v>2043500000</v>
      </c>
    </row>
  </sheetData>
  <mergeCells count="7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26:A28"/>
    <mergeCell ref="D27:D28"/>
    <mergeCell ref="D31:D32"/>
    <mergeCell ref="B26:B28"/>
    <mergeCell ref="F27:F28"/>
    <mergeCell ref="A3:O3"/>
    <mergeCell ref="A4:O4"/>
    <mergeCell ref="A5:O5"/>
    <mergeCell ref="B7:D8"/>
    <mergeCell ref="F7:G7"/>
    <mergeCell ref="F8:G8"/>
    <mergeCell ref="A17:O17"/>
    <mergeCell ref="A18:A20"/>
    <mergeCell ref="B18:B20"/>
    <mergeCell ref="D23:D24"/>
    <mergeCell ref="D19:D20"/>
    <mergeCell ref="F19:F20"/>
    <mergeCell ref="H19:H20"/>
    <mergeCell ref="H23:H24"/>
    <mergeCell ref="A11:O11"/>
    <mergeCell ref="A13:A15"/>
    <mergeCell ref="B13:B15"/>
    <mergeCell ref="D14:D15"/>
    <mergeCell ref="F14:F15"/>
    <mergeCell ref="H14:H15"/>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3" zoomScale="55" zoomScaleNormal="55" workbookViewId="0">
      <pane xSplit="2" topLeftCell="T1" activePane="topRight" state="frozen"/>
      <selection pane="topRight" activeCell="Z42" sqref="Z42"/>
    </sheetView>
  </sheetViews>
  <sheetFormatPr baseColWidth="10" defaultColWidth="10.90625" defaultRowHeight="14" x14ac:dyDescent="0.35"/>
  <cols>
    <col min="1" max="1" width="25.453125" style="256" customWidth="1"/>
    <col min="2" max="2" width="29.90625" style="256" customWidth="1"/>
    <col min="3" max="3" width="21.453125" style="256" customWidth="1"/>
    <col min="4" max="4" width="21.6328125" style="256" customWidth="1"/>
    <col min="5" max="5" width="20.6328125" style="256" bestFit="1" customWidth="1"/>
    <col min="6" max="6" width="21.90625" style="256" customWidth="1"/>
    <col min="7" max="7" width="20.6328125" style="256" bestFit="1" customWidth="1"/>
    <col min="8" max="8" width="21.453125" style="256" customWidth="1"/>
    <col min="9" max="9" width="20.6328125" style="256" bestFit="1" customWidth="1"/>
    <col min="10" max="10" width="22.36328125" style="256" customWidth="1"/>
    <col min="11" max="11" width="20.6328125" style="256" bestFit="1" customWidth="1"/>
    <col min="12" max="12" width="23" style="256" customWidth="1"/>
    <col min="13" max="13" width="20.6328125" style="256" bestFit="1" customWidth="1"/>
    <col min="14" max="14" width="22.36328125" style="256" customWidth="1"/>
    <col min="15" max="15" width="20.6328125" style="256" bestFit="1" customWidth="1"/>
    <col min="16" max="17" width="20.453125" style="256" customWidth="1"/>
    <col min="18" max="18" width="17.36328125" style="256" bestFit="1" customWidth="1"/>
    <col min="19" max="19" width="20.6328125" style="256" bestFit="1" customWidth="1"/>
    <col min="20" max="20" width="21.08984375" style="256" customWidth="1"/>
    <col min="21" max="21" width="20.6328125" style="256" bestFit="1" customWidth="1"/>
    <col min="22" max="22" width="19.90625" style="256" bestFit="1" customWidth="1"/>
    <col min="23" max="23" width="21.90625" style="256" customWidth="1"/>
    <col min="24" max="24" width="17.36328125" style="256" bestFit="1" customWidth="1"/>
    <col min="25" max="25" width="20.6328125" style="256" bestFit="1" customWidth="1"/>
    <col min="26" max="26" width="20.453125" style="256" customWidth="1"/>
    <col min="27" max="27" width="17.453125" style="256" customWidth="1"/>
    <col min="28" max="28" width="20.453125" style="256" customWidth="1"/>
    <col min="29" max="29" width="22.90625" style="256" customWidth="1"/>
    <col min="30" max="30" width="17" style="256" customWidth="1"/>
    <col min="31" max="31" width="19.90625" style="256" bestFit="1" customWidth="1"/>
    <col min="32" max="32" width="22" style="256" customWidth="1"/>
    <col min="33" max="36" width="20.453125" style="256" bestFit="1" customWidth="1"/>
    <col min="37" max="16384" width="10.90625" style="256"/>
  </cols>
  <sheetData>
    <row r="1" spans="1:62" s="257" customFormat="1" ht="20.25" customHeight="1" x14ac:dyDescent="0.35">
      <c r="A1" s="1069"/>
      <c r="B1" s="1072" t="s">
        <v>806</v>
      </c>
      <c r="C1" s="1073"/>
      <c r="D1" s="1073"/>
      <c r="E1" s="1073"/>
      <c r="F1" s="1073"/>
      <c r="G1" s="1073"/>
      <c r="H1" s="1073"/>
      <c r="I1" s="1073"/>
      <c r="J1" s="1073"/>
      <c r="K1" s="1073"/>
      <c r="L1" s="1073"/>
      <c r="M1" s="1073"/>
      <c r="N1" s="1073"/>
      <c r="O1" s="1073"/>
      <c r="P1" s="1073"/>
      <c r="Q1" s="1073"/>
      <c r="R1" s="1073"/>
      <c r="S1" s="1073"/>
      <c r="T1" s="1073"/>
      <c r="U1" s="1073"/>
      <c r="V1" s="1073"/>
      <c r="W1" s="1073"/>
      <c r="X1" s="1073"/>
      <c r="Y1" s="1073"/>
      <c r="Z1" s="1073"/>
      <c r="AA1" s="1073"/>
      <c r="AB1" s="1073"/>
      <c r="AC1" s="1073"/>
      <c r="AD1" s="1073"/>
      <c r="AE1" s="1073"/>
      <c r="AF1" s="1074"/>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row>
    <row r="2" spans="1:62" s="257" customFormat="1" ht="18.75" customHeight="1" x14ac:dyDescent="0.35">
      <c r="A2" s="1070"/>
      <c r="B2" s="1075"/>
      <c r="C2" s="1076"/>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c r="AB2" s="1076"/>
      <c r="AC2" s="1076"/>
      <c r="AD2" s="1076"/>
      <c r="AE2" s="1076"/>
      <c r="AF2" s="1077"/>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row>
    <row r="3" spans="1:62" s="257" customFormat="1" ht="14.25" customHeight="1" x14ac:dyDescent="0.35">
      <c r="A3" s="1070"/>
      <c r="B3" s="1075"/>
      <c r="C3" s="1076"/>
      <c r="D3" s="1076"/>
      <c r="E3" s="1076"/>
      <c r="F3" s="1076"/>
      <c r="G3" s="1076"/>
      <c r="H3" s="1076"/>
      <c r="I3" s="1076"/>
      <c r="J3" s="1076"/>
      <c r="K3" s="1076"/>
      <c r="L3" s="1076"/>
      <c r="M3" s="1076"/>
      <c r="N3" s="1076"/>
      <c r="O3" s="1076"/>
      <c r="P3" s="1076"/>
      <c r="Q3" s="1076"/>
      <c r="R3" s="1076"/>
      <c r="S3" s="1076"/>
      <c r="T3" s="1076"/>
      <c r="U3" s="1076"/>
      <c r="V3" s="1076"/>
      <c r="W3" s="1076"/>
      <c r="X3" s="1076"/>
      <c r="Y3" s="1076"/>
      <c r="Z3" s="1076"/>
      <c r="AA3" s="1076"/>
      <c r="AB3" s="1076"/>
      <c r="AC3" s="1076"/>
      <c r="AD3" s="1076"/>
      <c r="AE3" s="1076"/>
      <c r="AF3" s="1077"/>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row>
    <row r="4" spans="1:62" s="257" customFormat="1" ht="33" customHeight="1" thickBot="1" x14ac:dyDescent="0.4">
      <c r="A4" s="1071"/>
      <c r="B4" s="1078"/>
      <c r="C4" s="1079"/>
      <c r="D4" s="1079"/>
      <c r="E4" s="1079"/>
      <c r="F4" s="1079"/>
      <c r="G4" s="1079"/>
      <c r="H4" s="1079"/>
      <c r="I4" s="1079"/>
      <c r="J4" s="1079"/>
      <c r="K4" s="1079"/>
      <c r="L4" s="1079"/>
      <c r="M4" s="1079"/>
      <c r="N4" s="1079"/>
      <c r="O4" s="1079"/>
      <c r="P4" s="1079"/>
      <c r="Q4" s="1079"/>
      <c r="R4" s="1079"/>
      <c r="S4" s="1079"/>
      <c r="T4" s="1079"/>
      <c r="U4" s="1079"/>
      <c r="V4" s="1079"/>
      <c r="W4" s="1079"/>
      <c r="X4" s="1079"/>
      <c r="Y4" s="1079"/>
      <c r="Z4" s="1079"/>
      <c r="AA4" s="1079"/>
      <c r="AB4" s="1079"/>
      <c r="AC4" s="1079"/>
      <c r="AD4" s="1079"/>
      <c r="AE4" s="1079"/>
      <c r="AF4" s="1080"/>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row>
    <row r="5" spans="1:62" s="257" customFormat="1" x14ac:dyDescent="0.35">
      <c r="B5" s="84"/>
      <c r="C5" s="84"/>
      <c r="D5" s="84"/>
      <c r="E5" s="84"/>
      <c r="F5" s="84"/>
      <c r="G5" s="84"/>
      <c r="H5" s="84"/>
      <c r="I5" s="84"/>
      <c r="J5" s="84"/>
      <c r="K5" s="258"/>
      <c r="L5" s="258"/>
      <c r="M5" s="258"/>
      <c r="N5" s="258"/>
      <c r="O5" s="258"/>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row>
    <row r="6" spans="1:62" s="257" customFormat="1" ht="9" customHeight="1" x14ac:dyDescent="0.35">
      <c r="A6" s="41"/>
      <c r="B6" s="84"/>
      <c r="C6" s="84"/>
      <c r="D6" s="84"/>
      <c r="E6" s="84"/>
      <c r="F6" s="84"/>
      <c r="G6" s="84"/>
      <c r="H6" s="84"/>
      <c r="I6" s="84"/>
      <c r="J6" s="84"/>
      <c r="K6" s="84"/>
      <c r="L6" s="84"/>
      <c r="M6" s="84"/>
      <c r="N6" s="84"/>
      <c r="O6" s="84"/>
      <c r="P6" s="40"/>
      <c r="Q6" s="40"/>
      <c r="R6" s="253"/>
      <c r="S6" s="253"/>
      <c r="T6" s="40"/>
      <c r="U6" s="40"/>
      <c r="V6" s="40"/>
      <c r="W6" s="256"/>
      <c r="X6" s="254"/>
      <c r="Y6" s="254"/>
      <c r="Z6" s="254"/>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row>
    <row r="7" spans="1:62" s="257" customFormat="1" ht="15" customHeight="1" thickBot="1" x14ac:dyDescent="0.4">
      <c r="A7" s="42"/>
      <c r="B7" s="84"/>
      <c r="C7" s="84"/>
      <c r="D7" s="84"/>
      <c r="E7" s="84"/>
      <c r="F7" s="84"/>
      <c r="G7" s="84"/>
      <c r="H7" s="84"/>
      <c r="I7" s="84"/>
      <c r="J7" s="84"/>
      <c r="K7" s="84"/>
      <c r="L7" s="84"/>
      <c r="M7" s="84"/>
      <c r="N7" s="84"/>
      <c r="O7" s="84"/>
      <c r="P7" s="40"/>
      <c r="Q7" s="40"/>
      <c r="R7" s="253"/>
      <c r="S7" s="253"/>
      <c r="T7" s="40"/>
      <c r="U7" s="40"/>
      <c r="V7" s="40"/>
      <c r="W7" s="256"/>
      <c r="X7" s="254"/>
      <c r="Y7" s="254"/>
      <c r="Z7" s="255"/>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row>
    <row r="8" spans="1:62" s="257" customFormat="1" ht="15" customHeight="1" thickBot="1" x14ac:dyDescent="0.4">
      <c r="A8" s="1081" t="s">
        <v>124</v>
      </c>
      <c r="B8" s="1084" t="s">
        <v>365</v>
      </c>
      <c r="C8" s="1085"/>
      <c r="D8" s="1085"/>
      <c r="E8" s="1085"/>
      <c r="F8" s="1085"/>
      <c r="G8" s="1085"/>
      <c r="H8" s="1085"/>
      <c r="I8" s="1085"/>
      <c r="J8" s="1085"/>
      <c r="K8" s="1085"/>
      <c r="L8" s="1085"/>
      <c r="M8" s="1085"/>
      <c r="N8" s="1085"/>
      <c r="O8" s="1085"/>
      <c r="P8" s="1085"/>
      <c r="Q8" s="1085"/>
      <c r="R8" s="1085"/>
      <c r="S8" s="1085"/>
      <c r="T8" s="1085"/>
      <c r="U8" s="1085"/>
      <c r="V8" s="1085"/>
      <c r="W8" s="1085"/>
      <c r="X8" s="1085"/>
      <c r="Y8" s="1085"/>
      <c r="Z8" s="1085"/>
      <c r="AA8" s="1090" t="s">
        <v>366</v>
      </c>
      <c r="AB8" s="1093">
        <v>2024110010289</v>
      </c>
      <c r="AC8" s="1096" t="s">
        <v>587</v>
      </c>
      <c r="AD8" s="1097"/>
      <c r="AE8" s="1098" t="s">
        <v>358</v>
      </c>
      <c r="AF8" s="1099"/>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row>
    <row r="9" spans="1:62" s="257" customFormat="1" ht="15" customHeight="1" thickBot="1" x14ac:dyDescent="0.4">
      <c r="A9" s="1082"/>
      <c r="B9" s="1086"/>
      <c r="C9" s="1087"/>
      <c r="D9" s="1087"/>
      <c r="E9" s="1087"/>
      <c r="F9" s="1087"/>
      <c r="G9" s="1087"/>
      <c r="H9" s="1087"/>
      <c r="I9" s="1087"/>
      <c r="J9" s="1087"/>
      <c r="K9" s="1087"/>
      <c r="L9" s="1087"/>
      <c r="M9" s="1087"/>
      <c r="N9" s="1087"/>
      <c r="O9" s="1087"/>
      <c r="P9" s="1087"/>
      <c r="Q9" s="1087"/>
      <c r="R9" s="1087"/>
      <c r="S9" s="1087"/>
      <c r="T9" s="1087"/>
      <c r="U9" s="1087"/>
      <c r="V9" s="1087"/>
      <c r="W9" s="1087"/>
      <c r="X9" s="1087"/>
      <c r="Y9" s="1087"/>
      <c r="Z9" s="1087"/>
      <c r="AA9" s="1091"/>
      <c r="AB9" s="1094"/>
      <c r="AC9" s="1096" t="s">
        <v>588</v>
      </c>
      <c r="AD9" s="1097"/>
      <c r="AE9" s="1098" t="s">
        <v>360</v>
      </c>
      <c r="AF9" s="1099"/>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row>
    <row r="10" spans="1:62" s="257" customFormat="1" ht="15" customHeight="1" thickBot="1" x14ac:dyDescent="0.4">
      <c r="A10" s="1082"/>
      <c r="B10" s="1086"/>
      <c r="C10" s="1087"/>
      <c r="D10" s="1087"/>
      <c r="E10" s="1087"/>
      <c r="F10" s="1087"/>
      <c r="G10" s="1087"/>
      <c r="H10" s="1087"/>
      <c r="I10" s="1087"/>
      <c r="J10" s="1087"/>
      <c r="K10" s="1087"/>
      <c r="L10" s="1087"/>
      <c r="M10" s="1087"/>
      <c r="N10" s="1087"/>
      <c r="O10" s="1087"/>
      <c r="P10" s="1087"/>
      <c r="Q10" s="1087"/>
      <c r="R10" s="1087"/>
      <c r="S10" s="1087"/>
      <c r="T10" s="1087"/>
      <c r="U10" s="1087"/>
      <c r="V10" s="1087"/>
      <c r="W10" s="1087"/>
      <c r="X10" s="1087"/>
      <c r="Y10" s="1087"/>
      <c r="Z10" s="1087"/>
      <c r="AA10" s="1091"/>
      <c r="AB10" s="1094"/>
      <c r="AC10" s="1096" t="s">
        <v>589</v>
      </c>
      <c r="AD10" s="1097"/>
      <c r="AE10" s="1100" t="s">
        <v>361</v>
      </c>
      <c r="AF10" s="1101"/>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row>
    <row r="11" spans="1:62" s="257" customFormat="1" ht="15" customHeight="1" thickBot="1" x14ac:dyDescent="0.4">
      <c r="A11" s="1083"/>
      <c r="B11" s="1088"/>
      <c r="C11" s="1089"/>
      <c r="D11" s="1089"/>
      <c r="E11" s="1089"/>
      <c r="F11" s="1089"/>
      <c r="G11" s="1089"/>
      <c r="H11" s="1089"/>
      <c r="I11" s="1089"/>
      <c r="J11" s="1089"/>
      <c r="K11" s="1089"/>
      <c r="L11" s="1089"/>
      <c r="M11" s="1089"/>
      <c r="N11" s="1089"/>
      <c r="O11" s="1089"/>
      <c r="P11" s="1089"/>
      <c r="Q11" s="1089"/>
      <c r="R11" s="1089"/>
      <c r="S11" s="1089"/>
      <c r="T11" s="1089"/>
      <c r="U11" s="1089"/>
      <c r="V11" s="1089"/>
      <c r="W11" s="1089"/>
      <c r="X11" s="1089"/>
      <c r="Y11" s="1089"/>
      <c r="Z11" s="1089"/>
      <c r="AA11" s="1092"/>
      <c r="AB11" s="1095"/>
      <c r="AC11" s="1096" t="s">
        <v>591</v>
      </c>
      <c r="AD11" s="1097"/>
      <c r="AE11" s="1098" t="s">
        <v>807</v>
      </c>
      <c r="AF11" s="1099"/>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row>
    <row r="12" spans="1:62" s="257" customFormat="1" ht="9" customHeight="1" x14ac:dyDescent="0.35">
      <c r="A12" s="47"/>
      <c r="B12" s="259"/>
      <c r="C12" s="259"/>
      <c r="D12" s="259"/>
      <c r="E12" s="259"/>
      <c r="F12" s="259"/>
      <c r="G12" s="259"/>
      <c r="H12" s="259"/>
      <c r="I12" s="266"/>
      <c r="J12" s="266"/>
      <c r="K12" s="266"/>
      <c r="L12" s="266"/>
      <c r="M12" s="266"/>
      <c r="N12" s="266"/>
      <c r="O12" s="266"/>
      <c r="P12" s="266"/>
      <c r="Q12" s="266"/>
      <c r="R12" s="259"/>
      <c r="S12" s="259"/>
      <c r="T12" s="259"/>
      <c r="U12" s="259"/>
      <c r="V12" s="259"/>
      <c r="W12" s="259"/>
      <c r="X12" s="259"/>
      <c r="Y12" s="259"/>
      <c r="Z12" s="259"/>
      <c r="AA12" s="259"/>
      <c r="AB12" s="259"/>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row>
    <row r="13" spans="1:62" s="260" customFormat="1" ht="16.5" customHeight="1" thickBot="1" x14ac:dyDescent="0.35">
      <c r="C13" s="261"/>
      <c r="D13" s="261"/>
      <c r="E13" s="261"/>
      <c r="F13" s="261"/>
      <c r="G13" s="261"/>
      <c r="H13" s="261"/>
      <c r="I13" s="266"/>
      <c r="J13" s="266"/>
      <c r="K13" s="266"/>
      <c r="L13" s="266"/>
      <c r="M13" s="266"/>
      <c r="N13" s="266"/>
      <c r="O13" s="266"/>
      <c r="P13" s="266"/>
      <c r="Q13" s="266"/>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262"/>
    </row>
    <row r="14" spans="1:62" s="267" customFormat="1" ht="21.75" customHeight="1" x14ac:dyDescent="0.4">
      <c r="A14" s="541" t="s">
        <v>126</v>
      </c>
      <c r="B14" s="144" t="s">
        <v>367</v>
      </c>
      <c r="C14" s="263"/>
      <c r="D14" s="144" t="s">
        <v>368</v>
      </c>
      <c r="E14" s="263"/>
      <c r="F14" s="144" t="s">
        <v>369</v>
      </c>
      <c r="G14" s="263"/>
      <c r="H14" s="144" t="s">
        <v>370</v>
      </c>
      <c r="I14" s="115" t="s">
        <v>371</v>
      </c>
      <c r="J14" s="264"/>
      <c r="K14" s="526" t="s">
        <v>128</v>
      </c>
      <c r="L14" s="526"/>
      <c r="M14" s="1102" t="s">
        <v>372</v>
      </c>
      <c r="N14" s="1102"/>
      <c r="O14" s="1102"/>
      <c r="P14" s="292"/>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row>
    <row r="15" spans="1:62" s="267" customFormat="1" ht="21.75" customHeight="1" thickBot="1" x14ac:dyDescent="0.45">
      <c r="A15" s="541"/>
      <c r="B15" s="268" t="s">
        <v>373</v>
      </c>
      <c r="C15" s="116"/>
      <c r="D15" s="144" t="s">
        <v>374</v>
      </c>
      <c r="E15" s="116"/>
      <c r="F15" s="144" t="s">
        <v>375</v>
      </c>
      <c r="G15" s="116"/>
      <c r="H15" s="144" t="s">
        <v>376</v>
      </c>
      <c r="I15" s="115"/>
      <c r="J15" s="264"/>
      <c r="K15" s="526"/>
      <c r="L15" s="526"/>
      <c r="M15" s="1102" t="s">
        <v>377</v>
      </c>
      <c r="N15" s="1102"/>
      <c r="O15" s="1102"/>
      <c r="P15" s="265"/>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row>
    <row r="16" spans="1:62" s="267" customFormat="1" ht="21.75" customHeight="1" x14ac:dyDescent="0.4">
      <c r="A16" s="541"/>
      <c r="B16" s="144" t="s">
        <v>378</v>
      </c>
      <c r="C16" s="263"/>
      <c r="D16" s="144" t="s">
        <v>379</v>
      </c>
      <c r="E16" s="116"/>
      <c r="F16" s="144" t="s">
        <v>380</v>
      </c>
      <c r="G16" s="116"/>
      <c r="H16" s="144" t="s">
        <v>381</v>
      </c>
      <c r="I16" s="115"/>
      <c r="K16" s="526"/>
      <c r="L16" s="526"/>
      <c r="M16" s="1102" t="s">
        <v>382</v>
      </c>
      <c r="N16" s="1102"/>
      <c r="O16" s="1102"/>
      <c r="P16" s="292" t="s">
        <v>371</v>
      </c>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row>
    <row r="17" spans="1:62" s="267" customFormat="1" ht="21.75" customHeight="1" thickBot="1" x14ac:dyDescent="0.4">
      <c r="A17" s="257"/>
      <c r="B17" s="257"/>
      <c r="C17" s="257"/>
      <c r="D17" s="257"/>
      <c r="E17" s="257"/>
      <c r="F17" s="257"/>
      <c r="G17" s="264"/>
      <c r="H17" s="264"/>
      <c r="I17" s="264"/>
      <c r="J17" s="264"/>
      <c r="K17" s="269"/>
      <c r="L17" s="269"/>
      <c r="M17" s="261"/>
      <c r="N17" s="261"/>
      <c r="O17" s="261"/>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row>
    <row r="18" spans="1:62" s="257" customFormat="1" ht="48" customHeight="1" thickBot="1" x14ac:dyDescent="0.4">
      <c r="A18" s="1103" t="s">
        <v>808</v>
      </c>
      <c r="B18" s="1104"/>
      <c r="C18" s="1104"/>
      <c r="D18" s="1104"/>
      <c r="E18" s="1104"/>
      <c r="F18" s="1104"/>
      <c r="G18" s="1104"/>
      <c r="H18" s="1104"/>
      <c r="I18" s="1104"/>
      <c r="J18" s="1104"/>
      <c r="K18" s="1104"/>
      <c r="L18" s="1104"/>
      <c r="M18" s="1104"/>
      <c r="N18" s="1104"/>
      <c r="O18" s="1104"/>
      <c r="P18" s="1104"/>
      <c r="Q18" s="1104"/>
      <c r="R18" s="1104"/>
      <c r="S18" s="1104"/>
      <c r="T18" s="1104"/>
      <c r="U18" s="1104"/>
      <c r="V18" s="1104"/>
      <c r="W18" s="1104"/>
      <c r="X18" s="1104"/>
      <c r="Y18" s="1104"/>
      <c r="Z18" s="1104"/>
      <c r="AA18" s="1104"/>
      <c r="AB18" s="1104"/>
      <c r="AC18" s="1104"/>
      <c r="AD18" s="1104"/>
      <c r="AE18" s="1104"/>
      <c r="AF18" s="1105"/>
      <c r="AG18" s="266"/>
      <c r="AH18" s="266"/>
      <c r="AI18" s="266"/>
      <c r="AJ18" s="266"/>
      <c r="AK18" s="266"/>
      <c r="AL18" s="266"/>
      <c r="AM18" s="26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row>
    <row r="19" spans="1:62" s="257" customFormat="1" ht="50.25" customHeight="1" thickBot="1" x14ac:dyDescent="0.4">
      <c r="A19" s="1106" t="s">
        <v>809</v>
      </c>
      <c r="B19" s="1107"/>
      <c r="C19" s="1108"/>
      <c r="D19" s="1108"/>
      <c r="E19" s="1108"/>
      <c r="F19" s="1108"/>
      <c r="G19" s="1108"/>
      <c r="H19" s="1108"/>
      <c r="I19" s="1108"/>
      <c r="J19" s="1108"/>
      <c r="K19" s="1108"/>
      <c r="L19" s="1108"/>
      <c r="M19" s="1108"/>
      <c r="N19" s="1108"/>
      <c r="O19" s="1108"/>
      <c r="P19" s="1108"/>
      <c r="Q19" s="1108"/>
      <c r="R19" s="1108"/>
      <c r="S19" s="1108"/>
      <c r="T19" s="1108"/>
      <c r="U19" s="1108"/>
      <c r="V19" s="1108"/>
      <c r="W19" s="1108"/>
      <c r="X19" s="1108"/>
      <c r="Y19" s="1108"/>
      <c r="Z19" s="1108"/>
      <c r="AA19" s="1108"/>
      <c r="AB19" s="1108"/>
      <c r="AC19" s="1108"/>
      <c r="AD19" s="1108"/>
      <c r="AE19" s="1108"/>
      <c r="AF19" s="1109"/>
      <c r="AG19" s="266"/>
      <c r="AH19" s="266"/>
      <c r="AI19" s="266"/>
      <c r="AJ19" s="266"/>
      <c r="AK19" s="266"/>
      <c r="AL19" s="266"/>
      <c r="AM19" s="26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row>
    <row r="20" spans="1:62" s="272" customFormat="1" ht="21.75" customHeight="1" thickBot="1" x14ac:dyDescent="0.4">
      <c r="A20" s="1110" t="s">
        <v>810</v>
      </c>
      <c r="B20" s="1113" t="s">
        <v>811</v>
      </c>
      <c r="C20" s="1114" t="s">
        <v>99</v>
      </c>
      <c r="D20" s="1115"/>
      <c r="E20" s="1115"/>
      <c r="F20" s="1115"/>
      <c r="G20" s="1115"/>
      <c r="H20" s="1115"/>
      <c r="I20" s="1115"/>
      <c r="J20" s="1115"/>
      <c r="K20" s="1115"/>
      <c r="L20" s="1115"/>
      <c r="M20" s="1115"/>
      <c r="N20" s="1116"/>
      <c r="O20" s="1117" t="s">
        <v>206</v>
      </c>
      <c r="P20" s="1118"/>
      <c r="Q20" s="1118"/>
      <c r="R20" s="1118"/>
      <c r="S20" s="1118"/>
      <c r="T20" s="1118"/>
      <c r="U20" s="1118"/>
      <c r="V20" s="1118"/>
      <c r="W20" s="1118"/>
      <c r="X20" s="1118"/>
      <c r="Y20" s="1118"/>
      <c r="Z20" s="1118"/>
      <c r="AA20" s="1118"/>
      <c r="AB20" s="1118"/>
      <c r="AC20" s="1118"/>
      <c r="AD20" s="1118"/>
      <c r="AE20" s="1118"/>
      <c r="AF20" s="1119"/>
      <c r="AG20" s="266"/>
      <c r="AH20" s="266"/>
      <c r="AI20" s="266"/>
      <c r="AJ20" s="266"/>
      <c r="AK20" s="266"/>
      <c r="AL20" s="266"/>
      <c r="AM20" s="266"/>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row>
    <row r="21" spans="1:62" s="272" customFormat="1" ht="21.75" customHeight="1" thickBot="1" x14ac:dyDescent="0.4">
      <c r="A21" s="1111"/>
      <c r="B21" s="1113"/>
      <c r="C21" s="1120" t="s">
        <v>399</v>
      </c>
      <c r="D21" s="1121"/>
      <c r="E21" s="1120" t="s">
        <v>405</v>
      </c>
      <c r="F21" s="1121"/>
      <c r="G21" s="1120" t="s">
        <v>409</v>
      </c>
      <c r="H21" s="1121"/>
      <c r="I21" s="1120" t="s">
        <v>413</v>
      </c>
      <c r="J21" s="1121"/>
      <c r="K21" s="1120" t="s">
        <v>415</v>
      </c>
      <c r="L21" s="1121"/>
      <c r="M21" s="1120" t="s">
        <v>416</v>
      </c>
      <c r="N21" s="1121"/>
      <c r="O21" s="1117" t="s">
        <v>399</v>
      </c>
      <c r="P21" s="1118"/>
      <c r="Q21" s="1119"/>
      <c r="R21" s="1122" t="s">
        <v>405</v>
      </c>
      <c r="S21" s="1123"/>
      <c r="T21" s="1124"/>
      <c r="U21" s="1122" t="s">
        <v>409</v>
      </c>
      <c r="V21" s="1123"/>
      <c r="W21" s="1124"/>
      <c r="X21" s="1122" t="s">
        <v>413</v>
      </c>
      <c r="Y21" s="1123"/>
      <c r="Z21" s="1124"/>
      <c r="AA21" s="1122" t="s">
        <v>415</v>
      </c>
      <c r="AB21" s="1123"/>
      <c r="AC21" s="1124"/>
      <c r="AD21" s="1122" t="s">
        <v>416</v>
      </c>
      <c r="AE21" s="1123"/>
      <c r="AF21" s="1124"/>
      <c r="AG21" s="266"/>
      <c r="AH21" s="266"/>
      <c r="AI21" s="266"/>
      <c r="AJ21" s="266"/>
      <c r="AK21" s="266"/>
      <c r="AL21" s="266"/>
      <c r="AM21" s="266"/>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row>
    <row r="22" spans="1:62" s="272" customFormat="1" ht="28.5" customHeight="1" x14ac:dyDescent="0.35">
      <c r="A22" s="1111"/>
      <c r="B22" s="1113"/>
      <c r="C22" s="273" t="s">
        <v>100</v>
      </c>
      <c r="D22" s="273" t="s">
        <v>812</v>
      </c>
      <c r="E22" s="273" t="s">
        <v>100</v>
      </c>
      <c r="F22" s="273" t="s">
        <v>812</v>
      </c>
      <c r="G22" s="273" t="s">
        <v>100</v>
      </c>
      <c r="H22" s="273" t="s">
        <v>812</v>
      </c>
      <c r="I22" s="273" t="s">
        <v>100</v>
      </c>
      <c r="J22" s="273" t="s">
        <v>812</v>
      </c>
      <c r="K22" s="273" t="s">
        <v>100</v>
      </c>
      <c r="L22" s="273" t="s">
        <v>812</v>
      </c>
      <c r="M22" s="273" t="s">
        <v>100</v>
      </c>
      <c r="N22" s="273" t="s">
        <v>812</v>
      </c>
      <c r="O22" s="274" t="s">
        <v>100</v>
      </c>
      <c r="P22" s="274" t="s">
        <v>813</v>
      </c>
      <c r="Q22" s="274" t="s">
        <v>148</v>
      </c>
      <c r="R22" s="274" t="s">
        <v>100</v>
      </c>
      <c r="S22" s="274" t="s">
        <v>813</v>
      </c>
      <c r="T22" s="274" t="s">
        <v>148</v>
      </c>
      <c r="U22" s="274" t="s">
        <v>100</v>
      </c>
      <c r="V22" s="274" t="s">
        <v>813</v>
      </c>
      <c r="W22" s="274" t="s">
        <v>148</v>
      </c>
      <c r="X22" s="274" t="s">
        <v>100</v>
      </c>
      <c r="Y22" s="274" t="s">
        <v>813</v>
      </c>
      <c r="Z22" s="274" t="s">
        <v>148</v>
      </c>
      <c r="AA22" s="274" t="s">
        <v>100</v>
      </c>
      <c r="AB22" s="274" t="s">
        <v>813</v>
      </c>
      <c r="AC22" s="274" t="s">
        <v>148</v>
      </c>
      <c r="AD22" s="274" t="s">
        <v>100</v>
      </c>
      <c r="AE22" s="274" t="s">
        <v>813</v>
      </c>
      <c r="AF22" s="274" t="s">
        <v>148</v>
      </c>
      <c r="AG22" s="266"/>
      <c r="AH22" s="266"/>
      <c r="AI22" s="266"/>
      <c r="AJ22" s="266"/>
      <c r="AK22" s="266"/>
      <c r="AL22" s="266"/>
      <c r="AM22" s="266"/>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row>
    <row r="23" spans="1:62" s="272" customFormat="1" ht="15.75" customHeight="1" x14ac:dyDescent="0.35">
      <c r="A23" s="1111"/>
      <c r="B23" s="275" t="s">
        <v>814</v>
      </c>
      <c r="C23" s="441">
        <v>0</v>
      </c>
      <c r="D23" s="414"/>
      <c r="E23" s="441">
        <v>16</v>
      </c>
      <c r="F23" s="414"/>
      <c r="G23" s="441">
        <v>26</v>
      </c>
      <c r="H23" s="414"/>
      <c r="I23" s="441">
        <v>33</v>
      </c>
      <c r="J23" s="414"/>
      <c r="K23" s="441">
        <v>33</v>
      </c>
      <c r="L23" s="414"/>
      <c r="M23" s="441">
        <v>33</v>
      </c>
      <c r="N23" s="276"/>
      <c r="O23" s="277">
        <v>0</v>
      </c>
      <c r="P23" s="276"/>
      <c r="Q23" s="276"/>
      <c r="R23" s="277">
        <v>106</v>
      </c>
      <c r="S23" s="276"/>
      <c r="T23" s="276"/>
      <c r="U23" s="277">
        <v>0</v>
      </c>
      <c r="V23" s="276"/>
      <c r="W23" s="276"/>
      <c r="X23" s="277">
        <v>13</v>
      </c>
      <c r="Y23" s="276"/>
      <c r="Z23" s="276"/>
      <c r="AA23" s="277">
        <v>0</v>
      </c>
      <c r="AB23" s="276"/>
      <c r="AC23" s="276"/>
      <c r="AD23" s="277">
        <v>0</v>
      </c>
      <c r="AE23" s="412"/>
      <c r="AF23" s="278"/>
      <c r="AG23" s="266"/>
      <c r="AH23" s="266"/>
      <c r="AI23" s="266"/>
      <c r="AJ23" s="266"/>
      <c r="AK23" s="266"/>
      <c r="AL23" s="266"/>
      <c r="AM23" s="266"/>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row>
    <row r="24" spans="1:62" s="272" customFormat="1" ht="15.75" customHeight="1" x14ac:dyDescent="0.35">
      <c r="A24" s="1111"/>
      <c r="B24" s="279" t="s">
        <v>815</v>
      </c>
      <c r="C24" s="441">
        <v>0</v>
      </c>
      <c r="D24" s="414"/>
      <c r="E24" s="441">
        <v>9</v>
      </c>
      <c r="F24" s="414"/>
      <c r="G24" s="441">
        <v>15</v>
      </c>
      <c r="H24" s="414"/>
      <c r="I24" s="441">
        <v>18</v>
      </c>
      <c r="J24" s="414"/>
      <c r="K24" s="441">
        <v>18</v>
      </c>
      <c r="L24" s="414"/>
      <c r="M24" s="441">
        <v>18</v>
      </c>
      <c r="N24" s="276"/>
      <c r="O24" s="277">
        <v>0</v>
      </c>
      <c r="P24" s="276"/>
      <c r="Q24" s="276"/>
      <c r="R24" s="277">
        <v>0</v>
      </c>
      <c r="S24" s="276"/>
      <c r="T24" s="276"/>
      <c r="U24" s="277">
        <v>31</v>
      </c>
      <c r="V24" s="276"/>
      <c r="W24" s="276"/>
      <c r="X24" s="277">
        <v>41</v>
      </c>
      <c r="Y24" s="276"/>
      <c r="Z24" s="276"/>
      <c r="AA24" s="277">
        <v>0</v>
      </c>
      <c r="AB24" s="276"/>
      <c r="AC24" s="276"/>
      <c r="AD24" s="277">
        <v>0</v>
      </c>
      <c r="AE24" s="412"/>
      <c r="AF24" s="278"/>
      <c r="AG24" s="266"/>
      <c r="AH24" s="266"/>
      <c r="AI24" s="266"/>
      <c r="AJ24" s="266"/>
      <c r="AK24" s="266"/>
      <c r="AL24" s="266"/>
      <c r="AM24" s="266"/>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row>
    <row r="25" spans="1:62" s="272" customFormat="1" ht="15.75" customHeight="1" x14ac:dyDescent="0.35">
      <c r="A25" s="1111"/>
      <c r="B25" s="279" t="s">
        <v>816</v>
      </c>
      <c r="C25" s="441">
        <v>0</v>
      </c>
      <c r="D25" s="414"/>
      <c r="E25" s="441">
        <v>7</v>
      </c>
      <c r="F25" s="414"/>
      <c r="G25" s="441">
        <v>10</v>
      </c>
      <c r="H25" s="414"/>
      <c r="I25" s="441">
        <v>13</v>
      </c>
      <c r="J25" s="414"/>
      <c r="K25" s="441">
        <v>13</v>
      </c>
      <c r="L25" s="414"/>
      <c r="M25" s="441">
        <v>13</v>
      </c>
      <c r="N25" s="276"/>
      <c r="O25" s="277">
        <v>0</v>
      </c>
      <c r="P25" s="276"/>
      <c r="Q25" s="276"/>
      <c r="R25" s="277">
        <v>0</v>
      </c>
      <c r="S25" s="276"/>
      <c r="T25" s="276"/>
      <c r="U25" s="277">
        <v>139</v>
      </c>
      <c r="V25" s="276"/>
      <c r="W25" s="276"/>
      <c r="X25" s="277">
        <v>21</v>
      </c>
      <c r="Y25" s="276"/>
      <c r="Z25" s="276"/>
      <c r="AA25" s="277">
        <v>0</v>
      </c>
      <c r="AB25" s="276"/>
      <c r="AC25" s="276"/>
      <c r="AD25" s="277">
        <v>0</v>
      </c>
      <c r="AE25" s="412"/>
      <c r="AF25" s="278"/>
      <c r="AG25" s="266"/>
      <c r="AH25" s="266"/>
      <c r="AI25" s="266"/>
      <c r="AJ25" s="266"/>
      <c r="AK25" s="266"/>
      <c r="AL25" s="266"/>
      <c r="AM25" s="266"/>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row>
    <row r="26" spans="1:62" s="272" customFormat="1" ht="15.75" customHeight="1" x14ac:dyDescent="0.35">
      <c r="A26" s="1111"/>
      <c r="B26" s="279" t="s">
        <v>817</v>
      </c>
      <c r="C26" s="441">
        <v>0</v>
      </c>
      <c r="D26" s="414"/>
      <c r="E26" s="441">
        <v>16</v>
      </c>
      <c r="F26" s="414"/>
      <c r="G26" s="441">
        <v>26</v>
      </c>
      <c r="H26" s="414"/>
      <c r="I26" s="441">
        <v>33</v>
      </c>
      <c r="J26" s="414"/>
      <c r="K26" s="441">
        <v>33</v>
      </c>
      <c r="L26" s="414"/>
      <c r="M26" s="441">
        <v>33</v>
      </c>
      <c r="N26" s="276"/>
      <c r="O26" s="277">
        <v>0</v>
      </c>
      <c r="P26" s="276"/>
      <c r="Q26" s="276"/>
      <c r="R26" s="277">
        <v>12</v>
      </c>
      <c r="S26" s="276"/>
      <c r="T26" s="276"/>
      <c r="U26" s="277">
        <v>144</v>
      </c>
      <c r="V26" s="276"/>
      <c r="W26" s="276"/>
      <c r="X26" s="277">
        <v>50</v>
      </c>
      <c r="Y26" s="276"/>
      <c r="Z26" s="276"/>
      <c r="AA26" s="277">
        <v>0</v>
      </c>
      <c r="AB26" s="276"/>
      <c r="AC26" s="276"/>
      <c r="AD26" s="277">
        <v>0</v>
      </c>
      <c r="AE26" s="412"/>
      <c r="AF26" s="278"/>
      <c r="AG26" s="266"/>
      <c r="AH26" s="266"/>
      <c r="AI26" s="266"/>
      <c r="AJ26" s="266"/>
      <c r="AK26" s="266"/>
      <c r="AL26" s="266"/>
      <c r="AM26" s="266"/>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row>
    <row r="27" spans="1:62" s="272" customFormat="1" ht="15.75" customHeight="1" x14ac:dyDescent="0.35">
      <c r="A27" s="1111"/>
      <c r="B27" s="279" t="s">
        <v>818</v>
      </c>
      <c r="C27" s="441">
        <v>0</v>
      </c>
      <c r="D27" s="414"/>
      <c r="E27" s="441">
        <v>10</v>
      </c>
      <c r="F27" s="414"/>
      <c r="G27" s="441">
        <v>16</v>
      </c>
      <c r="H27" s="414"/>
      <c r="I27" s="441">
        <v>20</v>
      </c>
      <c r="J27" s="414"/>
      <c r="K27" s="441">
        <v>20</v>
      </c>
      <c r="L27" s="414"/>
      <c r="M27" s="441">
        <v>20</v>
      </c>
      <c r="N27" s="276"/>
      <c r="O27" s="277">
        <v>0</v>
      </c>
      <c r="P27" s="276"/>
      <c r="Q27" s="276"/>
      <c r="R27" s="277">
        <v>0</v>
      </c>
      <c r="S27" s="276"/>
      <c r="T27" s="276"/>
      <c r="U27" s="277">
        <v>30</v>
      </c>
      <c r="V27" s="276"/>
      <c r="W27" s="276"/>
      <c r="X27" s="277">
        <v>45</v>
      </c>
      <c r="Y27" s="276"/>
      <c r="Z27" s="276"/>
      <c r="AA27" s="277">
        <v>0</v>
      </c>
      <c r="AB27" s="276"/>
      <c r="AC27" s="276"/>
      <c r="AD27" s="277">
        <v>0</v>
      </c>
      <c r="AE27" s="412"/>
      <c r="AF27" s="278"/>
      <c r="AG27" s="266"/>
      <c r="AH27" s="266"/>
      <c r="AI27" s="266"/>
      <c r="AJ27" s="266"/>
      <c r="AK27" s="266"/>
      <c r="AL27" s="266"/>
      <c r="AM27" s="266"/>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row>
    <row r="28" spans="1:62" s="272" customFormat="1" ht="15.75" customHeight="1" x14ac:dyDescent="0.35">
      <c r="A28" s="1111"/>
      <c r="B28" s="279" t="s">
        <v>819</v>
      </c>
      <c r="C28" s="441">
        <v>0</v>
      </c>
      <c r="D28" s="414"/>
      <c r="E28" s="441">
        <v>16</v>
      </c>
      <c r="F28" s="414"/>
      <c r="G28" s="441">
        <v>26</v>
      </c>
      <c r="H28" s="414"/>
      <c r="I28" s="441">
        <v>33</v>
      </c>
      <c r="J28" s="414"/>
      <c r="K28" s="441">
        <v>33</v>
      </c>
      <c r="L28" s="414"/>
      <c r="M28" s="441">
        <v>33</v>
      </c>
      <c r="N28" s="276"/>
      <c r="O28" s="277">
        <v>0</v>
      </c>
      <c r="P28" s="276"/>
      <c r="Q28" s="276"/>
      <c r="R28" s="277">
        <v>0</v>
      </c>
      <c r="S28" s="276"/>
      <c r="T28" s="276"/>
      <c r="U28" s="277">
        <v>38</v>
      </c>
      <c r="V28" s="276"/>
      <c r="W28" s="276"/>
      <c r="X28" s="277">
        <v>35</v>
      </c>
      <c r="Y28" s="276"/>
      <c r="Z28" s="276"/>
      <c r="AA28" s="277">
        <v>0</v>
      </c>
      <c r="AB28" s="276"/>
      <c r="AC28" s="276"/>
      <c r="AD28" s="277">
        <v>0</v>
      </c>
      <c r="AE28" s="412"/>
      <c r="AF28" s="278"/>
      <c r="AG28" s="266"/>
      <c r="AH28" s="266"/>
      <c r="AI28" s="266"/>
      <c r="AJ28" s="266"/>
      <c r="AK28" s="266"/>
      <c r="AL28" s="266"/>
      <c r="AM28" s="266"/>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row>
    <row r="29" spans="1:62" s="272" customFormat="1" ht="15.75" customHeight="1" x14ac:dyDescent="0.35">
      <c r="A29" s="1111"/>
      <c r="B29" s="279" t="s">
        <v>820</v>
      </c>
      <c r="C29" s="441">
        <v>0</v>
      </c>
      <c r="D29" s="414"/>
      <c r="E29" s="441">
        <v>20</v>
      </c>
      <c r="F29" s="414"/>
      <c r="G29" s="441">
        <v>32</v>
      </c>
      <c r="H29" s="414"/>
      <c r="I29" s="441">
        <v>39</v>
      </c>
      <c r="J29" s="414"/>
      <c r="K29" s="441">
        <v>39</v>
      </c>
      <c r="L29" s="414"/>
      <c r="M29" s="441">
        <v>39</v>
      </c>
      <c r="N29" s="276"/>
      <c r="O29" s="277">
        <v>0</v>
      </c>
      <c r="P29" s="276"/>
      <c r="Q29" s="276"/>
      <c r="R29" s="277">
        <v>0</v>
      </c>
      <c r="S29" s="276"/>
      <c r="T29" s="276"/>
      <c r="U29" s="277">
        <v>0</v>
      </c>
      <c r="V29" s="276"/>
      <c r="W29" s="276"/>
      <c r="X29" s="277">
        <v>49</v>
      </c>
      <c r="Y29" s="276"/>
      <c r="Z29" s="276"/>
      <c r="AA29" s="277">
        <v>0</v>
      </c>
      <c r="AB29" s="420"/>
      <c r="AC29" s="276"/>
      <c r="AD29" s="277">
        <v>0</v>
      </c>
      <c r="AE29" s="412"/>
      <c r="AF29" s="278"/>
      <c r="AG29" s="266"/>
      <c r="AH29" s="266"/>
      <c r="AI29" s="266"/>
      <c r="AJ29" s="266"/>
      <c r="AK29" s="266"/>
      <c r="AL29" s="266"/>
      <c r="AM29" s="266"/>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row>
    <row r="30" spans="1:62" s="272" customFormat="1" ht="15.75" customHeight="1" x14ac:dyDescent="0.35">
      <c r="A30" s="1111"/>
      <c r="B30" s="279" t="s">
        <v>821</v>
      </c>
      <c r="C30" s="441">
        <v>0</v>
      </c>
      <c r="D30" s="414"/>
      <c r="E30" s="441">
        <v>20</v>
      </c>
      <c r="F30" s="414"/>
      <c r="G30" s="441">
        <v>32</v>
      </c>
      <c r="H30" s="414"/>
      <c r="I30" s="441">
        <v>39</v>
      </c>
      <c r="J30" s="414"/>
      <c r="K30" s="441">
        <v>39</v>
      </c>
      <c r="L30" s="414"/>
      <c r="M30" s="441">
        <v>39</v>
      </c>
      <c r="N30" s="276"/>
      <c r="O30" s="277">
        <v>0</v>
      </c>
      <c r="P30" s="276"/>
      <c r="Q30" s="276"/>
      <c r="R30" s="277">
        <v>0</v>
      </c>
      <c r="S30" s="276"/>
      <c r="T30" s="276"/>
      <c r="U30" s="277">
        <v>86</v>
      </c>
      <c r="V30" s="276"/>
      <c r="W30" s="276"/>
      <c r="X30" s="277">
        <v>0</v>
      </c>
      <c r="Y30" s="276"/>
      <c r="Z30" s="276"/>
      <c r="AA30" s="277">
        <v>0</v>
      </c>
      <c r="AB30" s="421"/>
      <c r="AC30" s="276"/>
      <c r="AD30" s="277">
        <v>0</v>
      </c>
      <c r="AE30" s="412"/>
      <c r="AF30" s="278"/>
      <c r="AG30" s="266"/>
      <c r="AH30" s="266"/>
      <c r="AI30" s="266"/>
      <c r="AJ30" s="266"/>
      <c r="AK30" s="266"/>
      <c r="AL30" s="266"/>
      <c r="AM30" s="266"/>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row>
    <row r="31" spans="1:62" s="272" customFormat="1" ht="15.75" customHeight="1" x14ac:dyDescent="0.35">
      <c r="A31" s="1111"/>
      <c r="B31" s="279" t="s">
        <v>822</v>
      </c>
      <c r="C31" s="441">
        <v>0</v>
      </c>
      <c r="D31" s="414"/>
      <c r="E31" s="441">
        <v>12</v>
      </c>
      <c r="F31" s="414"/>
      <c r="G31" s="441">
        <v>19</v>
      </c>
      <c r="H31" s="414"/>
      <c r="I31" s="441">
        <v>24</v>
      </c>
      <c r="J31" s="414"/>
      <c r="K31" s="441">
        <v>24</v>
      </c>
      <c r="L31" s="414"/>
      <c r="M31" s="441">
        <v>24</v>
      </c>
      <c r="N31" s="276"/>
      <c r="O31" s="277">
        <v>0</v>
      </c>
      <c r="P31" s="276"/>
      <c r="Q31" s="276"/>
      <c r="R31" s="277">
        <v>0</v>
      </c>
      <c r="S31" s="276"/>
      <c r="T31" s="276"/>
      <c r="U31" s="277">
        <v>0</v>
      </c>
      <c r="V31" s="276"/>
      <c r="W31" s="276"/>
      <c r="X31" s="277">
        <v>0</v>
      </c>
      <c r="Y31" s="276"/>
      <c r="Z31" s="276"/>
      <c r="AA31" s="277">
        <v>0</v>
      </c>
      <c r="AB31" s="421"/>
      <c r="AC31" s="276"/>
      <c r="AD31" s="277">
        <v>0</v>
      </c>
      <c r="AE31" s="412"/>
      <c r="AF31" s="278"/>
      <c r="AG31" s="266"/>
      <c r="AH31" s="266"/>
      <c r="AI31" s="266"/>
      <c r="AJ31" s="266"/>
      <c r="AK31" s="266"/>
      <c r="AL31" s="266"/>
      <c r="AM31" s="266"/>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row>
    <row r="32" spans="1:62" s="272" customFormat="1" ht="15.75" customHeight="1" x14ac:dyDescent="0.35">
      <c r="A32" s="1111"/>
      <c r="B32" s="279" t="s">
        <v>823</v>
      </c>
      <c r="C32" s="441">
        <v>0</v>
      </c>
      <c r="D32" s="414"/>
      <c r="E32" s="441">
        <v>16</v>
      </c>
      <c r="F32" s="414"/>
      <c r="G32" s="441">
        <v>26</v>
      </c>
      <c r="H32" s="414"/>
      <c r="I32" s="441">
        <v>33</v>
      </c>
      <c r="J32" s="414"/>
      <c r="K32" s="441">
        <v>33</v>
      </c>
      <c r="L32" s="414"/>
      <c r="M32" s="441">
        <v>33</v>
      </c>
      <c r="N32" s="276"/>
      <c r="O32" s="277">
        <v>0</v>
      </c>
      <c r="P32" s="276"/>
      <c r="Q32" s="276"/>
      <c r="R32" s="277">
        <v>0</v>
      </c>
      <c r="S32" s="276"/>
      <c r="T32" s="276"/>
      <c r="U32" s="277">
        <v>10</v>
      </c>
      <c r="V32" s="276"/>
      <c r="W32" s="276"/>
      <c r="X32" s="277">
        <v>175</v>
      </c>
      <c r="Y32" s="276"/>
      <c r="Z32" s="276"/>
      <c r="AA32" s="277">
        <v>0</v>
      </c>
      <c r="AB32" s="276"/>
      <c r="AC32" s="276"/>
      <c r="AD32" s="277">
        <v>0</v>
      </c>
      <c r="AE32" s="412"/>
      <c r="AF32" s="278"/>
      <c r="AG32" s="266"/>
      <c r="AH32" s="266"/>
      <c r="AI32" s="266"/>
      <c r="AJ32" s="266"/>
      <c r="AK32" s="266"/>
      <c r="AL32" s="266"/>
      <c r="AM32" s="266"/>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row>
    <row r="33" spans="1:62" s="272" customFormat="1" ht="15.75" customHeight="1" x14ac:dyDescent="0.35">
      <c r="A33" s="1111"/>
      <c r="B33" s="279" t="s">
        <v>824</v>
      </c>
      <c r="C33" s="441">
        <v>0</v>
      </c>
      <c r="D33" s="414"/>
      <c r="E33" s="441">
        <v>13</v>
      </c>
      <c r="F33" s="414"/>
      <c r="G33" s="441">
        <v>21</v>
      </c>
      <c r="H33" s="414"/>
      <c r="I33" s="441">
        <v>26</v>
      </c>
      <c r="J33" s="414"/>
      <c r="K33" s="441">
        <v>26</v>
      </c>
      <c r="L33" s="414"/>
      <c r="M33" s="441">
        <v>26</v>
      </c>
      <c r="N33" s="276"/>
      <c r="O33" s="277">
        <v>0</v>
      </c>
      <c r="P33" s="276"/>
      <c r="Q33" s="276"/>
      <c r="R33" s="277">
        <v>0</v>
      </c>
      <c r="S33" s="276"/>
      <c r="T33" s="276"/>
      <c r="U33" s="277">
        <v>76</v>
      </c>
      <c r="V33" s="276"/>
      <c r="W33" s="276"/>
      <c r="X33" s="277">
        <v>143</v>
      </c>
      <c r="Y33" s="276"/>
      <c r="Z33" s="276"/>
      <c r="AA33" s="277">
        <v>0</v>
      </c>
      <c r="AB33" s="276"/>
      <c r="AC33" s="276"/>
      <c r="AD33" s="277">
        <v>0</v>
      </c>
      <c r="AE33" s="412"/>
      <c r="AF33" s="278"/>
      <c r="AG33" s="266"/>
      <c r="AH33" s="266"/>
      <c r="AI33" s="266"/>
      <c r="AJ33" s="266"/>
      <c r="AK33" s="266"/>
      <c r="AL33" s="266"/>
      <c r="AM33" s="266"/>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row>
    <row r="34" spans="1:62" s="272" customFormat="1" ht="15.75" customHeight="1" x14ac:dyDescent="0.35">
      <c r="A34" s="1111"/>
      <c r="B34" s="279" t="s">
        <v>825</v>
      </c>
      <c r="C34" s="441">
        <v>0</v>
      </c>
      <c r="D34" s="414"/>
      <c r="E34" s="441">
        <v>10</v>
      </c>
      <c r="F34" s="414"/>
      <c r="G34" s="441">
        <v>16</v>
      </c>
      <c r="H34" s="414"/>
      <c r="I34" s="441">
        <v>20</v>
      </c>
      <c r="J34" s="414"/>
      <c r="K34" s="441">
        <v>20</v>
      </c>
      <c r="L34" s="414"/>
      <c r="M34" s="441">
        <v>20</v>
      </c>
      <c r="N34" s="276"/>
      <c r="O34" s="277">
        <v>0</v>
      </c>
      <c r="P34" s="276"/>
      <c r="Q34" s="276"/>
      <c r="R34" s="277">
        <v>0</v>
      </c>
      <c r="S34" s="276"/>
      <c r="T34" s="276"/>
      <c r="U34" s="277">
        <v>0</v>
      </c>
      <c r="V34" s="276"/>
      <c r="W34" s="276"/>
      <c r="X34" s="277">
        <v>0</v>
      </c>
      <c r="Y34" s="276"/>
      <c r="Z34" s="276"/>
      <c r="AA34" s="277">
        <v>0</v>
      </c>
      <c r="AB34" s="276"/>
      <c r="AC34" s="276"/>
      <c r="AD34" s="277">
        <v>0</v>
      </c>
      <c r="AE34" s="412"/>
      <c r="AF34" s="278"/>
      <c r="AG34" s="266"/>
      <c r="AH34" s="266"/>
      <c r="AI34" s="266"/>
      <c r="AJ34" s="266"/>
      <c r="AK34" s="266"/>
      <c r="AL34" s="266"/>
      <c r="AM34" s="266"/>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row>
    <row r="35" spans="1:62" s="272" customFormat="1" ht="15.75" customHeight="1" x14ac:dyDescent="0.35">
      <c r="A35" s="1111"/>
      <c r="B35" s="279" t="s">
        <v>826</v>
      </c>
      <c r="C35" s="441">
        <v>0</v>
      </c>
      <c r="D35" s="414"/>
      <c r="E35" s="441">
        <v>10</v>
      </c>
      <c r="F35" s="414"/>
      <c r="G35" s="441">
        <v>16</v>
      </c>
      <c r="H35" s="414"/>
      <c r="I35" s="441">
        <v>20</v>
      </c>
      <c r="J35" s="414"/>
      <c r="K35" s="441">
        <v>20</v>
      </c>
      <c r="L35" s="414"/>
      <c r="M35" s="441">
        <v>20</v>
      </c>
      <c r="N35" s="276"/>
      <c r="O35" s="277">
        <v>0</v>
      </c>
      <c r="P35" s="276"/>
      <c r="Q35" s="276"/>
      <c r="R35" s="277">
        <v>0</v>
      </c>
      <c r="S35" s="276"/>
      <c r="T35" s="276"/>
      <c r="U35" s="277">
        <v>0</v>
      </c>
      <c r="V35" s="276"/>
      <c r="W35" s="276"/>
      <c r="X35" s="277">
        <v>10</v>
      </c>
      <c r="Y35" s="276"/>
      <c r="Z35" s="276"/>
      <c r="AA35" s="277">
        <v>0</v>
      </c>
      <c r="AB35" s="276"/>
      <c r="AC35" s="276"/>
      <c r="AD35" s="277">
        <v>0</v>
      </c>
      <c r="AE35" s="412"/>
      <c r="AF35" s="278"/>
      <c r="AG35" s="266"/>
      <c r="AH35" s="266"/>
      <c r="AI35" s="266"/>
      <c r="AJ35" s="266"/>
      <c r="AK35" s="266"/>
      <c r="AL35" s="266"/>
      <c r="AM35" s="266"/>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row>
    <row r="36" spans="1:62" s="272" customFormat="1" ht="15.75" customHeight="1" x14ac:dyDescent="0.35">
      <c r="A36" s="1111"/>
      <c r="B36" s="279" t="s">
        <v>827</v>
      </c>
      <c r="C36" s="441">
        <v>0</v>
      </c>
      <c r="D36" s="414"/>
      <c r="E36" s="441">
        <v>7</v>
      </c>
      <c r="F36" s="414"/>
      <c r="G36" s="441">
        <v>10</v>
      </c>
      <c r="H36" s="414"/>
      <c r="I36" s="441">
        <v>13</v>
      </c>
      <c r="J36" s="414"/>
      <c r="K36" s="441">
        <v>13</v>
      </c>
      <c r="L36" s="414"/>
      <c r="M36" s="441">
        <v>13</v>
      </c>
      <c r="N36" s="276"/>
      <c r="O36" s="277">
        <v>0</v>
      </c>
      <c r="P36" s="276"/>
      <c r="Q36" s="276"/>
      <c r="R36" s="277">
        <v>0</v>
      </c>
      <c r="S36" s="276"/>
      <c r="T36" s="276"/>
      <c r="U36" s="277">
        <v>0</v>
      </c>
      <c r="V36" s="276"/>
      <c r="W36" s="276"/>
      <c r="X36" s="277">
        <v>10</v>
      </c>
      <c r="Y36" s="276"/>
      <c r="Z36" s="276"/>
      <c r="AA36" s="277">
        <v>0</v>
      </c>
      <c r="AB36" s="276"/>
      <c r="AC36" s="276"/>
      <c r="AD36" s="277">
        <v>0</v>
      </c>
      <c r="AE36" s="412"/>
      <c r="AF36" s="278"/>
      <c r="AG36" s="266"/>
      <c r="AH36" s="266"/>
      <c r="AI36" s="266"/>
      <c r="AJ36" s="266"/>
      <c r="AK36" s="266"/>
      <c r="AL36" s="266"/>
      <c r="AM36" s="266"/>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row>
    <row r="37" spans="1:62" s="272" customFormat="1" ht="15.75" customHeight="1" x14ac:dyDescent="0.35">
      <c r="A37" s="1111"/>
      <c r="B37" s="279" t="s">
        <v>828</v>
      </c>
      <c r="C37" s="441">
        <v>0</v>
      </c>
      <c r="D37" s="414"/>
      <c r="E37" s="441">
        <v>16</v>
      </c>
      <c r="F37" s="414"/>
      <c r="G37" s="441">
        <v>26</v>
      </c>
      <c r="H37" s="414"/>
      <c r="I37" s="441">
        <v>33</v>
      </c>
      <c r="J37" s="414"/>
      <c r="K37" s="441">
        <v>33</v>
      </c>
      <c r="L37" s="414"/>
      <c r="M37" s="441">
        <v>33</v>
      </c>
      <c r="N37" s="276"/>
      <c r="O37" s="277">
        <v>0</v>
      </c>
      <c r="P37" s="276"/>
      <c r="Q37" s="276"/>
      <c r="R37" s="277">
        <v>0</v>
      </c>
      <c r="S37" s="276"/>
      <c r="T37" s="276"/>
      <c r="U37" s="277">
        <v>0</v>
      </c>
      <c r="V37" s="276"/>
      <c r="W37" s="276"/>
      <c r="X37" s="277">
        <v>24</v>
      </c>
      <c r="Y37" s="276"/>
      <c r="Z37" s="276"/>
      <c r="AA37" s="277">
        <v>0</v>
      </c>
      <c r="AB37" s="276"/>
      <c r="AC37" s="276"/>
      <c r="AD37" s="277">
        <v>0</v>
      </c>
      <c r="AE37" s="412"/>
      <c r="AF37" s="278"/>
      <c r="AG37" s="266"/>
      <c r="AH37" s="266"/>
      <c r="AI37" s="266"/>
      <c r="AJ37" s="266"/>
      <c r="AK37" s="266"/>
      <c r="AL37" s="266"/>
      <c r="AM37" s="266"/>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row>
    <row r="38" spans="1:62" s="272" customFormat="1" ht="15.75" customHeight="1" x14ac:dyDescent="0.35">
      <c r="A38" s="1111"/>
      <c r="B38" s="279" t="s">
        <v>829</v>
      </c>
      <c r="C38" s="441">
        <v>0</v>
      </c>
      <c r="D38" s="414"/>
      <c r="E38" s="441">
        <v>10</v>
      </c>
      <c r="F38" s="414"/>
      <c r="G38" s="441">
        <v>16</v>
      </c>
      <c r="H38" s="414"/>
      <c r="I38" s="441">
        <v>20</v>
      </c>
      <c r="J38" s="414"/>
      <c r="K38" s="441">
        <v>20</v>
      </c>
      <c r="L38" s="414"/>
      <c r="M38" s="441">
        <v>20</v>
      </c>
      <c r="N38" s="276"/>
      <c r="O38" s="277">
        <v>0</v>
      </c>
      <c r="P38" s="276"/>
      <c r="Q38" s="276"/>
      <c r="R38" s="277">
        <v>0</v>
      </c>
      <c r="S38" s="276"/>
      <c r="T38" s="276"/>
      <c r="U38" s="277">
        <v>51</v>
      </c>
      <c r="V38" s="276"/>
      <c r="W38" s="276"/>
      <c r="X38" s="277">
        <v>48</v>
      </c>
      <c r="Y38" s="276"/>
      <c r="Z38" s="276"/>
      <c r="AA38" s="277">
        <v>0</v>
      </c>
      <c r="AB38" s="276"/>
      <c r="AC38" s="276"/>
      <c r="AD38" s="277">
        <v>0</v>
      </c>
      <c r="AE38" s="412"/>
      <c r="AF38" s="278"/>
      <c r="AG38" s="266"/>
      <c r="AH38" s="266"/>
      <c r="AI38" s="266"/>
      <c r="AJ38" s="266"/>
      <c r="AK38" s="266"/>
      <c r="AL38" s="266"/>
      <c r="AM38" s="266"/>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row>
    <row r="39" spans="1:62" s="272" customFormat="1" ht="15.75" customHeight="1" x14ac:dyDescent="0.35">
      <c r="A39" s="1111"/>
      <c r="B39" s="279" t="s">
        <v>830</v>
      </c>
      <c r="C39" s="441">
        <v>0</v>
      </c>
      <c r="D39" s="414"/>
      <c r="E39" s="441">
        <v>10</v>
      </c>
      <c r="F39" s="414"/>
      <c r="G39" s="441">
        <v>16</v>
      </c>
      <c r="H39" s="414"/>
      <c r="I39" s="441">
        <v>20</v>
      </c>
      <c r="J39" s="414"/>
      <c r="K39" s="441">
        <v>20</v>
      </c>
      <c r="L39" s="414"/>
      <c r="M39" s="441">
        <v>20</v>
      </c>
      <c r="N39" s="276"/>
      <c r="O39" s="277">
        <v>0</v>
      </c>
      <c r="P39" s="276"/>
      <c r="Q39" s="276"/>
      <c r="R39" s="277">
        <v>0</v>
      </c>
      <c r="S39" s="276"/>
      <c r="T39" s="276"/>
      <c r="U39" s="277">
        <v>8</v>
      </c>
      <c r="V39" s="276"/>
      <c r="W39" s="276"/>
      <c r="X39" s="277">
        <v>0</v>
      </c>
      <c r="Y39" s="276"/>
      <c r="Z39" s="276"/>
      <c r="AA39" s="277">
        <v>0</v>
      </c>
      <c r="AB39" s="276"/>
      <c r="AC39" s="276"/>
      <c r="AD39" s="277">
        <v>0</v>
      </c>
      <c r="AE39" s="412"/>
      <c r="AF39" s="278"/>
      <c r="AG39" s="266"/>
      <c r="AH39" s="266"/>
      <c r="AI39" s="266"/>
      <c r="AJ39" s="266"/>
      <c r="AK39" s="266"/>
      <c r="AL39" s="266"/>
      <c r="AM39" s="266"/>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row>
    <row r="40" spans="1:62" s="272" customFormat="1" ht="15.75" customHeight="1" x14ac:dyDescent="0.35">
      <c r="A40" s="1111"/>
      <c r="B40" s="279" t="s">
        <v>831</v>
      </c>
      <c r="C40" s="441">
        <v>0</v>
      </c>
      <c r="D40" s="414"/>
      <c r="E40" s="441">
        <v>20</v>
      </c>
      <c r="F40" s="414"/>
      <c r="G40" s="441">
        <v>32</v>
      </c>
      <c r="H40" s="414"/>
      <c r="I40" s="441">
        <v>39</v>
      </c>
      <c r="J40" s="414"/>
      <c r="K40" s="441">
        <v>39</v>
      </c>
      <c r="L40" s="414"/>
      <c r="M40" s="441">
        <v>39</v>
      </c>
      <c r="N40" s="276"/>
      <c r="O40" s="277">
        <v>0</v>
      </c>
      <c r="P40" s="276"/>
      <c r="Q40" s="276"/>
      <c r="R40" s="277">
        <v>0</v>
      </c>
      <c r="S40" s="276"/>
      <c r="T40" s="276"/>
      <c r="U40" s="277">
        <v>18</v>
      </c>
      <c r="V40" s="276"/>
      <c r="W40" s="276"/>
      <c r="X40" s="277">
        <v>0</v>
      </c>
      <c r="Y40" s="276"/>
      <c r="Z40" s="276"/>
      <c r="AA40" s="277">
        <v>0</v>
      </c>
      <c r="AB40" s="276"/>
      <c r="AC40" s="276"/>
      <c r="AD40" s="277">
        <v>0</v>
      </c>
      <c r="AE40" s="412"/>
      <c r="AF40" s="278"/>
      <c r="AG40" s="266"/>
      <c r="AH40" s="266"/>
      <c r="AI40" s="266"/>
      <c r="AJ40" s="266"/>
      <c r="AK40" s="266"/>
      <c r="AL40" s="266"/>
      <c r="AM40" s="266"/>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row>
    <row r="41" spans="1:62" s="272" customFormat="1" ht="15.75" customHeight="1" x14ac:dyDescent="0.35">
      <c r="A41" s="1111"/>
      <c r="B41" s="279" t="s">
        <v>832</v>
      </c>
      <c r="C41" s="441">
        <v>0</v>
      </c>
      <c r="D41" s="414"/>
      <c r="E41" s="441">
        <v>20</v>
      </c>
      <c r="F41" s="414"/>
      <c r="G41" s="441">
        <v>32</v>
      </c>
      <c r="H41" s="414"/>
      <c r="I41" s="441">
        <v>39</v>
      </c>
      <c r="J41" s="414"/>
      <c r="K41" s="441">
        <v>39</v>
      </c>
      <c r="L41" s="414"/>
      <c r="M41" s="441">
        <v>39</v>
      </c>
      <c r="N41" s="276"/>
      <c r="O41" s="277">
        <v>0</v>
      </c>
      <c r="P41" s="276"/>
      <c r="Q41" s="276"/>
      <c r="R41" s="277">
        <v>0</v>
      </c>
      <c r="S41" s="276"/>
      <c r="T41" s="276"/>
      <c r="U41" s="277">
        <v>187</v>
      </c>
      <c r="V41" s="276"/>
      <c r="W41" s="276"/>
      <c r="X41" s="277">
        <v>221</v>
      </c>
      <c r="Y41" s="276"/>
      <c r="Z41" s="276"/>
      <c r="AA41" s="277">
        <v>0</v>
      </c>
      <c r="AB41" s="276"/>
      <c r="AC41" s="276"/>
      <c r="AD41" s="277">
        <v>0</v>
      </c>
      <c r="AE41" s="412"/>
      <c r="AF41" s="278"/>
      <c r="AG41" s="266"/>
      <c r="AH41" s="266"/>
      <c r="AI41" s="266"/>
      <c r="AJ41" s="266"/>
      <c r="AK41" s="266"/>
      <c r="AL41" s="266"/>
      <c r="AM41" s="266"/>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row>
    <row r="42" spans="1:62" s="272" customFormat="1" ht="15.75" customHeight="1" x14ac:dyDescent="0.35">
      <c r="A42" s="1111"/>
      <c r="B42" s="279" t="s">
        <v>833</v>
      </c>
      <c r="C42" s="442">
        <v>0</v>
      </c>
      <c r="D42" s="414"/>
      <c r="E42" s="442">
        <v>5</v>
      </c>
      <c r="F42" s="414"/>
      <c r="G42" s="442">
        <v>8</v>
      </c>
      <c r="H42" s="414"/>
      <c r="I42" s="442">
        <v>11</v>
      </c>
      <c r="J42" s="414"/>
      <c r="K42" s="442">
        <v>11</v>
      </c>
      <c r="L42" s="414"/>
      <c r="M42" s="442">
        <v>11</v>
      </c>
      <c r="N42" s="276"/>
      <c r="O42" s="277">
        <v>0</v>
      </c>
      <c r="P42" s="276"/>
      <c r="Q42" s="276"/>
      <c r="R42" s="277">
        <v>0</v>
      </c>
      <c r="S42" s="276"/>
      <c r="T42" s="276"/>
      <c r="U42" s="288">
        <v>0</v>
      </c>
      <c r="V42" s="276"/>
      <c r="W42" s="276"/>
      <c r="X42" s="288">
        <v>0</v>
      </c>
      <c r="Y42" s="276"/>
      <c r="Z42" s="276"/>
      <c r="AA42" s="288">
        <v>0</v>
      </c>
      <c r="AB42" s="276"/>
      <c r="AC42" s="276"/>
      <c r="AD42" s="288">
        <v>0</v>
      </c>
      <c r="AE42" s="412"/>
      <c r="AF42" s="278"/>
      <c r="AG42" s="266"/>
      <c r="AH42" s="266"/>
      <c r="AI42" s="266"/>
      <c r="AJ42" s="266"/>
      <c r="AK42" s="266"/>
      <c r="AL42" s="266"/>
      <c r="AM42" s="266"/>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row>
    <row r="43" spans="1:62" s="272" customFormat="1" ht="29.25" customHeight="1" x14ac:dyDescent="0.35">
      <c r="A43" s="1112"/>
      <c r="B43" s="280" t="s">
        <v>93</v>
      </c>
      <c r="C43" s="293">
        <f>SUM(C23:C42)</f>
        <v>0</v>
      </c>
      <c r="D43" s="281"/>
      <c r="E43" s="293">
        <f>SUM(E23:E42)</f>
        <v>263</v>
      </c>
      <c r="F43" s="281"/>
      <c r="G43" s="293">
        <f>SUM(G23:G42)</f>
        <v>421</v>
      </c>
      <c r="H43" s="281"/>
      <c r="I43" s="293">
        <f>SUM(I23:I42)</f>
        <v>526</v>
      </c>
      <c r="J43" s="281"/>
      <c r="K43" s="293">
        <f>SUM(K23:K42)</f>
        <v>526</v>
      </c>
      <c r="L43" s="281"/>
      <c r="M43" s="293">
        <f>SUM(M23:M42)</f>
        <v>526</v>
      </c>
      <c r="N43" s="281"/>
      <c r="O43" s="413">
        <f>SUM(O23:O42)</f>
        <v>0</v>
      </c>
      <c r="P43" s="281"/>
      <c r="Q43" s="281"/>
      <c r="R43" s="413">
        <f>SUM(R23:R42)</f>
        <v>118</v>
      </c>
      <c r="S43" s="281"/>
      <c r="T43" s="281"/>
      <c r="U43" s="413">
        <f>SUM(U23:U42)</f>
        <v>818</v>
      </c>
      <c r="V43" s="281"/>
      <c r="W43" s="281"/>
      <c r="X43" s="413">
        <f>SUM(X23:X42)</f>
        <v>885</v>
      </c>
      <c r="Y43" s="281"/>
      <c r="Z43" s="281"/>
      <c r="AA43" s="413">
        <f>SUM(AA23:AA42)</f>
        <v>0</v>
      </c>
      <c r="AB43" s="281"/>
      <c r="AC43" s="281"/>
      <c r="AD43" s="413">
        <f>SUM(AD23:AD42)</f>
        <v>0</v>
      </c>
      <c r="AE43" s="282"/>
      <c r="AF43" s="283"/>
      <c r="AG43" s="266"/>
      <c r="AH43" s="266"/>
      <c r="AI43" s="266"/>
      <c r="AJ43" s="266"/>
      <c r="AK43" s="266"/>
      <c r="AL43" s="266"/>
      <c r="AM43" s="266"/>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row>
    <row r="44" spans="1:62" s="257" customFormat="1" ht="24" customHeight="1" x14ac:dyDescent="0.35">
      <c r="K44" s="258"/>
      <c r="L44" s="258"/>
      <c r="M44" s="258"/>
      <c r="N44" s="258"/>
      <c r="O44" s="258"/>
      <c r="AG44" s="266"/>
      <c r="AH44" s="266"/>
      <c r="AI44" s="266"/>
      <c r="AJ44" s="266"/>
      <c r="AK44" s="266"/>
      <c r="AL44" s="266"/>
      <c r="AM44" s="26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row>
    <row r="45" spans="1:62" s="257" customFormat="1" ht="24" customHeight="1" x14ac:dyDescent="0.35">
      <c r="A45" s="1110" t="s">
        <v>834</v>
      </c>
      <c r="B45" s="1125" t="s">
        <v>811</v>
      </c>
      <c r="C45" s="1114" t="s">
        <v>99</v>
      </c>
      <c r="D45" s="1115"/>
      <c r="E45" s="1115"/>
      <c r="F45" s="1115"/>
      <c r="G45" s="1115"/>
      <c r="H45" s="1115"/>
      <c r="I45" s="1115"/>
      <c r="J45" s="1115"/>
      <c r="K45" s="1115"/>
      <c r="L45" s="1115"/>
      <c r="M45" s="1115"/>
      <c r="N45" s="1116"/>
      <c r="O45" s="1117" t="s">
        <v>206</v>
      </c>
      <c r="P45" s="1118"/>
      <c r="Q45" s="1118"/>
      <c r="R45" s="1118"/>
      <c r="S45" s="1118"/>
      <c r="T45" s="1118"/>
      <c r="U45" s="1118"/>
      <c r="V45" s="1118"/>
      <c r="W45" s="1118"/>
      <c r="X45" s="1118"/>
      <c r="Y45" s="1118"/>
      <c r="Z45" s="1118"/>
      <c r="AA45" s="1118"/>
      <c r="AB45" s="1118"/>
      <c r="AC45" s="1118"/>
      <c r="AD45" s="1118"/>
      <c r="AE45" s="1118"/>
      <c r="AF45" s="1119"/>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row>
    <row r="46" spans="1:62" s="257" customFormat="1" ht="24" customHeight="1" x14ac:dyDescent="0.35">
      <c r="A46" s="1111"/>
      <c r="B46" s="1126"/>
      <c r="C46" s="1114" t="s">
        <v>417</v>
      </c>
      <c r="D46" s="1116"/>
      <c r="E46" s="1114" t="s">
        <v>418</v>
      </c>
      <c r="F46" s="1116"/>
      <c r="G46" s="1114" t="s">
        <v>419</v>
      </c>
      <c r="H46" s="1116"/>
      <c r="I46" s="1114" t="s">
        <v>420</v>
      </c>
      <c r="J46" s="1116"/>
      <c r="K46" s="1114" t="s">
        <v>805</v>
      </c>
      <c r="L46" s="1116"/>
      <c r="M46" s="1114" t="s">
        <v>422</v>
      </c>
      <c r="N46" s="1116"/>
      <c r="O46" s="1117" t="s">
        <v>417</v>
      </c>
      <c r="P46" s="1118"/>
      <c r="Q46" s="1119"/>
      <c r="R46" s="1117" t="s">
        <v>418</v>
      </c>
      <c r="S46" s="1118"/>
      <c r="T46" s="1119"/>
      <c r="U46" s="1117" t="s">
        <v>419</v>
      </c>
      <c r="V46" s="1118"/>
      <c r="W46" s="1119"/>
      <c r="X46" s="1117" t="s">
        <v>420</v>
      </c>
      <c r="Y46" s="1118"/>
      <c r="Z46" s="1119"/>
      <c r="AA46" s="1117" t="s">
        <v>805</v>
      </c>
      <c r="AB46" s="1118"/>
      <c r="AC46" s="1119"/>
      <c r="AD46" s="1117" t="s">
        <v>422</v>
      </c>
      <c r="AE46" s="1118"/>
      <c r="AF46" s="1119"/>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row>
    <row r="47" spans="1:62" s="257" customFormat="1" ht="29.25" customHeight="1" x14ac:dyDescent="0.35">
      <c r="A47" s="1111"/>
      <c r="B47" s="1127"/>
      <c r="C47" s="270" t="s">
        <v>100</v>
      </c>
      <c r="D47" s="270" t="s">
        <v>812</v>
      </c>
      <c r="E47" s="284" t="s">
        <v>100</v>
      </c>
      <c r="F47" s="270" t="s">
        <v>812</v>
      </c>
      <c r="G47" s="284" t="s">
        <v>100</v>
      </c>
      <c r="H47" s="270" t="s">
        <v>812</v>
      </c>
      <c r="I47" s="379" t="s">
        <v>100</v>
      </c>
      <c r="J47" s="380" t="s">
        <v>812</v>
      </c>
      <c r="K47" s="379" t="s">
        <v>100</v>
      </c>
      <c r="L47" s="380" t="s">
        <v>812</v>
      </c>
      <c r="M47" s="379" t="s">
        <v>100</v>
      </c>
      <c r="N47" s="380" t="s">
        <v>812</v>
      </c>
      <c r="O47" s="274" t="s">
        <v>100</v>
      </c>
      <c r="P47" s="274" t="s">
        <v>813</v>
      </c>
      <c r="Q47" s="274" t="s">
        <v>148</v>
      </c>
      <c r="R47" s="274" t="s">
        <v>100</v>
      </c>
      <c r="S47" s="274" t="s">
        <v>813</v>
      </c>
      <c r="T47" s="274" t="s">
        <v>148</v>
      </c>
      <c r="U47" s="274" t="s">
        <v>100</v>
      </c>
      <c r="V47" s="274" t="s">
        <v>813</v>
      </c>
      <c r="W47" s="274" t="s">
        <v>148</v>
      </c>
      <c r="X47" s="274" t="s">
        <v>100</v>
      </c>
      <c r="Y47" s="274" t="s">
        <v>813</v>
      </c>
      <c r="Z47" s="274" t="s">
        <v>148</v>
      </c>
      <c r="AA47" s="274" t="s">
        <v>100</v>
      </c>
      <c r="AB47" s="274" t="s">
        <v>813</v>
      </c>
      <c r="AC47" s="274" t="s">
        <v>148</v>
      </c>
      <c r="AD47" s="274" t="s">
        <v>100</v>
      </c>
      <c r="AE47" s="274" t="s">
        <v>813</v>
      </c>
      <c r="AF47" s="274" t="s">
        <v>148</v>
      </c>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row>
    <row r="48" spans="1:62" s="257" customFormat="1" ht="16.5" x14ac:dyDescent="0.35">
      <c r="A48" s="1111"/>
      <c r="B48" s="285" t="s">
        <v>814</v>
      </c>
      <c r="C48" s="441">
        <v>33</v>
      </c>
      <c r="D48" s="441"/>
      <c r="E48" s="441">
        <v>33</v>
      </c>
      <c r="F48" s="381"/>
      <c r="G48" s="441">
        <v>33</v>
      </c>
      <c r="H48" s="381"/>
      <c r="I48" s="441">
        <v>36</v>
      </c>
      <c r="J48" s="381"/>
      <c r="K48" s="441">
        <v>36</v>
      </c>
      <c r="L48" s="381"/>
      <c r="M48" s="441">
        <v>16</v>
      </c>
      <c r="N48" s="381"/>
      <c r="O48" s="277">
        <v>0</v>
      </c>
      <c r="P48" s="276"/>
      <c r="Q48" s="278"/>
      <c r="R48" s="277">
        <v>0</v>
      </c>
      <c r="S48" s="414"/>
      <c r="T48" s="381"/>
      <c r="U48" s="277">
        <v>0</v>
      </c>
      <c r="V48" s="414"/>
      <c r="W48" s="415"/>
      <c r="X48" s="277">
        <v>0</v>
      </c>
      <c r="Y48" s="414"/>
      <c r="Z48" s="381"/>
      <c r="AA48" s="277">
        <v>0</v>
      </c>
      <c r="AB48" s="276"/>
      <c r="AC48" s="278"/>
      <c r="AD48" s="277">
        <v>0</v>
      </c>
      <c r="AE48" s="276"/>
      <c r="AF48" s="278"/>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row>
    <row r="49" spans="1:62" s="257" customFormat="1" ht="16.5" x14ac:dyDescent="0.35">
      <c r="A49" s="1111"/>
      <c r="B49" s="286" t="s">
        <v>815</v>
      </c>
      <c r="C49" s="441">
        <v>18</v>
      </c>
      <c r="D49" s="441"/>
      <c r="E49" s="441">
        <v>18</v>
      </c>
      <c r="F49" s="381"/>
      <c r="G49" s="441">
        <v>18</v>
      </c>
      <c r="H49" s="381"/>
      <c r="I49" s="441">
        <v>20</v>
      </c>
      <c r="J49" s="381"/>
      <c r="K49" s="441">
        <v>20</v>
      </c>
      <c r="L49" s="381"/>
      <c r="M49" s="441">
        <v>9</v>
      </c>
      <c r="N49" s="381"/>
      <c r="O49" s="277">
        <v>0</v>
      </c>
      <c r="P49" s="276"/>
      <c r="Q49" s="278"/>
      <c r="R49" s="277">
        <v>0</v>
      </c>
      <c r="S49" s="414"/>
      <c r="T49" s="381"/>
      <c r="U49" s="277">
        <v>0</v>
      </c>
      <c r="V49" s="414"/>
      <c r="W49" s="415"/>
      <c r="X49" s="277">
        <v>0</v>
      </c>
      <c r="Y49" s="414"/>
      <c r="Z49" s="381"/>
      <c r="AA49" s="277">
        <v>0</v>
      </c>
      <c r="AB49" s="276"/>
      <c r="AC49" s="278"/>
      <c r="AD49" s="277">
        <v>0</v>
      </c>
      <c r="AE49" s="276"/>
      <c r="AF49" s="278"/>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row>
    <row r="50" spans="1:62" s="257" customFormat="1" ht="16.5" x14ac:dyDescent="0.35">
      <c r="A50" s="1111"/>
      <c r="B50" s="286" t="s">
        <v>816</v>
      </c>
      <c r="C50" s="441">
        <v>13</v>
      </c>
      <c r="D50" s="441"/>
      <c r="E50" s="441">
        <v>13</v>
      </c>
      <c r="F50" s="381"/>
      <c r="G50" s="441">
        <v>13</v>
      </c>
      <c r="H50" s="381"/>
      <c r="I50" s="441">
        <v>14</v>
      </c>
      <c r="J50" s="381"/>
      <c r="K50" s="441">
        <v>14</v>
      </c>
      <c r="L50" s="381"/>
      <c r="M50" s="441">
        <v>7</v>
      </c>
      <c r="N50" s="381"/>
      <c r="O50" s="277">
        <v>0</v>
      </c>
      <c r="P50" s="276"/>
      <c r="Q50" s="278"/>
      <c r="R50" s="277">
        <v>0</v>
      </c>
      <c r="S50" s="414"/>
      <c r="T50" s="381"/>
      <c r="U50" s="277">
        <v>0</v>
      </c>
      <c r="V50" s="414"/>
      <c r="W50" s="415"/>
      <c r="X50" s="277">
        <v>0</v>
      </c>
      <c r="Y50" s="414"/>
      <c r="Z50" s="381"/>
      <c r="AA50" s="277">
        <v>0</v>
      </c>
      <c r="AB50" s="276"/>
      <c r="AC50" s="278"/>
      <c r="AD50" s="277">
        <v>0</v>
      </c>
      <c r="AE50" s="276"/>
      <c r="AF50" s="278"/>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row>
    <row r="51" spans="1:62" s="257" customFormat="1" ht="16.5" x14ac:dyDescent="0.35">
      <c r="A51" s="1111"/>
      <c r="B51" s="286" t="s">
        <v>817</v>
      </c>
      <c r="C51" s="441">
        <v>33</v>
      </c>
      <c r="D51" s="441"/>
      <c r="E51" s="441">
        <v>33</v>
      </c>
      <c r="F51" s="381"/>
      <c r="G51" s="441">
        <v>33</v>
      </c>
      <c r="H51" s="381"/>
      <c r="I51" s="441">
        <v>36</v>
      </c>
      <c r="J51" s="381"/>
      <c r="K51" s="441">
        <v>36</v>
      </c>
      <c r="L51" s="381"/>
      <c r="M51" s="441">
        <v>16</v>
      </c>
      <c r="N51" s="381"/>
      <c r="O51" s="277">
        <v>0</v>
      </c>
      <c r="P51" s="276"/>
      <c r="Q51" s="278"/>
      <c r="R51" s="277">
        <v>0</v>
      </c>
      <c r="S51" s="414"/>
      <c r="T51" s="381"/>
      <c r="U51" s="277">
        <v>0</v>
      </c>
      <c r="V51" s="414"/>
      <c r="W51" s="415"/>
      <c r="X51" s="277">
        <v>0</v>
      </c>
      <c r="Y51" s="414"/>
      <c r="Z51" s="381"/>
      <c r="AA51" s="277">
        <v>0</v>
      </c>
      <c r="AB51" s="276"/>
      <c r="AC51" s="278"/>
      <c r="AD51" s="277">
        <v>0</v>
      </c>
      <c r="AE51" s="276"/>
      <c r="AF51" s="278"/>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row>
    <row r="52" spans="1:62" s="257" customFormat="1" ht="16.5" x14ac:dyDescent="0.35">
      <c r="A52" s="1111"/>
      <c r="B52" s="286" t="s">
        <v>818</v>
      </c>
      <c r="C52" s="441">
        <v>20</v>
      </c>
      <c r="D52" s="441"/>
      <c r="E52" s="441">
        <v>20</v>
      </c>
      <c r="F52" s="381"/>
      <c r="G52" s="441">
        <v>20</v>
      </c>
      <c r="H52" s="381"/>
      <c r="I52" s="441">
        <v>22</v>
      </c>
      <c r="J52" s="381"/>
      <c r="K52" s="441">
        <v>22</v>
      </c>
      <c r="L52" s="381"/>
      <c r="M52" s="441">
        <v>10</v>
      </c>
      <c r="N52" s="381"/>
      <c r="O52" s="277">
        <v>0</v>
      </c>
      <c r="P52" s="276"/>
      <c r="Q52" s="278"/>
      <c r="R52" s="277">
        <v>0</v>
      </c>
      <c r="S52" s="414"/>
      <c r="T52" s="381"/>
      <c r="U52" s="277">
        <v>0</v>
      </c>
      <c r="V52" s="414"/>
      <c r="W52" s="415"/>
      <c r="X52" s="277">
        <v>0</v>
      </c>
      <c r="Y52" s="414"/>
      <c r="Z52" s="381"/>
      <c r="AA52" s="277">
        <v>0</v>
      </c>
      <c r="AB52" s="276"/>
      <c r="AC52" s="278"/>
      <c r="AD52" s="277">
        <v>0</v>
      </c>
      <c r="AE52" s="276"/>
      <c r="AF52" s="278"/>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row>
    <row r="53" spans="1:62" s="257" customFormat="1" ht="16.5" x14ac:dyDescent="0.35">
      <c r="A53" s="1111"/>
      <c r="B53" s="286" t="s">
        <v>819</v>
      </c>
      <c r="C53" s="441">
        <v>33</v>
      </c>
      <c r="D53" s="441"/>
      <c r="E53" s="441">
        <v>33</v>
      </c>
      <c r="F53" s="381"/>
      <c r="G53" s="441">
        <v>33</v>
      </c>
      <c r="H53" s="381"/>
      <c r="I53" s="441">
        <v>36</v>
      </c>
      <c r="J53" s="381"/>
      <c r="K53" s="441">
        <v>36</v>
      </c>
      <c r="L53" s="381"/>
      <c r="M53" s="441">
        <v>16</v>
      </c>
      <c r="N53" s="381"/>
      <c r="O53" s="277">
        <v>0</v>
      </c>
      <c r="P53" s="276"/>
      <c r="Q53" s="278"/>
      <c r="R53" s="277">
        <v>0</v>
      </c>
      <c r="S53" s="414"/>
      <c r="T53" s="381"/>
      <c r="U53" s="277">
        <v>0</v>
      </c>
      <c r="V53" s="414"/>
      <c r="W53" s="415"/>
      <c r="X53" s="277">
        <v>0</v>
      </c>
      <c r="Y53" s="414"/>
      <c r="Z53" s="381"/>
      <c r="AA53" s="277">
        <v>0</v>
      </c>
      <c r="AB53" s="276"/>
      <c r="AC53" s="278"/>
      <c r="AD53" s="277">
        <v>0</v>
      </c>
      <c r="AE53" s="276"/>
      <c r="AF53" s="278"/>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row>
    <row r="54" spans="1:62" s="257" customFormat="1" ht="16.5" x14ac:dyDescent="0.35">
      <c r="A54" s="1111"/>
      <c r="B54" s="286" t="s">
        <v>820</v>
      </c>
      <c r="C54" s="441">
        <v>39</v>
      </c>
      <c r="D54" s="441"/>
      <c r="E54" s="441">
        <v>39</v>
      </c>
      <c r="F54" s="381"/>
      <c r="G54" s="441">
        <v>39</v>
      </c>
      <c r="H54" s="381"/>
      <c r="I54" s="441">
        <v>43</v>
      </c>
      <c r="J54" s="381"/>
      <c r="K54" s="441">
        <v>43</v>
      </c>
      <c r="L54" s="381"/>
      <c r="M54" s="441">
        <v>20</v>
      </c>
      <c r="N54" s="381"/>
      <c r="O54" s="277">
        <v>0</v>
      </c>
      <c r="P54" s="276"/>
      <c r="Q54" s="278"/>
      <c r="R54" s="277">
        <v>0</v>
      </c>
      <c r="S54" s="414"/>
      <c r="T54" s="381"/>
      <c r="U54" s="277">
        <v>0</v>
      </c>
      <c r="V54" s="414"/>
      <c r="W54" s="415"/>
      <c r="X54" s="277">
        <v>0</v>
      </c>
      <c r="Y54" s="414"/>
      <c r="Z54" s="381"/>
      <c r="AA54" s="277">
        <v>0</v>
      </c>
      <c r="AB54" s="276"/>
      <c r="AC54" s="278"/>
      <c r="AD54" s="277">
        <v>0</v>
      </c>
      <c r="AE54" s="276"/>
      <c r="AF54" s="278"/>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row>
    <row r="55" spans="1:62" s="257" customFormat="1" ht="16.5" x14ac:dyDescent="0.35">
      <c r="A55" s="1111"/>
      <c r="B55" s="286" t="s">
        <v>821</v>
      </c>
      <c r="C55" s="441">
        <v>39</v>
      </c>
      <c r="D55" s="441"/>
      <c r="E55" s="441">
        <v>39</v>
      </c>
      <c r="F55" s="381"/>
      <c r="G55" s="441">
        <v>39</v>
      </c>
      <c r="H55" s="381"/>
      <c r="I55" s="441">
        <v>43</v>
      </c>
      <c r="J55" s="381"/>
      <c r="K55" s="441">
        <v>43</v>
      </c>
      <c r="L55" s="381"/>
      <c r="M55" s="441">
        <v>20</v>
      </c>
      <c r="N55" s="381"/>
      <c r="O55" s="277">
        <v>0</v>
      </c>
      <c r="P55" s="276"/>
      <c r="Q55" s="278"/>
      <c r="R55" s="277">
        <v>0</v>
      </c>
      <c r="S55" s="414"/>
      <c r="T55" s="381"/>
      <c r="U55" s="277">
        <v>0</v>
      </c>
      <c r="V55" s="414"/>
      <c r="W55" s="415"/>
      <c r="X55" s="277">
        <v>0</v>
      </c>
      <c r="Y55" s="414"/>
      <c r="Z55" s="381"/>
      <c r="AA55" s="277">
        <v>0</v>
      </c>
      <c r="AB55" s="276"/>
      <c r="AC55" s="278"/>
      <c r="AD55" s="277">
        <v>0</v>
      </c>
      <c r="AE55" s="276"/>
      <c r="AF55" s="278"/>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row>
    <row r="56" spans="1:62" s="257" customFormat="1" ht="16.5" x14ac:dyDescent="0.35">
      <c r="A56" s="1111"/>
      <c r="B56" s="286" t="s">
        <v>822</v>
      </c>
      <c r="C56" s="441">
        <v>24</v>
      </c>
      <c r="D56" s="441"/>
      <c r="E56" s="441">
        <v>24</v>
      </c>
      <c r="F56" s="381"/>
      <c r="G56" s="441">
        <v>24</v>
      </c>
      <c r="H56" s="381"/>
      <c r="I56" s="441">
        <v>26</v>
      </c>
      <c r="J56" s="381"/>
      <c r="K56" s="441">
        <v>26</v>
      </c>
      <c r="L56" s="381"/>
      <c r="M56" s="441">
        <v>12</v>
      </c>
      <c r="N56" s="381"/>
      <c r="O56" s="277">
        <v>0</v>
      </c>
      <c r="P56" s="276"/>
      <c r="Q56" s="278"/>
      <c r="R56" s="277">
        <v>0</v>
      </c>
      <c r="S56" s="414"/>
      <c r="T56" s="381"/>
      <c r="U56" s="277">
        <v>0</v>
      </c>
      <c r="V56" s="414"/>
      <c r="W56" s="415"/>
      <c r="X56" s="277">
        <v>0</v>
      </c>
      <c r="Y56" s="414"/>
      <c r="Z56" s="381"/>
      <c r="AA56" s="277">
        <v>0</v>
      </c>
      <c r="AB56" s="276"/>
      <c r="AC56" s="278"/>
      <c r="AD56" s="277">
        <v>0</v>
      </c>
      <c r="AE56" s="276"/>
      <c r="AF56" s="278"/>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row>
    <row r="57" spans="1:62" s="257" customFormat="1" ht="16.5" x14ac:dyDescent="0.35">
      <c r="A57" s="1111"/>
      <c r="B57" s="286" t="s">
        <v>823</v>
      </c>
      <c r="C57" s="441">
        <v>33</v>
      </c>
      <c r="D57" s="441"/>
      <c r="E57" s="441">
        <v>33</v>
      </c>
      <c r="F57" s="381"/>
      <c r="G57" s="441">
        <v>33</v>
      </c>
      <c r="H57" s="381"/>
      <c r="I57" s="441">
        <v>36</v>
      </c>
      <c r="J57" s="381"/>
      <c r="K57" s="441">
        <v>36</v>
      </c>
      <c r="L57" s="381"/>
      <c r="M57" s="441">
        <v>16</v>
      </c>
      <c r="N57" s="381"/>
      <c r="O57" s="277">
        <v>0</v>
      </c>
      <c r="P57" s="276"/>
      <c r="Q57" s="278"/>
      <c r="R57" s="277">
        <v>0</v>
      </c>
      <c r="S57" s="414"/>
      <c r="T57" s="381"/>
      <c r="U57" s="277">
        <v>0</v>
      </c>
      <c r="V57" s="414"/>
      <c r="W57" s="415"/>
      <c r="X57" s="277">
        <v>0</v>
      </c>
      <c r="Y57" s="414"/>
      <c r="Z57" s="381"/>
      <c r="AA57" s="277">
        <v>0</v>
      </c>
      <c r="AB57" s="276"/>
      <c r="AC57" s="278"/>
      <c r="AD57" s="277">
        <v>0</v>
      </c>
      <c r="AE57" s="276"/>
      <c r="AF57" s="278"/>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row>
    <row r="58" spans="1:62" s="257" customFormat="1" ht="16.5" x14ac:dyDescent="0.35">
      <c r="A58" s="1111"/>
      <c r="B58" s="286" t="s">
        <v>824</v>
      </c>
      <c r="C58" s="441">
        <v>26</v>
      </c>
      <c r="D58" s="441"/>
      <c r="E58" s="441">
        <v>26</v>
      </c>
      <c r="F58" s="381"/>
      <c r="G58" s="441">
        <v>26</v>
      </c>
      <c r="H58" s="381"/>
      <c r="I58" s="441">
        <v>29</v>
      </c>
      <c r="J58" s="381"/>
      <c r="K58" s="441">
        <v>29</v>
      </c>
      <c r="L58" s="381"/>
      <c r="M58" s="441">
        <v>13</v>
      </c>
      <c r="N58" s="381"/>
      <c r="O58" s="277">
        <v>0</v>
      </c>
      <c r="P58" s="276"/>
      <c r="Q58" s="278"/>
      <c r="R58" s="277">
        <v>0</v>
      </c>
      <c r="S58" s="414"/>
      <c r="T58" s="381"/>
      <c r="U58" s="277">
        <v>0</v>
      </c>
      <c r="V58" s="414"/>
      <c r="W58" s="415"/>
      <c r="X58" s="277">
        <v>0</v>
      </c>
      <c r="Y58" s="414"/>
      <c r="Z58" s="381"/>
      <c r="AA58" s="277">
        <v>0</v>
      </c>
      <c r="AB58" s="276"/>
      <c r="AC58" s="278"/>
      <c r="AD58" s="277">
        <v>0</v>
      </c>
      <c r="AE58" s="276"/>
      <c r="AF58" s="278"/>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row>
    <row r="59" spans="1:62" s="257" customFormat="1" ht="16.5" x14ac:dyDescent="0.35">
      <c r="A59" s="1111"/>
      <c r="B59" s="286" t="s">
        <v>825</v>
      </c>
      <c r="C59" s="441">
        <v>20</v>
      </c>
      <c r="D59" s="441"/>
      <c r="E59" s="441">
        <v>20</v>
      </c>
      <c r="F59" s="381"/>
      <c r="G59" s="441">
        <v>20</v>
      </c>
      <c r="H59" s="381"/>
      <c r="I59" s="441">
        <v>22</v>
      </c>
      <c r="J59" s="381"/>
      <c r="K59" s="441">
        <v>22</v>
      </c>
      <c r="L59" s="381"/>
      <c r="M59" s="441">
        <v>10</v>
      </c>
      <c r="N59" s="381"/>
      <c r="O59" s="277">
        <v>0</v>
      </c>
      <c r="P59" s="276"/>
      <c r="Q59" s="278"/>
      <c r="R59" s="277">
        <v>0</v>
      </c>
      <c r="S59" s="414"/>
      <c r="T59" s="381"/>
      <c r="U59" s="277">
        <v>0</v>
      </c>
      <c r="V59" s="414"/>
      <c r="W59" s="415"/>
      <c r="X59" s="277">
        <v>0</v>
      </c>
      <c r="Y59" s="414"/>
      <c r="Z59" s="381"/>
      <c r="AA59" s="277">
        <v>0</v>
      </c>
      <c r="AB59" s="276"/>
      <c r="AC59" s="278"/>
      <c r="AD59" s="277">
        <v>0</v>
      </c>
      <c r="AE59" s="276"/>
      <c r="AF59" s="278"/>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row>
    <row r="60" spans="1:62" s="257" customFormat="1" ht="16.5" x14ac:dyDescent="0.35">
      <c r="A60" s="1111"/>
      <c r="B60" s="286" t="s">
        <v>826</v>
      </c>
      <c r="C60" s="441">
        <v>20</v>
      </c>
      <c r="D60" s="441"/>
      <c r="E60" s="441">
        <v>20</v>
      </c>
      <c r="F60" s="381"/>
      <c r="G60" s="441">
        <v>20</v>
      </c>
      <c r="H60" s="381"/>
      <c r="I60" s="441">
        <v>22</v>
      </c>
      <c r="J60" s="381"/>
      <c r="K60" s="441">
        <v>22</v>
      </c>
      <c r="L60" s="381"/>
      <c r="M60" s="441">
        <v>10</v>
      </c>
      <c r="N60" s="381"/>
      <c r="O60" s="277">
        <v>0</v>
      </c>
      <c r="P60" s="276"/>
      <c r="Q60" s="278"/>
      <c r="R60" s="277">
        <v>0</v>
      </c>
      <c r="S60" s="414"/>
      <c r="T60" s="381"/>
      <c r="U60" s="277">
        <v>0</v>
      </c>
      <c r="V60" s="414"/>
      <c r="W60" s="415"/>
      <c r="X60" s="277">
        <v>0</v>
      </c>
      <c r="Y60" s="414"/>
      <c r="Z60" s="381"/>
      <c r="AA60" s="277">
        <v>0</v>
      </c>
      <c r="AB60" s="276"/>
      <c r="AC60" s="278"/>
      <c r="AD60" s="277">
        <v>0</v>
      </c>
      <c r="AE60" s="276"/>
      <c r="AF60" s="278"/>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row>
    <row r="61" spans="1:62" s="257" customFormat="1" ht="16.5" x14ac:dyDescent="0.35">
      <c r="A61" s="1111"/>
      <c r="B61" s="286" t="s">
        <v>827</v>
      </c>
      <c r="C61" s="441">
        <v>13</v>
      </c>
      <c r="D61" s="441"/>
      <c r="E61" s="441">
        <v>13</v>
      </c>
      <c r="F61" s="381"/>
      <c r="G61" s="441">
        <v>13</v>
      </c>
      <c r="H61" s="381"/>
      <c r="I61" s="441">
        <v>14</v>
      </c>
      <c r="J61" s="381"/>
      <c r="K61" s="441">
        <v>14</v>
      </c>
      <c r="L61" s="381"/>
      <c r="M61" s="441">
        <v>0</v>
      </c>
      <c r="N61" s="381"/>
      <c r="O61" s="277">
        <v>0</v>
      </c>
      <c r="P61" s="276"/>
      <c r="Q61" s="278"/>
      <c r="R61" s="277">
        <v>0</v>
      </c>
      <c r="S61" s="414"/>
      <c r="T61" s="381"/>
      <c r="U61" s="277">
        <v>0</v>
      </c>
      <c r="V61" s="414"/>
      <c r="W61" s="415"/>
      <c r="X61" s="277">
        <v>0</v>
      </c>
      <c r="Y61" s="414"/>
      <c r="Z61" s="381"/>
      <c r="AA61" s="277">
        <v>0</v>
      </c>
      <c r="AB61" s="276"/>
      <c r="AC61" s="278"/>
      <c r="AD61" s="277">
        <v>0</v>
      </c>
      <c r="AE61" s="276"/>
      <c r="AF61" s="278"/>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row>
    <row r="62" spans="1:62" s="257" customFormat="1" ht="16.5" x14ac:dyDescent="0.35">
      <c r="A62" s="1111"/>
      <c r="B62" s="286" t="s">
        <v>828</v>
      </c>
      <c r="C62" s="441">
        <v>33</v>
      </c>
      <c r="D62" s="441"/>
      <c r="E62" s="441">
        <v>33</v>
      </c>
      <c r="F62" s="381"/>
      <c r="G62" s="441">
        <v>33</v>
      </c>
      <c r="H62" s="381"/>
      <c r="I62" s="441">
        <v>36</v>
      </c>
      <c r="J62" s="381"/>
      <c r="K62" s="441">
        <v>36</v>
      </c>
      <c r="L62" s="381"/>
      <c r="M62" s="441">
        <v>16</v>
      </c>
      <c r="N62" s="381"/>
      <c r="O62" s="277">
        <v>0</v>
      </c>
      <c r="P62" s="276"/>
      <c r="Q62" s="278"/>
      <c r="R62" s="277">
        <v>0</v>
      </c>
      <c r="S62" s="414"/>
      <c r="T62" s="381"/>
      <c r="U62" s="277">
        <v>0</v>
      </c>
      <c r="V62" s="414"/>
      <c r="W62" s="415"/>
      <c r="X62" s="277">
        <v>0</v>
      </c>
      <c r="Y62" s="414"/>
      <c r="Z62" s="381"/>
      <c r="AA62" s="277">
        <v>0</v>
      </c>
      <c r="AB62" s="276"/>
      <c r="AC62" s="278"/>
      <c r="AD62" s="277">
        <v>0</v>
      </c>
      <c r="AE62" s="276"/>
      <c r="AF62" s="278"/>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row>
    <row r="63" spans="1:62" s="257" customFormat="1" ht="16.5" x14ac:dyDescent="0.35">
      <c r="A63" s="1111"/>
      <c r="B63" s="286" t="s">
        <v>829</v>
      </c>
      <c r="C63" s="441">
        <v>20</v>
      </c>
      <c r="D63" s="441"/>
      <c r="E63" s="441">
        <v>20</v>
      </c>
      <c r="F63" s="381"/>
      <c r="G63" s="441">
        <v>20</v>
      </c>
      <c r="H63" s="381"/>
      <c r="I63" s="441">
        <v>22</v>
      </c>
      <c r="J63" s="381"/>
      <c r="K63" s="441">
        <v>22</v>
      </c>
      <c r="L63" s="381"/>
      <c r="M63" s="441">
        <v>10</v>
      </c>
      <c r="N63" s="381"/>
      <c r="O63" s="277">
        <v>0</v>
      </c>
      <c r="P63" s="276"/>
      <c r="Q63" s="278"/>
      <c r="R63" s="277">
        <v>0</v>
      </c>
      <c r="S63" s="414"/>
      <c r="T63" s="381"/>
      <c r="U63" s="277">
        <v>0</v>
      </c>
      <c r="V63" s="414"/>
      <c r="W63" s="415"/>
      <c r="X63" s="277">
        <v>0</v>
      </c>
      <c r="Y63" s="414"/>
      <c r="Z63" s="381"/>
      <c r="AA63" s="277">
        <v>0</v>
      </c>
      <c r="AB63" s="276"/>
      <c r="AC63" s="278"/>
      <c r="AD63" s="277">
        <v>0</v>
      </c>
      <c r="AE63" s="276"/>
      <c r="AF63" s="278"/>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row>
    <row r="64" spans="1:62" s="257" customFormat="1" ht="16.5" x14ac:dyDescent="0.35">
      <c r="A64" s="1111"/>
      <c r="B64" s="286" t="s">
        <v>830</v>
      </c>
      <c r="C64" s="441">
        <v>20</v>
      </c>
      <c r="D64" s="441"/>
      <c r="E64" s="441">
        <v>20</v>
      </c>
      <c r="F64" s="381"/>
      <c r="G64" s="441">
        <v>20</v>
      </c>
      <c r="H64" s="381"/>
      <c r="I64" s="441">
        <v>22</v>
      </c>
      <c r="J64" s="381"/>
      <c r="K64" s="441">
        <v>22</v>
      </c>
      <c r="L64" s="381"/>
      <c r="M64" s="441">
        <v>10</v>
      </c>
      <c r="N64" s="381"/>
      <c r="O64" s="277">
        <v>0</v>
      </c>
      <c r="P64" s="276"/>
      <c r="Q64" s="278"/>
      <c r="R64" s="277">
        <v>0</v>
      </c>
      <c r="S64" s="414"/>
      <c r="T64" s="381"/>
      <c r="U64" s="277">
        <v>0</v>
      </c>
      <c r="V64" s="414"/>
      <c r="W64" s="415"/>
      <c r="X64" s="277">
        <v>0</v>
      </c>
      <c r="Y64" s="414"/>
      <c r="Z64" s="381"/>
      <c r="AA64" s="277">
        <v>0</v>
      </c>
      <c r="AB64" s="276"/>
      <c r="AC64" s="278"/>
      <c r="AD64" s="277">
        <v>0</v>
      </c>
      <c r="AE64" s="276"/>
      <c r="AF64" s="278"/>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row>
    <row r="65" spans="1:62" s="257" customFormat="1" ht="16.5" x14ac:dyDescent="0.35">
      <c r="A65" s="1111"/>
      <c r="B65" s="286" t="s">
        <v>831</v>
      </c>
      <c r="C65" s="441">
        <v>39</v>
      </c>
      <c r="D65" s="441"/>
      <c r="E65" s="441">
        <v>39</v>
      </c>
      <c r="F65" s="381"/>
      <c r="G65" s="441">
        <v>39</v>
      </c>
      <c r="H65" s="381"/>
      <c r="I65" s="441">
        <v>43</v>
      </c>
      <c r="J65" s="381"/>
      <c r="K65" s="441">
        <v>43</v>
      </c>
      <c r="L65" s="381"/>
      <c r="M65" s="441">
        <v>20</v>
      </c>
      <c r="N65" s="381"/>
      <c r="O65" s="277">
        <v>0</v>
      </c>
      <c r="P65" s="276"/>
      <c r="Q65" s="278"/>
      <c r="R65" s="277">
        <v>0</v>
      </c>
      <c r="S65" s="414"/>
      <c r="T65" s="381"/>
      <c r="U65" s="277">
        <v>0</v>
      </c>
      <c r="V65" s="414"/>
      <c r="W65" s="415"/>
      <c r="X65" s="277">
        <v>0</v>
      </c>
      <c r="Y65" s="414"/>
      <c r="Z65" s="381"/>
      <c r="AA65" s="277">
        <v>0</v>
      </c>
      <c r="AB65" s="276"/>
      <c r="AC65" s="278"/>
      <c r="AD65" s="277">
        <v>0</v>
      </c>
      <c r="AE65" s="276"/>
      <c r="AF65" s="278"/>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row>
    <row r="66" spans="1:62" s="257" customFormat="1" ht="16.5" x14ac:dyDescent="0.35">
      <c r="A66" s="1111"/>
      <c r="B66" s="286" t="s">
        <v>832</v>
      </c>
      <c r="C66" s="441">
        <v>39</v>
      </c>
      <c r="D66" s="441"/>
      <c r="E66" s="441">
        <v>39</v>
      </c>
      <c r="F66" s="381"/>
      <c r="G66" s="441">
        <v>39</v>
      </c>
      <c r="H66" s="381"/>
      <c r="I66" s="441">
        <v>43</v>
      </c>
      <c r="J66" s="381"/>
      <c r="K66" s="441">
        <v>43</v>
      </c>
      <c r="L66" s="381"/>
      <c r="M66" s="441">
        <v>20</v>
      </c>
      <c r="N66" s="381"/>
      <c r="O66" s="277">
        <v>0</v>
      </c>
      <c r="P66" s="276"/>
      <c r="Q66" s="278"/>
      <c r="R66" s="277">
        <v>0</v>
      </c>
      <c r="S66" s="414"/>
      <c r="T66" s="381"/>
      <c r="U66" s="277">
        <v>0</v>
      </c>
      <c r="V66" s="414"/>
      <c r="W66" s="415"/>
      <c r="X66" s="277">
        <v>0</v>
      </c>
      <c r="Y66" s="414"/>
      <c r="Z66" s="381"/>
      <c r="AA66" s="277">
        <v>0</v>
      </c>
      <c r="AB66" s="276"/>
      <c r="AC66" s="278"/>
      <c r="AD66" s="277">
        <v>0</v>
      </c>
      <c r="AE66" s="276"/>
      <c r="AF66" s="278"/>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row>
    <row r="67" spans="1:62" s="257" customFormat="1" ht="16.5" x14ac:dyDescent="0.35">
      <c r="A67" s="1111"/>
      <c r="B67" s="287" t="s">
        <v>833</v>
      </c>
      <c r="C67" s="442">
        <v>11</v>
      </c>
      <c r="D67" s="442"/>
      <c r="E67" s="442">
        <v>11</v>
      </c>
      <c r="F67" s="382"/>
      <c r="G67" s="442">
        <v>11</v>
      </c>
      <c r="H67" s="382"/>
      <c r="I67" s="442">
        <v>12</v>
      </c>
      <c r="J67" s="382"/>
      <c r="K67" s="442">
        <v>12</v>
      </c>
      <c r="L67" s="382"/>
      <c r="M67" s="442">
        <v>5</v>
      </c>
      <c r="N67" s="382"/>
      <c r="O67" s="288">
        <v>0</v>
      </c>
      <c r="P67" s="416"/>
      <c r="Q67" s="289"/>
      <c r="R67" s="288">
        <v>0</v>
      </c>
      <c r="S67" s="417"/>
      <c r="T67" s="382"/>
      <c r="U67" s="288">
        <v>0</v>
      </c>
      <c r="V67" s="417"/>
      <c r="W67" s="382"/>
      <c r="X67" s="288">
        <v>0</v>
      </c>
      <c r="Y67" s="417"/>
      <c r="Z67" s="382"/>
      <c r="AA67" s="288">
        <v>0</v>
      </c>
      <c r="AB67" s="416"/>
      <c r="AC67" s="289"/>
      <c r="AD67" s="288">
        <v>0</v>
      </c>
      <c r="AE67" s="416"/>
      <c r="AF67" s="289"/>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row>
    <row r="68" spans="1:62" s="257" customFormat="1" ht="16.5" x14ac:dyDescent="0.35">
      <c r="A68" s="1112"/>
      <c r="B68" s="282" t="s">
        <v>93</v>
      </c>
      <c r="C68" s="293">
        <f>SUM(C48:C67)</f>
        <v>526</v>
      </c>
      <c r="D68" s="293"/>
      <c r="E68" s="293">
        <f>SUM(E48:E67)</f>
        <v>526</v>
      </c>
      <c r="F68" s="290"/>
      <c r="G68" s="293">
        <f>SUM(G48:G67)</f>
        <v>526</v>
      </c>
      <c r="H68" s="290"/>
      <c r="I68" s="293">
        <f>SUM(I48:I67)</f>
        <v>577</v>
      </c>
      <c r="J68" s="290"/>
      <c r="K68" s="293">
        <f>SUM(K48:K67)</f>
        <v>577</v>
      </c>
      <c r="L68" s="290"/>
      <c r="M68" s="293">
        <f>SUM(M48:M67)</f>
        <v>256</v>
      </c>
      <c r="N68" s="291"/>
      <c r="O68" s="293">
        <f>SUM(O48:O67)</f>
        <v>0</v>
      </c>
      <c r="P68" s="418"/>
      <c r="Q68" s="290"/>
      <c r="R68" s="293">
        <f>SUM(R48:R67)</f>
        <v>0</v>
      </c>
      <c r="S68" s="418"/>
      <c r="T68" s="290"/>
      <c r="U68" s="419">
        <f>SUM(U48:U67)</f>
        <v>0</v>
      </c>
      <c r="V68" s="418"/>
      <c r="W68" s="290"/>
      <c r="X68" s="419">
        <f>SUM(X48:X67)</f>
        <v>0</v>
      </c>
      <c r="Y68" s="418"/>
      <c r="Z68" s="290"/>
      <c r="AA68" s="419">
        <f>SUM(AA48:AA67)</f>
        <v>0</v>
      </c>
      <c r="AB68" s="418"/>
      <c r="AC68" s="290"/>
      <c r="AD68" s="419">
        <f>SUM(AD48:AD67)</f>
        <v>0</v>
      </c>
      <c r="AE68" s="418"/>
      <c r="AF68" s="290"/>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row>
    <row r="69" spans="1:62" x14ac:dyDescent="0.35">
      <c r="O69" s="257"/>
      <c r="P69" s="257"/>
      <c r="Q69" s="257"/>
      <c r="R69" s="257"/>
      <c r="S69" s="257"/>
      <c r="T69" s="257"/>
      <c r="U69" s="257"/>
      <c r="V69" s="257"/>
      <c r="W69" s="257"/>
      <c r="X69" s="257"/>
      <c r="Y69" s="257"/>
      <c r="Z69" s="257"/>
      <c r="AA69" s="257"/>
      <c r="AB69" s="257"/>
      <c r="AC69" s="257"/>
      <c r="AD69" s="257"/>
      <c r="AE69" s="257"/>
      <c r="AF69" s="257"/>
      <c r="AG69" s="257"/>
      <c r="AH69" s="257"/>
      <c r="AI69" s="257"/>
      <c r="AJ69" s="257"/>
    </row>
  </sheetData>
  <mergeCells count="54">
    <mergeCell ref="O21:Q21"/>
    <mergeCell ref="R21:T21"/>
    <mergeCell ref="U21:W21"/>
    <mergeCell ref="X46:Z46"/>
    <mergeCell ref="AA46:AC46"/>
    <mergeCell ref="O46:Q46"/>
    <mergeCell ref="R46:T46"/>
    <mergeCell ref="U46:W46"/>
    <mergeCell ref="A45:A68"/>
    <mergeCell ref="B45:B47"/>
    <mergeCell ref="C45:N45"/>
    <mergeCell ref="O45:AF45"/>
    <mergeCell ref="C46:D46"/>
    <mergeCell ref="E46:F46"/>
    <mergeCell ref="G46:H46"/>
    <mergeCell ref="AD46:AF46"/>
    <mergeCell ref="I46:J46"/>
    <mergeCell ref="K46:L46"/>
    <mergeCell ref="M46:N4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14:A16"/>
    <mergeCell ref="K14:L16"/>
    <mergeCell ref="M14:O14"/>
    <mergeCell ref="M15:O15"/>
    <mergeCell ref="M16:O16"/>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s>
  <pageMargins left="0.7" right="0.7" top="0.75" bottom="0.75" header="0.3" footer="0.3"/>
  <pageSetup paperSize="5" scale="15" fitToHeight="0"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zoomScale="70" zoomScaleNormal="70" workbookViewId="0">
      <selection activeCell="D11" sqref="D11:E11"/>
    </sheetView>
  </sheetViews>
  <sheetFormatPr baseColWidth="10" defaultColWidth="11.453125" defaultRowHeight="14.5" x14ac:dyDescent="0.35"/>
  <cols>
    <col min="1" max="1" width="17.6328125" customWidth="1"/>
    <col min="2" max="2" width="15.453125" customWidth="1"/>
    <col min="3" max="3" width="25.453125" customWidth="1"/>
    <col min="4" max="4" width="56.453125" customWidth="1"/>
    <col min="5" max="5" width="34" customWidth="1"/>
  </cols>
  <sheetData>
    <row r="1" spans="1:6" ht="22.5" customHeight="1" thickTop="1" thickBot="1" x14ac:dyDescent="0.4">
      <c r="A1" s="1135"/>
      <c r="B1" s="1136" t="s">
        <v>357</v>
      </c>
      <c r="C1" s="1136"/>
      <c r="D1" s="510"/>
      <c r="E1" s="294" t="s">
        <v>358</v>
      </c>
      <c r="F1" s="295"/>
    </row>
    <row r="2" spans="1:6" ht="22.5" customHeight="1" thickBot="1" x14ac:dyDescent="0.4">
      <c r="A2" s="1135"/>
      <c r="B2" s="1137" t="s">
        <v>359</v>
      </c>
      <c r="C2" s="1137"/>
      <c r="D2" s="516"/>
      <c r="E2" s="296" t="s">
        <v>360</v>
      </c>
      <c r="F2" s="295"/>
    </row>
    <row r="3" spans="1:6" ht="31.5" customHeight="1" thickBot="1" x14ac:dyDescent="0.4">
      <c r="A3" s="1135"/>
      <c r="B3" s="1139" t="s">
        <v>120</v>
      </c>
      <c r="C3" s="1140"/>
      <c r="D3" s="1140"/>
      <c r="E3" s="297" t="s">
        <v>361</v>
      </c>
      <c r="F3" s="295"/>
    </row>
    <row r="4" spans="1:6" ht="22.5" customHeight="1" thickBot="1" x14ac:dyDescent="0.4">
      <c r="A4" s="1135"/>
      <c r="B4" s="1141" t="s">
        <v>835</v>
      </c>
      <c r="C4" s="1142"/>
      <c r="D4" s="1142"/>
      <c r="E4" s="297" t="s">
        <v>836</v>
      </c>
      <c r="F4" s="295"/>
    </row>
    <row r="5" spans="1:6" ht="22.5" customHeight="1" thickBot="1" x14ac:dyDescent="0.4">
      <c r="A5" s="210"/>
      <c r="B5" s="44"/>
      <c r="C5" s="44"/>
      <c r="D5" s="44"/>
      <c r="E5" s="211"/>
    </row>
    <row r="6" spans="1:6" ht="38.25" customHeight="1" thickBot="1" x14ac:dyDescent="0.4">
      <c r="A6" s="212" t="s">
        <v>124</v>
      </c>
      <c r="B6" s="1143" t="s">
        <v>365</v>
      </c>
      <c r="C6" s="1144"/>
      <c r="D6" s="1144"/>
      <c r="E6" s="1145"/>
    </row>
    <row r="7" spans="1:6" ht="15" thickBot="1" x14ac:dyDescent="0.4">
      <c r="A7" s="62"/>
      <c r="B7" s="62"/>
      <c r="C7" s="62"/>
      <c r="D7" s="62"/>
      <c r="E7" s="62"/>
    </row>
    <row r="8" spans="1:6" x14ac:dyDescent="0.35">
      <c r="A8" s="1020" t="s">
        <v>837</v>
      </c>
      <c r="B8" s="1015"/>
      <c r="C8" s="1015"/>
      <c r="D8" s="1015"/>
      <c r="E8" s="1138"/>
    </row>
    <row r="9" spans="1:6" ht="45.75" customHeight="1" thickBot="1" x14ac:dyDescent="0.4">
      <c r="A9" s="221" t="s">
        <v>270</v>
      </c>
      <c r="B9" s="221" t="s">
        <v>272</v>
      </c>
      <c r="C9" s="220" t="s">
        <v>274</v>
      </c>
      <c r="D9" s="1133" t="s">
        <v>276</v>
      </c>
      <c r="E9" s="1134"/>
    </row>
    <row r="10" spans="1:6" ht="28" x14ac:dyDescent="0.35">
      <c r="A10" s="63">
        <v>46081</v>
      </c>
      <c r="B10" s="209">
        <v>46085</v>
      </c>
      <c r="C10" s="69" t="s">
        <v>838</v>
      </c>
      <c r="D10" s="783" t="s">
        <v>839</v>
      </c>
      <c r="E10" s="1132"/>
    </row>
    <row r="11" spans="1:6" ht="42" x14ac:dyDescent="0.35">
      <c r="A11" s="63">
        <v>46140</v>
      </c>
      <c r="B11" s="63">
        <v>46140</v>
      </c>
      <c r="C11" s="69" t="s">
        <v>845</v>
      </c>
      <c r="D11" s="783" t="s">
        <v>846</v>
      </c>
      <c r="E11" s="1132"/>
    </row>
    <row r="12" spans="1:6" x14ac:dyDescent="0.35">
      <c r="A12" s="63"/>
      <c r="B12" s="209"/>
      <c r="C12" s="69"/>
      <c r="D12" s="783"/>
      <c r="E12" s="1132"/>
    </row>
    <row r="13" spans="1:6" x14ac:dyDescent="0.35">
      <c r="A13" s="63"/>
      <c r="B13" s="209"/>
      <c r="C13" s="69"/>
      <c r="D13" s="783"/>
      <c r="E13" s="1132"/>
    </row>
    <row r="14" spans="1:6" x14ac:dyDescent="0.35">
      <c r="A14" s="65"/>
      <c r="B14" s="64"/>
      <c r="C14" s="70"/>
      <c r="D14" s="793"/>
      <c r="E14" s="1128"/>
    </row>
    <row r="15" spans="1:6" x14ac:dyDescent="0.35">
      <c r="A15" s="65"/>
      <c r="B15" s="64"/>
      <c r="C15" s="70"/>
      <c r="D15" s="793"/>
      <c r="E15" s="1128"/>
    </row>
    <row r="16" spans="1:6" x14ac:dyDescent="0.35">
      <c r="A16" s="66"/>
      <c r="B16" s="64"/>
      <c r="C16" s="69"/>
      <c r="D16" s="793"/>
      <c r="E16" s="1128"/>
    </row>
    <row r="17" spans="1:5" x14ac:dyDescent="0.35">
      <c r="A17" s="67"/>
      <c r="B17" s="68"/>
      <c r="C17" s="71"/>
      <c r="D17" s="793"/>
      <c r="E17" s="1128"/>
    </row>
    <row r="18" spans="1:5" x14ac:dyDescent="0.35">
      <c r="A18" s="181"/>
      <c r="B18" s="182"/>
      <c r="C18" s="182"/>
      <c r="D18" s="793"/>
      <c r="E18" s="1128"/>
    </row>
    <row r="19" spans="1:5" x14ac:dyDescent="0.35">
      <c r="A19" s="181"/>
      <c r="B19" s="182"/>
      <c r="C19" s="182"/>
      <c r="D19" s="793"/>
      <c r="E19" s="1128"/>
    </row>
    <row r="20" spans="1:5" x14ac:dyDescent="0.35">
      <c r="A20" s="181"/>
      <c r="B20" s="182"/>
      <c r="C20" s="182"/>
      <c r="D20" s="793"/>
      <c r="E20" s="1128"/>
    </row>
    <row r="21" spans="1:5" x14ac:dyDescent="0.35">
      <c r="A21" s="181"/>
      <c r="B21" s="182"/>
      <c r="C21" s="182"/>
      <c r="D21" s="793"/>
      <c r="E21" s="1128"/>
    </row>
    <row r="22" spans="1:5" x14ac:dyDescent="0.35">
      <c r="A22" s="181"/>
      <c r="B22" s="182"/>
      <c r="C22" s="182"/>
      <c r="D22" s="793"/>
      <c r="E22" s="1128"/>
    </row>
    <row r="23" spans="1:5" x14ac:dyDescent="0.35">
      <c r="A23" s="181"/>
      <c r="B23" s="182"/>
      <c r="C23" s="182"/>
      <c r="D23" s="793"/>
      <c r="E23" s="1128"/>
    </row>
    <row r="24" spans="1:5" x14ac:dyDescent="0.35">
      <c r="A24" s="181"/>
      <c r="B24" s="182"/>
      <c r="C24" s="182"/>
      <c r="D24" s="793"/>
      <c r="E24" s="1128"/>
    </row>
    <row r="25" spans="1:5" x14ac:dyDescent="0.35">
      <c r="A25" s="181"/>
      <c r="B25" s="182"/>
      <c r="C25" s="182"/>
      <c r="D25" s="793"/>
      <c r="E25" s="1128"/>
    </row>
    <row r="26" spans="1:5" x14ac:dyDescent="0.35">
      <c r="A26" s="181"/>
      <c r="B26" s="182"/>
      <c r="C26" s="182"/>
      <c r="D26" s="793"/>
      <c r="E26" s="1128"/>
    </row>
    <row r="27" spans="1:5" x14ac:dyDescent="0.35">
      <c r="A27" s="181"/>
      <c r="B27" s="182"/>
      <c r="C27" s="182"/>
      <c r="D27" s="793"/>
      <c r="E27" s="1128"/>
    </row>
    <row r="28" spans="1:5" x14ac:dyDescent="0.35">
      <c r="A28" s="181"/>
      <c r="B28" s="182"/>
      <c r="C28" s="182"/>
      <c r="D28" s="793"/>
      <c r="E28" s="1128"/>
    </row>
    <row r="29" spans="1:5" x14ac:dyDescent="0.35">
      <c r="A29" s="181"/>
      <c r="B29" s="182"/>
      <c r="C29" s="182"/>
      <c r="D29" s="793"/>
      <c r="E29" s="1128"/>
    </row>
    <row r="30" spans="1:5" x14ac:dyDescent="0.35">
      <c r="A30" s="181"/>
      <c r="B30" s="182"/>
      <c r="C30" s="182"/>
      <c r="D30" s="793"/>
      <c r="E30" s="1128"/>
    </row>
    <row r="31" spans="1:5" x14ac:dyDescent="0.35">
      <c r="A31" s="181"/>
      <c r="B31" s="182"/>
      <c r="C31" s="182"/>
      <c r="D31" s="793"/>
      <c r="E31" s="1128"/>
    </row>
    <row r="32" spans="1:5" x14ac:dyDescent="0.35">
      <c r="A32" s="181"/>
      <c r="B32" s="182"/>
      <c r="C32" s="182"/>
      <c r="D32" s="793"/>
      <c r="E32" s="1128"/>
    </row>
    <row r="33" spans="1:5" x14ac:dyDescent="0.35">
      <c r="A33" s="181"/>
      <c r="B33" s="182"/>
      <c r="C33" s="182"/>
      <c r="D33" s="793"/>
      <c r="E33" s="1128"/>
    </row>
    <row r="34" spans="1:5" x14ac:dyDescent="0.35">
      <c r="A34" s="181"/>
      <c r="B34" s="182"/>
      <c r="C34" s="182"/>
      <c r="D34" s="793"/>
      <c r="E34" s="1128"/>
    </row>
    <row r="35" spans="1:5" ht="15" thickBot="1" x14ac:dyDescent="0.4">
      <c r="A35" s="183"/>
      <c r="B35" s="184"/>
      <c r="C35" s="184"/>
      <c r="D35" s="1129"/>
      <c r="E35" s="1130"/>
    </row>
    <row r="36" spans="1:5" s="180" customFormat="1" x14ac:dyDescent="0.35">
      <c r="D36" s="1131"/>
      <c r="E36" s="1131"/>
    </row>
  </sheetData>
  <mergeCells count="35">
    <mergeCell ref="A1:A4"/>
    <mergeCell ref="B1:D1"/>
    <mergeCell ref="B2:D2"/>
    <mergeCell ref="A8:E8"/>
    <mergeCell ref="B3:D3"/>
    <mergeCell ref="B4:D4"/>
    <mergeCell ref="B6:E6"/>
    <mergeCell ref="D10:E10"/>
    <mergeCell ref="D11:E11"/>
    <mergeCell ref="D12:E12"/>
    <mergeCell ref="D13:E13"/>
    <mergeCell ref="D9:E9"/>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34:E34"/>
    <mergeCell ref="D35:E35"/>
    <mergeCell ref="D36:E36"/>
    <mergeCell ref="D29:E29"/>
    <mergeCell ref="D30:E30"/>
    <mergeCell ref="D31:E31"/>
    <mergeCell ref="D32:E32"/>
    <mergeCell ref="D33:E33"/>
  </mergeCells>
  <pageMargins left="0.25" right="0.25" top="0.75" bottom="0.75" header="0.3" footer="0.3"/>
  <pageSetup paperSize="5"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8" workbookViewId="0">
      <selection activeCell="A24" sqref="A24"/>
    </sheetView>
  </sheetViews>
  <sheetFormatPr baseColWidth="10" defaultColWidth="10.90625" defaultRowHeight="14" x14ac:dyDescent="0.35"/>
  <cols>
    <col min="1" max="1" width="53" style="225" customWidth="1"/>
    <col min="2" max="2" width="78.453125" style="225" customWidth="1"/>
    <col min="3" max="3" width="36.453125" style="225" customWidth="1"/>
    <col min="4" max="4" width="31.08984375" style="225" customWidth="1"/>
    <col min="5" max="5" width="70.08984375" style="225" customWidth="1"/>
    <col min="6" max="6" width="17.453125" style="225" customWidth="1"/>
    <col min="7" max="8" width="21.90625" style="225" customWidth="1"/>
    <col min="9" max="9" width="19.453125" style="225" customWidth="1"/>
    <col min="10" max="10" width="42" style="225" customWidth="1"/>
    <col min="11" max="256" width="10.90625" style="225"/>
    <col min="257" max="257" width="72" style="225" bestFit="1" customWidth="1"/>
    <col min="258" max="258" width="78.453125" style="225" customWidth="1"/>
    <col min="259" max="259" width="10.90625" style="225"/>
    <col min="260" max="260" width="31.08984375" style="225" customWidth="1"/>
    <col min="261" max="261" width="70.08984375" style="225" customWidth="1"/>
    <col min="262" max="262" width="17.453125" style="225" customWidth="1"/>
    <col min="263" max="264" width="21.90625" style="225" customWidth="1"/>
    <col min="265" max="265" width="19.453125" style="225" customWidth="1"/>
    <col min="266" max="266" width="42" style="225" customWidth="1"/>
    <col min="267" max="512" width="10.90625" style="225"/>
    <col min="513" max="513" width="72" style="225" bestFit="1" customWidth="1"/>
    <col min="514" max="514" width="78.453125" style="225" customWidth="1"/>
    <col min="515" max="515" width="10.90625" style="225"/>
    <col min="516" max="516" width="31.08984375" style="225" customWidth="1"/>
    <col min="517" max="517" width="70.08984375" style="225" customWidth="1"/>
    <col min="518" max="518" width="17.453125" style="225" customWidth="1"/>
    <col min="519" max="520" width="21.90625" style="225" customWidth="1"/>
    <col min="521" max="521" width="19.453125" style="225" customWidth="1"/>
    <col min="522" max="522" width="42" style="225" customWidth="1"/>
    <col min="523" max="768" width="10.90625" style="225"/>
    <col min="769" max="769" width="72" style="225" bestFit="1" customWidth="1"/>
    <col min="770" max="770" width="78.453125" style="225" customWidth="1"/>
    <col min="771" max="771" width="10.90625" style="225"/>
    <col min="772" max="772" width="31.08984375" style="225" customWidth="1"/>
    <col min="773" max="773" width="70.08984375" style="225" customWidth="1"/>
    <col min="774" max="774" width="17.453125" style="225" customWidth="1"/>
    <col min="775" max="776" width="21.90625" style="225" customWidth="1"/>
    <col min="777" max="777" width="19.453125" style="225" customWidth="1"/>
    <col min="778" max="778" width="42" style="225" customWidth="1"/>
    <col min="779" max="1024" width="10.90625" style="225"/>
    <col min="1025" max="1025" width="72" style="225" bestFit="1" customWidth="1"/>
    <col min="1026" max="1026" width="78.453125" style="225" customWidth="1"/>
    <col min="1027" max="1027" width="10.90625" style="225"/>
    <col min="1028" max="1028" width="31.08984375" style="225" customWidth="1"/>
    <col min="1029" max="1029" width="70.08984375" style="225" customWidth="1"/>
    <col min="1030" max="1030" width="17.453125" style="225" customWidth="1"/>
    <col min="1031" max="1032" width="21.90625" style="225" customWidth="1"/>
    <col min="1033" max="1033" width="19.453125" style="225" customWidth="1"/>
    <col min="1034" max="1034" width="42" style="225" customWidth="1"/>
    <col min="1035" max="1280" width="10.90625" style="225"/>
    <col min="1281" max="1281" width="72" style="225" bestFit="1" customWidth="1"/>
    <col min="1282" max="1282" width="78.453125" style="225" customWidth="1"/>
    <col min="1283" max="1283" width="10.90625" style="225"/>
    <col min="1284" max="1284" width="31.08984375" style="225" customWidth="1"/>
    <col min="1285" max="1285" width="70.08984375" style="225" customWidth="1"/>
    <col min="1286" max="1286" width="17.453125" style="225" customWidth="1"/>
    <col min="1287" max="1288" width="21.90625" style="225" customWidth="1"/>
    <col min="1289" max="1289" width="19.453125" style="225" customWidth="1"/>
    <col min="1290" max="1290" width="42" style="225" customWidth="1"/>
    <col min="1291" max="1536" width="10.90625" style="225"/>
    <col min="1537" max="1537" width="72" style="225" bestFit="1" customWidth="1"/>
    <col min="1538" max="1538" width="78.453125" style="225" customWidth="1"/>
    <col min="1539" max="1539" width="10.90625" style="225"/>
    <col min="1540" max="1540" width="31.08984375" style="225" customWidth="1"/>
    <col min="1541" max="1541" width="70.08984375" style="225" customWidth="1"/>
    <col min="1542" max="1542" width="17.453125" style="225" customWidth="1"/>
    <col min="1543" max="1544" width="21.90625" style="225" customWidth="1"/>
    <col min="1545" max="1545" width="19.453125" style="225" customWidth="1"/>
    <col min="1546" max="1546" width="42" style="225" customWidth="1"/>
    <col min="1547" max="1792" width="10.90625" style="225"/>
    <col min="1793" max="1793" width="72" style="225" bestFit="1" customWidth="1"/>
    <col min="1794" max="1794" width="78.453125" style="225" customWidth="1"/>
    <col min="1795" max="1795" width="10.90625" style="225"/>
    <col min="1796" max="1796" width="31.08984375" style="225" customWidth="1"/>
    <col min="1797" max="1797" width="70.08984375" style="225" customWidth="1"/>
    <col min="1798" max="1798" width="17.453125" style="225" customWidth="1"/>
    <col min="1799" max="1800" width="21.90625" style="225" customWidth="1"/>
    <col min="1801" max="1801" width="19.453125" style="225" customWidth="1"/>
    <col min="1802" max="1802" width="42" style="225" customWidth="1"/>
    <col min="1803" max="2048" width="10.90625" style="225"/>
    <col min="2049" max="2049" width="72" style="225" bestFit="1" customWidth="1"/>
    <col min="2050" max="2050" width="78.453125" style="225" customWidth="1"/>
    <col min="2051" max="2051" width="10.90625" style="225"/>
    <col min="2052" max="2052" width="31.08984375" style="225" customWidth="1"/>
    <col min="2053" max="2053" width="70.08984375" style="225" customWidth="1"/>
    <col min="2054" max="2054" width="17.453125" style="225" customWidth="1"/>
    <col min="2055" max="2056" width="21.90625" style="225" customWidth="1"/>
    <col min="2057" max="2057" width="19.453125" style="225" customWidth="1"/>
    <col min="2058" max="2058" width="42" style="225" customWidth="1"/>
    <col min="2059" max="2304" width="10.90625" style="225"/>
    <col min="2305" max="2305" width="72" style="225" bestFit="1" customWidth="1"/>
    <col min="2306" max="2306" width="78.453125" style="225" customWidth="1"/>
    <col min="2307" max="2307" width="10.90625" style="225"/>
    <col min="2308" max="2308" width="31.08984375" style="225" customWidth="1"/>
    <col min="2309" max="2309" width="70.08984375" style="225" customWidth="1"/>
    <col min="2310" max="2310" width="17.453125" style="225" customWidth="1"/>
    <col min="2311" max="2312" width="21.90625" style="225" customWidth="1"/>
    <col min="2313" max="2313" width="19.453125" style="225" customWidth="1"/>
    <col min="2314" max="2314" width="42" style="225" customWidth="1"/>
    <col min="2315" max="2560" width="10.90625" style="225"/>
    <col min="2561" max="2561" width="72" style="225" bestFit="1" customWidth="1"/>
    <col min="2562" max="2562" width="78.453125" style="225" customWidth="1"/>
    <col min="2563" max="2563" width="10.90625" style="225"/>
    <col min="2564" max="2564" width="31.08984375" style="225" customWidth="1"/>
    <col min="2565" max="2565" width="70.08984375" style="225" customWidth="1"/>
    <col min="2566" max="2566" width="17.453125" style="225" customWidth="1"/>
    <col min="2567" max="2568" width="21.90625" style="225" customWidth="1"/>
    <col min="2569" max="2569" width="19.453125" style="225" customWidth="1"/>
    <col min="2570" max="2570" width="42" style="225" customWidth="1"/>
    <col min="2571" max="2816" width="10.90625" style="225"/>
    <col min="2817" max="2817" width="72" style="225" bestFit="1" customWidth="1"/>
    <col min="2818" max="2818" width="78.453125" style="225" customWidth="1"/>
    <col min="2819" max="2819" width="10.90625" style="225"/>
    <col min="2820" max="2820" width="31.08984375" style="225" customWidth="1"/>
    <col min="2821" max="2821" width="70.08984375" style="225" customWidth="1"/>
    <col min="2822" max="2822" width="17.453125" style="225" customWidth="1"/>
    <col min="2823" max="2824" width="21.90625" style="225" customWidth="1"/>
    <col min="2825" max="2825" width="19.453125" style="225" customWidth="1"/>
    <col min="2826" max="2826" width="42" style="225" customWidth="1"/>
    <col min="2827" max="3072" width="10.90625" style="225"/>
    <col min="3073" max="3073" width="72" style="225" bestFit="1" customWidth="1"/>
    <col min="3074" max="3074" width="78.453125" style="225" customWidth="1"/>
    <col min="3075" max="3075" width="10.90625" style="225"/>
    <col min="3076" max="3076" width="31.08984375" style="225" customWidth="1"/>
    <col min="3077" max="3077" width="70.08984375" style="225" customWidth="1"/>
    <col min="3078" max="3078" width="17.453125" style="225" customWidth="1"/>
    <col min="3079" max="3080" width="21.90625" style="225" customWidth="1"/>
    <col min="3081" max="3081" width="19.453125" style="225" customWidth="1"/>
    <col min="3082" max="3082" width="42" style="225" customWidth="1"/>
    <col min="3083" max="3328" width="10.90625" style="225"/>
    <col min="3329" max="3329" width="72" style="225" bestFit="1" customWidth="1"/>
    <col min="3330" max="3330" width="78.453125" style="225" customWidth="1"/>
    <col min="3331" max="3331" width="10.90625" style="225"/>
    <col min="3332" max="3332" width="31.08984375" style="225" customWidth="1"/>
    <col min="3333" max="3333" width="70.08984375" style="225" customWidth="1"/>
    <col min="3334" max="3334" width="17.453125" style="225" customWidth="1"/>
    <col min="3335" max="3336" width="21.90625" style="225" customWidth="1"/>
    <col min="3337" max="3337" width="19.453125" style="225" customWidth="1"/>
    <col min="3338" max="3338" width="42" style="225" customWidth="1"/>
    <col min="3339" max="3584" width="10.90625" style="225"/>
    <col min="3585" max="3585" width="72" style="225" bestFit="1" customWidth="1"/>
    <col min="3586" max="3586" width="78.453125" style="225" customWidth="1"/>
    <col min="3587" max="3587" width="10.90625" style="225"/>
    <col min="3588" max="3588" width="31.08984375" style="225" customWidth="1"/>
    <col min="3589" max="3589" width="70.08984375" style="225" customWidth="1"/>
    <col min="3590" max="3590" width="17.453125" style="225" customWidth="1"/>
    <col min="3591" max="3592" width="21.90625" style="225" customWidth="1"/>
    <col min="3593" max="3593" width="19.453125" style="225" customWidth="1"/>
    <col min="3594" max="3594" width="42" style="225" customWidth="1"/>
    <col min="3595" max="3840" width="10.90625" style="225"/>
    <col min="3841" max="3841" width="72" style="225" bestFit="1" customWidth="1"/>
    <col min="3842" max="3842" width="78.453125" style="225" customWidth="1"/>
    <col min="3843" max="3843" width="10.90625" style="225"/>
    <col min="3844" max="3844" width="31.08984375" style="225" customWidth="1"/>
    <col min="3845" max="3845" width="70.08984375" style="225" customWidth="1"/>
    <col min="3846" max="3846" width="17.453125" style="225" customWidth="1"/>
    <col min="3847" max="3848" width="21.90625" style="225" customWidth="1"/>
    <col min="3849" max="3849" width="19.453125" style="225" customWidth="1"/>
    <col min="3850" max="3850" width="42" style="225" customWidth="1"/>
    <col min="3851" max="4096" width="10.90625" style="225"/>
    <col min="4097" max="4097" width="72" style="225" bestFit="1" customWidth="1"/>
    <col min="4098" max="4098" width="78.453125" style="225" customWidth="1"/>
    <col min="4099" max="4099" width="10.90625" style="225"/>
    <col min="4100" max="4100" width="31.08984375" style="225" customWidth="1"/>
    <col min="4101" max="4101" width="70.08984375" style="225" customWidth="1"/>
    <col min="4102" max="4102" width="17.453125" style="225" customWidth="1"/>
    <col min="4103" max="4104" width="21.90625" style="225" customWidth="1"/>
    <col min="4105" max="4105" width="19.453125" style="225" customWidth="1"/>
    <col min="4106" max="4106" width="42" style="225" customWidth="1"/>
    <col min="4107" max="4352" width="10.90625" style="225"/>
    <col min="4353" max="4353" width="72" style="225" bestFit="1" customWidth="1"/>
    <col min="4354" max="4354" width="78.453125" style="225" customWidth="1"/>
    <col min="4355" max="4355" width="10.90625" style="225"/>
    <col min="4356" max="4356" width="31.08984375" style="225" customWidth="1"/>
    <col min="4357" max="4357" width="70.08984375" style="225" customWidth="1"/>
    <col min="4358" max="4358" width="17.453125" style="225" customWidth="1"/>
    <col min="4359" max="4360" width="21.90625" style="225" customWidth="1"/>
    <col min="4361" max="4361" width="19.453125" style="225" customWidth="1"/>
    <col min="4362" max="4362" width="42" style="225" customWidth="1"/>
    <col min="4363" max="4608" width="10.90625" style="225"/>
    <col min="4609" max="4609" width="72" style="225" bestFit="1" customWidth="1"/>
    <col min="4610" max="4610" width="78.453125" style="225" customWidth="1"/>
    <col min="4611" max="4611" width="10.90625" style="225"/>
    <col min="4612" max="4612" width="31.08984375" style="225" customWidth="1"/>
    <col min="4613" max="4613" width="70.08984375" style="225" customWidth="1"/>
    <col min="4614" max="4614" width="17.453125" style="225" customWidth="1"/>
    <col min="4615" max="4616" width="21.90625" style="225" customWidth="1"/>
    <col min="4617" max="4617" width="19.453125" style="225" customWidth="1"/>
    <col min="4618" max="4618" width="42" style="225" customWidth="1"/>
    <col min="4619" max="4864" width="10.90625" style="225"/>
    <col min="4865" max="4865" width="72" style="225" bestFit="1" customWidth="1"/>
    <col min="4866" max="4866" width="78.453125" style="225" customWidth="1"/>
    <col min="4867" max="4867" width="10.90625" style="225"/>
    <col min="4868" max="4868" width="31.08984375" style="225" customWidth="1"/>
    <col min="4869" max="4869" width="70.08984375" style="225" customWidth="1"/>
    <col min="4870" max="4870" width="17.453125" style="225" customWidth="1"/>
    <col min="4871" max="4872" width="21.90625" style="225" customWidth="1"/>
    <col min="4873" max="4873" width="19.453125" style="225" customWidth="1"/>
    <col min="4874" max="4874" width="42" style="225" customWidth="1"/>
    <col min="4875" max="5120" width="10.90625" style="225"/>
    <col min="5121" max="5121" width="72" style="225" bestFit="1" customWidth="1"/>
    <col min="5122" max="5122" width="78.453125" style="225" customWidth="1"/>
    <col min="5123" max="5123" width="10.90625" style="225"/>
    <col min="5124" max="5124" width="31.08984375" style="225" customWidth="1"/>
    <col min="5125" max="5125" width="70.08984375" style="225" customWidth="1"/>
    <col min="5126" max="5126" width="17.453125" style="225" customWidth="1"/>
    <col min="5127" max="5128" width="21.90625" style="225" customWidth="1"/>
    <col min="5129" max="5129" width="19.453125" style="225" customWidth="1"/>
    <col min="5130" max="5130" width="42" style="225" customWidth="1"/>
    <col min="5131" max="5376" width="10.90625" style="225"/>
    <col min="5377" max="5377" width="72" style="225" bestFit="1" customWidth="1"/>
    <col min="5378" max="5378" width="78.453125" style="225" customWidth="1"/>
    <col min="5379" max="5379" width="10.90625" style="225"/>
    <col min="5380" max="5380" width="31.08984375" style="225" customWidth="1"/>
    <col min="5381" max="5381" width="70.08984375" style="225" customWidth="1"/>
    <col min="5382" max="5382" width="17.453125" style="225" customWidth="1"/>
    <col min="5383" max="5384" width="21.90625" style="225" customWidth="1"/>
    <col min="5385" max="5385" width="19.453125" style="225" customWidth="1"/>
    <col min="5386" max="5386" width="42" style="225" customWidth="1"/>
    <col min="5387" max="5632" width="10.90625" style="225"/>
    <col min="5633" max="5633" width="72" style="225" bestFit="1" customWidth="1"/>
    <col min="5634" max="5634" width="78.453125" style="225" customWidth="1"/>
    <col min="5635" max="5635" width="10.90625" style="225"/>
    <col min="5636" max="5636" width="31.08984375" style="225" customWidth="1"/>
    <col min="5637" max="5637" width="70.08984375" style="225" customWidth="1"/>
    <col min="5638" max="5638" width="17.453125" style="225" customWidth="1"/>
    <col min="5639" max="5640" width="21.90625" style="225" customWidth="1"/>
    <col min="5641" max="5641" width="19.453125" style="225" customWidth="1"/>
    <col min="5642" max="5642" width="42" style="225" customWidth="1"/>
    <col min="5643" max="5888" width="10.90625" style="225"/>
    <col min="5889" max="5889" width="72" style="225" bestFit="1" customWidth="1"/>
    <col min="5890" max="5890" width="78.453125" style="225" customWidth="1"/>
    <col min="5891" max="5891" width="10.90625" style="225"/>
    <col min="5892" max="5892" width="31.08984375" style="225" customWidth="1"/>
    <col min="5893" max="5893" width="70.08984375" style="225" customWidth="1"/>
    <col min="5894" max="5894" width="17.453125" style="225" customWidth="1"/>
    <col min="5895" max="5896" width="21.90625" style="225" customWidth="1"/>
    <col min="5897" max="5897" width="19.453125" style="225" customWidth="1"/>
    <col min="5898" max="5898" width="42" style="225" customWidth="1"/>
    <col min="5899" max="6144" width="10.90625" style="225"/>
    <col min="6145" max="6145" width="72" style="225" bestFit="1" customWidth="1"/>
    <col min="6146" max="6146" width="78.453125" style="225" customWidth="1"/>
    <col min="6147" max="6147" width="10.90625" style="225"/>
    <col min="6148" max="6148" width="31.08984375" style="225" customWidth="1"/>
    <col min="6149" max="6149" width="70.08984375" style="225" customWidth="1"/>
    <col min="6150" max="6150" width="17.453125" style="225" customWidth="1"/>
    <col min="6151" max="6152" width="21.90625" style="225" customWidth="1"/>
    <col min="6153" max="6153" width="19.453125" style="225" customWidth="1"/>
    <col min="6154" max="6154" width="42" style="225" customWidth="1"/>
    <col min="6155" max="6400" width="10.90625" style="225"/>
    <col min="6401" max="6401" width="72" style="225" bestFit="1" customWidth="1"/>
    <col min="6402" max="6402" width="78.453125" style="225" customWidth="1"/>
    <col min="6403" max="6403" width="10.90625" style="225"/>
    <col min="6404" max="6404" width="31.08984375" style="225" customWidth="1"/>
    <col min="6405" max="6405" width="70.08984375" style="225" customWidth="1"/>
    <col min="6406" max="6406" width="17.453125" style="225" customWidth="1"/>
    <col min="6407" max="6408" width="21.90625" style="225" customWidth="1"/>
    <col min="6409" max="6409" width="19.453125" style="225" customWidth="1"/>
    <col min="6410" max="6410" width="42" style="225" customWidth="1"/>
    <col min="6411" max="6656" width="10.90625" style="225"/>
    <col min="6657" max="6657" width="72" style="225" bestFit="1" customWidth="1"/>
    <col min="6658" max="6658" width="78.453125" style="225" customWidth="1"/>
    <col min="6659" max="6659" width="10.90625" style="225"/>
    <col min="6660" max="6660" width="31.08984375" style="225" customWidth="1"/>
    <col min="6661" max="6661" width="70.08984375" style="225" customWidth="1"/>
    <col min="6662" max="6662" width="17.453125" style="225" customWidth="1"/>
    <col min="6663" max="6664" width="21.90625" style="225" customWidth="1"/>
    <col min="6665" max="6665" width="19.453125" style="225" customWidth="1"/>
    <col min="6666" max="6666" width="42" style="225" customWidth="1"/>
    <col min="6667" max="6912" width="10.90625" style="225"/>
    <col min="6913" max="6913" width="72" style="225" bestFit="1" customWidth="1"/>
    <col min="6914" max="6914" width="78.453125" style="225" customWidth="1"/>
    <col min="6915" max="6915" width="10.90625" style="225"/>
    <col min="6916" max="6916" width="31.08984375" style="225" customWidth="1"/>
    <col min="6917" max="6917" width="70.08984375" style="225" customWidth="1"/>
    <col min="6918" max="6918" width="17.453125" style="225" customWidth="1"/>
    <col min="6919" max="6920" width="21.90625" style="225" customWidth="1"/>
    <col min="6921" max="6921" width="19.453125" style="225" customWidth="1"/>
    <col min="6922" max="6922" width="42" style="225" customWidth="1"/>
    <col min="6923" max="7168" width="10.90625" style="225"/>
    <col min="7169" max="7169" width="72" style="225" bestFit="1" customWidth="1"/>
    <col min="7170" max="7170" width="78.453125" style="225" customWidth="1"/>
    <col min="7171" max="7171" width="10.90625" style="225"/>
    <col min="7172" max="7172" width="31.08984375" style="225" customWidth="1"/>
    <col min="7173" max="7173" width="70.08984375" style="225" customWidth="1"/>
    <col min="7174" max="7174" width="17.453125" style="225" customWidth="1"/>
    <col min="7175" max="7176" width="21.90625" style="225" customWidth="1"/>
    <col min="7177" max="7177" width="19.453125" style="225" customWidth="1"/>
    <col min="7178" max="7178" width="42" style="225" customWidth="1"/>
    <col min="7179" max="7424" width="10.90625" style="225"/>
    <col min="7425" max="7425" width="72" style="225" bestFit="1" customWidth="1"/>
    <col min="7426" max="7426" width="78.453125" style="225" customWidth="1"/>
    <col min="7427" max="7427" width="10.90625" style="225"/>
    <col min="7428" max="7428" width="31.08984375" style="225" customWidth="1"/>
    <col min="7429" max="7429" width="70.08984375" style="225" customWidth="1"/>
    <col min="7430" max="7430" width="17.453125" style="225" customWidth="1"/>
    <col min="7431" max="7432" width="21.90625" style="225" customWidth="1"/>
    <col min="7433" max="7433" width="19.453125" style="225" customWidth="1"/>
    <col min="7434" max="7434" width="42" style="225" customWidth="1"/>
    <col min="7435" max="7680" width="10.90625" style="225"/>
    <col min="7681" max="7681" width="72" style="225" bestFit="1" customWidth="1"/>
    <col min="7682" max="7682" width="78.453125" style="225" customWidth="1"/>
    <col min="7683" max="7683" width="10.90625" style="225"/>
    <col min="7684" max="7684" width="31.08984375" style="225" customWidth="1"/>
    <col min="7685" max="7685" width="70.08984375" style="225" customWidth="1"/>
    <col min="7686" max="7686" width="17.453125" style="225" customWidth="1"/>
    <col min="7687" max="7688" width="21.90625" style="225" customWidth="1"/>
    <col min="7689" max="7689" width="19.453125" style="225" customWidth="1"/>
    <col min="7690" max="7690" width="42" style="225" customWidth="1"/>
    <col min="7691" max="7936" width="10.90625" style="225"/>
    <col min="7937" max="7937" width="72" style="225" bestFit="1" customWidth="1"/>
    <col min="7938" max="7938" width="78.453125" style="225" customWidth="1"/>
    <col min="7939" max="7939" width="10.90625" style="225"/>
    <col min="7940" max="7940" width="31.08984375" style="225" customWidth="1"/>
    <col min="7941" max="7941" width="70.08984375" style="225" customWidth="1"/>
    <col min="7942" max="7942" width="17.453125" style="225" customWidth="1"/>
    <col min="7943" max="7944" width="21.90625" style="225" customWidth="1"/>
    <col min="7945" max="7945" width="19.453125" style="225" customWidth="1"/>
    <col min="7946" max="7946" width="42" style="225" customWidth="1"/>
    <col min="7947" max="8192" width="10.90625" style="225"/>
    <col min="8193" max="8193" width="72" style="225" bestFit="1" customWidth="1"/>
    <col min="8194" max="8194" width="78.453125" style="225" customWidth="1"/>
    <col min="8195" max="8195" width="10.90625" style="225"/>
    <col min="8196" max="8196" width="31.08984375" style="225" customWidth="1"/>
    <col min="8197" max="8197" width="70.08984375" style="225" customWidth="1"/>
    <col min="8198" max="8198" width="17.453125" style="225" customWidth="1"/>
    <col min="8199" max="8200" width="21.90625" style="225" customWidth="1"/>
    <col min="8201" max="8201" width="19.453125" style="225" customWidth="1"/>
    <col min="8202" max="8202" width="42" style="225" customWidth="1"/>
    <col min="8203" max="8448" width="10.90625" style="225"/>
    <col min="8449" max="8449" width="72" style="225" bestFit="1" customWidth="1"/>
    <col min="8450" max="8450" width="78.453125" style="225" customWidth="1"/>
    <col min="8451" max="8451" width="10.90625" style="225"/>
    <col min="8452" max="8452" width="31.08984375" style="225" customWidth="1"/>
    <col min="8453" max="8453" width="70.08984375" style="225" customWidth="1"/>
    <col min="8454" max="8454" width="17.453125" style="225" customWidth="1"/>
    <col min="8455" max="8456" width="21.90625" style="225" customWidth="1"/>
    <col min="8457" max="8457" width="19.453125" style="225" customWidth="1"/>
    <col min="8458" max="8458" width="42" style="225" customWidth="1"/>
    <col min="8459" max="8704" width="10.90625" style="225"/>
    <col min="8705" max="8705" width="72" style="225" bestFit="1" customWidth="1"/>
    <col min="8706" max="8706" width="78.453125" style="225" customWidth="1"/>
    <col min="8707" max="8707" width="10.90625" style="225"/>
    <col min="8708" max="8708" width="31.08984375" style="225" customWidth="1"/>
    <col min="8709" max="8709" width="70.08984375" style="225" customWidth="1"/>
    <col min="8710" max="8710" width="17.453125" style="225" customWidth="1"/>
    <col min="8711" max="8712" width="21.90625" style="225" customWidth="1"/>
    <col min="8713" max="8713" width="19.453125" style="225" customWidth="1"/>
    <col min="8714" max="8714" width="42" style="225" customWidth="1"/>
    <col min="8715" max="8960" width="10.90625" style="225"/>
    <col min="8961" max="8961" width="72" style="225" bestFit="1" customWidth="1"/>
    <col min="8962" max="8962" width="78.453125" style="225" customWidth="1"/>
    <col min="8963" max="8963" width="10.90625" style="225"/>
    <col min="8964" max="8964" width="31.08984375" style="225" customWidth="1"/>
    <col min="8965" max="8965" width="70.08984375" style="225" customWidth="1"/>
    <col min="8966" max="8966" width="17.453125" style="225" customWidth="1"/>
    <col min="8967" max="8968" width="21.90625" style="225" customWidth="1"/>
    <col min="8969" max="8969" width="19.453125" style="225" customWidth="1"/>
    <col min="8970" max="8970" width="42" style="225" customWidth="1"/>
    <col min="8971" max="9216" width="10.90625" style="225"/>
    <col min="9217" max="9217" width="72" style="225" bestFit="1" customWidth="1"/>
    <col min="9218" max="9218" width="78.453125" style="225" customWidth="1"/>
    <col min="9219" max="9219" width="10.90625" style="225"/>
    <col min="9220" max="9220" width="31.08984375" style="225" customWidth="1"/>
    <col min="9221" max="9221" width="70.08984375" style="225" customWidth="1"/>
    <col min="9222" max="9222" width="17.453125" style="225" customWidth="1"/>
    <col min="9223" max="9224" width="21.90625" style="225" customWidth="1"/>
    <col min="9225" max="9225" width="19.453125" style="225" customWidth="1"/>
    <col min="9226" max="9226" width="42" style="225" customWidth="1"/>
    <col min="9227" max="9472" width="10.90625" style="225"/>
    <col min="9473" max="9473" width="72" style="225" bestFit="1" customWidth="1"/>
    <col min="9474" max="9474" width="78.453125" style="225" customWidth="1"/>
    <col min="9475" max="9475" width="10.90625" style="225"/>
    <col min="9476" max="9476" width="31.08984375" style="225" customWidth="1"/>
    <col min="9477" max="9477" width="70.08984375" style="225" customWidth="1"/>
    <col min="9478" max="9478" width="17.453125" style="225" customWidth="1"/>
    <col min="9479" max="9480" width="21.90625" style="225" customWidth="1"/>
    <col min="9481" max="9481" width="19.453125" style="225" customWidth="1"/>
    <col min="9482" max="9482" width="42" style="225" customWidth="1"/>
    <col min="9483" max="9728" width="10.90625" style="225"/>
    <col min="9729" max="9729" width="72" style="225" bestFit="1" customWidth="1"/>
    <col min="9730" max="9730" width="78.453125" style="225" customWidth="1"/>
    <col min="9731" max="9731" width="10.90625" style="225"/>
    <col min="9732" max="9732" width="31.08984375" style="225" customWidth="1"/>
    <col min="9733" max="9733" width="70.08984375" style="225" customWidth="1"/>
    <col min="9734" max="9734" width="17.453125" style="225" customWidth="1"/>
    <col min="9735" max="9736" width="21.90625" style="225" customWidth="1"/>
    <col min="9737" max="9737" width="19.453125" style="225" customWidth="1"/>
    <col min="9738" max="9738" width="42" style="225" customWidth="1"/>
    <col min="9739" max="9984" width="10.90625" style="225"/>
    <col min="9985" max="9985" width="72" style="225" bestFit="1" customWidth="1"/>
    <col min="9986" max="9986" width="78.453125" style="225" customWidth="1"/>
    <col min="9987" max="9987" width="10.90625" style="225"/>
    <col min="9988" max="9988" width="31.08984375" style="225" customWidth="1"/>
    <col min="9989" max="9989" width="70.08984375" style="225" customWidth="1"/>
    <col min="9990" max="9990" width="17.453125" style="225" customWidth="1"/>
    <col min="9991" max="9992" width="21.90625" style="225" customWidth="1"/>
    <col min="9993" max="9993" width="19.453125" style="225" customWidth="1"/>
    <col min="9994" max="9994" width="42" style="225" customWidth="1"/>
    <col min="9995" max="10240" width="10.90625" style="225"/>
    <col min="10241" max="10241" width="72" style="225" bestFit="1" customWidth="1"/>
    <col min="10242" max="10242" width="78.453125" style="225" customWidth="1"/>
    <col min="10243" max="10243" width="10.90625" style="225"/>
    <col min="10244" max="10244" width="31.08984375" style="225" customWidth="1"/>
    <col min="10245" max="10245" width="70.08984375" style="225" customWidth="1"/>
    <col min="10246" max="10246" width="17.453125" style="225" customWidth="1"/>
    <col min="10247" max="10248" width="21.90625" style="225" customWidth="1"/>
    <col min="10249" max="10249" width="19.453125" style="225" customWidth="1"/>
    <col min="10250" max="10250" width="42" style="225" customWidth="1"/>
    <col min="10251" max="10496" width="10.90625" style="225"/>
    <col min="10497" max="10497" width="72" style="225" bestFit="1" customWidth="1"/>
    <col min="10498" max="10498" width="78.453125" style="225" customWidth="1"/>
    <col min="10499" max="10499" width="10.90625" style="225"/>
    <col min="10500" max="10500" width="31.08984375" style="225" customWidth="1"/>
    <col min="10501" max="10501" width="70.08984375" style="225" customWidth="1"/>
    <col min="10502" max="10502" width="17.453125" style="225" customWidth="1"/>
    <col min="10503" max="10504" width="21.90625" style="225" customWidth="1"/>
    <col min="10505" max="10505" width="19.453125" style="225" customWidth="1"/>
    <col min="10506" max="10506" width="42" style="225" customWidth="1"/>
    <col min="10507" max="10752" width="10.90625" style="225"/>
    <col min="10753" max="10753" width="72" style="225" bestFit="1" customWidth="1"/>
    <col min="10754" max="10754" width="78.453125" style="225" customWidth="1"/>
    <col min="10755" max="10755" width="10.90625" style="225"/>
    <col min="10756" max="10756" width="31.08984375" style="225" customWidth="1"/>
    <col min="10757" max="10757" width="70.08984375" style="225" customWidth="1"/>
    <col min="10758" max="10758" width="17.453125" style="225" customWidth="1"/>
    <col min="10759" max="10760" width="21.90625" style="225" customWidth="1"/>
    <col min="10761" max="10761" width="19.453125" style="225" customWidth="1"/>
    <col min="10762" max="10762" width="42" style="225" customWidth="1"/>
    <col min="10763" max="11008" width="10.90625" style="225"/>
    <col min="11009" max="11009" width="72" style="225" bestFit="1" customWidth="1"/>
    <col min="11010" max="11010" width="78.453125" style="225" customWidth="1"/>
    <col min="11011" max="11011" width="10.90625" style="225"/>
    <col min="11012" max="11012" width="31.08984375" style="225" customWidth="1"/>
    <col min="11013" max="11013" width="70.08984375" style="225" customWidth="1"/>
    <col min="11014" max="11014" width="17.453125" style="225" customWidth="1"/>
    <col min="11015" max="11016" width="21.90625" style="225" customWidth="1"/>
    <col min="11017" max="11017" width="19.453125" style="225" customWidth="1"/>
    <col min="11018" max="11018" width="42" style="225" customWidth="1"/>
    <col min="11019" max="11264" width="10.90625" style="225"/>
    <col min="11265" max="11265" width="72" style="225" bestFit="1" customWidth="1"/>
    <col min="11266" max="11266" width="78.453125" style="225" customWidth="1"/>
    <col min="11267" max="11267" width="10.90625" style="225"/>
    <col min="11268" max="11268" width="31.08984375" style="225" customWidth="1"/>
    <col min="11269" max="11269" width="70.08984375" style="225" customWidth="1"/>
    <col min="11270" max="11270" width="17.453125" style="225" customWidth="1"/>
    <col min="11271" max="11272" width="21.90625" style="225" customWidth="1"/>
    <col min="11273" max="11273" width="19.453125" style="225" customWidth="1"/>
    <col min="11274" max="11274" width="42" style="225" customWidth="1"/>
    <col min="11275" max="11520" width="10.90625" style="225"/>
    <col min="11521" max="11521" width="72" style="225" bestFit="1" customWidth="1"/>
    <col min="11522" max="11522" width="78.453125" style="225" customWidth="1"/>
    <col min="11523" max="11523" width="10.90625" style="225"/>
    <col min="11524" max="11524" width="31.08984375" style="225" customWidth="1"/>
    <col min="11525" max="11525" width="70.08984375" style="225" customWidth="1"/>
    <col min="11526" max="11526" width="17.453125" style="225" customWidth="1"/>
    <col min="11527" max="11528" width="21.90625" style="225" customWidth="1"/>
    <col min="11529" max="11529" width="19.453125" style="225" customWidth="1"/>
    <col min="11530" max="11530" width="42" style="225" customWidth="1"/>
    <col min="11531" max="11776" width="10.90625" style="225"/>
    <col min="11777" max="11777" width="72" style="225" bestFit="1" customWidth="1"/>
    <col min="11778" max="11778" width="78.453125" style="225" customWidth="1"/>
    <col min="11779" max="11779" width="10.90625" style="225"/>
    <col min="11780" max="11780" width="31.08984375" style="225" customWidth="1"/>
    <col min="11781" max="11781" width="70.08984375" style="225" customWidth="1"/>
    <col min="11782" max="11782" width="17.453125" style="225" customWidth="1"/>
    <col min="11783" max="11784" width="21.90625" style="225" customWidth="1"/>
    <col min="11785" max="11785" width="19.453125" style="225" customWidth="1"/>
    <col min="11786" max="11786" width="42" style="225" customWidth="1"/>
    <col min="11787" max="12032" width="10.90625" style="225"/>
    <col min="12033" max="12033" width="72" style="225" bestFit="1" customWidth="1"/>
    <col min="12034" max="12034" width="78.453125" style="225" customWidth="1"/>
    <col min="12035" max="12035" width="10.90625" style="225"/>
    <col min="12036" max="12036" width="31.08984375" style="225" customWidth="1"/>
    <col min="12037" max="12037" width="70.08984375" style="225" customWidth="1"/>
    <col min="12038" max="12038" width="17.453125" style="225" customWidth="1"/>
    <col min="12039" max="12040" width="21.90625" style="225" customWidth="1"/>
    <col min="12041" max="12041" width="19.453125" style="225" customWidth="1"/>
    <col min="12042" max="12042" width="42" style="225" customWidth="1"/>
    <col min="12043" max="12288" width="10.90625" style="225"/>
    <col min="12289" max="12289" width="72" style="225" bestFit="1" customWidth="1"/>
    <col min="12290" max="12290" width="78.453125" style="225" customWidth="1"/>
    <col min="12291" max="12291" width="10.90625" style="225"/>
    <col min="12292" max="12292" width="31.08984375" style="225" customWidth="1"/>
    <col min="12293" max="12293" width="70.08984375" style="225" customWidth="1"/>
    <col min="12294" max="12294" width="17.453125" style="225" customWidth="1"/>
    <col min="12295" max="12296" width="21.90625" style="225" customWidth="1"/>
    <col min="12297" max="12297" width="19.453125" style="225" customWidth="1"/>
    <col min="12298" max="12298" width="42" style="225" customWidth="1"/>
    <col min="12299" max="12544" width="10.90625" style="225"/>
    <col min="12545" max="12545" width="72" style="225" bestFit="1" customWidth="1"/>
    <col min="12546" max="12546" width="78.453125" style="225" customWidth="1"/>
    <col min="12547" max="12547" width="10.90625" style="225"/>
    <col min="12548" max="12548" width="31.08984375" style="225" customWidth="1"/>
    <col min="12549" max="12549" width="70.08984375" style="225" customWidth="1"/>
    <col min="12550" max="12550" width="17.453125" style="225" customWidth="1"/>
    <col min="12551" max="12552" width="21.90625" style="225" customWidth="1"/>
    <col min="12553" max="12553" width="19.453125" style="225" customWidth="1"/>
    <col min="12554" max="12554" width="42" style="225" customWidth="1"/>
    <col min="12555" max="12800" width="10.90625" style="225"/>
    <col min="12801" max="12801" width="72" style="225" bestFit="1" customWidth="1"/>
    <col min="12802" max="12802" width="78.453125" style="225" customWidth="1"/>
    <col min="12803" max="12803" width="10.90625" style="225"/>
    <col min="12804" max="12804" width="31.08984375" style="225" customWidth="1"/>
    <col min="12805" max="12805" width="70.08984375" style="225" customWidth="1"/>
    <col min="12806" max="12806" width="17.453125" style="225" customWidth="1"/>
    <col min="12807" max="12808" width="21.90625" style="225" customWidth="1"/>
    <col min="12809" max="12809" width="19.453125" style="225" customWidth="1"/>
    <col min="12810" max="12810" width="42" style="225" customWidth="1"/>
    <col min="12811" max="13056" width="10.90625" style="225"/>
    <col min="13057" max="13057" width="72" style="225" bestFit="1" customWidth="1"/>
    <col min="13058" max="13058" width="78.453125" style="225" customWidth="1"/>
    <col min="13059" max="13059" width="10.90625" style="225"/>
    <col min="13060" max="13060" width="31.08984375" style="225" customWidth="1"/>
    <col min="13061" max="13061" width="70.08984375" style="225" customWidth="1"/>
    <col min="13062" max="13062" width="17.453125" style="225" customWidth="1"/>
    <col min="13063" max="13064" width="21.90625" style="225" customWidth="1"/>
    <col min="13065" max="13065" width="19.453125" style="225" customWidth="1"/>
    <col min="13066" max="13066" width="42" style="225" customWidth="1"/>
    <col min="13067" max="13312" width="10.90625" style="225"/>
    <col min="13313" max="13313" width="72" style="225" bestFit="1" customWidth="1"/>
    <col min="13314" max="13314" width="78.453125" style="225" customWidth="1"/>
    <col min="13315" max="13315" width="10.90625" style="225"/>
    <col min="13316" max="13316" width="31.08984375" style="225" customWidth="1"/>
    <col min="13317" max="13317" width="70.08984375" style="225" customWidth="1"/>
    <col min="13318" max="13318" width="17.453125" style="225" customWidth="1"/>
    <col min="13319" max="13320" width="21.90625" style="225" customWidth="1"/>
    <col min="13321" max="13321" width="19.453125" style="225" customWidth="1"/>
    <col min="13322" max="13322" width="42" style="225" customWidth="1"/>
    <col min="13323" max="13568" width="10.90625" style="225"/>
    <col min="13569" max="13569" width="72" style="225" bestFit="1" customWidth="1"/>
    <col min="13570" max="13570" width="78.453125" style="225" customWidth="1"/>
    <col min="13571" max="13571" width="10.90625" style="225"/>
    <col min="13572" max="13572" width="31.08984375" style="225" customWidth="1"/>
    <col min="13573" max="13573" width="70.08984375" style="225" customWidth="1"/>
    <col min="13574" max="13574" width="17.453125" style="225" customWidth="1"/>
    <col min="13575" max="13576" width="21.90625" style="225" customWidth="1"/>
    <col min="13577" max="13577" width="19.453125" style="225" customWidth="1"/>
    <col min="13578" max="13578" width="42" style="225" customWidth="1"/>
    <col min="13579" max="13824" width="10.90625" style="225"/>
    <col min="13825" max="13825" width="72" style="225" bestFit="1" customWidth="1"/>
    <col min="13826" max="13826" width="78.453125" style="225" customWidth="1"/>
    <col min="13827" max="13827" width="10.90625" style="225"/>
    <col min="13828" max="13828" width="31.08984375" style="225" customWidth="1"/>
    <col min="13829" max="13829" width="70.08984375" style="225" customWidth="1"/>
    <col min="13830" max="13830" width="17.453125" style="225" customWidth="1"/>
    <col min="13831" max="13832" width="21.90625" style="225" customWidth="1"/>
    <col min="13833" max="13833" width="19.453125" style="225" customWidth="1"/>
    <col min="13834" max="13834" width="42" style="225" customWidth="1"/>
    <col min="13835" max="14080" width="10.90625" style="225"/>
    <col min="14081" max="14081" width="72" style="225" bestFit="1" customWidth="1"/>
    <col min="14082" max="14082" width="78.453125" style="225" customWidth="1"/>
    <col min="14083" max="14083" width="10.90625" style="225"/>
    <col min="14084" max="14084" width="31.08984375" style="225" customWidth="1"/>
    <col min="14085" max="14085" width="70.08984375" style="225" customWidth="1"/>
    <col min="14086" max="14086" width="17.453125" style="225" customWidth="1"/>
    <col min="14087" max="14088" width="21.90625" style="225" customWidth="1"/>
    <col min="14089" max="14089" width="19.453125" style="225" customWidth="1"/>
    <col min="14090" max="14090" width="42" style="225" customWidth="1"/>
    <col min="14091" max="14336" width="10.90625" style="225"/>
    <col min="14337" max="14337" width="72" style="225" bestFit="1" customWidth="1"/>
    <col min="14338" max="14338" width="78.453125" style="225" customWidth="1"/>
    <col min="14339" max="14339" width="10.90625" style="225"/>
    <col min="14340" max="14340" width="31.08984375" style="225" customWidth="1"/>
    <col min="14341" max="14341" width="70.08984375" style="225" customWidth="1"/>
    <col min="14342" max="14342" width="17.453125" style="225" customWidth="1"/>
    <col min="14343" max="14344" width="21.90625" style="225" customWidth="1"/>
    <col min="14345" max="14345" width="19.453125" style="225" customWidth="1"/>
    <col min="14346" max="14346" width="42" style="225" customWidth="1"/>
    <col min="14347" max="14592" width="10.90625" style="225"/>
    <col min="14593" max="14593" width="72" style="225" bestFit="1" customWidth="1"/>
    <col min="14594" max="14594" width="78.453125" style="225" customWidth="1"/>
    <col min="14595" max="14595" width="10.90625" style="225"/>
    <col min="14596" max="14596" width="31.08984375" style="225" customWidth="1"/>
    <col min="14597" max="14597" width="70.08984375" style="225" customWidth="1"/>
    <col min="14598" max="14598" width="17.453125" style="225" customWidth="1"/>
    <col min="14599" max="14600" width="21.90625" style="225" customWidth="1"/>
    <col min="14601" max="14601" width="19.453125" style="225" customWidth="1"/>
    <col min="14602" max="14602" width="42" style="225" customWidth="1"/>
    <col min="14603" max="14848" width="10.90625" style="225"/>
    <col min="14849" max="14849" width="72" style="225" bestFit="1" customWidth="1"/>
    <col min="14850" max="14850" width="78.453125" style="225" customWidth="1"/>
    <col min="14851" max="14851" width="10.90625" style="225"/>
    <col min="14852" max="14852" width="31.08984375" style="225" customWidth="1"/>
    <col min="14853" max="14853" width="70.08984375" style="225" customWidth="1"/>
    <col min="14854" max="14854" width="17.453125" style="225" customWidth="1"/>
    <col min="14855" max="14856" width="21.90625" style="225" customWidth="1"/>
    <col min="14857" max="14857" width="19.453125" style="225" customWidth="1"/>
    <col min="14858" max="14858" width="42" style="225" customWidth="1"/>
    <col min="14859" max="15104" width="10.90625" style="225"/>
    <col min="15105" max="15105" width="72" style="225" bestFit="1" customWidth="1"/>
    <col min="15106" max="15106" width="78.453125" style="225" customWidth="1"/>
    <col min="15107" max="15107" width="10.90625" style="225"/>
    <col min="15108" max="15108" width="31.08984375" style="225" customWidth="1"/>
    <col min="15109" max="15109" width="70.08984375" style="225" customWidth="1"/>
    <col min="15110" max="15110" width="17.453125" style="225" customWidth="1"/>
    <col min="15111" max="15112" width="21.90625" style="225" customWidth="1"/>
    <col min="15113" max="15113" width="19.453125" style="225" customWidth="1"/>
    <col min="15114" max="15114" width="42" style="225" customWidth="1"/>
    <col min="15115" max="15360" width="10.90625" style="225"/>
    <col min="15361" max="15361" width="72" style="225" bestFit="1" customWidth="1"/>
    <col min="15362" max="15362" width="78.453125" style="225" customWidth="1"/>
    <col min="15363" max="15363" width="10.90625" style="225"/>
    <col min="15364" max="15364" width="31.08984375" style="225" customWidth="1"/>
    <col min="15365" max="15365" width="70.08984375" style="225" customWidth="1"/>
    <col min="15366" max="15366" width="17.453125" style="225" customWidth="1"/>
    <col min="15367" max="15368" width="21.90625" style="225" customWidth="1"/>
    <col min="15369" max="15369" width="19.453125" style="225" customWidth="1"/>
    <col min="15370" max="15370" width="42" style="225" customWidth="1"/>
    <col min="15371" max="15616" width="10.90625" style="225"/>
    <col min="15617" max="15617" width="72" style="225" bestFit="1" customWidth="1"/>
    <col min="15618" max="15618" width="78.453125" style="225" customWidth="1"/>
    <col min="15619" max="15619" width="10.90625" style="225"/>
    <col min="15620" max="15620" width="31.08984375" style="225" customWidth="1"/>
    <col min="15621" max="15621" width="70.08984375" style="225" customWidth="1"/>
    <col min="15622" max="15622" width="17.453125" style="225" customWidth="1"/>
    <col min="15623" max="15624" width="21.90625" style="225" customWidth="1"/>
    <col min="15625" max="15625" width="19.453125" style="225" customWidth="1"/>
    <col min="15626" max="15626" width="42" style="225" customWidth="1"/>
    <col min="15627" max="15872" width="10.90625" style="225"/>
    <col min="15873" max="15873" width="72" style="225" bestFit="1" customWidth="1"/>
    <col min="15874" max="15874" width="78.453125" style="225" customWidth="1"/>
    <col min="15875" max="15875" width="10.90625" style="225"/>
    <col min="15876" max="15876" width="31.08984375" style="225" customWidth="1"/>
    <col min="15877" max="15877" width="70.08984375" style="225" customWidth="1"/>
    <col min="15878" max="15878" width="17.453125" style="225" customWidth="1"/>
    <col min="15879" max="15880" width="21.90625" style="225" customWidth="1"/>
    <col min="15881" max="15881" width="19.453125" style="225" customWidth="1"/>
    <col min="15882" max="15882" width="42" style="225" customWidth="1"/>
    <col min="15883" max="16128" width="10.90625" style="225"/>
    <col min="16129" max="16129" width="72" style="225" bestFit="1" customWidth="1"/>
    <col min="16130" max="16130" width="78.453125" style="225" customWidth="1"/>
    <col min="16131" max="16131" width="10.90625" style="225"/>
    <col min="16132" max="16132" width="31.08984375" style="225" customWidth="1"/>
    <col min="16133" max="16133" width="70.08984375" style="225" customWidth="1"/>
    <col min="16134" max="16134" width="17.453125" style="225" customWidth="1"/>
    <col min="16135" max="16136" width="21.90625" style="225" customWidth="1"/>
    <col min="16137" max="16137" width="19.453125" style="225" customWidth="1"/>
    <col min="16138" max="16138" width="42" style="225" customWidth="1"/>
    <col min="16139" max="16384" width="10.90625" style="225"/>
  </cols>
  <sheetData>
    <row r="1" spans="1:2" ht="25.5" customHeight="1" x14ac:dyDescent="0.35">
      <c r="A1" s="641" t="s">
        <v>120</v>
      </c>
      <c r="B1" s="642"/>
    </row>
    <row r="2" spans="1:2" ht="25.5" customHeight="1" x14ac:dyDescent="0.35">
      <c r="A2" s="643" t="s">
        <v>121</v>
      </c>
      <c r="B2" s="644"/>
    </row>
    <row r="3" spans="1:2" x14ac:dyDescent="0.35">
      <c r="A3" s="226" t="s">
        <v>122</v>
      </c>
      <c r="B3" s="227" t="s">
        <v>123</v>
      </c>
    </row>
    <row r="4" spans="1:2" ht="40.5" customHeight="1" x14ac:dyDescent="0.35">
      <c r="A4" s="228" t="s">
        <v>124</v>
      </c>
      <c r="B4" s="229" t="s">
        <v>125</v>
      </c>
    </row>
    <row r="5" spans="1:2" x14ac:dyDescent="0.35">
      <c r="A5" s="228" t="s">
        <v>126</v>
      </c>
      <c r="B5" s="230" t="s">
        <v>127</v>
      </c>
    </row>
    <row r="6" spans="1:2" ht="124.5" customHeight="1" x14ac:dyDescent="0.35">
      <c r="A6" s="228" t="s">
        <v>128</v>
      </c>
      <c r="B6" s="230" t="s">
        <v>129</v>
      </c>
    </row>
    <row r="7" spans="1:2" ht="26.4" customHeight="1" x14ac:dyDescent="0.35">
      <c r="A7" s="629" t="s">
        <v>130</v>
      </c>
      <c r="B7" s="630"/>
    </row>
    <row r="8" spans="1:2" ht="42" x14ac:dyDescent="0.35">
      <c r="A8" s="228" t="s">
        <v>131</v>
      </c>
      <c r="B8" s="230" t="s">
        <v>132</v>
      </c>
    </row>
    <row r="9" spans="1:2" ht="28" x14ac:dyDescent="0.35">
      <c r="A9" s="228" t="s">
        <v>133</v>
      </c>
      <c r="B9" s="230" t="s">
        <v>134</v>
      </c>
    </row>
    <row r="10" spans="1:2" ht="42" x14ac:dyDescent="0.35">
      <c r="A10" s="228" t="s">
        <v>135</v>
      </c>
      <c r="B10" s="230" t="s">
        <v>136</v>
      </c>
    </row>
    <row r="11" spans="1:2" ht="40.5" customHeight="1" x14ac:dyDescent="0.35">
      <c r="A11" s="228" t="s">
        <v>137</v>
      </c>
      <c r="B11" s="229" t="s">
        <v>138</v>
      </c>
    </row>
    <row r="12" spans="1:2" ht="38.25" customHeight="1" x14ac:dyDescent="0.35">
      <c r="A12" s="228" t="s">
        <v>139</v>
      </c>
      <c r="B12" s="229" t="s">
        <v>140</v>
      </c>
    </row>
    <row r="13" spans="1:2" ht="28" x14ac:dyDescent="0.35">
      <c r="A13" s="228" t="s">
        <v>141</v>
      </c>
      <c r="B13" s="231" t="s">
        <v>142</v>
      </c>
    </row>
    <row r="14" spans="1:2" ht="23.4" customHeight="1" x14ac:dyDescent="0.35">
      <c r="A14" s="232" t="s">
        <v>143</v>
      </c>
      <c r="B14" s="233"/>
    </row>
    <row r="15" spans="1:2" ht="42" x14ac:dyDescent="0.35">
      <c r="A15" s="228" t="s">
        <v>144</v>
      </c>
      <c r="B15" s="234" t="s">
        <v>145</v>
      </c>
    </row>
    <row r="16" spans="1:2" ht="28" x14ac:dyDescent="0.35">
      <c r="A16" s="228" t="s">
        <v>146</v>
      </c>
      <c r="B16" s="234" t="s">
        <v>147</v>
      </c>
    </row>
    <row r="17" spans="1:3" ht="28" x14ac:dyDescent="0.35">
      <c r="A17" s="228" t="s">
        <v>148</v>
      </c>
      <c r="B17" s="234" t="s">
        <v>149</v>
      </c>
    </row>
    <row r="18" spans="1:3" ht="8.25" customHeight="1" x14ac:dyDescent="0.35">
      <c r="A18" s="232"/>
      <c r="B18" s="235"/>
    </row>
    <row r="19" spans="1:3" ht="28" x14ac:dyDescent="0.35">
      <c r="A19" s="228" t="s">
        <v>150</v>
      </c>
      <c r="B19" s="234" t="s">
        <v>151</v>
      </c>
    </row>
    <row r="20" spans="1:3" ht="28" x14ac:dyDescent="0.35">
      <c r="A20" s="228" t="s">
        <v>152</v>
      </c>
      <c r="B20" s="234" t="s">
        <v>153</v>
      </c>
    </row>
    <row r="21" spans="1:3" ht="42" x14ac:dyDescent="0.35">
      <c r="A21" s="228" t="s">
        <v>154</v>
      </c>
      <c r="B21" s="234" t="s">
        <v>155</v>
      </c>
    </row>
    <row r="22" spans="1:3" ht="20.25" customHeight="1" x14ac:dyDescent="0.35">
      <c r="A22" s="633" t="s">
        <v>156</v>
      </c>
      <c r="B22" s="634"/>
    </row>
    <row r="23" spans="1:3" ht="42" x14ac:dyDescent="0.35">
      <c r="A23" s="228" t="s">
        <v>157</v>
      </c>
      <c r="B23" s="234" t="s">
        <v>158</v>
      </c>
    </row>
    <row r="24" spans="1:3" ht="54" customHeight="1" x14ac:dyDescent="0.35">
      <c r="A24" s="228" t="s">
        <v>159</v>
      </c>
      <c r="B24" s="234" t="s">
        <v>160</v>
      </c>
    </row>
    <row r="25" spans="1:3" ht="144" customHeight="1" x14ac:dyDescent="0.35">
      <c r="A25" s="228" t="s">
        <v>161</v>
      </c>
      <c r="B25" s="234" t="s">
        <v>162</v>
      </c>
    </row>
    <row r="26" spans="1:3" ht="42" x14ac:dyDescent="0.35">
      <c r="A26" s="228" t="s">
        <v>163</v>
      </c>
      <c r="B26" s="234" t="s">
        <v>164</v>
      </c>
    </row>
    <row r="27" spans="1:3" ht="56" x14ac:dyDescent="0.35">
      <c r="A27" s="228" t="s">
        <v>165</v>
      </c>
      <c r="B27" s="234" t="s">
        <v>166</v>
      </c>
    </row>
    <row r="28" spans="1:3" ht="28" x14ac:dyDescent="0.35">
      <c r="A28" s="228" t="s">
        <v>167</v>
      </c>
      <c r="B28" s="234" t="s">
        <v>168</v>
      </c>
    </row>
    <row r="29" spans="1:3" ht="42" x14ac:dyDescent="0.35">
      <c r="A29" s="228" t="s">
        <v>169</v>
      </c>
      <c r="B29" s="234" t="s">
        <v>170</v>
      </c>
      <c r="C29" s="236"/>
    </row>
    <row r="30" spans="1:3" ht="90" customHeight="1" x14ac:dyDescent="0.35">
      <c r="A30" s="237" t="s">
        <v>171</v>
      </c>
      <c r="B30" s="234" t="s">
        <v>172</v>
      </c>
    </row>
    <row r="31" spans="1:3" ht="81.650000000000006" customHeight="1" x14ac:dyDescent="0.35">
      <c r="A31" s="237" t="s">
        <v>173</v>
      </c>
      <c r="B31" s="234" t="s">
        <v>174</v>
      </c>
    </row>
    <row r="32" spans="1:3" ht="54" customHeight="1" x14ac:dyDescent="0.35">
      <c r="A32" s="237" t="s">
        <v>175</v>
      </c>
      <c r="B32" s="234" t="s">
        <v>176</v>
      </c>
    </row>
    <row r="33" spans="1:3" ht="28.5" customHeight="1" x14ac:dyDescent="0.35">
      <c r="A33" s="645" t="s">
        <v>177</v>
      </c>
      <c r="B33" s="646"/>
    </row>
    <row r="34" spans="1:3" ht="70" x14ac:dyDescent="0.35">
      <c r="A34" s="237" t="s">
        <v>178</v>
      </c>
      <c r="B34" s="234" t="s">
        <v>179</v>
      </c>
    </row>
    <row r="35" spans="1:3" ht="42" x14ac:dyDescent="0.35">
      <c r="A35" s="237" t="s">
        <v>180</v>
      </c>
      <c r="B35" s="234" t="s">
        <v>181</v>
      </c>
    </row>
    <row r="36" spans="1:3" ht="36" customHeight="1" x14ac:dyDescent="0.35">
      <c r="A36" s="237" t="s">
        <v>182</v>
      </c>
      <c r="B36" s="234" t="s">
        <v>183</v>
      </c>
      <c r="C36" s="238"/>
    </row>
    <row r="37" spans="1:3" ht="28" x14ac:dyDescent="0.35">
      <c r="A37" s="237" t="s">
        <v>184</v>
      </c>
      <c r="B37" s="234" t="s">
        <v>185</v>
      </c>
    </row>
    <row r="38" spans="1:3" ht="70" x14ac:dyDescent="0.35">
      <c r="A38" s="237" t="s">
        <v>186</v>
      </c>
      <c r="B38" s="234" t="s">
        <v>187</v>
      </c>
    </row>
    <row r="39" spans="1:3" ht="28" x14ac:dyDescent="0.35">
      <c r="A39" s="228" t="s">
        <v>188</v>
      </c>
      <c r="B39" s="234" t="s">
        <v>189</v>
      </c>
    </row>
    <row r="40" spans="1:3" ht="25.5" customHeight="1" x14ac:dyDescent="0.35">
      <c r="A40" s="629" t="s">
        <v>190</v>
      </c>
      <c r="B40" s="630"/>
    </row>
    <row r="41" spans="1:3" ht="24" customHeight="1" x14ac:dyDescent="0.35">
      <c r="A41" s="232" t="s">
        <v>122</v>
      </c>
      <c r="B41" s="239" t="s">
        <v>123</v>
      </c>
    </row>
    <row r="42" spans="1:3" ht="28" x14ac:dyDescent="0.35">
      <c r="A42" s="228" t="s">
        <v>141</v>
      </c>
      <c r="B42" s="240" t="s">
        <v>191</v>
      </c>
    </row>
    <row r="43" spans="1:3" ht="42" x14ac:dyDescent="0.35">
      <c r="A43" s="228" t="s">
        <v>192</v>
      </c>
      <c r="B43" s="240" t="s">
        <v>193</v>
      </c>
    </row>
    <row r="44" spans="1:3" ht="42" x14ac:dyDescent="0.35">
      <c r="A44" s="228" t="s">
        <v>194</v>
      </c>
      <c r="B44" s="240" t="s">
        <v>195</v>
      </c>
    </row>
    <row r="45" spans="1:3" ht="42" x14ac:dyDescent="0.35">
      <c r="A45" s="228" t="s">
        <v>196</v>
      </c>
      <c r="B45" s="240" t="s">
        <v>197</v>
      </c>
    </row>
    <row r="46" spans="1:3" ht="42" x14ac:dyDescent="0.35">
      <c r="A46" s="228" t="s">
        <v>198</v>
      </c>
      <c r="B46" s="240" t="s">
        <v>199</v>
      </c>
    </row>
    <row r="47" spans="1:3" ht="28" x14ac:dyDescent="0.35">
      <c r="A47" s="228" t="s">
        <v>200</v>
      </c>
      <c r="B47" s="240" t="s">
        <v>201</v>
      </c>
    </row>
    <row r="48" spans="1:3" ht="152.25" customHeight="1" x14ac:dyDescent="0.35">
      <c r="A48" s="228" t="s">
        <v>202</v>
      </c>
      <c r="B48" s="240" t="s">
        <v>203</v>
      </c>
    </row>
    <row r="49" spans="1:2" ht="23.15" customHeight="1" x14ac:dyDescent="0.35">
      <c r="A49" s="633" t="s">
        <v>204</v>
      </c>
      <c r="B49" s="634"/>
    </row>
    <row r="50" spans="1:2" ht="70" x14ac:dyDescent="0.35">
      <c r="A50" s="228" t="s">
        <v>99</v>
      </c>
      <c r="B50" s="234" t="s">
        <v>205</v>
      </c>
    </row>
    <row r="51" spans="1:2" ht="28" x14ac:dyDescent="0.35">
      <c r="A51" s="228" t="s">
        <v>206</v>
      </c>
      <c r="B51" s="234" t="s">
        <v>207</v>
      </c>
    </row>
    <row r="52" spans="1:2" ht="42" x14ac:dyDescent="0.35">
      <c r="A52" s="228" t="s">
        <v>208</v>
      </c>
      <c r="B52" s="234" t="s">
        <v>209</v>
      </c>
    </row>
    <row r="53" spans="1:2" ht="84" x14ac:dyDescent="0.35">
      <c r="A53" s="228" t="s">
        <v>210</v>
      </c>
      <c r="B53" s="234" t="s">
        <v>211</v>
      </c>
    </row>
    <row r="54" spans="1:2" ht="84" x14ac:dyDescent="0.35">
      <c r="A54" s="228" t="s">
        <v>212</v>
      </c>
      <c r="B54" s="234" t="s">
        <v>174</v>
      </c>
    </row>
    <row r="55" spans="1:2" ht="56" x14ac:dyDescent="0.35">
      <c r="A55" s="228" t="s">
        <v>213</v>
      </c>
      <c r="B55" s="234" t="s">
        <v>214</v>
      </c>
    </row>
    <row r="56" spans="1:2" ht="28" x14ac:dyDescent="0.35">
      <c r="A56" s="228" t="s">
        <v>215</v>
      </c>
      <c r="B56" s="234" t="s">
        <v>216</v>
      </c>
    </row>
    <row r="57" spans="1:2" ht="24" customHeight="1" x14ac:dyDescent="0.35">
      <c r="A57" s="635" t="s">
        <v>217</v>
      </c>
      <c r="B57" s="636"/>
    </row>
    <row r="58" spans="1:2" ht="23.4" customHeight="1" x14ac:dyDescent="0.35">
      <c r="A58" s="633" t="s">
        <v>218</v>
      </c>
      <c r="B58" s="634"/>
    </row>
    <row r="59" spans="1:2" ht="28" x14ac:dyDescent="0.35">
      <c r="A59" s="228" t="s">
        <v>219</v>
      </c>
      <c r="B59" s="240" t="s">
        <v>220</v>
      </c>
    </row>
    <row r="60" spans="1:2" ht="28" x14ac:dyDescent="0.35">
      <c r="A60" s="228" t="s">
        <v>221</v>
      </c>
      <c r="B60" s="240" t="s">
        <v>222</v>
      </c>
    </row>
    <row r="61" spans="1:2" ht="42" x14ac:dyDescent="0.35">
      <c r="A61" s="228" t="s">
        <v>133</v>
      </c>
      <c r="B61" s="240" t="s">
        <v>223</v>
      </c>
    </row>
    <row r="62" spans="1:2" ht="56" x14ac:dyDescent="0.35">
      <c r="A62" s="228" t="s">
        <v>146</v>
      </c>
      <c r="B62" s="234" t="s">
        <v>224</v>
      </c>
    </row>
    <row r="63" spans="1:2" ht="56" x14ac:dyDescent="0.35">
      <c r="A63" s="228" t="s">
        <v>148</v>
      </c>
      <c r="B63" s="234" t="s">
        <v>225</v>
      </c>
    </row>
    <row r="64" spans="1:2" ht="42" x14ac:dyDescent="0.35">
      <c r="A64" s="228" t="s">
        <v>226</v>
      </c>
      <c r="B64" s="240" t="s">
        <v>227</v>
      </c>
    </row>
    <row r="65" spans="1:2" ht="25.5" customHeight="1" x14ac:dyDescent="0.35">
      <c r="A65" s="629" t="s">
        <v>228</v>
      </c>
      <c r="B65" s="630"/>
    </row>
    <row r="66" spans="1:2" ht="23.15" customHeight="1" x14ac:dyDescent="0.35">
      <c r="A66" s="637" t="s">
        <v>229</v>
      </c>
      <c r="B66" s="638"/>
    </row>
    <row r="67" spans="1:2" ht="94.4" customHeight="1" x14ac:dyDescent="0.35">
      <c r="A67" s="639" t="s">
        <v>230</v>
      </c>
      <c r="B67" s="640"/>
    </row>
    <row r="68" spans="1:2" ht="39.75" customHeight="1" x14ac:dyDescent="0.35">
      <c r="A68" s="228" t="s">
        <v>231</v>
      </c>
      <c r="B68" s="241" t="s">
        <v>232</v>
      </c>
    </row>
    <row r="69" spans="1:2" ht="28" x14ac:dyDescent="0.35">
      <c r="A69" s="228" t="s">
        <v>233</v>
      </c>
      <c r="B69" s="242" t="s">
        <v>234</v>
      </c>
    </row>
    <row r="70" spans="1:2" ht="37.5" customHeight="1" x14ac:dyDescent="0.35">
      <c r="A70" s="237" t="s">
        <v>235</v>
      </c>
      <c r="B70" s="242" t="s">
        <v>236</v>
      </c>
    </row>
    <row r="71" spans="1:2" ht="37.5" customHeight="1" x14ac:dyDescent="0.35">
      <c r="A71" s="228" t="s">
        <v>237</v>
      </c>
      <c r="B71" s="242" t="s">
        <v>238</v>
      </c>
    </row>
    <row r="72" spans="1:2" ht="37.5" customHeight="1" x14ac:dyDescent="0.35">
      <c r="A72" s="237" t="s">
        <v>239</v>
      </c>
      <c r="B72" s="242" t="s">
        <v>240</v>
      </c>
    </row>
    <row r="73" spans="1:2" ht="25.5" customHeight="1" x14ac:dyDescent="0.35">
      <c r="A73" s="629" t="s">
        <v>241</v>
      </c>
      <c r="B73" s="630"/>
    </row>
    <row r="74" spans="1:2" ht="28" x14ac:dyDescent="0.35">
      <c r="A74" s="228" t="s">
        <v>242</v>
      </c>
      <c r="B74" s="240" t="s">
        <v>243</v>
      </c>
    </row>
    <row r="75" spans="1:2" ht="28" x14ac:dyDescent="0.35">
      <c r="A75" s="228" t="s">
        <v>244</v>
      </c>
      <c r="B75" s="240" t="s">
        <v>245</v>
      </c>
    </row>
    <row r="76" spans="1:2" ht="28" x14ac:dyDescent="0.35">
      <c r="A76" s="228" t="s">
        <v>246</v>
      </c>
      <c r="B76" s="240" t="s">
        <v>247</v>
      </c>
    </row>
    <row r="77" spans="1:2" ht="28" x14ac:dyDescent="0.35">
      <c r="A77" s="228" t="s">
        <v>248</v>
      </c>
      <c r="B77" s="240" t="s">
        <v>249</v>
      </c>
    </row>
    <row r="78" spans="1:2" ht="28" x14ac:dyDescent="0.35">
      <c r="A78" s="228" t="s">
        <v>250</v>
      </c>
      <c r="B78" s="240" t="s">
        <v>251</v>
      </c>
    </row>
    <row r="79" spans="1:2" ht="42" x14ac:dyDescent="0.35">
      <c r="A79" s="228" t="s">
        <v>252</v>
      </c>
      <c r="B79" s="240" t="s">
        <v>253</v>
      </c>
    </row>
    <row r="80" spans="1:2" ht="28" x14ac:dyDescent="0.35">
      <c r="A80" s="228" t="s">
        <v>254</v>
      </c>
      <c r="B80" s="240" t="s">
        <v>255</v>
      </c>
    </row>
    <row r="81" spans="1:2" x14ac:dyDescent="0.35">
      <c r="A81" s="228" t="s">
        <v>256</v>
      </c>
      <c r="B81" s="240" t="s">
        <v>257</v>
      </c>
    </row>
    <row r="82" spans="1:2" ht="42" x14ac:dyDescent="0.35">
      <c r="A82" s="243" t="s">
        <v>258</v>
      </c>
      <c r="B82" s="240" t="s">
        <v>259</v>
      </c>
    </row>
    <row r="83" spans="1:2" ht="42" x14ac:dyDescent="0.35">
      <c r="A83" s="237" t="s">
        <v>260</v>
      </c>
      <c r="B83" s="240" t="s">
        <v>261</v>
      </c>
    </row>
    <row r="84" spans="1:2" ht="42" x14ac:dyDescent="0.35">
      <c r="A84" s="228" t="s">
        <v>262</v>
      </c>
      <c r="B84" s="240" t="s">
        <v>263</v>
      </c>
    </row>
    <row r="85" spans="1:2" ht="28" x14ac:dyDescent="0.35">
      <c r="A85" s="228" t="s">
        <v>165</v>
      </c>
      <c r="B85" s="240" t="s">
        <v>264</v>
      </c>
    </row>
    <row r="86" spans="1:2" ht="28" x14ac:dyDescent="0.35">
      <c r="A86" s="228" t="s">
        <v>265</v>
      </c>
      <c r="B86" s="240" t="s">
        <v>266</v>
      </c>
    </row>
    <row r="87" spans="1:2" ht="42" x14ac:dyDescent="0.35">
      <c r="A87" s="228" t="s">
        <v>267</v>
      </c>
      <c r="B87" s="240" t="s">
        <v>268</v>
      </c>
    </row>
    <row r="88" spans="1:2" ht="18.649999999999999" customHeight="1" x14ac:dyDescent="0.35">
      <c r="A88" s="629" t="s">
        <v>269</v>
      </c>
      <c r="B88" s="630"/>
    </row>
    <row r="89" spans="1:2" x14ac:dyDescent="0.35">
      <c r="A89" s="244" t="s">
        <v>270</v>
      </c>
      <c r="B89" s="245" t="s">
        <v>271</v>
      </c>
    </row>
    <row r="90" spans="1:2" x14ac:dyDescent="0.35">
      <c r="A90" s="244" t="s">
        <v>272</v>
      </c>
      <c r="B90" s="245" t="s">
        <v>273</v>
      </c>
    </row>
    <row r="91" spans="1:2" x14ac:dyDescent="0.35">
      <c r="A91" s="244" t="s">
        <v>274</v>
      </c>
      <c r="B91" s="245" t="s">
        <v>275</v>
      </c>
    </row>
    <row r="92" spans="1:2" x14ac:dyDescent="0.35">
      <c r="A92" s="244" t="s">
        <v>276</v>
      </c>
      <c r="B92" s="245" t="s">
        <v>277</v>
      </c>
    </row>
    <row r="93" spans="1:2" x14ac:dyDescent="0.35">
      <c r="A93" s="631" t="s">
        <v>278</v>
      </c>
      <c r="B93" s="632"/>
    </row>
  </sheetData>
  <mergeCells count="15">
    <mergeCell ref="A40:B40"/>
    <mergeCell ref="A1:B1"/>
    <mergeCell ref="A2:B2"/>
    <mergeCell ref="A7:B7"/>
    <mergeCell ref="A22:B22"/>
    <mergeCell ref="A33:B33"/>
    <mergeCell ref="A73:B73"/>
    <mergeCell ref="A88:B88"/>
    <mergeCell ref="A93:B93"/>
    <mergeCell ref="A49:B49"/>
    <mergeCell ref="A57:B57"/>
    <mergeCell ref="A58:B58"/>
    <mergeCell ref="A65:B65"/>
    <mergeCell ref="A66:B66"/>
    <mergeCell ref="A67:B6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6328125" defaultRowHeight="13" x14ac:dyDescent="0.35"/>
  <cols>
    <col min="1" max="1" width="3.36328125" style="159" customWidth="1"/>
    <col min="2" max="2" width="9.36328125" style="159" customWidth="1"/>
    <col min="3" max="3" width="5.6328125" style="159" customWidth="1"/>
    <col min="4" max="4" width="6.6328125" style="159" customWidth="1"/>
    <col min="5" max="5" width="5.6328125" style="159" customWidth="1"/>
    <col min="6" max="6" width="10.36328125" style="159" customWidth="1"/>
    <col min="7" max="7" width="2.08984375" style="159" customWidth="1"/>
    <col min="8" max="8" width="18.6328125" style="159" customWidth="1"/>
    <col min="9" max="9" width="12.6328125" style="159" customWidth="1"/>
    <col min="10" max="10" width="6.6328125" style="159" customWidth="1"/>
    <col min="11" max="11" width="18.6328125" style="159" customWidth="1"/>
    <col min="12" max="12" width="25.6328125" style="159" customWidth="1"/>
    <col min="13" max="16384" width="8.6328125" style="159"/>
  </cols>
  <sheetData>
    <row r="1" spans="1:12" ht="18.75" customHeight="1" x14ac:dyDescent="0.35">
      <c r="A1" s="684"/>
      <c r="B1" s="685"/>
      <c r="C1" s="685"/>
      <c r="D1" s="685"/>
      <c r="E1" s="686"/>
      <c r="F1" s="693" t="s">
        <v>279</v>
      </c>
      <c r="G1" s="694"/>
      <c r="H1" s="694"/>
      <c r="I1" s="694"/>
      <c r="J1" s="694"/>
      <c r="K1" s="694"/>
      <c r="L1" s="158"/>
    </row>
    <row r="2" spans="1:12" ht="18.75" customHeight="1" x14ac:dyDescent="0.35">
      <c r="A2" s="687"/>
      <c r="B2" s="688"/>
      <c r="C2" s="688"/>
      <c r="D2" s="688"/>
      <c r="E2" s="689"/>
      <c r="F2" s="695"/>
      <c r="G2" s="696"/>
      <c r="H2" s="696"/>
      <c r="I2" s="696"/>
      <c r="J2" s="696"/>
      <c r="K2" s="696"/>
      <c r="L2" s="158"/>
    </row>
    <row r="3" spans="1:12" ht="18.75" customHeight="1" x14ac:dyDescent="0.35">
      <c r="A3" s="687"/>
      <c r="B3" s="688"/>
      <c r="C3" s="688"/>
      <c r="D3" s="688"/>
      <c r="E3" s="689"/>
      <c r="F3" s="693" t="s">
        <v>280</v>
      </c>
      <c r="G3" s="694"/>
      <c r="H3" s="694"/>
      <c r="I3" s="694"/>
      <c r="J3" s="694"/>
      <c r="K3" s="694"/>
      <c r="L3" s="158"/>
    </row>
    <row r="4" spans="1:12" ht="18.75" customHeight="1" x14ac:dyDescent="0.35">
      <c r="A4" s="690"/>
      <c r="B4" s="691"/>
      <c r="C4" s="691"/>
      <c r="D4" s="691"/>
      <c r="E4" s="692"/>
      <c r="F4" s="695"/>
      <c r="G4" s="696"/>
      <c r="H4" s="696"/>
      <c r="I4" s="696"/>
      <c r="J4" s="696"/>
      <c r="K4" s="696"/>
      <c r="L4" s="158"/>
    </row>
    <row r="5" spans="1:12" ht="15.75" customHeight="1" x14ac:dyDescent="0.35">
      <c r="A5" s="652" t="s">
        <v>281</v>
      </c>
      <c r="B5" s="653"/>
      <c r="C5" s="653"/>
      <c r="D5" s="653"/>
      <c r="E5" s="653"/>
      <c r="F5" s="653"/>
      <c r="G5" s="653"/>
      <c r="H5" s="653"/>
      <c r="I5" s="653"/>
      <c r="J5" s="653"/>
      <c r="K5" s="653"/>
      <c r="L5" s="674"/>
    </row>
    <row r="6" spans="1:12" ht="23.25" customHeight="1" x14ac:dyDescent="0.35">
      <c r="A6" s="652" t="s">
        <v>282</v>
      </c>
      <c r="B6" s="653"/>
      <c r="C6" s="654"/>
      <c r="D6" s="647" t="s">
        <v>12</v>
      </c>
      <c r="E6" s="648"/>
      <c r="F6" s="648"/>
      <c r="G6" s="648"/>
      <c r="H6" s="649"/>
      <c r="I6" s="652" t="s">
        <v>283</v>
      </c>
      <c r="J6" s="654"/>
      <c r="K6" s="647" t="s">
        <v>37</v>
      </c>
      <c r="L6" s="649"/>
    </row>
    <row r="7" spans="1:12" ht="17.899999999999999" customHeight="1" x14ac:dyDescent="0.35">
      <c r="A7" s="652" t="s">
        <v>284</v>
      </c>
      <c r="B7" s="653"/>
      <c r="C7" s="654"/>
      <c r="D7" s="647" t="s">
        <v>26</v>
      </c>
      <c r="E7" s="648"/>
      <c r="F7" s="648"/>
      <c r="G7" s="648"/>
      <c r="H7" s="649"/>
      <c r="I7" s="652" t="s">
        <v>98</v>
      </c>
      <c r="J7" s="654"/>
      <c r="K7" s="647" t="s">
        <v>15</v>
      </c>
      <c r="L7" s="649"/>
    </row>
    <row r="8" spans="1:12" ht="35.9" customHeight="1" x14ac:dyDescent="0.35">
      <c r="A8" s="652" t="s">
        <v>285</v>
      </c>
      <c r="B8" s="653"/>
      <c r="C8" s="654"/>
      <c r="D8" s="647" t="s">
        <v>63</v>
      </c>
      <c r="E8" s="648"/>
      <c r="F8" s="648"/>
      <c r="G8" s="648"/>
      <c r="H8" s="649"/>
      <c r="I8" s="652" t="s">
        <v>286</v>
      </c>
      <c r="J8" s="654"/>
      <c r="K8" s="647" t="s">
        <v>60</v>
      </c>
      <c r="L8" s="649"/>
    </row>
    <row r="9" spans="1:12" ht="15.75" customHeight="1" x14ac:dyDescent="0.35">
      <c r="A9" s="670" t="s">
        <v>287</v>
      </c>
      <c r="B9" s="663"/>
      <c r="C9" s="663"/>
      <c r="D9" s="663"/>
      <c r="E9" s="663"/>
      <c r="F9" s="663"/>
      <c r="G9" s="663"/>
      <c r="H9" s="663"/>
      <c r="I9" s="663"/>
      <c r="J9" s="663"/>
      <c r="K9" s="663"/>
      <c r="L9" s="671"/>
    </row>
    <row r="10" spans="1:12" ht="26.25" customHeight="1" x14ac:dyDescent="0.35">
      <c r="A10" s="681" t="s">
        <v>221</v>
      </c>
      <c r="B10" s="681"/>
      <c r="C10" s="681"/>
      <c r="D10" s="682"/>
      <c r="E10" s="683" t="str">
        <f>+ACTIVIDAD_1!B12</f>
        <v>Formular 9 acciones de transformación cultural que promuevan y garanticen el libre ejercicio de los derechos de las mujeres y la equidad de género a través de mecanismos de cambio cultural y comportamental desarrollados con las comunidades</v>
      </c>
      <c r="F10" s="683"/>
      <c r="G10" s="683"/>
      <c r="H10" s="683"/>
      <c r="I10" s="683"/>
      <c r="J10" s="683"/>
      <c r="K10" s="683"/>
      <c r="L10" s="683"/>
    </row>
    <row r="11" spans="1:12" ht="34.5" customHeight="1" x14ac:dyDescent="0.35">
      <c r="A11" s="672" t="s">
        <v>288</v>
      </c>
      <c r="B11" s="673"/>
      <c r="C11" s="673"/>
      <c r="D11" s="674"/>
      <c r="E11" s="675" t="str">
        <f>+ACTIVIDAD_1!I16</f>
        <v>Número de acciones de transformación cultural formuladas para la promoción y garantía del libre ejercicio de los derechos de las mujeres y la equidad de género.</v>
      </c>
      <c r="F11" s="676"/>
      <c r="G11" s="676"/>
      <c r="H11" s="676"/>
      <c r="I11" s="676"/>
      <c r="J11" s="676"/>
      <c r="K11" s="676"/>
      <c r="L11" s="677"/>
    </row>
    <row r="12" spans="1:12" ht="47.25" customHeight="1" x14ac:dyDescent="0.35">
      <c r="A12" s="652" t="s">
        <v>289</v>
      </c>
      <c r="B12" s="653"/>
      <c r="C12" s="653"/>
      <c r="D12" s="654"/>
      <c r="E12" s="678" t="s">
        <v>290</v>
      </c>
      <c r="F12" s="679"/>
      <c r="G12" s="679"/>
      <c r="H12" s="679"/>
      <c r="I12" s="679"/>
      <c r="J12" s="679"/>
      <c r="K12" s="679"/>
      <c r="L12" s="680"/>
    </row>
    <row r="13" spans="1:12" ht="28.5" customHeight="1" x14ac:dyDescent="0.35">
      <c r="A13" s="652" t="s">
        <v>291</v>
      </c>
      <c r="B13" s="653"/>
      <c r="C13" s="654"/>
      <c r="D13" s="647" t="s">
        <v>292</v>
      </c>
      <c r="E13" s="648"/>
      <c r="F13" s="648"/>
      <c r="G13" s="648"/>
      <c r="H13" s="649"/>
      <c r="I13" s="652" t="s">
        <v>293</v>
      </c>
      <c r="J13" s="654"/>
      <c r="K13" s="647" t="s">
        <v>18</v>
      </c>
      <c r="L13" s="649"/>
    </row>
    <row r="14" spans="1:12" ht="15.75" customHeight="1" x14ac:dyDescent="0.35">
      <c r="A14" s="652" t="s">
        <v>294</v>
      </c>
      <c r="B14" s="653"/>
      <c r="C14" s="653"/>
      <c r="D14" s="653"/>
      <c r="E14" s="653"/>
      <c r="F14" s="653"/>
      <c r="G14" s="653"/>
      <c r="H14" s="653"/>
      <c r="I14" s="653"/>
      <c r="J14" s="653"/>
      <c r="K14" s="653"/>
      <c r="L14" s="674"/>
    </row>
    <row r="15" spans="1:12" ht="25.5" customHeight="1" x14ac:dyDescent="0.35">
      <c r="A15" s="652" t="s">
        <v>295</v>
      </c>
      <c r="B15" s="653"/>
      <c r="C15" s="654"/>
      <c r="D15" s="647" t="s">
        <v>19</v>
      </c>
      <c r="E15" s="648"/>
      <c r="F15" s="648"/>
      <c r="G15" s="648"/>
      <c r="H15" s="649"/>
      <c r="I15" s="652" t="s">
        <v>296</v>
      </c>
      <c r="J15" s="654"/>
      <c r="K15" s="647" t="s">
        <v>20</v>
      </c>
      <c r="L15" s="649"/>
    </row>
    <row r="16" spans="1:12" ht="25.5" customHeight="1" x14ac:dyDescent="0.35">
      <c r="A16" s="652" t="s">
        <v>297</v>
      </c>
      <c r="B16" s="653"/>
      <c r="C16" s="654"/>
      <c r="D16" s="667">
        <f>+ACTIVIDAD_1!C37</f>
        <v>3</v>
      </c>
      <c r="E16" s="668"/>
      <c r="F16" s="668"/>
      <c r="G16" s="668"/>
      <c r="H16" s="669"/>
      <c r="I16" s="652" t="s">
        <v>161</v>
      </c>
      <c r="J16" s="654"/>
      <c r="K16" s="647" t="s">
        <v>21</v>
      </c>
      <c r="L16" s="649"/>
    </row>
    <row r="17" spans="1:12" ht="27.65" customHeight="1" x14ac:dyDescent="0.35">
      <c r="A17" s="652" t="s">
        <v>298</v>
      </c>
      <c r="B17" s="653"/>
      <c r="C17" s="654"/>
      <c r="D17" s="665" t="s">
        <v>299</v>
      </c>
      <c r="E17" s="648"/>
      <c r="F17" s="648"/>
      <c r="G17" s="648"/>
      <c r="H17" s="649"/>
      <c r="I17" s="650"/>
      <c r="J17" s="666"/>
      <c r="K17" s="666"/>
      <c r="L17" s="651"/>
    </row>
    <row r="18" spans="1:12" ht="12" customHeight="1" x14ac:dyDescent="0.35">
      <c r="A18" s="165" t="s">
        <v>300</v>
      </c>
      <c r="B18" s="165" t="s">
        <v>301</v>
      </c>
      <c r="C18" s="652" t="s">
        <v>302</v>
      </c>
      <c r="D18" s="653"/>
      <c r="E18" s="653"/>
      <c r="F18" s="653"/>
      <c r="G18" s="654"/>
      <c r="H18" s="652" t="s">
        <v>229</v>
      </c>
      <c r="I18" s="654"/>
      <c r="J18" s="652" t="s">
        <v>303</v>
      </c>
      <c r="K18" s="654"/>
      <c r="L18" s="165" t="s">
        <v>304</v>
      </c>
    </row>
    <row r="19" spans="1:12" ht="188.15" customHeight="1" x14ac:dyDescent="0.35">
      <c r="A19" s="160">
        <v>1</v>
      </c>
      <c r="B19" s="161" t="s">
        <v>305</v>
      </c>
      <c r="C19" s="647" t="s">
        <v>306</v>
      </c>
      <c r="D19" s="648"/>
      <c r="E19" s="648"/>
      <c r="F19" s="648"/>
      <c r="G19" s="649"/>
      <c r="H19" s="647" t="s">
        <v>307</v>
      </c>
      <c r="I19" s="649"/>
      <c r="J19" s="650" t="s">
        <v>22</v>
      </c>
      <c r="K19" s="651"/>
      <c r="L19" s="161" t="s">
        <v>308</v>
      </c>
    </row>
    <row r="20" spans="1:12" ht="34.4" customHeight="1" x14ac:dyDescent="0.35">
      <c r="A20" s="160">
        <v>2</v>
      </c>
      <c r="B20" s="161"/>
      <c r="C20" s="647"/>
      <c r="D20" s="648"/>
      <c r="E20" s="648"/>
      <c r="F20" s="648"/>
      <c r="G20" s="649"/>
      <c r="H20" s="647"/>
      <c r="I20" s="649"/>
      <c r="J20" s="650"/>
      <c r="K20" s="651"/>
      <c r="L20" s="161"/>
    </row>
    <row r="21" spans="1:12" ht="34.4" customHeight="1" x14ac:dyDescent="0.35">
      <c r="A21" s="160">
        <v>3</v>
      </c>
      <c r="B21" s="161"/>
      <c r="C21" s="647"/>
      <c r="D21" s="648"/>
      <c r="E21" s="648"/>
      <c r="F21" s="648"/>
      <c r="G21" s="649"/>
      <c r="H21" s="647"/>
      <c r="I21" s="649"/>
      <c r="J21" s="650"/>
      <c r="K21" s="651"/>
      <c r="L21" s="161"/>
    </row>
    <row r="22" spans="1:12" ht="34.4" customHeight="1" x14ac:dyDescent="0.35">
      <c r="A22" s="160">
        <v>4</v>
      </c>
      <c r="B22" s="168"/>
      <c r="C22" s="647"/>
      <c r="D22" s="648"/>
      <c r="E22" s="648"/>
      <c r="F22" s="648"/>
      <c r="G22" s="649"/>
      <c r="H22" s="647"/>
      <c r="I22" s="649"/>
      <c r="J22" s="650"/>
      <c r="K22" s="651"/>
      <c r="L22" s="161"/>
    </row>
    <row r="23" spans="1:12" ht="25.5" customHeight="1" x14ac:dyDescent="0.35">
      <c r="A23" s="165" t="s">
        <v>300</v>
      </c>
      <c r="B23" s="652" t="s">
        <v>309</v>
      </c>
      <c r="C23" s="653"/>
      <c r="D23" s="653"/>
      <c r="E23" s="653"/>
      <c r="F23" s="653"/>
      <c r="G23" s="653"/>
      <c r="H23" s="653"/>
      <c r="I23" s="653"/>
      <c r="J23" s="653"/>
      <c r="K23" s="654"/>
      <c r="L23" s="165" t="s">
        <v>310</v>
      </c>
    </row>
    <row r="24" spans="1:12" ht="28.4" customHeight="1" x14ac:dyDescent="0.35">
      <c r="A24" s="160">
        <v>1</v>
      </c>
      <c r="B24" s="658" t="s">
        <v>311</v>
      </c>
      <c r="C24" s="648"/>
      <c r="D24" s="648"/>
      <c r="E24" s="648"/>
      <c r="F24" s="648"/>
      <c r="G24" s="648"/>
      <c r="H24" s="648"/>
      <c r="I24" s="648"/>
      <c r="J24" s="648"/>
      <c r="K24" s="649"/>
      <c r="L24" s="161" t="s">
        <v>22</v>
      </c>
    </row>
    <row r="25" spans="1:12" ht="15.75" customHeight="1" x14ac:dyDescent="0.35">
      <c r="A25" s="652" t="s">
        <v>312</v>
      </c>
      <c r="B25" s="653"/>
      <c r="C25" s="653"/>
      <c r="D25" s="663"/>
      <c r="E25" s="663"/>
      <c r="F25" s="663"/>
      <c r="G25" s="663"/>
      <c r="H25" s="663"/>
      <c r="I25" s="663"/>
      <c r="J25" s="663"/>
      <c r="K25" s="663"/>
      <c r="L25" s="664"/>
    </row>
    <row r="26" spans="1:12" ht="26.25" customHeight="1" x14ac:dyDescent="0.35">
      <c r="A26" s="652" t="s">
        <v>313</v>
      </c>
      <c r="B26" s="653"/>
      <c r="C26" s="653"/>
      <c r="D26" s="660">
        <v>3</v>
      </c>
      <c r="E26" s="660"/>
      <c r="F26" s="659" t="s">
        <v>314</v>
      </c>
      <c r="G26" s="659"/>
      <c r="H26" s="188">
        <v>2024</v>
      </c>
      <c r="I26" s="659" t="s">
        <v>315</v>
      </c>
      <c r="J26" s="659"/>
      <c r="K26" s="661" t="s">
        <v>316</v>
      </c>
      <c r="L26" s="662"/>
    </row>
    <row r="27" spans="1:12" ht="26.25" customHeight="1" x14ac:dyDescent="0.35">
      <c r="A27" s="652" t="s">
        <v>317</v>
      </c>
      <c r="B27" s="653"/>
      <c r="C27" s="653"/>
      <c r="D27" s="660" t="s">
        <v>318</v>
      </c>
      <c r="E27" s="660"/>
      <c r="F27" s="660"/>
      <c r="G27" s="660"/>
      <c r="H27" s="660"/>
      <c r="I27" s="660"/>
      <c r="J27" s="660"/>
      <c r="K27" s="660"/>
      <c r="L27" s="660"/>
    </row>
    <row r="28" spans="1:12" ht="242.15" customHeight="1" x14ac:dyDescent="0.35">
      <c r="A28" s="652" t="s">
        <v>319</v>
      </c>
      <c r="B28" s="653"/>
      <c r="C28" s="654"/>
      <c r="D28" s="655" t="s">
        <v>320</v>
      </c>
      <c r="E28" s="656"/>
      <c r="F28" s="656"/>
      <c r="G28" s="656"/>
      <c r="H28" s="656"/>
      <c r="I28" s="656"/>
      <c r="J28" s="656"/>
      <c r="K28" s="656"/>
      <c r="L28" s="657"/>
    </row>
    <row r="29" spans="1:12" ht="28.5" customHeight="1" x14ac:dyDescent="0.35">
      <c r="A29" s="652" t="s">
        <v>321</v>
      </c>
      <c r="B29" s="653"/>
      <c r="C29" s="654"/>
      <c r="D29" s="647" t="s">
        <v>322</v>
      </c>
      <c r="E29" s="648"/>
      <c r="F29" s="648"/>
      <c r="G29" s="648"/>
      <c r="H29" s="648"/>
      <c r="I29" s="648"/>
      <c r="J29" s="648"/>
      <c r="K29" s="648"/>
      <c r="L29" s="649"/>
    </row>
  </sheetData>
  <mergeCells count="68">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3:C13"/>
    <mergeCell ref="D13:H13"/>
    <mergeCell ref="I13:J13"/>
    <mergeCell ref="K13:L13"/>
    <mergeCell ref="A14:L14"/>
    <mergeCell ref="A9:L9"/>
    <mergeCell ref="A11:D11"/>
    <mergeCell ref="E11:L11"/>
    <mergeCell ref="A12:D12"/>
    <mergeCell ref="E12:L12"/>
    <mergeCell ref="A10:D10"/>
    <mergeCell ref="E10:L10"/>
    <mergeCell ref="K15:L15"/>
    <mergeCell ref="A17:C17"/>
    <mergeCell ref="D17:H17"/>
    <mergeCell ref="I17:L17"/>
    <mergeCell ref="A16:C16"/>
    <mergeCell ref="D16:H16"/>
    <mergeCell ref="I16:J16"/>
    <mergeCell ref="K16:L16"/>
    <mergeCell ref="A15:C15"/>
    <mergeCell ref="D15:H15"/>
    <mergeCell ref="I15:J15"/>
    <mergeCell ref="A29:C29"/>
    <mergeCell ref="D29:L29"/>
    <mergeCell ref="A25:L25"/>
    <mergeCell ref="A26:C26"/>
    <mergeCell ref="I26:J26"/>
    <mergeCell ref="A27:C27"/>
    <mergeCell ref="D27:L27"/>
    <mergeCell ref="C22:G22"/>
    <mergeCell ref="H22:I22"/>
    <mergeCell ref="J22:K22"/>
    <mergeCell ref="A28:C28"/>
    <mergeCell ref="D28:L28"/>
    <mergeCell ref="B24:K24"/>
    <mergeCell ref="F26:G26"/>
    <mergeCell ref="D26:E26"/>
    <mergeCell ref="B23:K23"/>
    <mergeCell ref="K26:L26"/>
    <mergeCell ref="C18:G18"/>
    <mergeCell ref="H18:I18"/>
    <mergeCell ref="J18:K18"/>
    <mergeCell ref="C19:G19"/>
    <mergeCell ref="H19:I19"/>
    <mergeCell ref="J19:K19"/>
    <mergeCell ref="C20:G20"/>
    <mergeCell ref="H20:I20"/>
    <mergeCell ref="J20:K20"/>
    <mergeCell ref="C21:G21"/>
    <mergeCell ref="H21:I21"/>
    <mergeCell ref="J21:K21"/>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6328125" defaultRowHeight="13" x14ac:dyDescent="0.35"/>
  <cols>
    <col min="1" max="1" width="3.36328125" style="159" customWidth="1"/>
    <col min="2" max="2" width="9.36328125" style="159" customWidth="1"/>
    <col min="3" max="3" width="5.6328125" style="159" customWidth="1"/>
    <col min="4" max="4" width="6.6328125" style="159" customWidth="1"/>
    <col min="5" max="5" width="5.6328125" style="159" customWidth="1"/>
    <col min="6" max="6" width="10.36328125" style="159" customWidth="1"/>
    <col min="7" max="7" width="2.08984375" style="159" customWidth="1"/>
    <col min="8" max="8" width="18.6328125" style="159" customWidth="1"/>
    <col min="9" max="9" width="12.6328125" style="159" customWidth="1"/>
    <col min="10" max="10" width="6.6328125" style="159" customWidth="1"/>
    <col min="11" max="11" width="18.6328125" style="159" customWidth="1"/>
    <col min="12" max="12" width="25.6328125" style="159" customWidth="1"/>
    <col min="13" max="16384" width="8.6328125" style="159"/>
  </cols>
  <sheetData>
    <row r="1" spans="1:12" ht="18.75" customHeight="1" x14ac:dyDescent="0.35">
      <c r="A1" s="684"/>
      <c r="B1" s="685"/>
      <c r="C1" s="685"/>
      <c r="D1" s="685"/>
      <c r="E1" s="686"/>
      <c r="F1" s="693" t="s">
        <v>279</v>
      </c>
      <c r="G1" s="694"/>
      <c r="H1" s="694"/>
      <c r="I1" s="694"/>
      <c r="J1" s="694"/>
      <c r="K1" s="694"/>
      <c r="L1" s="158"/>
    </row>
    <row r="2" spans="1:12" ht="18.75" customHeight="1" x14ac:dyDescent="0.35">
      <c r="A2" s="687"/>
      <c r="B2" s="688"/>
      <c r="C2" s="688"/>
      <c r="D2" s="688"/>
      <c r="E2" s="689"/>
      <c r="F2" s="695"/>
      <c r="G2" s="696"/>
      <c r="H2" s="696"/>
      <c r="I2" s="696"/>
      <c r="J2" s="696"/>
      <c r="K2" s="696"/>
      <c r="L2" s="158"/>
    </row>
    <row r="3" spans="1:12" ht="18.75" customHeight="1" x14ac:dyDescent="0.35">
      <c r="A3" s="687"/>
      <c r="B3" s="688"/>
      <c r="C3" s="688"/>
      <c r="D3" s="688"/>
      <c r="E3" s="689"/>
      <c r="F3" s="693" t="s">
        <v>280</v>
      </c>
      <c r="G3" s="694"/>
      <c r="H3" s="694"/>
      <c r="I3" s="694"/>
      <c r="J3" s="694"/>
      <c r="K3" s="694"/>
      <c r="L3" s="158"/>
    </row>
    <row r="4" spans="1:12" ht="18.75" customHeight="1" x14ac:dyDescent="0.35">
      <c r="A4" s="690"/>
      <c r="B4" s="691"/>
      <c r="C4" s="691"/>
      <c r="D4" s="691"/>
      <c r="E4" s="692"/>
      <c r="F4" s="695"/>
      <c r="G4" s="696"/>
      <c r="H4" s="696"/>
      <c r="I4" s="696"/>
      <c r="J4" s="696"/>
      <c r="K4" s="696"/>
      <c r="L4" s="158"/>
    </row>
    <row r="5" spans="1:12" ht="15.75" customHeight="1" x14ac:dyDescent="0.35">
      <c r="A5" s="652" t="s">
        <v>281</v>
      </c>
      <c r="B5" s="653"/>
      <c r="C5" s="653"/>
      <c r="D5" s="653"/>
      <c r="E5" s="653"/>
      <c r="F5" s="653"/>
      <c r="G5" s="653"/>
      <c r="H5" s="653"/>
      <c r="I5" s="653"/>
      <c r="J5" s="653"/>
      <c r="K5" s="653"/>
      <c r="L5" s="674"/>
    </row>
    <row r="6" spans="1:12" ht="23.25" customHeight="1" x14ac:dyDescent="0.35">
      <c r="A6" s="652" t="s">
        <v>282</v>
      </c>
      <c r="B6" s="653"/>
      <c r="C6" s="654"/>
      <c r="D6" s="647" t="s">
        <v>12</v>
      </c>
      <c r="E6" s="648"/>
      <c r="F6" s="648"/>
      <c r="G6" s="648"/>
      <c r="H6" s="649"/>
      <c r="I6" s="652" t="s">
        <v>283</v>
      </c>
      <c r="J6" s="654"/>
      <c r="K6" s="647" t="s">
        <v>37</v>
      </c>
      <c r="L6" s="649"/>
    </row>
    <row r="7" spans="1:12" ht="17.899999999999999" customHeight="1" x14ac:dyDescent="0.35">
      <c r="A7" s="652" t="s">
        <v>284</v>
      </c>
      <c r="B7" s="653"/>
      <c r="C7" s="654"/>
      <c r="D7" s="647" t="s">
        <v>26</v>
      </c>
      <c r="E7" s="648"/>
      <c r="F7" s="648"/>
      <c r="G7" s="648"/>
      <c r="H7" s="649"/>
      <c r="I7" s="652" t="s">
        <v>98</v>
      </c>
      <c r="J7" s="654"/>
      <c r="K7" s="647" t="s">
        <v>15</v>
      </c>
      <c r="L7" s="649"/>
    </row>
    <row r="8" spans="1:12" ht="35.9" customHeight="1" x14ac:dyDescent="0.35">
      <c r="A8" s="652" t="s">
        <v>285</v>
      </c>
      <c r="B8" s="653"/>
      <c r="C8" s="654"/>
      <c r="D8" s="647" t="s">
        <v>63</v>
      </c>
      <c r="E8" s="648"/>
      <c r="F8" s="648"/>
      <c r="G8" s="648"/>
      <c r="H8" s="649"/>
      <c r="I8" s="652" t="s">
        <v>286</v>
      </c>
      <c r="J8" s="654"/>
      <c r="K8" s="647" t="s">
        <v>60</v>
      </c>
      <c r="L8" s="649"/>
    </row>
    <row r="9" spans="1:12" ht="15.75" customHeight="1" x14ac:dyDescent="0.35">
      <c r="A9" s="670" t="s">
        <v>287</v>
      </c>
      <c r="B9" s="663"/>
      <c r="C9" s="663"/>
      <c r="D9" s="663"/>
      <c r="E9" s="663"/>
      <c r="F9" s="663"/>
      <c r="G9" s="663"/>
      <c r="H9" s="663"/>
      <c r="I9" s="663"/>
      <c r="J9" s="663"/>
      <c r="K9" s="663"/>
      <c r="L9" s="671"/>
    </row>
    <row r="10" spans="1:12" ht="28.5" customHeight="1" x14ac:dyDescent="0.35">
      <c r="A10" s="681" t="s">
        <v>221</v>
      </c>
      <c r="B10" s="681"/>
      <c r="C10" s="681"/>
      <c r="D10" s="681"/>
      <c r="E10" s="697" t="str">
        <f>+ACTIVIDAD_2!B12</f>
        <v>Apoyar 5 ejercicios de transversalización del enfoque de transformación cultural y derechos humanos de las mujeres, a otras dependencias de la Secretaria de la Mujer y entidades del distrito.</v>
      </c>
      <c r="F10" s="697"/>
      <c r="G10" s="697"/>
      <c r="H10" s="697"/>
      <c r="I10" s="697"/>
      <c r="J10" s="697"/>
      <c r="K10" s="697"/>
      <c r="L10" s="697"/>
    </row>
    <row r="11" spans="1:12" ht="34.5" customHeight="1" x14ac:dyDescent="0.35">
      <c r="A11" s="672" t="s">
        <v>288</v>
      </c>
      <c r="B11" s="673"/>
      <c r="C11" s="673"/>
      <c r="D11" s="674"/>
      <c r="E11" s="675" t="str">
        <f>+ACTIVIDAD_2!I16</f>
        <v>Número de ejercicios de transversalización del enfoque de transformación cultural y derechos humanos de las mujeres apoyados en otras dependencias y entidades del distrito.</v>
      </c>
      <c r="F11" s="676"/>
      <c r="G11" s="676"/>
      <c r="H11" s="676"/>
      <c r="I11" s="676"/>
      <c r="J11" s="676"/>
      <c r="K11" s="676"/>
      <c r="L11" s="677"/>
    </row>
    <row r="12" spans="1:12" ht="47.25" customHeight="1" x14ac:dyDescent="0.35">
      <c r="A12" s="652" t="s">
        <v>289</v>
      </c>
      <c r="B12" s="653"/>
      <c r="C12" s="653"/>
      <c r="D12" s="654"/>
      <c r="E12" s="678" t="s">
        <v>323</v>
      </c>
      <c r="F12" s="679"/>
      <c r="G12" s="679"/>
      <c r="H12" s="679"/>
      <c r="I12" s="679"/>
      <c r="J12" s="679"/>
      <c r="K12" s="679"/>
      <c r="L12" s="680"/>
    </row>
    <row r="13" spans="1:12" ht="28.5" customHeight="1" x14ac:dyDescent="0.35">
      <c r="A13" s="652" t="s">
        <v>291</v>
      </c>
      <c r="B13" s="653"/>
      <c r="C13" s="654"/>
      <c r="D13" s="647" t="s">
        <v>292</v>
      </c>
      <c r="E13" s="648"/>
      <c r="F13" s="648"/>
      <c r="G13" s="648"/>
      <c r="H13" s="649"/>
      <c r="I13" s="652" t="s">
        <v>293</v>
      </c>
      <c r="J13" s="654"/>
      <c r="K13" s="647" t="s">
        <v>61</v>
      </c>
      <c r="L13" s="649"/>
    </row>
    <row r="14" spans="1:12" ht="15.75" customHeight="1" x14ac:dyDescent="0.35">
      <c r="A14" s="652" t="s">
        <v>294</v>
      </c>
      <c r="B14" s="653"/>
      <c r="C14" s="653"/>
      <c r="D14" s="653"/>
      <c r="E14" s="653"/>
      <c r="F14" s="653"/>
      <c r="G14" s="653"/>
      <c r="H14" s="653"/>
      <c r="I14" s="653"/>
      <c r="J14" s="653"/>
      <c r="K14" s="653"/>
      <c r="L14" s="674"/>
    </row>
    <row r="15" spans="1:12" ht="25.5" customHeight="1" x14ac:dyDescent="0.35">
      <c r="A15" s="652" t="s">
        <v>295</v>
      </c>
      <c r="B15" s="653"/>
      <c r="C15" s="654"/>
      <c r="D15" s="647" t="s">
        <v>19</v>
      </c>
      <c r="E15" s="648"/>
      <c r="F15" s="648"/>
      <c r="G15" s="648"/>
      <c r="H15" s="649"/>
      <c r="I15" s="652" t="s">
        <v>296</v>
      </c>
      <c r="J15" s="654"/>
      <c r="K15" s="647" t="s">
        <v>20</v>
      </c>
      <c r="L15" s="649"/>
    </row>
    <row r="16" spans="1:12" ht="25.5" customHeight="1" x14ac:dyDescent="0.35">
      <c r="A16" s="652" t="s">
        <v>297</v>
      </c>
      <c r="B16" s="653"/>
      <c r="C16" s="654"/>
      <c r="D16" s="667">
        <f>+ACTIVIDAD_2!C37</f>
        <v>2</v>
      </c>
      <c r="E16" s="668"/>
      <c r="F16" s="668"/>
      <c r="G16" s="668"/>
      <c r="H16" s="669"/>
      <c r="I16" s="652" t="s">
        <v>161</v>
      </c>
      <c r="J16" s="654"/>
      <c r="K16" s="647" t="s">
        <v>21</v>
      </c>
      <c r="L16" s="649"/>
    </row>
    <row r="17" spans="1:12" ht="27.65" customHeight="1" x14ac:dyDescent="0.35">
      <c r="A17" s="652" t="s">
        <v>298</v>
      </c>
      <c r="B17" s="653"/>
      <c r="C17" s="654"/>
      <c r="D17" s="647" t="s">
        <v>324</v>
      </c>
      <c r="E17" s="648"/>
      <c r="F17" s="648"/>
      <c r="G17" s="648"/>
      <c r="H17" s="649"/>
      <c r="I17" s="650"/>
      <c r="J17" s="666"/>
      <c r="K17" s="666"/>
      <c r="L17" s="651"/>
    </row>
    <row r="18" spans="1:12" ht="12" customHeight="1" x14ac:dyDescent="0.35">
      <c r="A18" s="165" t="s">
        <v>300</v>
      </c>
      <c r="B18" s="165" t="s">
        <v>301</v>
      </c>
      <c r="C18" s="652" t="s">
        <v>302</v>
      </c>
      <c r="D18" s="653"/>
      <c r="E18" s="653"/>
      <c r="F18" s="653"/>
      <c r="G18" s="654"/>
      <c r="H18" s="652" t="s">
        <v>229</v>
      </c>
      <c r="I18" s="654"/>
      <c r="J18" s="652" t="s">
        <v>303</v>
      </c>
      <c r="K18" s="654"/>
      <c r="L18" s="165" t="s">
        <v>304</v>
      </c>
    </row>
    <row r="19" spans="1:12" ht="69.900000000000006" customHeight="1" x14ac:dyDescent="0.35">
      <c r="A19" s="160">
        <v>1</v>
      </c>
      <c r="B19" s="161" t="s">
        <v>292</v>
      </c>
      <c r="C19" s="647" t="s">
        <v>325</v>
      </c>
      <c r="D19" s="648"/>
      <c r="E19" s="648"/>
      <c r="F19" s="648"/>
      <c r="G19" s="649"/>
      <c r="H19" s="647" t="s">
        <v>326</v>
      </c>
      <c r="I19" s="649"/>
      <c r="J19" s="650" t="s">
        <v>22</v>
      </c>
      <c r="K19" s="651"/>
      <c r="L19" s="161" t="s">
        <v>327</v>
      </c>
    </row>
    <row r="20" spans="1:12" ht="34.4" customHeight="1" x14ac:dyDescent="0.35">
      <c r="A20" s="160">
        <v>2</v>
      </c>
      <c r="B20" s="161" t="s">
        <v>292</v>
      </c>
      <c r="C20" s="647"/>
      <c r="D20" s="648"/>
      <c r="E20" s="648"/>
      <c r="F20" s="648"/>
      <c r="G20" s="649"/>
      <c r="H20" s="647"/>
      <c r="I20" s="649"/>
      <c r="J20" s="650"/>
      <c r="K20" s="651"/>
      <c r="L20" s="161"/>
    </row>
    <row r="21" spans="1:12" ht="34.4" customHeight="1" x14ac:dyDescent="0.35">
      <c r="A21" s="160">
        <v>3</v>
      </c>
      <c r="B21" s="161" t="s">
        <v>292</v>
      </c>
      <c r="C21" s="647"/>
      <c r="D21" s="648"/>
      <c r="E21" s="648"/>
      <c r="F21" s="648"/>
      <c r="G21" s="649"/>
      <c r="H21" s="647"/>
      <c r="I21" s="649"/>
      <c r="J21" s="650"/>
      <c r="K21" s="651"/>
      <c r="L21" s="161"/>
    </row>
    <row r="22" spans="1:12" ht="25.5" customHeight="1" x14ac:dyDescent="0.35">
      <c r="A22" s="165" t="s">
        <v>300</v>
      </c>
      <c r="B22" s="652" t="s">
        <v>309</v>
      </c>
      <c r="C22" s="653"/>
      <c r="D22" s="653"/>
      <c r="E22" s="653"/>
      <c r="F22" s="653"/>
      <c r="G22" s="653"/>
      <c r="H22" s="653"/>
      <c r="I22" s="653"/>
      <c r="J22" s="653"/>
      <c r="K22" s="654"/>
      <c r="L22" s="165" t="s">
        <v>310</v>
      </c>
    </row>
    <row r="23" spans="1:12" ht="28.4" customHeight="1" x14ac:dyDescent="0.35">
      <c r="A23" s="160">
        <v>1</v>
      </c>
      <c r="B23" s="647" t="s">
        <v>328</v>
      </c>
      <c r="C23" s="648"/>
      <c r="D23" s="648"/>
      <c r="E23" s="648"/>
      <c r="F23" s="648"/>
      <c r="G23" s="648"/>
      <c r="H23" s="648"/>
      <c r="I23" s="648"/>
      <c r="J23" s="648"/>
      <c r="K23" s="649"/>
      <c r="L23" s="161" t="s">
        <v>22</v>
      </c>
    </row>
    <row r="24" spans="1:12" ht="15.75" customHeight="1" x14ac:dyDescent="0.35">
      <c r="A24" s="652" t="s">
        <v>312</v>
      </c>
      <c r="B24" s="653"/>
      <c r="C24" s="653"/>
      <c r="D24" s="653"/>
      <c r="E24" s="653"/>
      <c r="F24" s="663"/>
      <c r="G24" s="663"/>
      <c r="H24" s="653"/>
      <c r="I24" s="663"/>
      <c r="J24" s="663"/>
      <c r="K24" s="663"/>
      <c r="L24" s="664"/>
    </row>
    <row r="25" spans="1:12" ht="39" customHeight="1" x14ac:dyDescent="0.35">
      <c r="A25" s="652" t="s">
        <v>313</v>
      </c>
      <c r="B25" s="653"/>
      <c r="C25" s="654"/>
      <c r="D25" s="647">
        <v>0</v>
      </c>
      <c r="E25" s="648"/>
      <c r="F25" s="681" t="s">
        <v>314</v>
      </c>
      <c r="G25" s="681"/>
      <c r="H25" s="185">
        <v>2024</v>
      </c>
      <c r="I25" s="681" t="s">
        <v>315</v>
      </c>
      <c r="J25" s="681"/>
      <c r="K25" s="698" t="s">
        <v>329</v>
      </c>
      <c r="L25" s="698"/>
    </row>
    <row r="26" spans="1:12" ht="33.65" customHeight="1" x14ac:dyDescent="0.35">
      <c r="A26" s="652" t="s">
        <v>317</v>
      </c>
      <c r="B26" s="653"/>
      <c r="C26" s="654"/>
      <c r="D26" s="678" t="s">
        <v>330</v>
      </c>
      <c r="E26" s="679"/>
      <c r="F26" s="676"/>
      <c r="G26" s="676"/>
      <c r="H26" s="679"/>
      <c r="I26" s="676"/>
      <c r="J26" s="676"/>
      <c r="K26" s="676"/>
      <c r="L26" s="677"/>
    </row>
    <row r="27" spans="1:12" ht="86.4" customHeight="1" x14ac:dyDescent="0.35">
      <c r="A27" s="652" t="s">
        <v>319</v>
      </c>
      <c r="B27" s="653"/>
      <c r="C27" s="654"/>
      <c r="D27" s="699" t="s">
        <v>331</v>
      </c>
      <c r="E27" s="700"/>
      <c r="F27" s="700"/>
      <c r="G27" s="700"/>
      <c r="H27" s="700"/>
      <c r="I27" s="700"/>
      <c r="J27" s="700"/>
      <c r="K27" s="700"/>
      <c r="L27" s="701"/>
    </row>
    <row r="28" spans="1:12" ht="17.899999999999999" customHeight="1" x14ac:dyDescent="0.35">
      <c r="A28" s="652" t="s">
        <v>321</v>
      </c>
      <c r="B28" s="653"/>
      <c r="C28" s="654"/>
      <c r="D28" s="647"/>
      <c r="E28" s="648"/>
      <c r="F28" s="648"/>
      <c r="G28" s="648"/>
      <c r="H28" s="648"/>
      <c r="I28" s="648"/>
      <c r="J28" s="648"/>
      <c r="K28" s="648"/>
      <c r="L28" s="64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6328125" defaultRowHeight="13" x14ac:dyDescent="0.35"/>
  <cols>
    <col min="1" max="1" width="3.36328125" style="196" customWidth="1"/>
    <col min="2" max="2" width="9.36328125" style="196" customWidth="1"/>
    <col min="3" max="3" width="5.6328125" style="196" customWidth="1"/>
    <col min="4" max="4" width="6.6328125" style="196" customWidth="1"/>
    <col min="5" max="5" width="5.6328125" style="196" customWidth="1"/>
    <col min="6" max="6" width="10.36328125" style="196" customWidth="1"/>
    <col min="7" max="7" width="2.08984375" style="196" customWidth="1"/>
    <col min="8" max="8" width="18.6328125" style="196" customWidth="1"/>
    <col min="9" max="9" width="12.6328125" style="196" customWidth="1"/>
    <col min="10" max="10" width="6.6328125" style="196" customWidth="1"/>
    <col min="11" max="11" width="18.6328125" style="196" customWidth="1"/>
    <col min="12" max="12" width="25.6328125" style="196" customWidth="1"/>
    <col min="13" max="16384" width="8.6328125" style="196"/>
  </cols>
  <sheetData>
    <row r="1" spans="1:12" ht="18.75" customHeight="1" x14ac:dyDescent="0.35">
      <c r="A1" s="684"/>
      <c r="B1" s="685"/>
      <c r="C1" s="685"/>
      <c r="D1" s="685"/>
      <c r="E1" s="686"/>
      <c r="F1" s="693" t="s">
        <v>279</v>
      </c>
      <c r="G1" s="694"/>
      <c r="H1" s="694"/>
      <c r="I1" s="694"/>
      <c r="J1" s="694"/>
      <c r="K1" s="694"/>
      <c r="L1" s="158"/>
    </row>
    <row r="2" spans="1:12" ht="18.75" customHeight="1" x14ac:dyDescent="0.35">
      <c r="A2" s="687"/>
      <c r="B2" s="688"/>
      <c r="C2" s="688"/>
      <c r="D2" s="688"/>
      <c r="E2" s="689"/>
      <c r="F2" s="695"/>
      <c r="G2" s="696"/>
      <c r="H2" s="696"/>
      <c r="I2" s="696"/>
      <c r="J2" s="696"/>
      <c r="K2" s="696"/>
      <c r="L2" s="158"/>
    </row>
    <row r="3" spans="1:12" ht="18.75" customHeight="1" x14ac:dyDescent="0.35">
      <c r="A3" s="687"/>
      <c r="B3" s="688"/>
      <c r="C3" s="688"/>
      <c r="D3" s="688"/>
      <c r="E3" s="689"/>
      <c r="F3" s="693" t="s">
        <v>280</v>
      </c>
      <c r="G3" s="694"/>
      <c r="H3" s="694"/>
      <c r="I3" s="694"/>
      <c r="J3" s="694"/>
      <c r="K3" s="694"/>
      <c r="L3" s="158"/>
    </row>
    <row r="4" spans="1:12" ht="18.75" customHeight="1" x14ac:dyDescent="0.35">
      <c r="A4" s="690"/>
      <c r="B4" s="691"/>
      <c r="C4" s="691"/>
      <c r="D4" s="691"/>
      <c r="E4" s="692"/>
      <c r="F4" s="695"/>
      <c r="G4" s="696"/>
      <c r="H4" s="696"/>
      <c r="I4" s="696"/>
      <c r="J4" s="696"/>
      <c r="K4" s="696"/>
      <c r="L4" s="158"/>
    </row>
    <row r="5" spans="1:12" ht="15.75" customHeight="1" x14ac:dyDescent="0.35">
      <c r="A5" s="652" t="s">
        <v>281</v>
      </c>
      <c r="B5" s="653"/>
      <c r="C5" s="653"/>
      <c r="D5" s="653"/>
      <c r="E5" s="653"/>
      <c r="F5" s="653"/>
      <c r="G5" s="653"/>
      <c r="H5" s="653"/>
      <c r="I5" s="653"/>
      <c r="J5" s="653"/>
      <c r="K5" s="653"/>
      <c r="L5" s="674"/>
    </row>
    <row r="6" spans="1:12" ht="23.25" customHeight="1" x14ac:dyDescent="0.35">
      <c r="A6" s="652" t="s">
        <v>282</v>
      </c>
      <c r="B6" s="653"/>
      <c r="C6" s="654"/>
      <c r="D6" s="647" t="s">
        <v>12</v>
      </c>
      <c r="E6" s="648"/>
      <c r="F6" s="648"/>
      <c r="G6" s="648"/>
      <c r="H6" s="649"/>
      <c r="I6" s="652" t="s">
        <v>283</v>
      </c>
      <c r="J6" s="654"/>
      <c r="K6" s="647" t="s">
        <v>37</v>
      </c>
      <c r="L6" s="649"/>
    </row>
    <row r="7" spans="1:12" ht="17.899999999999999" customHeight="1" x14ac:dyDescent="0.35">
      <c r="A7" s="652" t="s">
        <v>284</v>
      </c>
      <c r="B7" s="653"/>
      <c r="C7" s="654"/>
      <c r="D7" s="647" t="s">
        <v>26</v>
      </c>
      <c r="E7" s="648"/>
      <c r="F7" s="648"/>
      <c r="G7" s="648"/>
      <c r="H7" s="649"/>
      <c r="I7" s="652" t="s">
        <v>98</v>
      </c>
      <c r="J7" s="654"/>
      <c r="K7" s="647" t="s">
        <v>53</v>
      </c>
      <c r="L7" s="649"/>
    </row>
    <row r="8" spans="1:12" ht="35.9" customHeight="1" x14ac:dyDescent="0.35">
      <c r="A8" s="652" t="s">
        <v>285</v>
      </c>
      <c r="B8" s="653"/>
      <c r="C8" s="654"/>
      <c r="D8" s="647" t="s">
        <v>63</v>
      </c>
      <c r="E8" s="648"/>
      <c r="F8" s="648"/>
      <c r="G8" s="648"/>
      <c r="H8" s="649"/>
      <c r="I8" s="652" t="s">
        <v>286</v>
      </c>
      <c r="J8" s="654"/>
      <c r="K8" s="647" t="s">
        <v>60</v>
      </c>
      <c r="L8" s="649"/>
    </row>
    <row r="9" spans="1:12" ht="15.75" customHeight="1" x14ac:dyDescent="0.35">
      <c r="A9" s="670" t="s">
        <v>287</v>
      </c>
      <c r="B9" s="663"/>
      <c r="C9" s="663"/>
      <c r="D9" s="663"/>
      <c r="E9" s="653"/>
      <c r="F9" s="653"/>
      <c r="G9" s="653"/>
      <c r="H9" s="653"/>
      <c r="I9" s="653"/>
      <c r="J9" s="653"/>
      <c r="K9" s="653"/>
      <c r="L9" s="674"/>
    </row>
    <row r="10" spans="1:12" ht="27.75" customHeight="1" x14ac:dyDescent="0.35">
      <c r="A10" s="681" t="s">
        <v>221</v>
      </c>
      <c r="B10" s="681"/>
      <c r="C10" s="681"/>
      <c r="D10" s="681"/>
      <c r="E10" s="679" t="str">
        <f>+ACTIVIDAD_3!B12</f>
        <v>Implementar 3 acciones de transformación cultural que promuevan la redistribución equitativa de las labores del cuidado en Bogotá</v>
      </c>
      <c r="F10" s="679"/>
      <c r="G10" s="679"/>
      <c r="H10" s="679"/>
      <c r="I10" s="679"/>
      <c r="J10" s="679"/>
      <c r="K10" s="679"/>
      <c r="L10" s="679"/>
    </row>
    <row r="11" spans="1:12" ht="34.5" customHeight="1" x14ac:dyDescent="0.35">
      <c r="A11" s="672" t="s">
        <v>288</v>
      </c>
      <c r="B11" s="673"/>
      <c r="C11" s="673"/>
      <c r="D11" s="674"/>
      <c r="E11" s="678" t="str">
        <f>+ACTIVIDAD_3!I16</f>
        <v>Número de acciones de transformación cultural implementadas para la redistribución equitativa de los trabajos de cuidado a travez de mecanismos de cambio cultural y comportamental en Bogotá.</v>
      </c>
      <c r="F11" s="679"/>
      <c r="G11" s="679"/>
      <c r="H11" s="679"/>
      <c r="I11" s="679"/>
      <c r="J11" s="679"/>
      <c r="K11" s="679"/>
      <c r="L11" s="680"/>
    </row>
    <row r="12" spans="1:12" ht="47.25" customHeight="1" x14ac:dyDescent="0.35">
      <c r="A12" s="652" t="s">
        <v>289</v>
      </c>
      <c r="B12" s="653"/>
      <c r="C12" s="653"/>
      <c r="D12" s="654"/>
      <c r="E12" s="678" t="s">
        <v>332</v>
      </c>
      <c r="F12" s="679"/>
      <c r="G12" s="679"/>
      <c r="H12" s="679"/>
      <c r="I12" s="679"/>
      <c r="J12" s="679"/>
      <c r="K12" s="679"/>
      <c r="L12" s="680"/>
    </row>
    <row r="13" spans="1:12" ht="28.5" customHeight="1" x14ac:dyDescent="0.35">
      <c r="A13" s="652" t="s">
        <v>291</v>
      </c>
      <c r="B13" s="653"/>
      <c r="C13" s="654"/>
      <c r="D13" s="647" t="s">
        <v>292</v>
      </c>
      <c r="E13" s="648"/>
      <c r="F13" s="648"/>
      <c r="G13" s="648"/>
      <c r="H13" s="649"/>
      <c r="I13" s="652" t="s">
        <v>293</v>
      </c>
      <c r="J13" s="654"/>
      <c r="K13" s="647" t="s">
        <v>61</v>
      </c>
      <c r="L13" s="649"/>
    </row>
    <row r="14" spans="1:12" ht="15.75" customHeight="1" x14ac:dyDescent="0.35">
      <c r="A14" s="652" t="s">
        <v>294</v>
      </c>
      <c r="B14" s="653"/>
      <c r="C14" s="653"/>
      <c r="D14" s="653"/>
      <c r="E14" s="653"/>
      <c r="F14" s="653"/>
      <c r="G14" s="653"/>
      <c r="H14" s="653"/>
      <c r="I14" s="653"/>
      <c r="J14" s="653"/>
      <c r="K14" s="653"/>
      <c r="L14" s="674"/>
    </row>
    <row r="15" spans="1:12" ht="25.5" customHeight="1" x14ac:dyDescent="0.35">
      <c r="A15" s="652" t="s">
        <v>295</v>
      </c>
      <c r="B15" s="653"/>
      <c r="C15" s="654"/>
      <c r="D15" s="647" t="s">
        <v>19</v>
      </c>
      <c r="E15" s="648"/>
      <c r="F15" s="648"/>
      <c r="G15" s="648"/>
      <c r="H15" s="649"/>
      <c r="I15" s="652" t="s">
        <v>296</v>
      </c>
      <c r="J15" s="654"/>
      <c r="K15" s="647" t="s">
        <v>20</v>
      </c>
      <c r="L15" s="649"/>
    </row>
    <row r="16" spans="1:12" ht="25.5" customHeight="1" x14ac:dyDescent="0.35">
      <c r="A16" s="652" t="s">
        <v>297</v>
      </c>
      <c r="B16" s="653"/>
      <c r="C16" s="654"/>
      <c r="D16" s="667">
        <f>ACTIVIDAD_3!C37</f>
        <v>1</v>
      </c>
      <c r="E16" s="668"/>
      <c r="F16" s="668"/>
      <c r="G16" s="668"/>
      <c r="H16" s="669"/>
      <c r="I16" s="652" t="s">
        <v>161</v>
      </c>
      <c r="J16" s="654"/>
      <c r="K16" s="647" t="s">
        <v>21</v>
      </c>
      <c r="L16" s="649"/>
    </row>
    <row r="17" spans="1:12" ht="27.65" customHeight="1" x14ac:dyDescent="0.35">
      <c r="A17" s="652" t="s">
        <v>298</v>
      </c>
      <c r="B17" s="653"/>
      <c r="C17" s="654"/>
      <c r="D17" s="647" t="s">
        <v>299</v>
      </c>
      <c r="E17" s="648"/>
      <c r="F17" s="648"/>
      <c r="G17" s="648"/>
      <c r="H17" s="649"/>
      <c r="I17" s="702"/>
      <c r="J17" s="703"/>
      <c r="K17" s="703"/>
      <c r="L17" s="704"/>
    </row>
    <row r="18" spans="1:12" ht="12" customHeight="1" x14ac:dyDescent="0.35">
      <c r="A18" s="165" t="s">
        <v>300</v>
      </c>
      <c r="B18" s="165" t="s">
        <v>301</v>
      </c>
      <c r="C18" s="652" t="s">
        <v>302</v>
      </c>
      <c r="D18" s="653"/>
      <c r="E18" s="653"/>
      <c r="F18" s="653"/>
      <c r="G18" s="654"/>
      <c r="H18" s="652" t="s">
        <v>229</v>
      </c>
      <c r="I18" s="654"/>
      <c r="J18" s="652" t="s">
        <v>303</v>
      </c>
      <c r="K18" s="654"/>
      <c r="L18" s="165" t="s">
        <v>304</v>
      </c>
    </row>
    <row r="19" spans="1:12" ht="56.25" customHeight="1" x14ac:dyDescent="0.35">
      <c r="A19" s="160">
        <v>1</v>
      </c>
      <c r="B19" s="161" t="s">
        <v>292</v>
      </c>
      <c r="C19" s="647" t="s">
        <v>333</v>
      </c>
      <c r="D19" s="648"/>
      <c r="E19" s="648"/>
      <c r="F19" s="648"/>
      <c r="G19" s="649"/>
      <c r="H19" s="647" t="s">
        <v>334</v>
      </c>
      <c r="I19" s="649"/>
      <c r="J19" s="650" t="s">
        <v>22</v>
      </c>
      <c r="K19" s="651"/>
      <c r="L19" s="161" t="s">
        <v>335</v>
      </c>
    </row>
    <row r="20" spans="1:12" ht="34.4" customHeight="1" x14ac:dyDescent="0.35">
      <c r="A20" s="160">
        <v>2</v>
      </c>
      <c r="B20" s="161" t="s">
        <v>292</v>
      </c>
      <c r="C20" s="647" t="s">
        <v>336</v>
      </c>
      <c r="D20" s="648"/>
      <c r="E20" s="648"/>
      <c r="F20" s="648"/>
      <c r="G20" s="649"/>
      <c r="H20" s="647" t="s">
        <v>337</v>
      </c>
      <c r="I20" s="649"/>
      <c r="J20" s="650" t="s">
        <v>22</v>
      </c>
      <c r="K20" s="651"/>
      <c r="L20" s="161" t="s">
        <v>335</v>
      </c>
    </row>
    <row r="21" spans="1:12" ht="34.4" customHeight="1" x14ac:dyDescent="0.35">
      <c r="A21" s="160">
        <v>3</v>
      </c>
      <c r="B21" s="161" t="s">
        <v>292</v>
      </c>
      <c r="C21" s="647" t="s">
        <v>338</v>
      </c>
      <c r="D21" s="648"/>
      <c r="E21" s="648"/>
      <c r="F21" s="648"/>
      <c r="G21" s="649"/>
      <c r="H21" s="647" t="s">
        <v>339</v>
      </c>
      <c r="I21" s="649"/>
      <c r="J21" s="650" t="s">
        <v>22</v>
      </c>
      <c r="K21" s="651"/>
      <c r="L21" s="161" t="s">
        <v>340</v>
      </c>
    </row>
    <row r="22" spans="1:12" ht="25.5" customHeight="1" x14ac:dyDescent="0.35">
      <c r="A22" s="165" t="s">
        <v>300</v>
      </c>
      <c r="B22" s="652" t="s">
        <v>309</v>
      </c>
      <c r="C22" s="653"/>
      <c r="D22" s="653"/>
      <c r="E22" s="653"/>
      <c r="F22" s="653"/>
      <c r="G22" s="653"/>
      <c r="H22" s="653"/>
      <c r="I22" s="653"/>
      <c r="J22" s="653"/>
      <c r="K22" s="654"/>
      <c r="L22" s="165" t="s">
        <v>310</v>
      </c>
    </row>
    <row r="23" spans="1:12" ht="28.4" customHeight="1" x14ac:dyDescent="0.35">
      <c r="A23" s="160">
        <v>1</v>
      </c>
      <c r="B23" s="647" t="s">
        <v>341</v>
      </c>
      <c r="C23" s="648"/>
      <c r="D23" s="648"/>
      <c r="E23" s="648"/>
      <c r="F23" s="648"/>
      <c r="G23" s="648"/>
      <c r="H23" s="648"/>
      <c r="I23" s="648"/>
      <c r="J23" s="648"/>
      <c r="K23" s="649"/>
      <c r="L23" s="161" t="s">
        <v>22</v>
      </c>
    </row>
    <row r="24" spans="1:12" ht="15.75" customHeight="1" x14ac:dyDescent="0.35">
      <c r="A24" s="652" t="s">
        <v>312</v>
      </c>
      <c r="B24" s="653"/>
      <c r="C24" s="653"/>
      <c r="D24" s="653"/>
      <c r="E24" s="653"/>
      <c r="F24" s="663"/>
      <c r="G24" s="663"/>
      <c r="H24" s="653"/>
      <c r="I24" s="663"/>
      <c r="J24" s="663"/>
      <c r="K24" s="653"/>
      <c r="L24" s="664"/>
    </row>
    <row r="25" spans="1:12" ht="26.25" customHeight="1" x14ac:dyDescent="0.35">
      <c r="A25" s="652" t="s">
        <v>313</v>
      </c>
      <c r="B25" s="653"/>
      <c r="C25" s="654"/>
      <c r="D25" s="705">
        <v>1</v>
      </c>
      <c r="E25" s="706"/>
      <c r="F25" s="707" t="s">
        <v>314</v>
      </c>
      <c r="G25" s="707"/>
      <c r="H25" s="192">
        <v>2024</v>
      </c>
      <c r="I25" s="707" t="s">
        <v>315</v>
      </c>
      <c r="J25" s="707"/>
      <c r="K25" s="708" t="s">
        <v>342</v>
      </c>
      <c r="L25" s="709"/>
    </row>
    <row r="26" spans="1:12" ht="26.25" customHeight="1" x14ac:dyDescent="0.35">
      <c r="A26" s="652" t="s">
        <v>317</v>
      </c>
      <c r="B26" s="653"/>
      <c r="C26" s="653"/>
      <c r="D26" s="710" t="s">
        <v>343</v>
      </c>
      <c r="E26" s="710"/>
      <c r="F26" s="710"/>
      <c r="G26" s="710"/>
      <c r="H26" s="710"/>
      <c r="I26" s="710"/>
      <c r="J26" s="710"/>
      <c r="K26" s="710"/>
      <c r="L26" s="710"/>
    </row>
    <row r="27" spans="1:12" ht="316.5" customHeight="1" x14ac:dyDescent="0.35">
      <c r="A27" s="652" t="s">
        <v>319</v>
      </c>
      <c r="B27" s="653"/>
      <c r="C27" s="654"/>
      <c r="D27" s="655" t="s">
        <v>344</v>
      </c>
      <c r="E27" s="656"/>
      <c r="F27" s="656"/>
      <c r="G27" s="656"/>
      <c r="H27" s="656"/>
      <c r="I27" s="656"/>
      <c r="J27" s="656"/>
      <c r="K27" s="656"/>
      <c r="L27" s="657"/>
    </row>
    <row r="28" spans="1:12" ht="17.899999999999999" customHeight="1" x14ac:dyDescent="0.35">
      <c r="A28" s="652" t="s">
        <v>321</v>
      </c>
      <c r="B28" s="653"/>
      <c r="C28" s="654"/>
      <c r="D28" s="647"/>
      <c r="E28" s="648"/>
      <c r="F28" s="648"/>
      <c r="G28" s="648"/>
      <c r="H28" s="648"/>
      <c r="I28" s="648"/>
      <c r="J28" s="648"/>
      <c r="K28" s="648"/>
      <c r="L28" s="649"/>
    </row>
  </sheetData>
  <mergeCells count="65">
    <mergeCell ref="A26:C26"/>
    <mergeCell ref="D26:L26"/>
    <mergeCell ref="A27:C27"/>
    <mergeCell ref="D27:L27"/>
    <mergeCell ref="A28:C28"/>
    <mergeCell ref="D28:L28"/>
    <mergeCell ref="B22:K22"/>
    <mergeCell ref="B23:K23"/>
    <mergeCell ref="A24:L24"/>
    <mergeCell ref="A25:C25"/>
    <mergeCell ref="D25:E25"/>
    <mergeCell ref="F25:G25"/>
    <mergeCell ref="I25:J25"/>
    <mergeCell ref="K25:L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6328125" defaultRowHeight="13" x14ac:dyDescent="0.35"/>
  <cols>
    <col min="1" max="1" width="3.36328125" style="159" customWidth="1"/>
    <col min="2" max="2" width="9.36328125" style="159" customWidth="1"/>
    <col min="3" max="3" width="5.6328125" style="159" customWidth="1"/>
    <col min="4" max="4" width="6.6328125" style="159" customWidth="1"/>
    <col min="5" max="5" width="5.6328125" style="159" customWidth="1"/>
    <col min="6" max="6" width="10.36328125" style="159" customWidth="1"/>
    <col min="7" max="7" width="2.08984375" style="159" customWidth="1"/>
    <col min="8" max="8" width="18.6328125" style="159" customWidth="1"/>
    <col min="9" max="9" width="12.6328125" style="159" customWidth="1"/>
    <col min="10" max="10" width="6.6328125" style="159" customWidth="1"/>
    <col min="11" max="11" width="18.6328125" style="159" customWidth="1"/>
    <col min="12" max="12" width="25.6328125" style="159" customWidth="1"/>
    <col min="13" max="16384" width="8.6328125" style="159"/>
  </cols>
  <sheetData>
    <row r="1" spans="1:12" ht="18.75" customHeight="1" x14ac:dyDescent="0.35">
      <c r="A1" s="684"/>
      <c r="B1" s="685"/>
      <c r="C1" s="685"/>
      <c r="D1" s="685"/>
      <c r="E1" s="686"/>
      <c r="F1" s="693" t="s">
        <v>279</v>
      </c>
      <c r="G1" s="694"/>
      <c r="H1" s="694"/>
      <c r="I1" s="694"/>
      <c r="J1" s="694"/>
      <c r="K1" s="694"/>
      <c r="L1" s="158"/>
    </row>
    <row r="2" spans="1:12" ht="18.75" customHeight="1" x14ac:dyDescent="0.35">
      <c r="A2" s="687"/>
      <c r="B2" s="688"/>
      <c r="C2" s="688"/>
      <c r="D2" s="688"/>
      <c r="E2" s="689"/>
      <c r="F2" s="695"/>
      <c r="G2" s="696"/>
      <c r="H2" s="696"/>
      <c r="I2" s="696"/>
      <c r="J2" s="696"/>
      <c r="K2" s="696"/>
      <c r="L2" s="158"/>
    </row>
    <row r="3" spans="1:12" ht="18.75" customHeight="1" x14ac:dyDescent="0.35">
      <c r="A3" s="687"/>
      <c r="B3" s="688"/>
      <c r="C3" s="688"/>
      <c r="D3" s="688"/>
      <c r="E3" s="689"/>
      <c r="F3" s="693" t="s">
        <v>280</v>
      </c>
      <c r="G3" s="694"/>
      <c r="H3" s="694"/>
      <c r="I3" s="694"/>
      <c r="J3" s="694"/>
      <c r="K3" s="694"/>
      <c r="L3" s="158"/>
    </row>
    <row r="4" spans="1:12" ht="18.75" customHeight="1" x14ac:dyDescent="0.35">
      <c r="A4" s="690"/>
      <c r="B4" s="691"/>
      <c r="C4" s="691"/>
      <c r="D4" s="691"/>
      <c r="E4" s="692"/>
      <c r="F4" s="695"/>
      <c r="G4" s="696"/>
      <c r="H4" s="696"/>
      <c r="I4" s="696"/>
      <c r="J4" s="696"/>
      <c r="K4" s="696"/>
      <c r="L4" s="158"/>
    </row>
    <row r="5" spans="1:12" ht="15.75" customHeight="1" x14ac:dyDescent="0.35">
      <c r="A5" s="652" t="s">
        <v>281</v>
      </c>
      <c r="B5" s="653"/>
      <c r="C5" s="653"/>
      <c r="D5" s="653"/>
      <c r="E5" s="653"/>
      <c r="F5" s="653"/>
      <c r="G5" s="653"/>
      <c r="H5" s="653"/>
      <c r="I5" s="653"/>
      <c r="J5" s="653"/>
      <c r="K5" s="653"/>
      <c r="L5" s="674"/>
    </row>
    <row r="6" spans="1:12" ht="23.25" customHeight="1" x14ac:dyDescent="0.35">
      <c r="A6" s="652" t="s">
        <v>282</v>
      </c>
      <c r="B6" s="653"/>
      <c r="C6" s="654"/>
      <c r="D6" s="647" t="s">
        <v>12</v>
      </c>
      <c r="E6" s="648"/>
      <c r="F6" s="648"/>
      <c r="G6" s="648"/>
      <c r="H6" s="649"/>
      <c r="I6" s="652" t="s">
        <v>283</v>
      </c>
      <c r="J6" s="654"/>
      <c r="K6" s="647" t="s">
        <v>37</v>
      </c>
      <c r="L6" s="649"/>
    </row>
    <row r="7" spans="1:12" ht="17.899999999999999" customHeight="1" x14ac:dyDescent="0.35">
      <c r="A7" s="652" t="s">
        <v>284</v>
      </c>
      <c r="B7" s="653"/>
      <c r="C7" s="654"/>
      <c r="D7" s="647" t="s">
        <v>26</v>
      </c>
      <c r="E7" s="648"/>
      <c r="F7" s="648"/>
      <c r="G7" s="648"/>
      <c r="H7" s="649"/>
      <c r="I7" s="652" t="s">
        <v>98</v>
      </c>
      <c r="J7" s="654"/>
      <c r="K7" s="647" t="s">
        <v>53</v>
      </c>
      <c r="L7" s="649"/>
    </row>
    <row r="8" spans="1:12" ht="35.9" customHeight="1" x14ac:dyDescent="0.35">
      <c r="A8" s="652" t="s">
        <v>285</v>
      </c>
      <c r="B8" s="653"/>
      <c r="C8" s="654"/>
      <c r="D8" s="647" t="s">
        <v>63</v>
      </c>
      <c r="E8" s="648"/>
      <c r="F8" s="648"/>
      <c r="G8" s="648"/>
      <c r="H8" s="649"/>
      <c r="I8" s="652" t="s">
        <v>286</v>
      </c>
      <c r="J8" s="654"/>
      <c r="K8" s="647" t="s">
        <v>60</v>
      </c>
      <c r="L8" s="649"/>
    </row>
    <row r="9" spans="1:12" ht="15.75" customHeight="1" x14ac:dyDescent="0.35">
      <c r="A9" s="670" t="s">
        <v>287</v>
      </c>
      <c r="B9" s="663"/>
      <c r="C9" s="663"/>
      <c r="D9" s="663"/>
      <c r="E9" s="663"/>
      <c r="F9" s="663"/>
      <c r="G9" s="663"/>
      <c r="H9" s="663"/>
      <c r="I9" s="663"/>
      <c r="J9" s="663"/>
      <c r="K9" s="663"/>
      <c r="L9" s="671"/>
    </row>
    <row r="10" spans="1:12" ht="15.75" customHeight="1" x14ac:dyDescent="0.35">
      <c r="A10" s="681" t="s">
        <v>221</v>
      </c>
      <c r="B10" s="681"/>
      <c r="C10" s="681"/>
      <c r="D10" s="682"/>
      <c r="E10" s="697" t="str">
        <f>+ACTIVIDAD_4!B12</f>
        <v>Desarrollar 3 acciones de transformación cultural efectivas para prevenir las violencias contra las mujeres, incluyendo campañas educativas.</v>
      </c>
      <c r="F10" s="697"/>
      <c r="G10" s="697"/>
      <c r="H10" s="697"/>
      <c r="I10" s="697"/>
      <c r="J10" s="697"/>
      <c r="K10" s="697"/>
      <c r="L10" s="697"/>
    </row>
    <row r="11" spans="1:12" ht="34.5" customHeight="1" x14ac:dyDescent="0.35">
      <c r="A11" s="672" t="s">
        <v>288</v>
      </c>
      <c r="B11" s="673"/>
      <c r="C11" s="673"/>
      <c r="D11" s="673"/>
      <c r="E11" s="697" t="str">
        <f>+ACTIVIDAD_4!I16</f>
        <v>Número de acciones de transformación cultural desarrolladas para prevenir las violencias contra las mujeres a través de mecanismos de cambio cultural y campañas educativas</v>
      </c>
      <c r="F11" s="697"/>
      <c r="G11" s="697"/>
      <c r="H11" s="697"/>
      <c r="I11" s="697"/>
      <c r="J11" s="697"/>
      <c r="K11" s="697"/>
      <c r="L11" s="697"/>
    </row>
    <row r="12" spans="1:12" ht="47.25" customHeight="1" x14ac:dyDescent="0.35">
      <c r="A12" s="652" t="s">
        <v>289</v>
      </c>
      <c r="B12" s="653"/>
      <c r="C12" s="653"/>
      <c r="D12" s="654"/>
      <c r="E12" s="675" t="s">
        <v>345</v>
      </c>
      <c r="F12" s="676"/>
      <c r="G12" s="676"/>
      <c r="H12" s="676"/>
      <c r="I12" s="676"/>
      <c r="J12" s="676"/>
      <c r="K12" s="676"/>
      <c r="L12" s="677"/>
    </row>
    <row r="13" spans="1:12" ht="28.5" customHeight="1" x14ac:dyDescent="0.35">
      <c r="A13" s="652" t="s">
        <v>291</v>
      </c>
      <c r="B13" s="653"/>
      <c r="C13" s="654"/>
      <c r="D13" s="647" t="s">
        <v>292</v>
      </c>
      <c r="E13" s="648"/>
      <c r="F13" s="648"/>
      <c r="G13" s="648"/>
      <c r="H13" s="649"/>
      <c r="I13" s="652" t="s">
        <v>293</v>
      </c>
      <c r="J13" s="654"/>
      <c r="K13" s="647" t="s">
        <v>61</v>
      </c>
      <c r="L13" s="649"/>
    </row>
    <row r="14" spans="1:12" ht="15.75" customHeight="1" x14ac:dyDescent="0.35">
      <c r="A14" s="652" t="s">
        <v>294</v>
      </c>
      <c r="B14" s="653"/>
      <c r="C14" s="653"/>
      <c r="D14" s="653"/>
      <c r="E14" s="653"/>
      <c r="F14" s="653"/>
      <c r="G14" s="653"/>
      <c r="H14" s="653"/>
      <c r="I14" s="653"/>
      <c r="J14" s="653"/>
      <c r="K14" s="653"/>
      <c r="L14" s="674"/>
    </row>
    <row r="15" spans="1:12" ht="25.5" customHeight="1" x14ac:dyDescent="0.35">
      <c r="A15" s="652" t="s">
        <v>295</v>
      </c>
      <c r="B15" s="653"/>
      <c r="C15" s="654"/>
      <c r="D15" s="647" t="s">
        <v>19</v>
      </c>
      <c r="E15" s="648"/>
      <c r="F15" s="648"/>
      <c r="G15" s="648"/>
      <c r="H15" s="649"/>
      <c r="I15" s="652" t="s">
        <v>296</v>
      </c>
      <c r="J15" s="654"/>
      <c r="K15" s="647" t="s">
        <v>20</v>
      </c>
      <c r="L15" s="649"/>
    </row>
    <row r="16" spans="1:12" ht="25.5" customHeight="1" x14ac:dyDescent="0.35">
      <c r="A16" s="652" t="s">
        <v>297</v>
      </c>
      <c r="B16" s="653"/>
      <c r="C16" s="654"/>
      <c r="D16" s="711">
        <f>+ACTIVIDAD_4!C37</f>
        <v>1</v>
      </c>
      <c r="E16" s="712"/>
      <c r="F16" s="712"/>
      <c r="G16" s="712"/>
      <c r="H16" s="713"/>
      <c r="I16" s="652" t="s">
        <v>161</v>
      </c>
      <c r="J16" s="654"/>
      <c r="K16" s="647" t="s">
        <v>21</v>
      </c>
      <c r="L16" s="649"/>
    </row>
    <row r="17" spans="1:12" ht="27.65" customHeight="1" x14ac:dyDescent="0.35">
      <c r="A17" s="652" t="s">
        <v>298</v>
      </c>
      <c r="B17" s="653"/>
      <c r="C17" s="654"/>
      <c r="D17" s="647" t="s">
        <v>346</v>
      </c>
      <c r="E17" s="648"/>
      <c r="F17" s="648"/>
      <c r="G17" s="648"/>
      <c r="H17" s="649"/>
      <c r="I17" s="650"/>
      <c r="J17" s="666"/>
      <c r="K17" s="666"/>
      <c r="L17" s="651"/>
    </row>
    <row r="18" spans="1:12" ht="12" customHeight="1" x14ac:dyDescent="0.35">
      <c r="A18" s="165" t="s">
        <v>300</v>
      </c>
      <c r="B18" s="165" t="s">
        <v>301</v>
      </c>
      <c r="C18" s="652" t="s">
        <v>302</v>
      </c>
      <c r="D18" s="653"/>
      <c r="E18" s="653"/>
      <c r="F18" s="653"/>
      <c r="G18" s="654"/>
      <c r="H18" s="652" t="s">
        <v>229</v>
      </c>
      <c r="I18" s="654"/>
      <c r="J18" s="652" t="s">
        <v>303</v>
      </c>
      <c r="K18" s="654"/>
      <c r="L18" s="165" t="s">
        <v>304</v>
      </c>
    </row>
    <row r="19" spans="1:12" ht="80.400000000000006" customHeight="1" x14ac:dyDescent="0.35">
      <c r="A19" s="160">
        <v>1</v>
      </c>
      <c r="B19" s="161" t="s">
        <v>292</v>
      </c>
      <c r="C19" s="647" t="s">
        <v>347</v>
      </c>
      <c r="D19" s="648"/>
      <c r="E19" s="648"/>
      <c r="F19" s="648"/>
      <c r="G19" s="649"/>
      <c r="H19" s="647" t="s">
        <v>348</v>
      </c>
      <c r="I19" s="649"/>
      <c r="J19" s="650" t="s">
        <v>22</v>
      </c>
      <c r="K19" s="651"/>
      <c r="L19" s="161" t="s">
        <v>335</v>
      </c>
    </row>
    <row r="20" spans="1:12" ht="34.4" customHeight="1" x14ac:dyDescent="0.35">
      <c r="A20" s="160">
        <v>2</v>
      </c>
      <c r="B20" s="161" t="s">
        <v>292</v>
      </c>
      <c r="C20" s="647" t="s">
        <v>336</v>
      </c>
      <c r="D20" s="648"/>
      <c r="E20" s="648"/>
      <c r="F20" s="648"/>
      <c r="G20" s="649"/>
      <c r="H20" s="647" t="s">
        <v>349</v>
      </c>
      <c r="I20" s="649"/>
      <c r="J20" s="650" t="s">
        <v>22</v>
      </c>
      <c r="K20" s="651"/>
      <c r="L20" s="161" t="s">
        <v>335</v>
      </c>
    </row>
    <row r="21" spans="1:12" ht="56.4" customHeight="1" x14ac:dyDescent="0.35">
      <c r="A21" s="160">
        <v>3</v>
      </c>
      <c r="B21" s="161" t="s">
        <v>292</v>
      </c>
      <c r="C21" s="647" t="s">
        <v>350</v>
      </c>
      <c r="D21" s="648"/>
      <c r="E21" s="648"/>
      <c r="F21" s="648"/>
      <c r="G21" s="649"/>
      <c r="H21" s="647" t="s">
        <v>351</v>
      </c>
      <c r="I21" s="649"/>
      <c r="J21" s="650" t="s">
        <v>22</v>
      </c>
      <c r="K21" s="651"/>
      <c r="L21" s="161" t="s">
        <v>340</v>
      </c>
    </row>
    <row r="22" spans="1:12" ht="25.5" customHeight="1" x14ac:dyDescent="0.35">
      <c r="A22" s="165" t="s">
        <v>300</v>
      </c>
      <c r="B22" s="652" t="s">
        <v>309</v>
      </c>
      <c r="C22" s="653"/>
      <c r="D22" s="653"/>
      <c r="E22" s="653"/>
      <c r="F22" s="653"/>
      <c r="G22" s="653"/>
      <c r="H22" s="653"/>
      <c r="I22" s="653"/>
      <c r="J22" s="653"/>
      <c r="K22" s="654"/>
      <c r="L22" s="165" t="s">
        <v>310</v>
      </c>
    </row>
    <row r="23" spans="1:12" ht="28.4" customHeight="1" x14ac:dyDescent="0.35">
      <c r="A23" s="160">
        <v>1</v>
      </c>
      <c r="B23" s="650" t="s">
        <v>352</v>
      </c>
      <c r="C23" s="648"/>
      <c r="D23" s="648"/>
      <c r="E23" s="648"/>
      <c r="F23" s="648"/>
      <c r="G23" s="648"/>
      <c r="H23" s="648"/>
      <c r="I23" s="648"/>
      <c r="J23" s="648"/>
      <c r="K23" s="649"/>
      <c r="L23" s="161" t="s">
        <v>22</v>
      </c>
    </row>
    <row r="24" spans="1:12" ht="15.75" customHeight="1" x14ac:dyDescent="0.35">
      <c r="A24" s="652" t="s">
        <v>312</v>
      </c>
      <c r="B24" s="653"/>
      <c r="C24" s="653"/>
      <c r="D24" s="653"/>
      <c r="E24" s="653"/>
      <c r="F24" s="663"/>
      <c r="G24" s="663"/>
      <c r="H24" s="653"/>
      <c r="I24" s="663"/>
      <c r="J24" s="663"/>
      <c r="K24" s="653"/>
      <c r="L24" s="664"/>
    </row>
    <row r="25" spans="1:12" ht="54" customHeight="1" x14ac:dyDescent="0.35">
      <c r="A25" s="652" t="s">
        <v>313</v>
      </c>
      <c r="B25" s="653"/>
      <c r="C25" s="654"/>
      <c r="D25" s="647">
        <v>1</v>
      </c>
      <c r="E25" s="648"/>
      <c r="F25" s="681" t="s">
        <v>314</v>
      </c>
      <c r="G25" s="681"/>
      <c r="H25" s="185">
        <v>2024</v>
      </c>
      <c r="I25" s="681" t="s">
        <v>315</v>
      </c>
      <c r="J25" s="681"/>
      <c r="K25" s="164" t="s">
        <v>353</v>
      </c>
      <c r="L25" s="166" t="s">
        <v>354</v>
      </c>
    </row>
    <row r="26" spans="1:12" ht="75.900000000000006" customHeight="1" x14ac:dyDescent="0.35">
      <c r="A26" s="652" t="s">
        <v>317</v>
      </c>
      <c r="B26" s="653"/>
      <c r="C26" s="654"/>
      <c r="D26" s="678" t="s">
        <v>355</v>
      </c>
      <c r="E26" s="679"/>
      <c r="F26" s="676"/>
      <c r="G26" s="676"/>
      <c r="H26" s="679"/>
      <c r="I26" s="676"/>
      <c r="J26" s="676"/>
      <c r="K26" s="679"/>
      <c r="L26" s="677"/>
    </row>
    <row r="27" spans="1:12" ht="149.15" customHeight="1" x14ac:dyDescent="0.35">
      <c r="A27" s="652" t="s">
        <v>319</v>
      </c>
      <c r="B27" s="653"/>
      <c r="C27" s="654"/>
      <c r="D27" s="699" t="s">
        <v>356</v>
      </c>
      <c r="E27" s="700"/>
      <c r="F27" s="700"/>
      <c r="G27" s="700"/>
      <c r="H27" s="700"/>
      <c r="I27" s="700"/>
      <c r="J27" s="700"/>
      <c r="K27" s="700"/>
      <c r="L27" s="701"/>
    </row>
    <row r="28" spans="1:12" ht="17.899999999999999" customHeight="1" x14ac:dyDescent="0.35">
      <c r="A28" s="652" t="s">
        <v>321</v>
      </c>
      <c r="B28" s="653"/>
      <c r="C28" s="654"/>
      <c r="D28" s="647"/>
      <c r="E28" s="648"/>
      <c r="F28" s="648"/>
      <c r="G28" s="648"/>
      <c r="H28" s="648"/>
      <c r="I28" s="648"/>
      <c r="J28" s="648"/>
      <c r="K28" s="648"/>
      <c r="L28" s="649"/>
    </row>
  </sheetData>
  <mergeCells count="64">
    <mergeCell ref="A26:C26"/>
    <mergeCell ref="D26:L26"/>
    <mergeCell ref="A27:C27"/>
    <mergeCell ref="D27:L27"/>
    <mergeCell ref="A28:C28"/>
    <mergeCell ref="D28:L28"/>
    <mergeCell ref="B22:K22"/>
    <mergeCell ref="B23:K23"/>
    <mergeCell ref="A24:L24"/>
    <mergeCell ref="A25:C25"/>
    <mergeCell ref="D25:E25"/>
    <mergeCell ref="F25:G25"/>
    <mergeCell ref="I25:J25"/>
    <mergeCell ref="C20:G20"/>
    <mergeCell ref="H20:I20"/>
    <mergeCell ref="J20:K20"/>
    <mergeCell ref="C21:G21"/>
    <mergeCell ref="H21:I21"/>
    <mergeCell ref="J21:K21"/>
    <mergeCell ref="C18:G18"/>
    <mergeCell ref="H18:I18"/>
    <mergeCell ref="J18:K18"/>
    <mergeCell ref="C19:G19"/>
    <mergeCell ref="H19:I19"/>
    <mergeCell ref="J19:K19"/>
    <mergeCell ref="A16:C16"/>
    <mergeCell ref="D16:H16"/>
    <mergeCell ref="I16:J16"/>
    <mergeCell ref="K16:L16"/>
    <mergeCell ref="A17:C17"/>
    <mergeCell ref="D17:H17"/>
    <mergeCell ref="I17:L17"/>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0"/>
  <sheetViews>
    <sheetView showGridLines="0" topLeftCell="A82" zoomScale="70" zoomScaleNormal="70" workbookViewId="0">
      <selection activeCell="E85" sqref="E85"/>
    </sheetView>
  </sheetViews>
  <sheetFormatPr baseColWidth="10" defaultColWidth="10.90625" defaultRowHeight="14" x14ac:dyDescent="0.35"/>
  <cols>
    <col min="1" max="1" width="49.6328125" style="39" customWidth="1"/>
    <col min="2" max="2" width="35.6328125" style="39" customWidth="1"/>
    <col min="3" max="3" width="50" style="39" customWidth="1"/>
    <col min="4" max="4" width="35.6328125" style="39" customWidth="1"/>
    <col min="5" max="5" width="37.453125" style="39" customWidth="1"/>
    <col min="6" max="6" width="39.90625" style="39" customWidth="1"/>
    <col min="7" max="7" width="39.453125" style="39" customWidth="1"/>
    <col min="8" max="8" width="35.6328125" style="39" customWidth="1"/>
    <col min="9" max="9" width="56.08984375" style="39" customWidth="1"/>
    <col min="10" max="13" width="35.6328125" style="39" customWidth="1"/>
    <col min="14" max="15" width="18.08984375" style="39" customWidth="1"/>
    <col min="16" max="16" width="8.453125" style="39" customWidth="1"/>
    <col min="17" max="17" width="18.453125" style="39" bestFit="1" customWidth="1"/>
    <col min="18" max="18" width="5.6328125" style="39" customWidth="1"/>
    <col min="19" max="19" width="18.453125" style="39" bestFit="1" customWidth="1"/>
    <col min="20" max="20" width="4.6328125" style="39" customWidth="1"/>
    <col min="21" max="21" width="23" style="39" bestFit="1" customWidth="1"/>
    <col min="22" max="22" width="10.90625" style="39"/>
    <col min="23" max="23" width="18.453125" style="39" bestFit="1" customWidth="1"/>
    <col min="24" max="24" width="16.08984375" style="39" customWidth="1"/>
    <col min="25" max="16384" width="10.90625" style="39"/>
  </cols>
  <sheetData>
    <row r="1" spans="1:15" s="75" customFormat="1" ht="22.4" customHeight="1" thickBot="1" x14ac:dyDescent="0.4">
      <c r="A1" s="507"/>
      <c r="B1" s="510" t="s">
        <v>357</v>
      </c>
      <c r="C1" s="511"/>
      <c r="D1" s="511"/>
      <c r="E1" s="511"/>
      <c r="F1" s="511"/>
      <c r="G1" s="511"/>
      <c r="H1" s="511"/>
      <c r="I1" s="511"/>
      <c r="J1" s="511"/>
      <c r="K1" s="511"/>
      <c r="L1" s="512"/>
      <c r="M1" s="513" t="s">
        <v>358</v>
      </c>
      <c r="N1" s="514"/>
      <c r="O1" s="515"/>
    </row>
    <row r="2" spans="1:15" s="75" customFormat="1" ht="18" customHeight="1" thickBot="1" x14ac:dyDescent="0.4">
      <c r="A2" s="508"/>
      <c r="B2" s="516" t="s">
        <v>359</v>
      </c>
      <c r="C2" s="517"/>
      <c r="D2" s="517"/>
      <c r="E2" s="517"/>
      <c r="F2" s="517"/>
      <c r="G2" s="517"/>
      <c r="H2" s="517"/>
      <c r="I2" s="517"/>
      <c r="J2" s="517"/>
      <c r="K2" s="517"/>
      <c r="L2" s="518"/>
      <c r="M2" s="513" t="s">
        <v>360</v>
      </c>
      <c r="N2" s="514"/>
      <c r="O2" s="515"/>
    </row>
    <row r="3" spans="1:15" s="75" customFormat="1" ht="20.149999999999999" customHeight="1" thickBot="1" x14ac:dyDescent="0.4">
      <c r="A3" s="508"/>
      <c r="B3" s="516" t="s">
        <v>120</v>
      </c>
      <c r="C3" s="517"/>
      <c r="D3" s="517"/>
      <c r="E3" s="517"/>
      <c r="F3" s="517"/>
      <c r="G3" s="517"/>
      <c r="H3" s="517"/>
      <c r="I3" s="517"/>
      <c r="J3" s="517"/>
      <c r="K3" s="517"/>
      <c r="L3" s="518"/>
      <c r="M3" s="513" t="s">
        <v>361</v>
      </c>
      <c r="N3" s="514"/>
      <c r="O3" s="515"/>
    </row>
    <row r="4" spans="1:15" s="75" customFormat="1" ht="21.75" customHeight="1" thickBot="1" x14ac:dyDescent="0.4">
      <c r="A4" s="509"/>
      <c r="B4" s="519" t="s">
        <v>362</v>
      </c>
      <c r="C4" s="520"/>
      <c r="D4" s="520"/>
      <c r="E4" s="520"/>
      <c r="F4" s="520"/>
      <c r="G4" s="520"/>
      <c r="H4" s="520"/>
      <c r="I4" s="520"/>
      <c r="J4" s="520"/>
      <c r="K4" s="520"/>
      <c r="L4" s="521"/>
      <c r="M4" s="513" t="s">
        <v>363</v>
      </c>
      <c r="N4" s="514"/>
      <c r="O4" s="515"/>
    </row>
    <row r="5" spans="1:15" s="75" customFormat="1" ht="21.75" customHeight="1" thickBot="1" x14ac:dyDescent="0.4">
      <c r="A5" s="76"/>
      <c r="B5" s="77"/>
      <c r="C5" s="77"/>
      <c r="D5" s="77"/>
      <c r="E5" s="77"/>
      <c r="F5" s="77"/>
      <c r="G5" s="77"/>
      <c r="H5" s="77"/>
      <c r="I5" s="77"/>
      <c r="J5" s="77"/>
      <c r="K5" s="77"/>
      <c r="L5" s="77"/>
      <c r="M5" s="78"/>
      <c r="N5" s="78"/>
      <c r="O5" s="78"/>
    </row>
    <row r="6" spans="1:15" s="75" customFormat="1" ht="48" customHeight="1" thickBot="1" x14ac:dyDescent="0.4">
      <c r="A6" s="61" t="s">
        <v>364</v>
      </c>
      <c r="B6" s="486" t="s">
        <v>365</v>
      </c>
      <c r="C6" s="487"/>
      <c r="D6" s="487"/>
      <c r="E6" s="487"/>
      <c r="F6" s="487"/>
      <c r="G6" s="487"/>
      <c r="H6" s="487"/>
      <c r="I6" s="487"/>
      <c r="J6" s="487"/>
      <c r="K6" s="488"/>
      <c r="L6" s="179" t="s">
        <v>366</v>
      </c>
      <c r="M6" s="489">
        <v>2024110010289</v>
      </c>
      <c r="N6" s="490"/>
      <c r="O6" s="491"/>
    </row>
    <row r="7" spans="1:15" s="75" customFormat="1" ht="21.75" customHeight="1" thickBot="1" x14ac:dyDescent="0.4">
      <c r="A7" s="76"/>
      <c r="B7" s="77"/>
      <c r="C7" s="77"/>
      <c r="D7" s="77"/>
      <c r="E7" s="77"/>
      <c r="F7" s="77"/>
      <c r="G7" s="77"/>
      <c r="H7" s="77"/>
      <c r="I7" s="77"/>
      <c r="J7" s="77"/>
      <c r="K7" s="77"/>
      <c r="L7" s="77"/>
      <c r="M7" s="78"/>
      <c r="N7" s="78"/>
      <c r="O7" s="78"/>
    </row>
    <row r="8" spans="1:15" s="75" customFormat="1" ht="21.75" customHeight="1" x14ac:dyDescent="0.35">
      <c r="A8" s="541"/>
      <c r="B8" s="144" t="s">
        <v>367</v>
      </c>
      <c r="C8" s="114"/>
      <c r="D8" s="144" t="s">
        <v>368</v>
      </c>
      <c r="E8" s="114"/>
      <c r="F8" s="144" t="s">
        <v>369</v>
      </c>
      <c r="G8" s="114"/>
      <c r="H8" s="144" t="s">
        <v>370</v>
      </c>
      <c r="I8" s="116" t="s">
        <v>371</v>
      </c>
      <c r="J8" s="525" t="s">
        <v>128</v>
      </c>
      <c r="K8" s="526"/>
      <c r="L8" s="143" t="s">
        <v>372</v>
      </c>
      <c r="M8" s="527"/>
      <c r="N8" s="527"/>
      <c r="O8" s="527"/>
    </row>
    <row r="9" spans="1:15" s="75" customFormat="1" ht="21.75" customHeight="1" x14ac:dyDescent="0.35">
      <c r="A9" s="541"/>
      <c r="B9" s="145" t="s">
        <v>373</v>
      </c>
      <c r="C9" s="116"/>
      <c r="D9" s="144" t="s">
        <v>374</v>
      </c>
      <c r="E9" s="116"/>
      <c r="F9" s="144" t="s">
        <v>375</v>
      </c>
      <c r="G9" s="116"/>
      <c r="H9" s="144" t="s">
        <v>376</v>
      </c>
      <c r="I9" s="116"/>
      <c r="J9" s="525"/>
      <c r="K9" s="526"/>
      <c r="L9" s="143" t="s">
        <v>377</v>
      </c>
      <c r="M9" s="527" t="s">
        <v>371</v>
      </c>
      <c r="N9" s="527"/>
      <c r="O9" s="527"/>
    </row>
    <row r="10" spans="1:15" s="75" customFormat="1" ht="21.75" customHeight="1" x14ac:dyDescent="0.35">
      <c r="A10" s="541"/>
      <c r="B10" s="144" t="s">
        <v>378</v>
      </c>
      <c r="C10" s="114"/>
      <c r="D10" s="144" t="s">
        <v>379</v>
      </c>
      <c r="E10" s="116"/>
      <c r="F10" s="144" t="s">
        <v>380</v>
      </c>
      <c r="G10" s="116"/>
      <c r="H10" s="144" t="s">
        <v>381</v>
      </c>
      <c r="I10" s="116"/>
      <c r="J10" s="525"/>
      <c r="K10" s="526"/>
      <c r="L10" s="143" t="s">
        <v>382</v>
      </c>
      <c r="M10" s="527" t="s">
        <v>371</v>
      </c>
      <c r="N10" s="527"/>
      <c r="O10" s="527"/>
    </row>
    <row r="11" spans="1:15" ht="15" customHeight="1" thickBot="1" x14ac:dyDescent="0.4">
      <c r="A11" s="42"/>
      <c r="B11" s="43"/>
      <c r="C11" s="43"/>
      <c r="D11" s="45"/>
      <c r="E11" s="44"/>
      <c r="F11" s="44"/>
      <c r="G11" s="169"/>
      <c r="H11" s="169"/>
      <c r="I11" s="46"/>
      <c r="J11" s="46"/>
      <c r="K11" s="43"/>
      <c r="L11" s="43"/>
      <c r="M11" s="43"/>
      <c r="N11" s="43"/>
      <c r="O11" s="43"/>
    </row>
    <row r="12" spans="1:15" ht="15" customHeight="1" x14ac:dyDescent="0.35">
      <c r="A12" s="528" t="s">
        <v>383</v>
      </c>
      <c r="B12" s="531" t="s">
        <v>384</v>
      </c>
      <c r="C12" s="532"/>
      <c r="D12" s="532"/>
      <c r="E12" s="532"/>
      <c r="F12" s="532"/>
      <c r="G12" s="532"/>
      <c r="H12" s="532"/>
      <c r="I12" s="532"/>
      <c r="J12" s="532"/>
      <c r="K12" s="532"/>
      <c r="L12" s="532"/>
      <c r="M12" s="532"/>
      <c r="N12" s="532"/>
      <c r="O12" s="533"/>
    </row>
    <row r="13" spans="1:15" ht="15" customHeight="1" x14ac:dyDescent="0.35">
      <c r="A13" s="529"/>
      <c r="B13" s="534"/>
      <c r="C13" s="535"/>
      <c r="D13" s="535"/>
      <c r="E13" s="535"/>
      <c r="F13" s="535"/>
      <c r="G13" s="535"/>
      <c r="H13" s="535"/>
      <c r="I13" s="535"/>
      <c r="J13" s="535"/>
      <c r="K13" s="535"/>
      <c r="L13" s="535"/>
      <c r="M13" s="535"/>
      <c r="N13" s="535"/>
      <c r="O13" s="536"/>
    </row>
    <row r="14" spans="1:15" ht="15" customHeight="1" thickBot="1" x14ac:dyDescent="0.4">
      <c r="A14" s="530"/>
      <c r="B14" s="537"/>
      <c r="C14" s="538"/>
      <c r="D14" s="538"/>
      <c r="E14" s="538"/>
      <c r="F14" s="538"/>
      <c r="G14" s="538"/>
      <c r="H14" s="538"/>
      <c r="I14" s="538"/>
      <c r="J14" s="538"/>
      <c r="K14" s="538"/>
      <c r="L14" s="538"/>
      <c r="M14" s="538"/>
      <c r="N14" s="538"/>
      <c r="O14" s="539"/>
    </row>
    <row r="15" spans="1:15" ht="9" customHeight="1" thickBot="1" x14ac:dyDescent="0.4">
      <c r="A15" s="47"/>
      <c r="B15" s="74"/>
      <c r="C15" s="48"/>
      <c r="D15" s="48"/>
      <c r="E15" s="48"/>
      <c r="F15" s="48"/>
      <c r="G15" s="49"/>
      <c r="H15" s="49"/>
      <c r="I15" s="49"/>
      <c r="J15" s="49"/>
      <c r="K15" s="49"/>
      <c r="L15" s="50"/>
      <c r="M15" s="50"/>
      <c r="N15" s="50"/>
      <c r="O15" s="50"/>
    </row>
    <row r="16" spans="1:15" s="51" customFormat="1" ht="37.5" customHeight="1" x14ac:dyDescent="0.35">
      <c r="A16" s="61" t="s">
        <v>133</v>
      </c>
      <c r="B16" s="540" t="s">
        <v>385</v>
      </c>
      <c r="C16" s="540"/>
      <c r="D16" s="540"/>
      <c r="E16" s="540"/>
      <c r="F16" s="540"/>
      <c r="G16" s="541" t="s">
        <v>135</v>
      </c>
      <c r="H16" s="541"/>
      <c r="I16" s="542" t="s">
        <v>386</v>
      </c>
      <c r="J16" s="542"/>
      <c r="K16" s="542"/>
      <c r="L16" s="542"/>
      <c r="M16" s="542"/>
      <c r="N16" s="542"/>
      <c r="O16" s="54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170" t="s">
        <v>137</v>
      </c>
      <c r="B18" s="767" t="s">
        <v>387</v>
      </c>
      <c r="C18" s="767"/>
      <c r="D18" s="767"/>
      <c r="E18" s="767"/>
      <c r="F18" s="171" t="s">
        <v>139</v>
      </c>
      <c r="G18" s="544" t="s">
        <v>388</v>
      </c>
      <c r="H18" s="544"/>
      <c r="I18" s="544"/>
      <c r="J18" s="61" t="s">
        <v>141</v>
      </c>
      <c r="K18" s="540" t="s">
        <v>389</v>
      </c>
      <c r="L18" s="540"/>
      <c r="M18" s="540"/>
      <c r="N18" s="540"/>
      <c r="O18" s="540"/>
    </row>
    <row r="19" spans="1:17" ht="9" customHeight="1" x14ac:dyDescent="0.35">
      <c r="A19" s="41"/>
      <c r="B19" s="40"/>
      <c r="C19" s="545"/>
      <c r="D19" s="545"/>
      <c r="E19" s="545"/>
      <c r="F19" s="545"/>
      <c r="G19" s="545"/>
      <c r="H19" s="545"/>
      <c r="I19" s="545"/>
      <c r="J19" s="545"/>
      <c r="K19" s="545"/>
      <c r="L19" s="545"/>
      <c r="M19" s="545"/>
      <c r="N19" s="545"/>
      <c r="O19" s="545"/>
    </row>
    <row r="21" spans="1:17" ht="16.5" customHeight="1" thickBot="1" x14ac:dyDescent="0.4">
      <c r="A21" s="72"/>
      <c r="B21" s="73"/>
      <c r="C21" s="73"/>
      <c r="D21" s="73"/>
      <c r="E21" s="73"/>
      <c r="F21" s="73"/>
      <c r="G21" s="73"/>
      <c r="H21" s="73"/>
      <c r="I21" s="73"/>
      <c r="J21" s="73"/>
      <c r="K21" s="73"/>
      <c r="L21" s="73"/>
      <c r="M21" s="73"/>
      <c r="N21" s="73"/>
      <c r="O21" s="73"/>
    </row>
    <row r="22" spans="1:17" ht="32.15" customHeight="1" thickBot="1" x14ac:dyDescent="0.4">
      <c r="A22" s="546" t="s">
        <v>143</v>
      </c>
      <c r="B22" s="547"/>
      <c r="C22" s="547"/>
      <c r="D22" s="547"/>
      <c r="E22" s="547"/>
      <c r="F22" s="547"/>
      <c r="G22" s="547"/>
      <c r="H22" s="547"/>
      <c r="I22" s="547"/>
      <c r="J22" s="547"/>
      <c r="K22" s="547"/>
      <c r="L22" s="547"/>
      <c r="M22" s="547"/>
      <c r="N22" s="547"/>
      <c r="O22" s="525"/>
    </row>
    <row r="23" spans="1:17" ht="32.15" customHeight="1" thickBot="1" x14ac:dyDescent="0.4">
      <c r="A23" s="546" t="s">
        <v>390</v>
      </c>
      <c r="B23" s="547"/>
      <c r="C23" s="547"/>
      <c r="D23" s="547"/>
      <c r="E23" s="547"/>
      <c r="F23" s="547"/>
      <c r="G23" s="547"/>
      <c r="H23" s="547"/>
      <c r="I23" s="547"/>
      <c r="J23" s="547"/>
      <c r="K23" s="547"/>
      <c r="L23" s="547"/>
      <c r="M23" s="547"/>
      <c r="N23" s="547"/>
      <c r="O23" s="525"/>
    </row>
    <row r="24" spans="1:17" ht="32.15" customHeight="1" x14ac:dyDescent="0.35">
      <c r="A24" s="57"/>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5" customHeight="1" x14ac:dyDescent="0.35">
      <c r="A25" s="54" t="s">
        <v>144</v>
      </c>
      <c r="B25" s="203">
        <v>319318000</v>
      </c>
      <c r="C25" s="203">
        <v>0</v>
      </c>
      <c r="D25" s="204">
        <v>0</v>
      </c>
      <c r="E25" s="1146"/>
      <c r="F25" s="1146"/>
      <c r="G25" s="1146">
        <v>9953198</v>
      </c>
      <c r="H25" s="368"/>
      <c r="I25" s="368"/>
      <c r="J25" s="368"/>
      <c r="K25" s="368"/>
      <c r="L25" s="177"/>
      <c r="M25" s="368"/>
      <c r="N25" s="177">
        <f t="shared" ref="N25:N30" si="0">SUM(B25:M25)</f>
        <v>329271198</v>
      </c>
      <c r="O25" s="375"/>
      <c r="Q25" s="484"/>
    </row>
    <row r="26" spans="1:17" ht="32.15" customHeight="1" x14ac:dyDescent="0.35">
      <c r="A26" s="54" t="s">
        <v>146</v>
      </c>
      <c r="B26" s="203">
        <v>319318000</v>
      </c>
      <c r="C26" s="203">
        <v>0</v>
      </c>
      <c r="D26" s="203">
        <v>-447229</v>
      </c>
      <c r="E26" s="1146">
        <v>7948330</v>
      </c>
      <c r="F26" s="1146"/>
      <c r="G26" s="1147"/>
      <c r="H26" s="177"/>
      <c r="I26" s="177"/>
      <c r="J26" s="369"/>
      <c r="K26" s="177"/>
      <c r="L26" s="177"/>
      <c r="M26" s="177"/>
      <c r="N26" s="177">
        <f>SUM(B26:M26)</f>
        <v>326819101</v>
      </c>
      <c r="O26" s="376">
        <f>+(B26+C26+D26+E26+F26+G26+H26+I26+J26+K26+L26+M26)/N25</f>
        <v>0.99255295630199636</v>
      </c>
      <c r="Q26" s="176"/>
    </row>
    <row r="27" spans="1:17" ht="32.15" customHeight="1" x14ac:dyDescent="0.35">
      <c r="A27" s="54" t="s">
        <v>148</v>
      </c>
      <c r="B27" s="177">
        <v>0</v>
      </c>
      <c r="C27" s="203">
        <v>10359998</v>
      </c>
      <c r="D27" s="203">
        <v>31321278</v>
      </c>
      <c r="E27" s="1146">
        <v>27766781</v>
      </c>
      <c r="F27" s="1146"/>
      <c r="G27" s="1146"/>
      <c r="H27" s="177"/>
      <c r="I27" s="177"/>
      <c r="J27" s="369"/>
      <c r="K27" s="369"/>
      <c r="L27" s="177"/>
      <c r="M27" s="177"/>
      <c r="N27" s="177">
        <f>SUM(B27:M27)</f>
        <v>69448057</v>
      </c>
      <c r="O27" s="376">
        <f>+N27/N26</f>
        <v>0.21249693419846963</v>
      </c>
      <c r="Q27" s="176"/>
    </row>
    <row r="28" spans="1:17" ht="32.15" customHeight="1" x14ac:dyDescent="0.35">
      <c r="A28" s="54" t="s">
        <v>393</v>
      </c>
      <c r="B28" s="203">
        <v>28000000</v>
      </c>
      <c r="C28" s="203">
        <v>27632240</v>
      </c>
      <c r="D28" s="203">
        <v>14000000</v>
      </c>
      <c r="E28" s="1146">
        <v>31067684</v>
      </c>
      <c r="F28" s="1146">
        <v>25000000</v>
      </c>
      <c r="G28" s="1146">
        <v>44241907</v>
      </c>
      <c r="H28" s="177"/>
      <c r="I28" s="177"/>
      <c r="J28" s="177"/>
      <c r="K28" s="177"/>
      <c r="L28" s="1146"/>
      <c r="M28" s="177"/>
      <c r="N28" s="177">
        <f t="shared" si="0"/>
        <v>169941831</v>
      </c>
      <c r="O28" s="377"/>
    </row>
    <row r="29" spans="1:17" ht="32.15" customHeight="1" x14ac:dyDescent="0.35">
      <c r="A29" s="54" t="s">
        <v>394</v>
      </c>
      <c r="B29" s="177"/>
      <c r="C29" s="177">
        <v>6971240</v>
      </c>
      <c r="D29" s="177">
        <v>0</v>
      </c>
      <c r="E29" s="177">
        <v>0</v>
      </c>
      <c r="F29" s="177"/>
      <c r="G29" s="177"/>
      <c r="H29" s="177"/>
      <c r="I29" s="177"/>
      <c r="J29" s="177"/>
      <c r="K29" s="177"/>
      <c r="L29" s="177"/>
      <c r="M29" s="177"/>
      <c r="N29" s="177">
        <f t="shared" si="0"/>
        <v>6971240</v>
      </c>
      <c r="O29" s="377"/>
    </row>
    <row r="30" spans="1:17" ht="32.15" customHeight="1" x14ac:dyDescent="0.35">
      <c r="A30" s="55" t="s">
        <v>154</v>
      </c>
      <c r="B30" s="178">
        <v>20109703</v>
      </c>
      <c r="C30" s="178">
        <v>8306632</v>
      </c>
      <c r="D30" s="178">
        <v>26280124</v>
      </c>
      <c r="E30" s="178">
        <v>16621930</v>
      </c>
      <c r="F30" s="178"/>
      <c r="G30" s="178"/>
      <c r="H30" s="178"/>
      <c r="I30" s="178"/>
      <c r="J30" s="178"/>
      <c r="K30" s="178"/>
      <c r="L30" s="178"/>
      <c r="M30" s="178"/>
      <c r="N30" s="178">
        <f t="shared" si="0"/>
        <v>71318389</v>
      </c>
      <c r="O30" s="378">
        <f>+N30/(N28-N29)</f>
        <v>0.43761508479772282</v>
      </c>
    </row>
    <row r="31" spans="1:17" ht="16.5" customHeight="1" x14ac:dyDescent="0.35"/>
    <row r="32" spans="1:17" ht="17.25" customHeight="1" x14ac:dyDescent="0.35"/>
    <row r="33" spans="1:17" x14ac:dyDescent="0.35">
      <c r="Q33" s="176"/>
    </row>
    <row r="34" spans="1:17" ht="48" customHeight="1" thickBot="1" x14ac:dyDescent="0.4">
      <c r="A34" s="548" t="s">
        <v>395</v>
      </c>
      <c r="B34" s="549"/>
      <c r="C34" s="549"/>
      <c r="D34" s="549"/>
      <c r="E34" s="549"/>
      <c r="F34" s="549"/>
      <c r="G34" s="549"/>
      <c r="H34" s="549"/>
      <c r="I34" s="550"/>
      <c r="N34" s="176"/>
    </row>
    <row r="35" spans="1:17" ht="50.25" customHeight="1" thickBot="1" x14ac:dyDescent="0.4">
      <c r="A35" s="132" t="s">
        <v>396</v>
      </c>
      <c r="B35" s="551" t="str">
        <f>+B12</f>
        <v>Formular 9 acciones de transformación cultural que promuevan y garanticen el libre ejercicio de los derechos de las mujeres y la equidad de género a través de mecanismos de cambio cultural y comportamental desarrollados con las comunidades</v>
      </c>
      <c r="C35" s="552"/>
      <c r="D35" s="552"/>
      <c r="E35" s="552"/>
      <c r="F35" s="552"/>
      <c r="G35" s="552"/>
      <c r="H35" s="552"/>
      <c r="I35" s="553"/>
    </row>
    <row r="36" spans="1:17" ht="18.75" customHeight="1" thickBot="1" x14ac:dyDescent="0.4">
      <c r="A36" s="522" t="s">
        <v>159</v>
      </c>
      <c r="B36" s="300">
        <v>2024</v>
      </c>
      <c r="C36" s="300">
        <v>2025</v>
      </c>
      <c r="D36" s="300">
        <v>2026</v>
      </c>
      <c r="E36" s="300">
        <v>2027</v>
      </c>
      <c r="F36" s="300" t="s">
        <v>397</v>
      </c>
      <c r="G36" s="524" t="s">
        <v>161</v>
      </c>
      <c r="H36" s="524" t="s">
        <v>21</v>
      </c>
      <c r="I36" s="524"/>
    </row>
    <row r="37" spans="1:17" ht="50.25" customHeight="1" thickBot="1" x14ac:dyDescent="0.4">
      <c r="A37" s="523"/>
      <c r="B37" s="215">
        <v>3</v>
      </c>
      <c r="C37" s="215">
        <v>3</v>
      </c>
      <c r="D37" s="215">
        <v>2</v>
      </c>
      <c r="E37" s="215">
        <v>1</v>
      </c>
      <c r="F37" s="300">
        <f>B37+C37+D37+E37</f>
        <v>9</v>
      </c>
      <c r="G37" s="524"/>
      <c r="H37" s="524"/>
      <c r="I37" s="524"/>
    </row>
    <row r="38" spans="1:17" ht="52.5" customHeight="1" thickBot="1" x14ac:dyDescent="0.4">
      <c r="A38" s="219" t="s">
        <v>163</v>
      </c>
      <c r="B38" s="558">
        <v>0.2</v>
      </c>
      <c r="C38" s="559"/>
      <c r="D38" s="560" t="s">
        <v>398</v>
      </c>
      <c r="E38" s="561"/>
      <c r="F38" s="561"/>
      <c r="G38" s="561"/>
      <c r="H38" s="561"/>
      <c r="I38" s="562"/>
    </row>
    <row r="39" spans="1:17" s="58" customFormat="1" ht="28.5" thickBot="1" x14ac:dyDescent="0.4">
      <c r="A39" s="522" t="s">
        <v>399</v>
      </c>
      <c r="B39" s="219" t="s">
        <v>400</v>
      </c>
      <c r="C39" s="132" t="s">
        <v>206</v>
      </c>
      <c r="D39" s="554" t="s">
        <v>208</v>
      </c>
      <c r="E39" s="555"/>
      <c r="F39" s="554" t="s">
        <v>210</v>
      </c>
      <c r="G39" s="555"/>
      <c r="H39" s="113" t="s">
        <v>212</v>
      </c>
      <c r="I39" s="112" t="s">
        <v>213</v>
      </c>
    </row>
    <row r="40" spans="1:17" ht="306" customHeight="1" thickBot="1" x14ac:dyDescent="0.4">
      <c r="A40" s="523"/>
      <c r="B40" s="305">
        <v>0.05</v>
      </c>
      <c r="C40" s="222">
        <v>0.05</v>
      </c>
      <c r="D40" s="565" t="s">
        <v>401</v>
      </c>
      <c r="E40" s="557"/>
      <c r="F40" s="565" t="s">
        <v>402</v>
      </c>
      <c r="G40" s="557"/>
      <c r="H40" s="299" t="s">
        <v>403</v>
      </c>
      <c r="I40" s="358" t="s">
        <v>404</v>
      </c>
    </row>
    <row r="41" spans="1:17" s="58" customFormat="1" ht="28" x14ac:dyDescent="0.35">
      <c r="A41" s="522" t="s">
        <v>405</v>
      </c>
      <c r="B41" s="217" t="s">
        <v>400</v>
      </c>
      <c r="C41" s="113" t="s">
        <v>206</v>
      </c>
      <c r="D41" s="554" t="s">
        <v>208</v>
      </c>
      <c r="E41" s="555"/>
      <c r="F41" s="554" t="s">
        <v>210</v>
      </c>
      <c r="G41" s="555"/>
      <c r="H41" s="113" t="s">
        <v>212</v>
      </c>
      <c r="I41" s="112" t="s">
        <v>213</v>
      </c>
    </row>
    <row r="42" spans="1:17" ht="409.25" customHeight="1" thickBot="1" x14ac:dyDescent="0.4">
      <c r="A42" s="523"/>
      <c r="B42" s="307">
        <v>0.05</v>
      </c>
      <c r="C42" s="322">
        <v>0.05</v>
      </c>
      <c r="D42" s="565" t="s">
        <v>406</v>
      </c>
      <c r="E42" s="557"/>
      <c r="F42" s="565" t="s">
        <v>407</v>
      </c>
      <c r="G42" s="557"/>
      <c r="H42" s="299" t="s">
        <v>403</v>
      </c>
      <c r="I42" s="350" t="s">
        <v>408</v>
      </c>
    </row>
    <row r="43" spans="1:17" s="58" customFormat="1" ht="28.5" thickBot="1" x14ac:dyDescent="0.4">
      <c r="A43" s="522" t="s">
        <v>409</v>
      </c>
      <c r="B43" s="217" t="s">
        <v>400</v>
      </c>
      <c r="C43" s="113" t="s">
        <v>206</v>
      </c>
      <c r="D43" s="554" t="s">
        <v>208</v>
      </c>
      <c r="E43" s="555"/>
      <c r="F43" s="554" t="s">
        <v>210</v>
      </c>
      <c r="G43" s="555"/>
      <c r="H43" s="113" t="s">
        <v>212</v>
      </c>
      <c r="I43" s="112" t="s">
        <v>213</v>
      </c>
    </row>
    <row r="44" spans="1:17" ht="243" customHeight="1" x14ac:dyDescent="0.35">
      <c r="A44" s="769"/>
      <c r="B44" s="770">
        <v>0.3</v>
      </c>
      <c r="C44" s="770">
        <v>0.3</v>
      </c>
      <c r="D44" s="772" t="s">
        <v>410</v>
      </c>
      <c r="E44" s="773"/>
      <c r="F44" s="772" t="s">
        <v>411</v>
      </c>
      <c r="G44" s="773"/>
      <c r="H44" s="714" t="s">
        <v>403</v>
      </c>
      <c r="I44" s="716" t="s">
        <v>412</v>
      </c>
    </row>
    <row r="45" spans="1:17" ht="243" customHeight="1" x14ac:dyDescent="0.35">
      <c r="A45" s="523"/>
      <c r="B45" s="771"/>
      <c r="C45" s="771"/>
      <c r="D45" s="774"/>
      <c r="E45" s="775"/>
      <c r="F45" s="774"/>
      <c r="G45" s="775"/>
      <c r="H45" s="715"/>
      <c r="I45" s="717"/>
    </row>
    <row r="46" spans="1:17" s="58" customFormat="1" ht="28" x14ac:dyDescent="0.35">
      <c r="A46" s="522" t="s">
        <v>413</v>
      </c>
      <c r="B46" s="217" t="s">
        <v>400</v>
      </c>
      <c r="C46" s="217" t="s">
        <v>206</v>
      </c>
      <c r="D46" s="554" t="s">
        <v>208</v>
      </c>
      <c r="E46" s="555"/>
      <c r="F46" s="554" t="s">
        <v>210</v>
      </c>
      <c r="G46" s="555"/>
      <c r="H46" s="113" t="s">
        <v>212</v>
      </c>
      <c r="I46" s="298" t="s">
        <v>213</v>
      </c>
    </row>
    <row r="47" spans="1:17" ht="405" customHeight="1" x14ac:dyDescent="0.35">
      <c r="A47" s="523"/>
      <c r="B47" s="307">
        <v>0.2</v>
      </c>
      <c r="C47" s="307">
        <v>0.2</v>
      </c>
      <c r="D47" s="556" t="s">
        <v>840</v>
      </c>
      <c r="E47" s="729"/>
      <c r="F47" s="556" t="s">
        <v>841</v>
      </c>
      <c r="G47" s="768"/>
      <c r="H47" s="475" t="s">
        <v>403</v>
      </c>
      <c r="I47" s="476" t="s">
        <v>414</v>
      </c>
    </row>
    <row r="48" spans="1:17" s="58" customFormat="1" ht="15" customHeight="1" x14ac:dyDescent="0.35">
      <c r="A48" s="522" t="s">
        <v>415</v>
      </c>
      <c r="B48" s="217" t="s">
        <v>400</v>
      </c>
      <c r="C48" s="113" t="s">
        <v>206</v>
      </c>
      <c r="D48" s="554" t="s">
        <v>208</v>
      </c>
      <c r="E48" s="555"/>
      <c r="F48" s="554" t="s">
        <v>210</v>
      </c>
      <c r="G48" s="555"/>
      <c r="H48" s="113" t="s">
        <v>212</v>
      </c>
      <c r="I48" s="187" t="s">
        <v>213</v>
      </c>
    </row>
    <row r="49" spans="1:10" x14ac:dyDescent="0.35">
      <c r="A49" s="523"/>
      <c r="B49" s="305">
        <v>0.1</v>
      </c>
      <c r="C49" s="222"/>
      <c r="D49" s="565"/>
      <c r="E49" s="557"/>
      <c r="F49" s="565"/>
      <c r="G49" s="570"/>
      <c r="H49" s="323"/>
      <c r="I49" s="355"/>
    </row>
    <row r="50" spans="1:10" s="58" customFormat="1" ht="28.5" thickBot="1" x14ac:dyDescent="0.4">
      <c r="A50" s="522" t="s">
        <v>416</v>
      </c>
      <c r="B50" s="217" t="s">
        <v>400</v>
      </c>
      <c r="C50" s="113" t="s">
        <v>206</v>
      </c>
      <c r="D50" s="554" t="s">
        <v>208</v>
      </c>
      <c r="E50" s="555"/>
      <c r="F50" s="554" t="s">
        <v>210</v>
      </c>
      <c r="G50" s="555"/>
      <c r="H50" s="113" t="s">
        <v>212</v>
      </c>
      <c r="I50" s="112" t="s">
        <v>213</v>
      </c>
    </row>
    <row r="51" spans="1:10" ht="14.5" thickBot="1" x14ac:dyDescent="0.4">
      <c r="A51" s="523"/>
      <c r="B51" s="308">
        <v>0.3</v>
      </c>
      <c r="C51" s="308"/>
      <c r="D51" s="565"/>
      <c r="E51" s="570"/>
      <c r="F51" s="567"/>
      <c r="G51" s="728"/>
      <c r="H51" s="299"/>
      <c r="I51" s="355"/>
    </row>
    <row r="52" spans="1:10" ht="28.5" thickBot="1" x14ac:dyDescent="0.4">
      <c r="A52" s="522" t="s">
        <v>417</v>
      </c>
      <c r="B52" s="219" t="s">
        <v>400</v>
      </c>
      <c r="C52" s="132" t="s">
        <v>206</v>
      </c>
      <c r="D52" s="554" t="s">
        <v>208</v>
      </c>
      <c r="E52" s="555"/>
      <c r="F52" s="554" t="s">
        <v>210</v>
      </c>
      <c r="G52" s="555"/>
      <c r="H52" s="113" t="s">
        <v>212</v>
      </c>
      <c r="I52" s="112" t="s">
        <v>213</v>
      </c>
    </row>
    <row r="53" spans="1:10" ht="14.5" thickBot="1" x14ac:dyDescent="0.4">
      <c r="A53" s="523"/>
      <c r="B53" s="308">
        <v>0.1</v>
      </c>
      <c r="C53" s="301"/>
      <c r="D53" s="565"/>
      <c r="E53" s="785"/>
      <c r="F53" s="740"/>
      <c r="G53" s="741"/>
      <c r="H53" s="299"/>
      <c r="I53" s="361"/>
    </row>
    <row r="54" spans="1:10" ht="28.5" thickBot="1" x14ac:dyDescent="0.4">
      <c r="A54" s="522" t="s">
        <v>418</v>
      </c>
      <c r="B54" s="219" t="s">
        <v>400</v>
      </c>
      <c r="C54" s="132" t="s">
        <v>206</v>
      </c>
      <c r="D54" s="554" t="s">
        <v>208</v>
      </c>
      <c r="E54" s="555"/>
      <c r="F54" s="554" t="s">
        <v>210</v>
      </c>
      <c r="G54" s="555"/>
      <c r="H54" s="113" t="s">
        <v>212</v>
      </c>
      <c r="I54" s="112" t="s">
        <v>213</v>
      </c>
    </row>
    <row r="55" spans="1:10" ht="14.5" thickBot="1" x14ac:dyDescent="0.4">
      <c r="A55" s="523"/>
      <c r="B55" s="308">
        <v>0.1</v>
      </c>
      <c r="C55" s="301"/>
      <c r="D55" s="777"/>
      <c r="E55" s="778"/>
      <c r="F55" s="556"/>
      <c r="G55" s="570"/>
      <c r="H55" s="299"/>
      <c r="I55" s="359"/>
    </row>
    <row r="56" spans="1:10" ht="28.5" thickBot="1" x14ac:dyDescent="0.4">
      <c r="A56" s="522" t="s">
        <v>419</v>
      </c>
      <c r="B56" s="219" t="s">
        <v>400</v>
      </c>
      <c r="C56" s="132" t="s">
        <v>206</v>
      </c>
      <c r="D56" s="554" t="s">
        <v>208</v>
      </c>
      <c r="E56" s="555"/>
      <c r="F56" s="554" t="s">
        <v>210</v>
      </c>
      <c r="G56" s="555"/>
      <c r="H56" s="113" t="s">
        <v>212</v>
      </c>
      <c r="I56" s="112" t="s">
        <v>213</v>
      </c>
    </row>
    <row r="57" spans="1:10" ht="14.5" thickBot="1" x14ac:dyDescent="0.4">
      <c r="A57" s="523"/>
      <c r="B57" s="309">
        <v>0.3</v>
      </c>
      <c r="C57" s="301"/>
      <c r="D57" s="565"/>
      <c r="E57" s="570"/>
      <c r="F57" s="751"/>
      <c r="G57" s="752"/>
      <c r="H57" s="299"/>
      <c r="I57" s="366"/>
    </row>
    <row r="58" spans="1:10" ht="28.5" thickBot="1" x14ac:dyDescent="0.4">
      <c r="A58" s="522" t="s">
        <v>420</v>
      </c>
      <c r="B58" s="219" t="s">
        <v>400</v>
      </c>
      <c r="C58" s="132" t="s">
        <v>206</v>
      </c>
      <c r="D58" s="554" t="s">
        <v>208</v>
      </c>
      <c r="E58" s="555"/>
      <c r="F58" s="554" t="s">
        <v>210</v>
      </c>
      <c r="G58" s="555"/>
      <c r="H58" s="113" t="s">
        <v>212</v>
      </c>
      <c r="I58" s="112" t="s">
        <v>213</v>
      </c>
    </row>
    <row r="59" spans="1:10" ht="14.5" thickBot="1" x14ac:dyDescent="0.4">
      <c r="A59" s="523"/>
      <c r="B59" s="308">
        <v>0.1</v>
      </c>
      <c r="C59" s="308"/>
      <c r="D59" s="776"/>
      <c r="E59" s="750"/>
      <c r="F59" s="749"/>
      <c r="G59" s="750"/>
      <c r="H59" s="299"/>
      <c r="I59" s="367"/>
    </row>
    <row r="60" spans="1:10" ht="28.5" thickBot="1" x14ac:dyDescent="0.4">
      <c r="A60" s="522" t="s">
        <v>421</v>
      </c>
      <c r="B60" s="219" t="s">
        <v>400</v>
      </c>
      <c r="C60" s="132" t="s">
        <v>206</v>
      </c>
      <c r="D60" s="554" t="s">
        <v>208</v>
      </c>
      <c r="E60" s="555"/>
      <c r="F60" s="554" t="s">
        <v>210</v>
      </c>
      <c r="G60" s="555"/>
      <c r="H60" s="113" t="s">
        <v>212</v>
      </c>
      <c r="I60" s="112" t="s">
        <v>213</v>
      </c>
    </row>
    <row r="61" spans="1:10" x14ac:dyDescent="0.35">
      <c r="A61" s="769"/>
      <c r="B61" s="770">
        <v>0.1</v>
      </c>
      <c r="C61" s="770"/>
      <c r="D61" s="779"/>
      <c r="E61" s="780"/>
      <c r="F61" s="779"/>
      <c r="G61" s="780"/>
      <c r="H61" s="714"/>
      <c r="I61" s="716"/>
    </row>
    <row r="62" spans="1:10" x14ac:dyDescent="0.35">
      <c r="A62" s="523"/>
      <c r="B62" s="771"/>
      <c r="C62" s="771"/>
      <c r="D62" s="781"/>
      <c r="E62" s="782"/>
      <c r="F62" s="781"/>
      <c r="G62" s="782"/>
      <c r="H62" s="715"/>
      <c r="I62" s="717"/>
    </row>
    <row r="63" spans="1:10" ht="28" x14ac:dyDescent="0.35">
      <c r="A63" s="522" t="s">
        <v>422</v>
      </c>
      <c r="B63" s="219" t="s">
        <v>400</v>
      </c>
      <c r="C63" s="132" t="s">
        <v>206</v>
      </c>
      <c r="D63" s="554" t="s">
        <v>208</v>
      </c>
      <c r="E63" s="555"/>
      <c r="F63" s="554" t="s">
        <v>210</v>
      </c>
      <c r="G63" s="555"/>
      <c r="H63" s="113" t="s">
        <v>212</v>
      </c>
      <c r="I63" s="112" t="s">
        <v>213</v>
      </c>
    </row>
    <row r="64" spans="1:10" x14ac:dyDescent="0.35">
      <c r="A64" s="523"/>
      <c r="B64" s="309">
        <v>0.3</v>
      </c>
      <c r="C64" s="309"/>
      <c r="D64" s="565"/>
      <c r="E64" s="557"/>
      <c r="F64" s="565"/>
      <c r="G64" s="570"/>
      <c r="H64" s="299"/>
      <c r="I64" s="366"/>
      <c r="J64" s="387"/>
    </row>
    <row r="65" spans="1:9" x14ac:dyDescent="0.35">
      <c r="B65" s="206">
        <f>B40+B42+B44+B47+B49+B51+B53+B55+B57+B59+B61+B64</f>
        <v>2.0000000000000004</v>
      </c>
      <c r="C65" s="206">
        <f>C40+C42+C44+C47+C49+C51+C53+C55+C57+C59+C61+C64</f>
        <v>0.60000000000000009</v>
      </c>
    </row>
    <row r="68" spans="1:9" ht="34.5" customHeight="1" x14ac:dyDescent="0.35">
      <c r="A68" s="754" t="s">
        <v>177</v>
      </c>
      <c r="B68" s="755"/>
      <c r="C68" s="755"/>
      <c r="D68" s="755"/>
      <c r="E68" s="755"/>
      <c r="F68" s="755"/>
      <c r="G68" s="755"/>
      <c r="H68" s="755"/>
      <c r="I68" s="756"/>
    </row>
    <row r="69" spans="1:9" ht="81" customHeight="1" x14ac:dyDescent="0.35">
      <c r="A69" s="302" t="s">
        <v>178</v>
      </c>
      <c r="B69" s="757" t="s">
        <v>423</v>
      </c>
      <c r="C69" s="758"/>
      <c r="D69" s="757" t="s">
        <v>424</v>
      </c>
      <c r="E69" s="758"/>
      <c r="F69" s="757" t="s">
        <v>425</v>
      </c>
      <c r="G69" s="758"/>
      <c r="H69" s="759" t="s">
        <v>426</v>
      </c>
      <c r="I69" s="758"/>
    </row>
    <row r="70" spans="1:9" ht="40.5" customHeight="1" x14ac:dyDescent="0.35">
      <c r="A70" s="302" t="s">
        <v>180</v>
      </c>
      <c r="B70" s="724">
        <v>0.12</v>
      </c>
      <c r="C70" s="725"/>
      <c r="D70" s="724">
        <v>0.08</v>
      </c>
      <c r="E70" s="725"/>
      <c r="F70" s="724"/>
      <c r="G70" s="725"/>
      <c r="H70" s="726"/>
      <c r="I70" s="727"/>
    </row>
    <row r="71" spans="1:9" ht="30" customHeight="1" x14ac:dyDescent="0.35">
      <c r="A71" s="730" t="s">
        <v>367</v>
      </c>
      <c r="B71" s="310" t="s">
        <v>99</v>
      </c>
      <c r="C71" s="310" t="s">
        <v>206</v>
      </c>
      <c r="D71" s="310" t="s">
        <v>99</v>
      </c>
      <c r="E71" s="310" t="s">
        <v>206</v>
      </c>
      <c r="F71" s="310" t="s">
        <v>99</v>
      </c>
      <c r="G71" s="310" t="s">
        <v>206</v>
      </c>
      <c r="H71" s="310" t="s">
        <v>99</v>
      </c>
      <c r="I71" s="310" t="s">
        <v>206</v>
      </c>
    </row>
    <row r="72" spans="1:9" x14ac:dyDescent="0.35">
      <c r="A72" s="731"/>
      <c r="B72" s="427">
        <v>0.03</v>
      </c>
      <c r="C72" s="312">
        <v>0.03</v>
      </c>
      <c r="D72" s="427">
        <v>0.03</v>
      </c>
      <c r="E72" s="312">
        <v>0.03</v>
      </c>
      <c r="F72" s="427"/>
      <c r="G72" s="312"/>
      <c r="H72" s="313"/>
      <c r="I72" s="312"/>
    </row>
    <row r="73" spans="1:9" ht="408.65" customHeight="1" x14ac:dyDescent="0.35">
      <c r="A73" s="302" t="s">
        <v>427</v>
      </c>
      <c r="B73" s="760" t="s">
        <v>428</v>
      </c>
      <c r="C73" s="761"/>
      <c r="D73" s="734" t="s">
        <v>429</v>
      </c>
      <c r="E73" s="735"/>
      <c r="F73" s="734"/>
      <c r="G73" s="735"/>
      <c r="H73" s="762"/>
      <c r="I73" s="763"/>
    </row>
    <row r="74" spans="1:9" ht="22.25" customHeight="1" x14ac:dyDescent="0.35">
      <c r="A74" s="302" t="s">
        <v>430</v>
      </c>
      <c r="B74" s="732" t="s">
        <v>431</v>
      </c>
      <c r="C74" s="733"/>
      <c r="D74" s="732" t="s">
        <v>432</v>
      </c>
      <c r="E74" s="733"/>
      <c r="F74" s="732"/>
      <c r="G74" s="733"/>
      <c r="H74" s="738"/>
      <c r="I74" s="739"/>
    </row>
    <row r="75" spans="1:9" x14ac:dyDescent="0.35">
      <c r="A75" s="730" t="s">
        <v>368</v>
      </c>
      <c r="B75" s="310" t="s">
        <v>99</v>
      </c>
      <c r="C75" s="310" t="s">
        <v>206</v>
      </c>
      <c r="D75" s="310" t="s">
        <v>99</v>
      </c>
      <c r="E75" s="310" t="s">
        <v>206</v>
      </c>
      <c r="F75" s="310" t="s">
        <v>99</v>
      </c>
      <c r="G75" s="310" t="s">
        <v>206</v>
      </c>
      <c r="H75" s="310" t="s">
        <v>99</v>
      </c>
      <c r="I75" s="310" t="s">
        <v>206</v>
      </c>
    </row>
    <row r="76" spans="1:9" x14ac:dyDescent="0.35">
      <c r="A76" s="731"/>
      <c r="B76" s="427">
        <v>0.05</v>
      </c>
      <c r="C76" s="312">
        <v>0.05</v>
      </c>
      <c r="D76" s="427">
        <v>0.05</v>
      </c>
      <c r="E76" s="312">
        <v>0.05</v>
      </c>
      <c r="F76" s="427"/>
      <c r="G76" s="312"/>
      <c r="H76" s="313"/>
      <c r="I76" s="314"/>
    </row>
    <row r="77" spans="1:9" ht="374.25" customHeight="1" x14ac:dyDescent="0.35">
      <c r="A77" s="302" t="s">
        <v>427</v>
      </c>
      <c r="B77" s="734" t="s">
        <v>433</v>
      </c>
      <c r="C77" s="735"/>
      <c r="D77" s="734" t="s">
        <v>434</v>
      </c>
      <c r="E77" s="735"/>
      <c r="F77" s="734"/>
      <c r="G77" s="735"/>
      <c r="H77" s="736"/>
      <c r="I77" s="737"/>
    </row>
    <row r="78" spans="1:9" ht="26" customHeight="1" x14ac:dyDescent="0.35">
      <c r="A78" s="302" t="s">
        <v>430</v>
      </c>
      <c r="B78" s="732" t="s">
        <v>431</v>
      </c>
      <c r="C78" s="733"/>
      <c r="D78" s="732" t="s">
        <v>432</v>
      </c>
      <c r="E78" s="733"/>
      <c r="F78" s="732"/>
      <c r="G78" s="733"/>
      <c r="H78" s="738"/>
      <c r="I78" s="739"/>
    </row>
    <row r="79" spans="1:9" x14ac:dyDescent="0.35">
      <c r="A79" s="730" t="s">
        <v>369</v>
      </c>
      <c r="B79" s="310" t="s">
        <v>99</v>
      </c>
      <c r="C79" s="310" t="s">
        <v>206</v>
      </c>
      <c r="D79" s="310" t="s">
        <v>99</v>
      </c>
      <c r="E79" s="310" t="s">
        <v>206</v>
      </c>
      <c r="F79" s="310" t="s">
        <v>99</v>
      </c>
      <c r="G79" s="310" t="s">
        <v>206</v>
      </c>
      <c r="H79" s="310" t="s">
        <v>99</v>
      </c>
      <c r="I79" s="310" t="s">
        <v>206</v>
      </c>
    </row>
    <row r="80" spans="1:9" x14ac:dyDescent="0.35">
      <c r="A80" s="731"/>
      <c r="B80" s="427">
        <v>0.1</v>
      </c>
      <c r="C80" s="312">
        <v>0.1</v>
      </c>
      <c r="D80" s="427">
        <v>0.1</v>
      </c>
      <c r="E80" s="312">
        <v>0.1</v>
      </c>
      <c r="F80" s="427"/>
      <c r="G80" s="312"/>
      <c r="H80" s="313"/>
      <c r="I80" s="314"/>
    </row>
    <row r="81" spans="1:9" ht="260.39999999999998" customHeight="1" x14ac:dyDescent="0.35">
      <c r="A81" s="718" t="s">
        <v>427</v>
      </c>
      <c r="B81" s="720" t="s">
        <v>435</v>
      </c>
      <c r="C81" s="721"/>
      <c r="D81" s="720" t="s">
        <v>436</v>
      </c>
      <c r="E81" s="721"/>
      <c r="F81" s="720"/>
      <c r="G81" s="721"/>
      <c r="H81" s="720"/>
      <c r="I81" s="721"/>
    </row>
    <row r="82" spans="1:9" ht="260.39999999999998" customHeight="1" x14ac:dyDescent="0.35">
      <c r="A82" s="719"/>
      <c r="B82" s="722"/>
      <c r="C82" s="723"/>
      <c r="D82" s="722"/>
      <c r="E82" s="723"/>
      <c r="F82" s="722"/>
      <c r="G82" s="723"/>
      <c r="H82" s="722"/>
      <c r="I82" s="723"/>
    </row>
    <row r="83" spans="1:9" ht="26.4" customHeight="1" x14ac:dyDescent="0.35">
      <c r="A83" s="302" t="s">
        <v>430</v>
      </c>
      <c r="B83" s="765" t="s">
        <v>431</v>
      </c>
      <c r="C83" s="766"/>
      <c r="D83" s="765" t="s">
        <v>432</v>
      </c>
      <c r="E83" s="766"/>
      <c r="F83" s="732"/>
      <c r="G83" s="766"/>
      <c r="H83" s="738"/>
      <c r="I83" s="739"/>
    </row>
    <row r="84" spans="1:9" x14ac:dyDescent="0.35">
      <c r="A84" s="730" t="s">
        <v>370</v>
      </c>
      <c r="B84" s="310" t="s">
        <v>99</v>
      </c>
      <c r="C84" s="310" t="s">
        <v>206</v>
      </c>
      <c r="D84" s="310" t="s">
        <v>99</v>
      </c>
      <c r="E84" s="310" t="s">
        <v>206</v>
      </c>
      <c r="F84" s="310" t="s">
        <v>99</v>
      </c>
      <c r="G84" s="310" t="s">
        <v>206</v>
      </c>
      <c r="H84" s="310" t="s">
        <v>99</v>
      </c>
      <c r="I84" s="310" t="s">
        <v>206</v>
      </c>
    </row>
    <row r="85" spans="1:9" x14ac:dyDescent="0.35">
      <c r="A85" s="731"/>
      <c r="B85" s="427">
        <v>0.09</v>
      </c>
      <c r="C85" s="312">
        <v>0.09</v>
      </c>
      <c r="D85" s="427">
        <v>0.09</v>
      </c>
      <c r="E85" s="1152">
        <v>0.09</v>
      </c>
      <c r="F85" s="427"/>
      <c r="G85" s="312"/>
      <c r="H85" s="313"/>
      <c r="I85" s="314"/>
    </row>
    <row r="86" spans="1:9" ht="147" customHeight="1" x14ac:dyDescent="0.35">
      <c r="A86" s="302" t="s">
        <v>427</v>
      </c>
      <c r="B86" s="789" t="s">
        <v>437</v>
      </c>
      <c r="C86" s="790"/>
      <c r="D86" s="789" t="s">
        <v>438</v>
      </c>
      <c r="E86" s="790"/>
      <c r="F86" s="789"/>
      <c r="G86" s="790"/>
      <c r="H86" s="738"/>
      <c r="I86" s="739"/>
    </row>
    <row r="87" spans="1:9" ht="14.5" x14ac:dyDescent="0.35">
      <c r="A87" s="302" t="s">
        <v>430</v>
      </c>
      <c r="B87" s="732" t="s">
        <v>431</v>
      </c>
      <c r="C87" s="733"/>
      <c r="D87" s="732" t="s">
        <v>432</v>
      </c>
      <c r="E87" s="733"/>
      <c r="F87" s="732"/>
      <c r="G87" s="733"/>
      <c r="H87" s="738"/>
      <c r="I87" s="739"/>
    </row>
    <row r="88" spans="1:9" x14ac:dyDescent="0.35">
      <c r="A88" s="730" t="s">
        <v>373</v>
      </c>
      <c r="B88" s="310" t="s">
        <v>99</v>
      </c>
      <c r="C88" s="310" t="s">
        <v>206</v>
      </c>
      <c r="D88" s="310" t="s">
        <v>99</v>
      </c>
      <c r="E88" s="310" t="s">
        <v>206</v>
      </c>
      <c r="F88" s="310" t="s">
        <v>99</v>
      </c>
      <c r="G88" s="310" t="s">
        <v>206</v>
      </c>
      <c r="H88" s="310" t="s">
        <v>99</v>
      </c>
      <c r="I88" s="310" t="s">
        <v>206</v>
      </c>
    </row>
    <row r="89" spans="1:9" x14ac:dyDescent="0.35">
      <c r="A89" s="731"/>
      <c r="B89" s="427">
        <v>0.09</v>
      </c>
      <c r="C89" s="312"/>
      <c r="D89" s="427">
        <v>0.09</v>
      </c>
      <c r="E89" s="312"/>
      <c r="F89" s="427"/>
      <c r="G89" s="312"/>
      <c r="H89" s="313"/>
      <c r="I89" s="314"/>
    </row>
    <row r="90" spans="1:9" ht="28" x14ac:dyDescent="0.35">
      <c r="A90" s="302" t="s">
        <v>427</v>
      </c>
      <c r="B90" s="734"/>
      <c r="C90" s="753"/>
      <c r="D90" s="734"/>
      <c r="E90" s="753"/>
      <c r="F90" s="734"/>
      <c r="G90" s="753"/>
      <c r="H90" s="764"/>
      <c r="I90" s="764"/>
    </row>
    <row r="91" spans="1:9" ht="14.5" x14ac:dyDescent="0.35">
      <c r="A91" s="302" t="s">
        <v>430</v>
      </c>
      <c r="B91" s="742"/>
      <c r="C91" s="745"/>
      <c r="D91" s="742"/>
      <c r="E91" s="745"/>
      <c r="F91" s="742"/>
      <c r="G91" s="745"/>
      <c r="H91" s="744"/>
      <c r="I91" s="743"/>
    </row>
    <row r="92" spans="1:9" x14ac:dyDescent="0.35">
      <c r="A92" s="730" t="s">
        <v>374</v>
      </c>
      <c r="B92" s="310" t="s">
        <v>99</v>
      </c>
      <c r="C92" s="310" t="s">
        <v>206</v>
      </c>
      <c r="D92" s="310" t="s">
        <v>99</v>
      </c>
      <c r="E92" s="310" t="s">
        <v>206</v>
      </c>
      <c r="F92" s="310" t="s">
        <v>99</v>
      </c>
      <c r="G92" s="310" t="s">
        <v>206</v>
      </c>
      <c r="H92" s="310" t="s">
        <v>99</v>
      </c>
      <c r="I92" s="310" t="s">
        <v>206</v>
      </c>
    </row>
    <row r="93" spans="1:9" x14ac:dyDescent="0.35">
      <c r="A93" s="731"/>
      <c r="B93" s="427">
        <v>0.1</v>
      </c>
      <c r="C93" s="311"/>
      <c r="D93" s="427">
        <v>0.1</v>
      </c>
      <c r="E93" s="311"/>
      <c r="F93" s="427"/>
      <c r="G93" s="311"/>
      <c r="H93" s="313"/>
      <c r="I93" s="314"/>
    </row>
    <row r="94" spans="1:9" ht="28" x14ac:dyDescent="0.35">
      <c r="A94" s="302" t="s">
        <v>427</v>
      </c>
      <c r="B94" s="746"/>
      <c r="C94" s="747"/>
      <c r="D94" s="746"/>
      <c r="E94" s="747"/>
      <c r="F94" s="746"/>
      <c r="G94" s="747"/>
      <c r="H94" s="748"/>
      <c r="I94" s="748"/>
    </row>
    <row r="95" spans="1:9" ht="14.5" x14ac:dyDescent="0.35">
      <c r="A95" s="302" t="s">
        <v>430</v>
      </c>
      <c r="B95" s="742"/>
      <c r="C95" s="743"/>
      <c r="D95" s="742"/>
      <c r="E95" s="743"/>
      <c r="F95" s="742"/>
      <c r="G95" s="743"/>
      <c r="H95" s="744"/>
      <c r="I95" s="743"/>
    </row>
    <row r="96" spans="1:9" x14ac:dyDescent="0.35">
      <c r="A96" s="730" t="s">
        <v>375</v>
      </c>
      <c r="B96" s="310" t="s">
        <v>99</v>
      </c>
      <c r="C96" s="310" t="s">
        <v>206</v>
      </c>
      <c r="D96" s="310" t="s">
        <v>99</v>
      </c>
      <c r="E96" s="310" t="s">
        <v>206</v>
      </c>
      <c r="F96" s="310" t="s">
        <v>99</v>
      </c>
      <c r="G96" s="310" t="s">
        <v>206</v>
      </c>
      <c r="H96" s="310" t="s">
        <v>99</v>
      </c>
      <c r="I96" s="310" t="s">
        <v>206</v>
      </c>
    </row>
    <row r="97" spans="1:9" x14ac:dyDescent="0.35">
      <c r="A97" s="731"/>
      <c r="B97" s="427">
        <v>0.09</v>
      </c>
      <c r="C97" s="315"/>
      <c r="D97" s="427">
        <v>0.09</v>
      </c>
      <c r="E97" s="315"/>
      <c r="F97" s="427"/>
      <c r="G97" s="315"/>
      <c r="H97" s="313"/>
      <c r="I97" s="314"/>
    </row>
    <row r="98" spans="1:9" ht="28" x14ac:dyDescent="0.35">
      <c r="A98" s="302" t="s">
        <v>427</v>
      </c>
      <c r="B98" s="787"/>
      <c r="C98" s="788"/>
      <c r="D98" s="787"/>
      <c r="E98" s="788"/>
      <c r="F98" s="787"/>
      <c r="G98" s="788"/>
      <c r="H98" s="748"/>
      <c r="I98" s="748"/>
    </row>
    <row r="99" spans="1:9" ht="14.5" x14ac:dyDescent="0.35">
      <c r="A99" s="302" t="s">
        <v>430</v>
      </c>
      <c r="B99" s="742"/>
      <c r="C99" s="743"/>
      <c r="D99" s="742"/>
      <c r="E99" s="743"/>
      <c r="F99" s="742"/>
      <c r="G99" s="743"/>
      <c r="H99" s="744"/>
      <c r="I99" s="743"/>
    </row>
    <row r="100" spans="1:9" x14ac:dyDescent="0.35">
      <c r="A100" s="730" t="s">
        <v>376</v>
      </c>
      <c r="B100" s="310" t="s">
        <v>99</v>
      </c>
      <c r="C100" s="310" t="s">
        <v>206</v>
      </c>
      <c r="D100" s="310" t="s">
        <v>99</v>
      </c>
      <c r="E100" s="310" t="s">
        <v>206</v>
      </c>
      <c r="F100" s="310" t="s">
        <v>99</v>
      </c>
      <c r="G100" s="310" t="s">
        <v>206</v>
      </c>
      <c r="H100" s="310" t="s">
        <v>99</v>
      </c>
      <c r="I100" s="310" t="s">
        <v>206</v>
      </c>
    </row>
    <row r="101" spans="1:9" x14ac:dyDescent="0.35">
      <c r="A101" s="731"/>
      <c r="B101" s="427">
        <v>0.09</v>
      </c>
      <c r="C101" s="315"/>
      <c r="D101" s="427">
        <v>0.09</v>
      </c>
      <c r="E101" s="315"/>
      <c r="F101" s="427"/>
      <c r="G101" s="315"/>
      <c r="H101" s="313"/>
      <c r="I101" s="314"/>
    </row>
    <row r="102" spans="1:9" ht="28" x14ac:dyDescent="0.35">
      <c r="A102" s="302" t="s">
        <v>427</v>
      </c>
      <c r="B102" s="783"/>
      <c r="C102" s="784"/>
      <c r="D102" s="783"/>
      <c r="E102" s="784"/>
      <c r="F102" s="783"/>
      <c r="G102" s="784"/>
      <c r="H102" s="748"/>
      <c r="I102" s="748"/>
    </row>
    <row r="103" spans="1:9" ht="14.5" x14ac:dyDescent="0.35">
      <c r="A103" s="302" t="s">
        <v>430</v>
      </c>
      <c r="B103" s="742"/>
      <c r="C103" s="743"/>
      <c r="D103" s="742"/>
      <c r="E103" s="743"/>
      <c r="F103" s="742"/>
      <c r="G103" s="743"/>
      <c r="H103" s="744"/>
      <c r="I103" s="743"/>
    </row>
    <row r="104" spans="1:9" x14ac:dyDescent="0.35">
      <c r="A104" s="730" t="s">
        <v>378</v>
      </c>
      <c r="B104" s="310" t="s">
        <v>99</v>
      </c>
      <c r="C104" s="310" t="s">
        <v>206</v>
      </c>
      <c r="D104" s="310" t="s">
        <v>99</v>
      </c>
      <c r="E104" s="310" t="s">
        <v>206</v>
      </c>
      <c r="F104" s="310" t="s">
        <v>99</v>
      </c>
      <c r="G104" s="310" t="s">
        <v>206</v>
      </c>
      <c r="H104" s="310" t="s">
        <v>99</v>
      </c>
      <c r="I104" s="310" t="s">
        <v>206</v>
      </c>
    </row>
    <row r="105" spans="1:9" x14ac:dyDescent="0.35">
      <c r="A105" s="731"/>
      <c r="B105" s="427">
        <v>0.1</v>
      </c>
      <c r="C105" s="315"/>
      <c r="D105" s="427">
        <v>0.1</v>
      </c>
      <c r="E105" s="315"/>
      <c r="F105" s="427"/>
      <c r="G105" s="315"/>
      <c r="H105" s="313"/>
      <c r="I105" s="314"/>
    </row>
    <row r="106" spans="1:9" ht="28" x14ac:dyDescent="0.35">
      <c r="A106" s="302" t="s">
        <v>427</v>
      </c>
      <c r="B106" s="791"/>
      <c r="C106" s="792"/>
      <c r="D106" s="791"/>
      <c r="E106" s="792"/>
      <c r="F106" s="791"/>
      <c r="G106" s="792"/>
      <c r="H106" s="793"/>
      <c r="I106" s="748"/>
    </row>
    <row r="107" spans="1:9" ht="14.5" x14ac:dyDescent="0.35">
      <c r="A107" s="302" t="s">
        <v>430</v>
      </c>
      <c r="B107" s="742"/>
      <c r="C107" s="745"/>
      <c r="D107" s="742"/>
      <c r="E107" s="745"/>
      <c r="F107" s="742"/>
      <c r="G107" s="745"/>
      <c r="H107" s="744"/>
      <c r="I107" s="743"/>
    </row>
    <row r="108" spans="1:9" x14ac:dyDescent="0.35">
      <c r="A108" s="730" t="s">
        <v>379</v>
      </c>
      <c r="B108" s="310" t="s">
        <v>99</v>
      </c>
      <c r="C108" s="310" t="s">
        <v>206</v>
      </c>
      <c r="D108" s="310" t="s">
        <v>99</v>
      </c>
      <c r="E108" s="310" t="s">
        <v>206</v>
      </c>
      <c r="F108" s="310" t="s">
        <v>99</v>
      </c>
      <c r="G108" s="310" t="s">
        <v>206</v>
      </c>
      <c r="H108" s="310" t="s">
        <v>99</v>
      </c>
      <c r="I108" s="310" t="s">
        <v>206</v>
      </c>
    </row>
    <row r="109" spans="1:9" x14ac:dyDescent="0.35">
      <c r="A109" s="731"/>
      <c r="B109" s="427">
        <v>0.09</v>
      </c>
      <c r="C109" s="315"/>
      <c r="D109" s="427">
        <v>0.09</v>
      </c>
      <c r="E109" s="315"/>
      <c r="F109" s="427"/>
      <c r="G109" s="315"/>
      <c r="H109" s="313"/>
      <c r="I109" s="314"/>
    </row>
    <row r="110" spans="1:9" ht="28" x14ac:dyDescent="0.35">
      <c r="A110" s="302" t="s">
        <v>427</v>
      </c>
      <c r="B110" s="783"/>
      <c r="C110" s="784"/>
      <c r="D110" s="783"/>
      <c r="E110" s="784"/>
      <c r="F110" s="783"/>
      <c r="G110" s="784"/>
      <c r="H110" s="748"/>
      <c r="I110" s="748"/>
    </row>
    <row r="111" spans="1:9" ht="14.5" x14ac:dyDescent="0.35">
      <c r="A111" s="302" t="s">
        <v>430</v>
      </c>
      <c r="B111" s="742"/>
      <c r="C111" s="743"/>
      <c r="D111" s="742"/>
      <c r="E111" s="743"/>
      <c r="F111" s="742"/>
      <c r="G111" s="743"/>
      <c r="H111" s="744"/>
      <c r="I111" s="743"/>
    </row>
    <row r="112" spans="1:9" x14ac:dyDescent="0.35">
      <c r="A112" s="730" t="s">
        <v>380</v>
      </c>
      <c r="B112" s="310" t="s">
        <v>99</v>
      </c>
      <c r="C112" s="310" t="s">
        <v>206</v>
      </c>
      <c r="D112" s="310" t="s">
        <v>99</v>
      </c>
      <c r="E112" s="310" t="s">
        <v>206</v>
      </c>
      <c r="F112" s="310" t="s">
        <v>99</v>
      </c>
      <c r="G112" s="310" t="s">
        <v>206</v>
      </c>
      <c r="H112" s="310" t="s">
        <v>99</v>
      </c>
      <c r="I112" s="310" t="s">
        <v>206</v>
      </c>
    </row>
    <row r="113" spans="1:9" x14ac:dyDescent="0.35">
      <c r="A113" s="731"/>
      <c r="B113" s="427">
        <v>0.09</v>
      </c>
      <c r="C113" s="315"/>
      <c r="D113" s="427">
        <v>0.09</v>
      </c>
      <c r="E113" s="315"/>
      <c r="F113" s="427"/>
      <c r="G113" s="315"/>
      <c r="H113" s="313"/>
      <c r="I113" s="314"/>
    </row>
    <row r="114" spans="1:9" ht="28" x14ac:dyDescent="0.35">
      <c r="A114" s="302" t="s">
        <v>427</v>
      </c>
      <c r="B114" s="783"/>
      <c r="C114" s="784"/>
      <c r="D114" s="783"/>
      <c r="E114" s="784"/>
      <c r="F114" s="783"/>
      <c r="G114" s="784"/>
      <c r="H114" s="748"/>
      <c r="I114" s="748"/>
    </row>
    <row r="115" spans="1:9" ht="14.5" x14ac:dyDescent="0.35">
      <c r="A115" s="302" t="s">
        <v>430</v>
      </c>
      <c r="B115" s="742"/>
      <c r="C115" s="745"/>
      <c r="D115" s="742"/>
      <c r="E115" s="745"/>
      <c r="F115" s="742"/>
      <c r="G115" s="745"/>
      <c r="H115" s="744"/>
      <c r="I115" s="743"/>
    </row>
    <row r="116" spans="1:9" ht="24.9" customHeight="1" x14ac:dyDescent="0.35">
      <c r="A116" s="730" t="s">
        <v>381</v>
      </c>
      <c r="B116" s="310" t="s">
        <v>99</v>
      </c>
      <c r="C116" s="310" t="s">
        <v>206</v>
      </c>
      <c r="D116" s="310" t="s">
        <v>99</v>
      </c>
      <c r="E116" s="310" t="s">
        <v>206</v>
      </c>
      <c r="F116" s="310" t="s">
        <v>99</v>
      </c>
      <c r="G116" s="310" t="s">
        <v>206</v>
      </c>
      <c r="H116" s="310" t="s">
        <v>99</v>
      </c>
      <c r="I116" s="310" t="s">
        <v>206</v>
      </c>
    </row>
    <row r="117" spans="1:9" ht="24.9" customHeight="1" x14ac:dyDescent="0.35">
      <c r="A117" s="731"/>
      <c r="B117" s="428">
        <v>0.08</v>
      </c>
      <c r="C117" s="316"/>
      <c r="D117" s="428">
        <v>0.08</v>
      </c>
      <c r="E117" s="316"/>
      <c r="F117" s="428"/>
      <c r="G117" s="316"/>
      <c r="H117" s="317"/>
      <c r="I117" s="318"/>
    </row>
    <row r="118" spans="1:9" ht="28" x14ac:dyDescent="0.35">
      <c r="A118" s="302" t="s">
        <v>427</v>
      </c>
      <c r="B118" s="783"/>
      <c r="C118" s="784"/>
      <c r="D118" s="783"/>
      <c r="E118" s="784"/>
      <c r="F118" s="783"/>
      <c r="G118" s="784"/>
      <c r="H118" s="786"/>
      <c r="I118" s="786"/>
    </row>
    <row r="119" spans="1:9" ht="14.5" x14ac:dyDescent="0.35">
      <c r="A119" s="302" t="s">
        <v>430</v>
      </c>
      <c r="B119" s="742"/>
      <c r="C119" s="743"/>
      <c r="D119" s="742"/>
      <c r="E119" s="743"/>
      <c r="F119" s="742"/>
      <c r="G119" s="743"/>
      <c r="H119" s="744"/>
      <c r="I119" s="743"/>
    </row>
    <row r="120" spans="1:9" x14ac:dyDescent="0.35">
      <c r="A120" s="319" t="s">
        <v>439</v>
      </c>
      <c r="B120" s="320">
        <f>(B72+B76+B80+B85+B89+B93+B97+B101+B105+B109+B113+B117)</f>
        <v>0.99999999999999978</v>
      </c>
      <c r="C120" s="321">
        <f t="shared" ref="C120:I120" si="1">(C72+C76+C80+C85+C89+C93+C97+C101+C105+C109+C113+C117)</f>
        <v>0.27</v>
      </c>
      <c r="D120" s="320">
        <f t="shared" ref="D120:E120" si="2">(D72+D76+D80+D85+D89+D93+D97+D101+D105+D109+D113+D117)</f>
        <v>0.99999999999999978</v>
      </c>
      <c r="E120" s="321">
        <f t="shared" si="2"/>
        <v>0.27</v>
      </c>
      <c r="F120" s="320">
        <f t="shared" si="1"/>
        <v>0</v>
      </c>
      <c r="G120" s="321">
        <f t="shared" si="1"/>
        <v>0</v>
      </c>
      <c r="H120" s="321">
        <f t="shared" si="1"/>
        <v>0</v>
      </c>
      <c r="I120" s="321">
        <f t="shared" si="1"/>
        <v>0</v>
      </c>
    </row>
  </sheetData>
  <mergeCells count="220">
    <mergeCell ref="H102:I102"/>
    <mergeCell ref="B119:C119"/>
    <mergeCell ref="D119:E119"/>
    <mergeCell ref="F119:G119"/>
    <mergeCell ref="H119:I119"/>
    <mergeCell ref="B110:C110"/>
    <mergeCell ref="D110:E110"/>
    <mergeCell ref="F110:G110"/>
    <mergeCell ref="H110:I110"/>
    <mergeCell ref="B111:C111"/>
    <mergeCell ref="D111:E111"/>
    <mergeCell ref="F111:G111"/>
    <mergeCell ref="H111:I111"/>
    <mergeCell ref="B114:C114"/>
    <mergeCell ref="D114:E114"/>
    <mergeCell ref="F114:G114"/>
    <mergeCell ref="H114:I114"/>
    <mergeCell ref="B115:C115"/>
    <mergeCell ref="D115:E115"/>
    <mergeCell ref="F115:G115"/>
    <mergeCell ref="H115:I115"/>
    <mergeCell ref="B118:C118"/>
    <mergeCell ref="D118:E118"/>
    <mergeCell ref="F118:G118"/>
    <mergeCell ref="H118:I118"/>
    <mergeCell ref="H107:I107"/>
    <mergeCell ref="B98:C98"/>
    <mergeCell ref="D98:E98"/>
    <mergeCell ref="F98:G98"/>
    <mergeCell ref="H83:I83"/>
    <mergeCell ref="B86:C86"/>
    <mergeCell ref="D86:E86"/>
    <mergeCell ref="F86:G86"/>
    <mergeCell ref="H86:I86"/>
    <mergeCell ref="H98:I98"/>
    <mergeCell ref="B99:C99"/>
    <mergeCell ref="D99:E99"/>
    <mergeCell ref="B103:C103"/>
    <mergeCell ref="D103:E103"/>
    <mergeCell ref="F103:G103"/>
    <mergeCell ref="H103:I103"/>
    <mergeCell ref="B106:C106"/>
    <mergeCell ref="D106:E106"/>
    <mergeCell ref="F106:G106"/>
    <mergeCell ref="H106:I106"/>
    <mergeCell ref="F99:G99"/>
    <mergeCell ref="H99:I99"/>
    <mergeCell ref="B102:C102"/>
    <mergeCell ref="D102:E102"/>
    <mergeCell ref="F56:G56"/>
    <mergeCell ref="D58:E58"/>
    <mergeCell ref="F58:G58"/>
    <mergeCell ref="D53:E53"/>
    <mergeCell ref="D57:E57"/>
    <mergeCell ref="F64:G64"/>
    <mergeCell ref="B107:C107"/>
    <mergeCell ref="D107:E107"/>
    <mergeCell ref="F107:G107"/>
    <mergeCell ref="B78:C78"/>
    <mergeCell ref="D78:E78"/>
    <mergeCell ref="F78:G78"/>
    <mergeCell ref="F102:G102"/>
    <mergeCell ref="B69:C69"/>
    <mergeCell ref="D69:E69"/>
    <mergeCell ref="F60:G60"/>
    <mergeCell ref="F63:G63"/>
    <mergeCell ref="D90:E90"/>
    <mergeCell ref="F90:G90"/>
    <mergeCell ref="F61:G62"/>
    <mergeCell ref="A52:A53"/>
    <mergeCell ref="A54:A55"/>
    <mergeCell ref="A56:A57"/>
    <mergeCell ref="A58:A59"/>
    <mergeCell ref="A63:A64"/>
    <mergeCell ref="D52:E52"/>
    <mergeCell ref="D59:E59"/>
    <mergeCell ref="D64:E64"/>
    <mergeCell ref="D60:E60"/>
    <mergeCell ref="D54:E54"/>
    <mergeCell ref="D56:E56"/>
    <mergeCell ref="D63:E63"/>
    <mergeCell ref="D55:E55"/>
    <mergeCell ref="A60:A62"/>
    <mergeCell ref="B61:B62"/>
    <mergeCell ref="C61:C62"/>
    <mergeCell ref="D61:E62"/>
    <mergeCell ref="F46:G46"/>
    <mergeCell ref="F47:G47"/>
    <mergeCell ref="D46:E46"/>
    <mergeCell ref="D48:E48"/>
    <mergeCell ref="D50:E50"/>
    <mergeCell ref="D49:E49"/>
    <mergeCell ref="A43:A45"/>
    <mergeCell ref="B44:B45"/>
    <mergeCell ref="C44:C45"/>
    <mergeCell ref="D44:E45"/>
    <mergeCell ref="F44:G45"/>
    <mergeCell ref="A34:I34"/>
    <mergeCell ref="B35:I35"/>
    <mergeCell ref="B38:C38"/>
    <mergeCell ref="D39:E39"/>
    <mergeCell ref="D40:E40"/>
    <mergeCell ref="F39:G39"/>
    <mergeCell ref="D43:E43"/>
    <mergeCell ref="D42:E42"/>
    <mergeCell ref="D38:I38"/>
    <mergeCell ref="F42:G42"/>
    <mergeCell ref="F43:G43"/>
    <mergeCell ref="D41:E41"/>
    <mergeCell ref="F41:G41"/>
    <mergeCell ref="A36:A37"/>
    <mergeCell ref="G36:G37"/>
    <mergeCell ref="H36:I37"/>
    <mergeCell ref="F40:G40"/>
    <mergeCell ref="A39:A40"/>
    <mergeCell ref="A41:A42"/>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8:A109"/>
    <mergeCell ref="A112:A113"/>
    <mergeCell ref="A116:A117"/>
    <mergeCell ref="M8:O8"/>
    <mergeCell ref="M9:O9"/>
    <mergeCell ref="M10:O10"/>
    <mergeCell ref="A71:A72"/>
    <mergeCell ref="A75:A76"/>
    <mergeCell ref="A79:A80"/>
    <mergeCell ref="A84:A85"/>
    <mergeCell ref="A88:A89"/>
    <mergeCell ref="A92:A93"/>
    <mergeCell ref="A23:O23"/>
    <mergeCell ref="A68:I68"/>
    <mergeCell ref="F69:G69"/>
    <mergeCell ref="H69:I69"/>
    <mergeCell ref="B73:C73"/>
    <mergeCell ref="D73:E73"/>
    <mergeCell ref="F73:G73"/>
    <mergeCell ref="H73:I73"/>
    <mergeCell ref="H90:I90"/>
    <mergeCell ref="B83:C83"/>
    <mergeCell ref="D83:E83"/>
    <mergeCell ref="F83:G83"/>
    <mergeCell ref="A104:A105"/>
    <mergeCell ref="F53:G53"/>
    <mergeCell ref="B95:C95"/>
    <mergeCell ref="D95:E95"/>
    <mergeCell ref="F95:G95"/>
    <mergeCell ref="H95:I95"/>
    <mergeCell ref="B91:C91"/>
    <mergeCell ref="D91:E91"/>
    <mergeCell ref="F91:G91"/>
    <mergeCell ref="H91:I91"/>
    <mergeCell ref="B94:C94"/>
    <mergeCell ref="D94:E94"/>
    <mergeCell ref="F94:G94"/>
    <mergeCell ref="H94:I94"/>
    <mergeCell ref="B87:C87"/>
    <mergeCell ref="D87:E87"/>
    <mergeCell ref="F59:G59"/>
    <mergeCell ref="F57:G57"/>
    <mergeCell ref="F55:G55"/>
    <mergeCell ref="F87:G87"/>
    <mergeCell ref="H87:I87"/>
    <mergeCell ref="B90:C90"/>
    <mergeCell ref="B74:C74"/>
    <mergeCell ref="D74:E74"/>
    <mergeCell ref="A96:A97"/>
    <mergeCell ref="A100:A101"/>
    <mergeCell ref="F74:G74"/>
    <mergeCell ref="F77:G77"/>
    <mergeCell ref="H77:I77"/>
    <mergeCell ref="B77:C77"/>
    <mergeCell ref="D77:E77"/>
    <mergeCell ref="H78:I78"/>
    <mergeCell ref="H74:I74"/>
    <mergeCell ref="H44:H45"/>
    <mergeCell ref="I44:I45"/>
    <mergeCell ref="A81:A82"/>
    <mergeCell ref="B81:C82"/>
    <mergeCell ref="D81:E82"/>
    <mergeCell ref="F81:G82"/>
    <mergeCell ref="H81:I82"/>
    <mergeCell ref="H61:H62"/>
    <mergeCell ref="I61:I62"/>
    <mergeCell ref="B70:C70"/>
    <mergeCell ref="D70:E70"/>
    <mergeCell ref="F70:G70"/>
    <mergeCell ref="H70:I70"/>
    <mergeCell ref="F52:G52"/>
    <mergeCell ref="F54:G54"/>
    <mergeCell ref="A46:A47"/>
    <mergeCell ref="A48:A49"/>
    <mergeCell ref="A50:A51"/>
    <mergeCell ref="F48:G48"/>
    <mergeCell ref="F49:G49"/>
    <mergeCell ref="F51:G51"/>
    <mergeCell ref="F50:G50"/>
    <mergeCell ref="D51:E51"/>
    <mergeCell ref="D47:E47"/>
  </mergeCells>
  <phoneticPr fontId="38" type="noConversion"/>
  <hyperlinks>
    <hyperlink ref="B74" r:id="rId1" xr:uid="{C0179B4F-5B62-4795-89A0-ABD2437EF785}"/>
    <hyperlink ref="B78" r:id="rId2" xr:uid="{8B7F51B4-5D86-41E9-8784-162952597DBB}"/>
    <hyperlink ref="D78" r:id="rId3" xr:uid="{3B86ADCC-566B-4D15-A966-E600CDA7F5B0}"/>
    <hyperlink ref="B83" r:id="rId4" xr:uid="{7AACCFA9-5B97-49B4-8A27-6575B2EDB0F8}"/>
    <hyperlink ref="D74" r:id="rId5" xr:uid="{D4E3FD3B-9AD9-48D5-AFD3-E2C78867846A}"/>
    <hyperlink ref="D83" r:id="rId6" xr:uid="{07BC1A24-1975-4C1C-9B30-96D6878A8E5E}"/>
    <hyperlink ref="D87" r:id="rId7" xr:uid="{27CD842E-F902-4069-B7FC-BF6C4E621A4C}"/>
    <hyperlink ref="B87" r:id="rId8" xr:uid="{0061D177-1250-47C1-88C1-9E865B7C8C0A}"/>
  </hyperlinks>
  <pageMargins left="0.25" right="0.25" top="0.75" bottom="0.75" header="0.3" footer="0.3"/>
  <pageSetup paperSize="5" scale="30" fitToHeight="0" orientation="landscape" r:id="rId9"/>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8"/>
  <sheetViews>
    <sheetView showGridLines="0" topLeftCell="K3" zoomScale="85" zoomScaleNormal="85" workbookViewId="0">
      <selection activeCell="E26" sqref="E26:E30"/>
    </sheetView>
  </sheetViews>
  <sheetFormatPr baseColWidth="10" defaultColWidth="10.90625" defaultRowHeight="14" x14ac:dyDescent="0.35"/>
  <cols>
    <col min="1" max="1" width="49.6328125" style="39" customWidth="1"/>
    <col min="2" max="2" width="35.6328125" style="39" customWidth="1"/>
    <col min="3" max="3" width="49.453125" style="39" customWidth="1"/>
    <col min="4" max="4" width="35.6328125" style="39" customWidth="1"/>
    <col min="5" max="5" width="41.08984375" style="39" customWidth="1"/>
    <col min="6" max="6" width="35.6328125" style="39" customWidth="1"/>
    <col min="7" max="7" width="45" style="39" customWidth="1"/>
    <col min="8" max="8" width="35.6328125" style="39" customWidth="1"/>
    <col min="9" max="9" width="70.6328125" style="39" customWidth="1"/>
    <col min="10" max="13" width="35.6328125" style="39" customWidth="1"/>
    <col min="14" max="15" width="18.08984375" style="39" customWidth="1"/>
    <col min="16" max="16" width="8.453125" style="39" customWidth="1"/>
    <col min="17" max="17" width="18.453125" style="39" bestFit="1" customWidth="1"/>
    <col min="18" max="18" width="5.6328125" style="39" customWidth="1"/>
    <col min="19" max="19" width="18.453125" style="39" bestFit="1" customWidth="1"/>
    <col min="20" max="20" width="4.6328125" style="39" customWidth="1"/>
    <col min="21" max="21" width="23" style="39" bestFit="1" customWidth="1"/>
    <col min="22" max="22" width="9.08984375" style="39"/>
    <col min="23" max="23" width="18.453125" style="39" bestFit="1" customWidth="1"/>
    <col min="24" max="24" width="16.08984375" style="39" customWidth="1"/>
    <col min="25" max="16384" width="10.90625" style="39"/>
  </cols>
  <sheetData>
    <row r="1" spans="1:15" s="75" customFormat="1" ht="22.4" customHeight="1" thickBot="1" x14ac:dyDescent="0.4">
      <c r="A1" s="507"/>
      <c r="B1" s="510" t="s">
        <v>357</v>
      </c>
      <c r="C1" s="511"/>
      <c r="D1" s="511"/>
      <c r="E1" s="511"/>
      <c r="F1" s="511"/>
      <c r="G1" s="511"/>
      <c r="H1" s="511"/>
      <c r="I1" s="511"/>
      <c r="J1" s="511"/>
      <c r="K1" s="511"/>
      <c r="L1" s="512"/>
      <c r="M1" s="513" t="s">
        <v>358</v>
      </c>
      <c r="N1" s="514"/>
      <c r="O1" s="515"/>
    </row>
    <row r="2" spans="1:15" s="75" customFormat="1" ht="18" customHeight="1" thickBot="1" x14ac:dyDescent="0.4">
      <c r="A2" s="508"/>
      <c r="B2" s="516" t="s">
        <v>359</v>
      </c>
      <c r="C2" s="517"/>
      <c r="D2" s="517"/>
      <c r="E2" s="517"/>
      <c r="F2" s="517"/>
      <c r="G2" s="517"/>
      <c r="H2" s="517"/>
      <c r="I2" s="517"/>
      <c r="J2" s="517"/>
      <c r="K2" s="517"/>
      <c r="L2" s="518"/>
      <c r="M2" s="513" t="s">
        <v>360</v>
      </c>
      <c r="N2" s="514"/>
      <c r="O2" s="515"/>
    </row>
    <row r="3" spans="1:15" s="75" customFormat="1" ht="20.149999999999999" customHeight="1" thickBot="1" x14ac:dyDescent="0.4">
      <c r="A3" s="508"/>
      <c r="B3" s="516" t="s">
        <v>120</v>
      </c>
      <c r="C3" s="517"/>
      <c r="D3" s="517"/>
      <c r="E3" s="517"/>
      <c r="F3" s="517"/>
      <c r="G3" s="517"/>
      <c r="H3" s="517"/>
      <c r="I3" s="517"/>
      <c r="J3" s="517"/>
      <c r="K3" s="517"/>
      <c r="L3" s="518"/>
      <c r="M3" s="513" t="s">
        <v>361</v>
      </c>
      <c r="N3" s="514"/>
      <c r="O3" s="515"/>
    </row>
    <row r="4" spans="1:15" s="75" customFormat="1" ht="21.75" customHeight="1" thickBot="1" x14ac:dyDescent="0.4">
      <c r="A4" s="509"/>
      <c r="B4" s="519" t="s">
        <v>362</v>
      </c>
      <c r="C4" s="520"/>
      <c r="D4" s="520"/>
      <c r="E4" s="520"/>
      <c r="F4" s="520"/>
      <c r="G4" s="520"/>
      <c r="H4" s="520"/>
      <c r="I4" s="520"/>
      <c r="J4" s="520"/>
      <c r="K4" s="520"/>
      <c r="L4" s="521"/>
      <c r="M4" s="513" t="s">
        <v>363</v>
      </c>
      <c r="N4" s="514"/>
      <c r="O4" s="515"/>
    </row>
    <row r="5" spans="1:15" s="75" customFormat="1" ht="21.75" customHeight="1" thickBot="1" x14ac:dyDescent="0.4">
      <c r="A5" s="76"/>
      <c r="B5" s="77"/>
      <c r="C5" s="77"/>
      <c r="D5" s="77"/>
      <c r="E5" s="77"/>
      <c r="F5" s="77"/>
      <c r="G5" s="77"/>
      <c r="H5" s="77"/>
      <c r="I5" s="77"/>
      <c r="J5" s="77"/>
      <c r="K5" s="77"/>
      <c r="L5" s="77"/>
      <c r="M5" s="78"/>
      <c r="N5" s="78"/>
      <c r="O5" s="78"/>
    </row>
    <row r="6" spans="1:15" s="75" customFormat="1" ht="21.75" customHeight="1" thickBot="1" x14ac:dyDescent="0.4">
      <c r="A6" s="61" t="s">
        <v>364</v>
      </c>
      <c r="B6" s="486" t="s">
        <v>365</v>
      </c>
      <c r="C6" s="487"/>
      <c r="D6" s="487"/>
      <c r="E6" s="487"/>
      <c r="F6" s="487"/>
      <c r="G6" s="487"/>
      <c r="H6" s="487"/>
      <c r="I6" s="487"/>
      <c r="J6" s="487"/>
      <c r="K6" s="488"/>
      <c r="L6" s="179" t="s">
        <v>366</v>
      </c>
      <c r="M6" s="489">
        <v>2024110010289</v>
      </c>
      <c r="N6" s="490"/>
      <c r="O6" s="491"/>
    </row>
    <row r="7" spans="1:15" s="75" customFormat="1" ht="21.75" customHeight="1" thickBot="1" x14ac:dyDescent="0.4">
      <c r="A7" s="76"/>
      <c r="B7" s="77"/>
      <c r="C7" s="77"/>
      <c r="D7" s="77"/>
      <c r="E7" s="77"/>
      <c r="F7" s="77"/>
      <c r="G7" s="77"/>
      <c r="H7" s="77"/>
      <c r="I7" s="77"/>
      <c r="J7" s="77"/>
      <c r="K7" s="77"/>
      <c r="L7" s="77"/>
      <c r="M7" s="78"/>
      <c r="N7" s="78"/>
      <c r="O7" s="78"/>
    </row>
    <row r="8" spans="1:15" s="75" customFormat="1" ht="21.75" customHeight="1" x14ac:dyDescent="0.35">
      <c r="A8" s="541" t="s">
        <v>126</v>
      </c>
      <c r="B8" s="144" t="s">
        <v>367</v>
      </c>
      <c r="C8" s="114"/>
      <c r="D8" s="144" t="s">
        <v>368</v>
      </c>
      <c r="E8" s="114"/>
      <c r="F8" s="144" t="s">
        <v>369</v>
      </c>
      <c r="G8" s="114"/>
      <c r="H8" s="144" t="s">
        <v>370</v>
      </c>
      <c r="I8" s="116" t="s">
        <v>371</v>
      </c>
      <c r="J8" s="525" t="s">
        <v>128</v>
      </c>
      <c r="K8" s="526"/>
      <c r="L8" s="143" t="s">
        <v>372</v>
      </c>
      <c r="M8" s="527"/>
      <c r="N8" s="527"/>
      <c r="O8" s="527"/>
    </row>
    <row r="9" spans="1:15" s="75" customFormat="1" ht="21.75" customHeight="1" x14ac:dyDescent="0.35">
      <c r="A9" s="541"/>
      <c r="B9" s="145" t="s">
        <v>373</v>
      </c>
      <c r="C9" s="116"/>
      <c r="D9" s="144" t="s">
        <v>374</v>
      </c>
      <c r="E9" s="116"/>
      <c r="F9" s="144" t="s">
        <v>375</v>
      </c>
      <c r="G9" s="116"/>
      <c r="H9" s="144" t="s">
        <v>376</v>
      </c>
      <c r="I9" s="116"/>
      <c r="J9" s="525"/>
      <c r="K9" s="526"/>
      <c r="L9" s="143" t="s">
        <v>377</v>
      </c>
      <c r="M9" s="527"/>
      <c r="N9" s="527"/>
      <c r="O9" s="527"/>
    </row>
    <row r="10" spans="1:15" s="75" customFormat="1" ht="21.75" customHeight="1" x14ac:dyDescent="0.35">
      <c r="A10" s="541"/>
      <c r="B10" s="144" t="s">
        <v>378</v>
      </c>
      <c r="C10" s="114"/>
      <c r="D10" s="144" t="s">
        <v>379</v>
      </c>
      <c r="E10" s="116"/>
      <c r="F10" s="144" t="s">
        <v>380</v>
      </c>
      <c r="G10" s="116"/>
      <c r="H10" s="144" t="s">
        <v>381</v>
      </c>
      <c r="I10" s="116"/>
      <c r="J10" s="525"/>
      <c r="K10" s="526"/>
      <c r="L10" s="143" t="s">
        <v>382</v>
      </c>
      <c r="M10" s="527" t="s">
        <v>371</v>
      </c>
      <c r="N10" s="527"/>
      <c r="O10" s="527"/>
    </row>
    <row r="11" spans="1:15" ht="15" customHeight="1" thickBot="1" x14ac:dyDescent="0.4">
      <c r="A11" s="42"/>
      <c r="B11" s="43"/>
      <c r="C11" s="43"/>
      <c r="D11" s="45"/>
      <c r="E11" s="44"/>
      <c r="F11" s="44"/>
      <c r="G11" s="169"/>
      <c r="H11" s="169"/>
      <c r="I11" s="46"/>
      <c r="J11" s="46"/>
      <c r="K11" s="43"/>
      <c r="L11" s="43"/>
      <c r="M11" s="43"/>
      <c r="N11" s="43"/>
      <c r="O11" s="43"/>
    </row>
    <row r="12" spans="1:15" ht="15" customHeight="1" x14ac:dyDescent="0.35">
      <c r="A12" s="528" t="s">
        <v>383</v>
      </c>
      <c r="B12" s="531" t="s">
        <v>440</v>
      </c>
      <c r="C12" s="532"/>
      <c r="D12" s="532"/>
      <c r="E12" s="532"/>
      <c r="F12" s="532"/>
      <c r="G12" s="532"/>
      <c r="H12" s="532"/>
      <c r="I12" s="532"/>
      <c r="J12" s="532"/>
      <c r="K12" s="532"/>
      <c r="L12" s="532"/>
      <c r="M12" s="532"/>
      <c r="N12" s="532"/>
      <c r="O12" s="533"/>
    </row>
    <row r="13" spans="1:15" ht="15" customHeight="1" x14ac:dyDescent="0.35">
      <c r="A13" s="529"/>
      <c r="B13" s="534"/>
      <c r="C13" s="535"/>
      <c r="D13" s="535"/>
      <c r="E13" s="535"/>
      <c r="F13" s="535"/>
      <c r="G13" s="535"/>
      <c r="H13" s="535"/>
      <c r="I13" s="535"/>
      <c r="J13" s="535"/>
      <c r="K13" s="535"/>
      <c r="L13" s="535"/>
      <c r="M13" s="535"/>
      <c r="N13" s="535"/>
      <c r="O13" s="536"/>
    </row>
    <row r="14" spans="1:15" ht="15" customHeight="1" x14ac:dyDescent="0.35">
      <c r="A14" s="530"/>
      <c r="B14" s="537"/>
      <c r="C14" s="538"/>
      <c r="D14" s="538"/>
      <c r="E14" s="538"/>
      <c r="F14" s="538"/>
      <c r="G14" s="538"/>
      <c r="H14" s="538"/>
      <c r="I14" s="538"/>
      <c r="J14" s="538"/>
      <c r="K14" s="538"/>
      <c r="L14" s="538"/>
      <c r="M14" s="538"/>
      <c r="N14" s="538"/>
      <c r="O14" s="539"/>
    </row>
    <row r="15" spans="1:15" ht="9" customHeight="1" x14ac:dyDescent="0.35">
      <c r="A15" s="47"/>
      <c r="B15" s="74"/>
      <c r="C15" s="48"/>
      <c r="D15" s="48"/>
      <c r="E15" s="48"/>
      <c r="F15" s="48"/>
      <c r="G15" s="49"/>
      <c r="H15" s="49"/>
      <c r="I15" s="49"/>
      <c r="J15" s="49"/>
      <c r="K15" s="49"/>
      <c r="L15" s="50"/>
      <c r="M15" s="50"/>
      <c r="N15" s="50"/>
      <c r="O15" s="50"/>
    </row>
    <row r="16" spans="1:15" s="51" customFormat="1" ht="37.5" customHeight="1" x14ac:dyDescent="0.35">
      <c r="A16" s="61" t="s">
        <v>133</v>
      </c>
      <c r="B16" s="540" t="s">
        <v>385</v>
      </c>
      <c r="C16" s="540"/>
      <c r="D16" s="540"/>
      <c r="E16" s="540"/>
      <c r="F16" s="540"/>
      <c r="G16" s="541" t="s">
        <v>135</v>
      </c>
      <c r="H16" s="541"/>
      <c r="I16" s="542" t="s">
        <v>441</v>
      </c>
      <c r="J16" s="542"/>
      <c r="K16" s="542"/>
      <c r="L16" s="542"/>
      <c r="M16" s="542"/>
      <c r="N16" s="542"/>
      <c r="O16" s="542"/>
    </row>
    <row r="17" spans="1:17" ht="9" customHeight="1" x14ac:dyDescent="0.35">
      <c r="A17" s="47"/>
      <c r="B17" s="49"/>
      <c r="C17" s="48"/>
      <c r="D17" s="48"/>
      <c r="E17" s="48"/>
      <c r="F17" s="48"/>
      <c r="G17" s="49"/>
      <c r="H17" s="49"/>
      <c r="I17" s="49"/>
      <c r="J17" s="49"/>
      <c r="K17" s="49"/>
      <c r="L17" s="50"/>
      <c r="M17" s="50"/>
      <c r="N17" s="50"/>
      <c r="O17" s="50"/>
    </row>
    <row r="18" spans="1:17" ht="56.25" customHeight="1" x14ac:dyDescent="0.35">
      <c r="A18" s="170" t="s">
        <v>137</v>
      </c>
      <c r="B18" s="794" t="s">
        <v>387</v>
      </c>
      <c r="C18" s="795"/>
      <c r="D18" s="795"/>
      <c r="E18" s="796"/>
      <c r="F18" s="171" t="s">
        <v>139</v>
      </c>
      <c r="G18" s="544" t="s">
        <v>388</v>
      </c>
      <c r="H18" s="544"/>
      <c r="I18" s="544"/>
      <c r="J18" s="61" t="s">
        <v>141</v>
      </c>
      <c r="K18" s="540" t="s">
        <v>389</v>
      </c>
      <c r="L18" s="540"/>
      <c r="M18" s="540"/>
      <c r="N18" s="540"/>
      <c r="O18" s="540"/>
    </row>
    <row r="19" spans="1:17" ht="9" customHeight="1" x14ac:dyDescent="0.35">
      <c r="A19" s="41"/>
      <c r="B19" s="40"/>
      <c r="C19" s="545"/>
      <c r="D19" s="545"/>
      <c r="E19" s="545"/>
      <c r="F19" s="545"/>
      <c r="G19" s="545"/>
      <c r="H19" s="545"/>
      <c r="I19" s="545"/>
      <c r="J19" s="545"/>
      <c r="K19" s="545"/>
      <c r="L19" s="545"/>
      <c r="M19" s="545"/>
      <c r="N19" s="545"/>
      <c r="O19" s="545"/>
    </row>
    <row r="21" spans="1:17" ht="16.5" customHeight="1" x14ac:dyDescent="0.35">
      <c r="A21" s="72"/>
      <c r="B21" s="73"/>
      <c r="C21" s="73"/>
      <c r="D21" s="73"/>
      <c r="E21" s="73"/>
      <c r="F21" s="73"/>
      <c r="G21" s="73"/>
      <c r="H21" s="73"/>
      <c r="I21" s="73"/>
      <c r="J21" s="73"/>
      <c r="K21" s="73"/>
      <c r="L21" s="73"/>
      <c r="M21" s="73"/>
      <c r="N21" s="73"/>
      <c r="O21" s="73"/>
    </row>
    <row r="22" spans="1:17" ht="32.15" customHeight="1" x14ac:dyDescent="0.35">
      <c r="A22" s="546" t="s">
        <v>143</v>
      </c>
      <c r="B22" s="547"/>
      <c r="C22" s="547"/>
      <c r="D22" s="547"/>
      <c r="E22" s="547"/>
      <c r="F22" s="547"/>
      <c r="G22" s="547"/>
      <c r="H22" s="547"/>
      <c r="I22" s="547"/>
      <c r="J22" s="547"/>
      <c r="K22" s="547"/>
      <c r="L22" s="547"/>
      <c r="M22" s="547"/>
      <c r="N22" s="547"/>
      <c r="O22" s="525"/>
    </row>
    <row r="23" spans="1:17" ht="32.15" customHeight="1" x14ac:dyDescent="0.35">
      <c r="A23" s="546" t="s">
        <v>390</v>
      </c>
      <c r="B23" s="547"/>
      <c r="C23" s="547"/>
      <c r="D23" s="547"/>
      <c r="E23" s="547"/>
      <c r="F23" s="547"/>
      <c r="G23" s="547"/>
      <c r="H23" s="547"/>
      <c r="I23" s="547"/>
      <c r="J23" s="547"/>
      <c r="K23" s="547"/>
      <c r="L23" s="547"/>
      <c r="M23" s="547"/>
      <c r="N23" s="547"/>
      <c r="O23" s="525"/>
    </row>
    <row r="24" spans="1:17" ht="32.15" customHeight="1" thickBot="1" x14ac:dyDescent="0.4">
      <c r="A24" s="189"/>
      <c r="B24" s="52" t="s">
        <v>367</v>
      </c>
      <c r="C24" s="52" t="s">
        <v>368</v>
      </c>
      <c r="D24" s="52" t="s">
        <v>369</v>
      </c>
      <c r="E24" s="52" t="s">
        <v>370</v>
      </c>
      <c r="F24" s="52" t="s">
        <v>373</v>
      </c>
      <c r="G24" s="52" t="s">
        <v>374</v>
      </c>
      <c r="H24" s="52" t="s">
        <v>375</v>
      </c>
      <c r="I24" s="52" t="s">
        <v>376</v>
      </c>
      <c r="J24" s="52" t="s">
        <v>378</v>
      </c>
      <c r="K24" s="52" t="s">
        <v>379</v>
      </c>
      <c r="L24" s="52" t="s">
        <v>380</v>
      </c>
      <c r="M24" s="52" t="s">
        <v>381</v>
      </c>
      <c r="N24" s="53" t="s">
        <v>391</v>
      </c>
      <c r="O24" s="53" t="s">
        <v>392</v>
      </c>
    </row>
    <row r="25" spans="1:17" ht="32.15" customHeight="1" x14ac:dyDescent="0.35">
      <c r="A25" s="54" t="s">
        <v>144</v>
      </c>
      <c r="B25" s="203">
        <v>481645000</v>
      </c>
      <c r="C25" s="203">
        <v>0</v>
      </c>
      <c r="D25" s="203">
        <v>0</v>
      </c>
      <c r="E25" s="203"/>
      <c r="F25" s="203"/>
      <c r="G25" s="203">
        <v>9985000</v>
      </c>
      <c r="H25" s="203">
        <v>5317000</v>
      </c>
      <c r="I25" s="469"/>
      <c r="J25" s="469"/>
      <c r="K25" s="469"/>
      <c r="L25" s="203"/>
      <c r="M25" s="203"/>
      <c r="N25" s="177">
        <f>SUM(B25:M25)</f>
        <v>496947000</v>
      </c>
      <c r="O25" s="370"/>
    </row>
    <row r="26" spans="1:17" ht="32.15" customHeight="1" x14ac:dyDescent="0.35">
      <c r="A26" s="54" t="s">
        <v>146</v>
      </c>
      <c r="B26" s="203">
        <v>481645000</v>
      </c>
      <c r="C26" s="203">
        <v>0</v>
      </c>
      <c r="D26" s="203">
        <v>-3971983</v>
      </c>
      <c r="E26" s="1146">
        <v>6843330</v>
      </c>
      <c r="F26" s="203"/>
      <c r="G26" s="204"/>
      <c r="H26" s="203"/>
      <c r="I26" s="203"/>
      <c r="J26" s="203"/>
      <c r="K26" s="203"/>
      <c r="L26" s="203"/>
      <c r="M26" s="203"/>
      <c r="N26" s="177">
        <f>SUM(B26:M26)</f>
        <v>484516347</v>
      </c>
      <c r="O26" s="376">
        <f>+(B26+C26+D26+E26+F26+G26+H26+I26+J26+K26+L26+M26)/N25</f>
        <v>0.97498595826114254</v>
      </c>
      <c r="Q26" s="176"/>
    </row>
    <row r="27" spans="1:17" ht="32.15" customHeight="1" x14ac:dyDescent="0.35">
      <c r="A27" s="54" t="s">
        <v>148</v>
      </c>
      <c r="B27" s="204">
        <v>0</v>
      </c>
      <c r="C27" s="203">
        <v>13658217</v>
      </c>
      <c r="D27" s="203">
        <v>43225057</v>
      </c>
      <c r="E27" s="1146">
        <v>52389361</v>
      </c>
      <c r="F27" s="203"/>
      <c r="G27" s="203"/>
      <c r="H27" s="203"/>
      <c r="I27" s="203"/>
      <c r="J27" s="203"/>
      <c r="K27" s="203"/>
      <c r="L27" s="203"/>
      <c r="M27" s="203"/>
      <c r="N27" s="177">
        <f>SUM(B27:M27)</f>
        <v>109272635</v>
      </c>
      <c r="O27" s="376">
        <f>SUM(B27:M27)/N26</f>
        <v>0.2255293049998992</v>
      </c>
    </row>
    <row r="28" spans="1:17" ht="32.15" customHeight="1" x14ac:dyDescent="0.35">
      <c r="A28" s="54" t="s">
        <v>393</v>
      </c>
      <c r="B28" s="177"/>
      <c r="C28" s="203">
        <v>8996600</v>
      </c>
      <c r="D28" s="177">
        <v>0</v>
      </c>
      <c r="E28" s="177">
        <v>0</v>
      </c>
      <c r="F28" s="177"/>
      <c r="G28" s="177"/>
      <c r="H28" s="177"/>
      <c r="I28" s="177"/>
      <c r="J28" s="177"/>
      <c r="K28" s="177"/>
      <c r="L28" s="177"/>
      <c r="M28" s="177"/>
      <c r="N28" s="177">
        <f t="shared" ref="N28:N30" si="0">SUM(B28:M28)</f>
        <v>8996600</v>
      </c>
      <c r="O28" s="372"/>
    </row>
    <row r="29" spans="1:17" ht="32.15" customHeight="1" x14ac:dyDescent="0.35">
      <c r="A29" s="54" t="s">
        <v>394</v>
      </c>
      <c r="B29" s="177">
        <v>0</v>
      </c>
      <c r="C29" s="177">
        <v>0</v>
      </c>
      <c r="D29" s="177">
        <v>0</v>
      </c>
      <c r="E29" s="177">
        <v>0</v>
      </c>
      <c r="F29" s="177"/>
      <c r="G29" s="177"/>
      <c r="H29" s="177"/>
      <c r="I29" s="177"/>
      <c r="J29" s="177"/>
      <c r="K29" s="177"/>
      <c r="L29" s="177"/>
      <c r="M29" s="177"/>
      <c r="N29" s="177">
        <f t="shared" si="0"/>
        <v>0</v>
      </c>
      <c r="O29" s="372"/>
    </row>
    <row r="30" spans="1:17" ht="32.15" customHeight="1" thickBot="1" x14ac:dyDescent="0.4">
      <c r="A30" s="55" t="s">
        <v>154</v>
      </c>
      <c r="B30" s="178">
        <v>2838000</v>
      </c>
      <c r="C30" s="178">
        <v>6158600</v>
      </c>
      <c r="D30" s="178">
        <v>0</v>
      </c>
      <c r="E30" s="178">
        <v>0</v>
      </c>
      <c r="F30" s="178"/>
      <c r="G30" s="178"/>
      <c r="H30" s="178"/>
      <c r="I30" s="178"/>
      <c r="J30" s="178"/>
      <c r="K30" s="178"/>
      <c r="L30" s="178"/>
      <c r="M30" s="178"/>
      <c r="N30" s="178">
        <f t="shared" si="0"/>
        <v>8996600</v>
      </c>
      <c r="O30" s="374"/>
    </row>
    <row r="31" spans="1:17" ht="16.5" customHeight="1" x14ac:dyDescent="0.35">
      <c r="Q31" s="176"/>
    </row>
    <row r="32" spans="1:17" ht="17.25" customHeight="1" x14ac:dyDescent="0.35"/>
    <row r="34" spans="1:9" ht="48" customHeight="1" x14ac:dyDescent="0.35">
      <c r="A34" s="548" t="s">
        <v>395</v>
      </c>
      <c r="B34" s="549"/>
      <c r="C34" s="549"/>
      <c r="D34" s="549"/>
      <c r="E34" s="549"/>
      <c r="F34" s="549"/>
      <c r="G34" s="549"/>
      <c r="H34" s="549"/>
      <c r="I34" s="550"/>
    </row>
    <row r="35" spans="1:9" ht="50.25" customHeight="1" x14ac:dyDescent="0.35">
      <c r="A35" s="132" t="s">
        <v>396</v>
      </c>
      <c r="B35" s="551"/>
      <c r="C35" s="552"/>
      <c r="D35" s="552"/>
      <c r="E35" s="552"/>
      <c r="F35" s="552"/>
      <c r="G35" s="552"/>
      <c r="H35" s="552"/>
      <c r="I35" s="553"/>
    </row>
    <row r="36" spans="1:9" ht="18.75" customHeight="1" x14ac:dyDescent="0.35">
      <c r="A36" s="522" t="s">
        <v>159</v>
      </c>
      <c r="B36" s="300">
        <v>2024</v>
      </c>
      <c r="C36" s="300">
        <v>2025</v>
      </c>
      <c r="D36" s="300">
        <v>2026</v>
      </c>
      <c r="E36" s="300">
        <v>2027</v>
      </c>
      <c r="F36" s="300" t="s">
        <v>397</v>
      </c>
      <c r="G36" s="524" t="s">
        <v>161</v>
      </c>
      <c r="H36" s="524" t="s">
        <v>21</v>
      </c>
      <c r="I36" s="524"/>
    </row>
    <row r="37" spans="1:9" ht="38.4" customHeight="1" x14ac:dyDescent="0.35">
      <c r="A37" s="523"/>
      <c r="B37" s="215">
        <v>0</v>
      </c>
      <c r="C37" s="304">
        <v>2</v>
      </c>
      <c r="D37" s="215">
        <v>2</v>
      </c>
      <c r="E37" s="215">
        <v>1</v>
      </c>
      <c r="F37" s="300">
        <f>B37+C37+D37+E37</f>
        <v>5</v>
      </c>
      <c r="G37" s="524"/>
      <c r="H37" s="524"/>
      <c r="I37" s="524"/>
    </row>
    <row r="38" spans="1:9" ht="52.5" customHeight="1" x14ac:dyDescent="0.35">
      <c r="A38" s="219" t="s">
        <v>163</v>
      </c>
      <c r="B38" s="558">
        <v>0.1</v>
      </c>
      <c r="C38" s="559"/>
      <c r="D38" s="560" t="s">
        <v>398</v>
      </c>
      <c r="E38" s="561"/>
      <c r="F38" s="561"/>
      <c r="G38" s="561"/>
      <c r="H38" s="561"/>
      <c r="I38" s="562"/>
    </row>
    <row r="39" spans="1:9" s="58" customFormat="1" ht="28.5" thickBot="1" x14ac:dyDescent="0.4">
      <c r="A39" s="522" t="s">
        <v>399</v>
      </c>
      <c r="B39" s="219" t="s">
        <v>400</v>
      </c>
      <c r="C39" s="132" t="s">
        <v>206</v>
      </c>
      <c r="D39" s="554" t="s">
        <v>208</v>
      </c>
      <c r="E39" s="555"/>
      <c r="F39" s="554" t="s">
        <v>210</v>
      </c>
      <c r="G39" s="555"/>
      <c r="H39" s="113" t="s">
        <v>212</v>
      </c>
      <c r="I39" s="112" t="s">
        <v>213</v>
      </c>
    </row>
    <row r="40" spans="1:9" ht="276.64999999999998" customHeight="1" x14ac:dyDescent="0.35">
      <c r="A40" s="523"/>
      <c r="B40" s="305">
        <v>0.02</v>
      </c>
      <c r="C40" s="222">
        <v>0.02</v>
      </c>
      <c r="D40" s="565" t="s">
        <v>442</v>
      </c>
      <c r="E40" s="557"/>
      <c r="F40" s="565" t="s">
        <v>443</v>
      </c>
      <c r="G40" s="557"/>
      <c r="H40" s="306" t="s">
        <v>403</v>
      </c>
      <c r="I40" s="350" t="s">
        <v>444</v>
      </c>
    </row>
    <row r="41" spans="1:9" s="58" customFormat="1" ht="28.5" thickBot="1" x14ac:dyDescent="0.4">
      <c r="A41" s="522" t="s">
        <v>405</v>
      </c>
      <c r="B41" s="217" t="s">
        <v>400</v>
      </c>
      <c r="C41" s="113" t="s">
        <v>206</v>
      </c>
      <c r="D41" s="554" t="s">
        <v>208</v>
      </c>
      <c r="E41" s="555"/>
      <c r="F41" s="554" t="s">
        <v>210</v>
      </c>
      <c r="G41" s="555"/>
      <c r="H41" s="298" t="s">
        <v>212</v>
      </c>
      <c r="I41" s="112" t="s">
        <v>213</v>
      </c>
    </row>
    <row r="42" spans="1:9" ht="330" customHeight="1" x14ac:dyDescent="0.35">
      <c r="A42" s="523"/>
      <c r="B42" s="305">
        <v>0.05</v>
      </c>
      <c r="C42" s="222">
        <v>0.05</v>
      </c>
      <c r="D42" s="565" t="s">
        <v>445</v>
      </c>
      <c r="E42" s="557"/>
      <c r="F42" s="565" t="s">
        <v>446</v>
      </c>
      <c r="G42" s="785"/>
      <c r="H42" s="306" t="s">
        <v>403</v>
      </c>
      <c r="I42" s="350" t="s">
        <v>447</v>
      </c>
    </row>
    <row r="43" spans="1:9" s="58" customFormat="1" ht="28.5" thickBot="1" x14ac:dyDescent="0.4">
      <c r="A43" s="522" t="s">
        <v>409</v>
      </c>
      <c r="B43" s="217" t="s">
        <v>400</v>
      </c>
      <c r="C43" s="113" t="s">
        <v>206</v>
      </c>
      <c r="D43" s="554" t="s">
        <v>208</v>
      </c>
      <c r="E43" s="555"/>
      <c r="F43" s="554" t="s">
        <v>210</v>
      </c>
      <c r="G43" s="555"/>
      <c r="H43" s="132" t="s">
        <v>212</v>
      </c>
      <c r="I43" s="112" t="s">
        <v>213</v>
      </c>
    </row>
    <row r="44" spans="1:9" ht="392" customHeight="1" x14ac:dyDescent="0.35">
      <c r="A44" s="523"/>
      <c r="B44" s="305">
        <v>0.2</v>
      </c>
      <c r="C44" s="305">
        <v>0.2</v>
      </c>
      <c r="D44" s="565" t="s">
        <v>448</v>
      </c>
      <c r="E44" s="557"/>
      <c r="F44" s="556" t="s">
        <v>449</v>
      </c>
      <c r="G44" s="557"/>
      <c r="H44" s="299" t="s">
        <v>403</v>
      </c>
      <c r="I44" s="350" t="s">
        <v>450</v>
      </c>
    </row>
    <row r="45" spans="1:9" s="58" customFormat="1" ht="28" x14ac:dyDescent="0.35">
      <c r="A45" s="522" t="s">
        <v>413</v>
      </c>
      <c r="B45" s="217" t="s">
        <v>400</v>
      </c>
      <c r="C45" s="217" t="s">
        <v>206</v>
      </c>
      <c r="D45" s="554" t="s">
        <v>208</v>
      </c>
      <c r="E45" s="555"/>
      <c r="F45" s="554" t="s">
        <v>210</v>
      </c>
      <c r="G45" s="555"/>
      <c r="H45" s="113" t="s">
        <v>212</v>
      </c>
      <c r="I45" s="113" t="s">
        <v>213</v>
      </c>
    </row>
    <row r="46" spans="1:9" ht="407.25" customHeight="1" x14ac:dyDescent="0.35">
      <c r="A46" s="523"/>
      <c r="B46" s="305">
        <v>0.25</v>
      </c>
      <c r="C46" s="222">
        <v>0.25</v>
      </c>
      <c r="D46" s="556" t="s">
        <v>451</v>
      </c>
      <c r="E46" s="557"/>
      <c r="F46" s="556" t="s">
        <v>452</v>
      </c>
      <c r="G46" s="557"/>
      <c r="H46" s="299" t="s">
        <v>453</v>
      </c>
      <c r="I46" s="350" t="s">
        <v>454</v>
      </c>
    </row>
    <row r="47" spans="1:9" s="58" customFormat="1" ht="28" x14ac:dyDescent="0.35">
      <c r="A47" s="522" t="s">
        <v>415</v>
      </c>
      <c r="B47" s="217" t="s">
        <v>400</v>
      </c>
      <c r="C47" s="113" t="s">
        <v>206</v>
      </c>
      <c r="D47" s="554" t="s">
        <v>208</v>
      </c>
      <c r="E47" s="555"/>
      <c r="F47" s="554" t="s">
        <v>210</v>
      </c>
      <c r="G47" s="555"/>
      <c r="H47" s="113" t="s">
        <v>212</v>
      </c>
      <c r="I47" s="112" t="s">
        <v>213</v>
      </c>
    </row>
    <row r="48" spans="1:9" x14ac:dyDescent="0.35">
      <c r="A48" s="523"/>
      <c r="B48" s="307">
        <v>0.25</v>
      </c>
      <c r="C48" s="307"/>
      <c r="D48" s="556"/>
      <c r="E48" s="557"/>
      <c r="F48" s="556"/>
      <c r="G48" s="557"/>
      <c r="H48" s="299"/>
      <c r="I48" s="350"/>
    </row>
    <row r="49" spans="1:9" s="58" customFormat="1" ht="28" x14ac:dyDescent="0.35">
      <c r="A49" s="522" t="s">
        <v>416</v>
      </c>
      <c r="B49" s="217" t="s">
        <v>400</v>
      </c>
      <c r="C49" s="113" t="s">
        <v>206</v>
      </c>
      <c r="D49" s="554" t="s">
        <v>208</v>
      </c>
      <c r="E49" s="555"/>
      <c r="F49" s="554" t="s">
        <v>210</v>
      </c>
      <c r="G49" s="555"/>
      <c r="H49" s="113" t="s">
        <v>212</v>
      </c>
      <c r="I49" s="112" t="s">
        <v>213</v>
      </c>
    </row>
    <row r="50" spans="1:9" x14ac:dyDescent="0.35">
      <c r="A50" s="523"/>
      <c r="B50" s="308">
        <v>0.15</v>
      </c>
      <c r="C50" s="357"/>
      <c r="D50" s="565"/>
      <c r="E50" s="570"/>
      <c r="F50" s="565"/>
      <c r="G50" s="570"/>
      <c r="H50" s="299"/>
      <c r="I50" s="355"/>
    </row>
    <row r="51" spans="1:9" ht="28" x14ac:dyDescent="0.35">
      <c r="A51" s="522" t="s">
        <v>417</v>
      </c>
      <c r="B51" s="219" t="s">
        <v>400</v>
      </c>
      <c r="C51" s="132" t="s">
        <v>206</v>
      </c>
      <c r="D51" s="554" t="s">
        <v>208</v>
      </c>
      <c r="E51" s="555"/>
      <c r="F51" s="554" t="s">
        <v>210</v>
      </c>
      <c r="G51" s="555"/>
      <c r="H51" s="113" t="s">
        <v>212</v>
      </c>
      <c r="I51" s="112" t="s">
        <v>213</v>
      </c>
    </row>
    <row r="52" spans="1:9" x14ac:dyDescent="0.35">
      <c r="A52" s="523"/>
      <c r="B52" s="309">
        <v>0.25</v>
      </c>
      <c r="C52" s="301"/>
      <c r="D52" s="565"/>
      <c r="E52" s="785"/>
      <c r="F52" s="565"/>
      <c r="G52" s="557"/>
      <c r="H52" s="299"/>
      <c r="I52" s="355"/>
    </row>
    <row r="53" spans="1:9" ht="28" x14ac:dyDescent="0.35">
      <c r="A53" s="522" t="s">
        <v>418</v>
      </c>
      <c r="B53" s="219" t="s">
        <v>400</v>
      </c>
      <c r="C53" s="132" t="s">
        <v>206</v>
      </c>
      <c r="D53" s="554" t="s">
        <v>208</v>
      </c>
      <c r="E53" s="555"/>
      <c r="F53" s="554" t="s">
        <v>210</v>
      </c>
      <c r="G53" s="555"/>
      <c r="H53" s="113" t="s">
        <v>212</v>
      </c>
      <c r="I53" s="112" t="s">
        <v>213</v>
      </c>
    </row>
    <row r="54" spans="1:9" x14ac:dyDescent="0.35">
      <c r="A54" s="523"/>
      <c r="B54" s="309">
        <v>0.25</v>
      </c>
      <c r="C54" s="301"/>
      <c r="D54" s="565"/>
      <c r="E54" s="785"/>
      <c r="F54" s="565"/>
      <c r="G54" s="557"/>
      <c r="H54" s="299"/>
      <c r="I54" s="355"/>
    </row>
    <row r="55" spans="1:9" ht="28" x14ac:dyDescent="0.35">
      <c r="A55" s="522" t="s">
        <v>419</v>
      </c>
      <c r="B55" s="219" t="s">
        <v>400</v>
      </c>
      <c r="C55" s="132" t="s">
        <v>206</v>
      </c>
      <c r="D55" s="554" t="s">
        <v>208</v>
      </c>
      <c r="E55" s="555"/>
      <c r="F55" s="554" t="s">
        <v>210</v>
      </c>
      <c r="G55" s="555"/>
      <c r="H55" s="113" t="s">
        <v>212</v>
      </c>
      <c r="I55" s="112" t="s">
        <v>213</v>
      </c>
    </row>
    <row r="56" spans="1:9" x14ac:dyDescent="0.35">
      <c r="A56" s="523"/>
      <c r="B56" s="308">
        <v>0.25</v>
      </c>
      <c r="C56" s="308"/>
      <c r="D56" s="565"/>
      <c r="E56" s="785"/>
      <c r="F56" s="565"/>
      <c r="G56" s="557"/>
      <c r="H56" s="299"/>
      <c r="I56" s="355"/>
    </row>
    <row r="57" spans="1:9" ht="28" x14ac:dyDescent="0.35">
      <c r="A57" s="522" t="s">
        <v>420</v>
      </c>
      <c r="B57" s="219" t="s">
        <v>400</v>
      </c>
      <c r="C57" s="132" t="s">
        <v>206</v>
      </c>
      <c r="D57" s="554" t="s">
        <v>208</v>
      </c>
      <c r="E57" s="555"/>
      <c r="F57" s="554" t="s">
        <v>210</v>
      </c>
      <c r="G57" s="555"/>
      <c r="H57" s="113" t="s">
        <v>212</v>
      </c>
      <c r="I57" s="112" t="s">
        <v>213</v>
      </c>
    </row>
    <row r="58" spans="1:9" x14ac:dyDescent="0.35">
      <c r="A58" s="523"/>
      <c r="B58" s="308">
        <v>0.25</v>
      </c>
      <c r="C58" s="308"/>
      <c r="D58" s="565"/>
      <c r="E58" s="785"/>
      <c r="F58" s="565"/>
      <c r="G58" s="785"/>
      <c r="H58" s="299"/>
      <c r="I58" s="355"/>
    </row>
    <row r="59" spans="1:9" ht="28" x14ac:dyDescent="0.35">
      <c r="A59" s="522" t="s">
        <v>421</v>
      </c>
      <c r="B59" s="219" t="s">
        <v>400</v>
      </c>
      <c r="C59" s="132" t="s">
        <v>206</v>
      </c>
      <c r="D59" s="554" t="s">
        <v>208</v>
      </c>
      <c r="E59" s="555"/>
      <c r="F59" s="554" t="s">
        <v>210</v>
      </c>
      <c r="G59" s="555"/>
      <c r="H59" s="113" t="s">
        <v>212</v>
      </c>
      <c r="I59" s="112" t="s">
        <v>213</v>
      </c>
    </row>
    <row r="60" spans="1:9" x14ac:dyDescent="0.35">
      <c r="A60" s="523"/>
      <c r="B60" s="309">
        <v>0.05</v>
      </c>
      <c r="C60" s="309"/>
      <c r="D60" s="565"/>
      <c r="E60" s="785"/>
      <c r="F60" s="565"/>
      <c r="G60" s="785"/>
      <c r="H60" s="299"/>
      <c r="I60" s="355"/>
    </row>
    <row r="61" spans="1:9" ht="28" x14ac:dyDescent="0.35">
      <c r="A61" s="522" t="s">
        <v>422</v>
      </c>
      <c r="B61" s="219" t="s">
        <v>400</v>
      </c>
      <c r="C61" s="132" t="s">
        <v>206</v>
      </c>
      <c r="D61" s="554" t="s">
        <v>208</v>
      </c>
      <c r="E61" s="555"/>
      <c r="F61" s="554" t="s">
        <v>210</v>
      </c>
      <c r="G61" s="555"/>
      <c r="H61" s="113" t="s">
        <v>212</v>
      </c>
      <c r="I61" s="112" t="s">
        <v>213</v>
      </c>
    </row>
    <row r="62" spans="1:9" x14ac:dyDescent="0.35">
      <c r="A62" s="523"/>
      <c r="B62" s="309">
        <v>0.03</v>
      </c>
      <c r="C62" s="309"/>
      <c r="D62" s="565"/>
      <c r="E62" s="785"/>
      <c r="F62" s="565"/>
      <c r="G62" s="785"/>
      <c r="H62" s="299"/>
      <c r="I62" s="366"/>
    </row>
    <row r="63" spans="1:9" x14ac:dyDescent="0.35">
      <c r="B63" s="391">
        <f>B62+B60+B58+B56+B54+B52+B50+B48+B46+B44+B42+B40</f>
        <v>2</v>
      </c>
    </row>
    <row r="66" spans="1:9" ht="34.5" customHeight="1" x14ac:dyDescent="0.35">
      <c r="A66" s="802" t="s">
        <v>177</v>
      </c>
      <c r="B66" s="802"/>
      <c r="C66" s="802"/>
      <c r="D66" s="802"/>
      <c r="E66" s="802"/>
      <c r="F66" s="802"/>
      <c r="G66" s="802"/>
      <c r="H66" s="802"/>
      <c r="I66" s="802"/>
    </row>
    <row r="67" spans="1:9" ht="102.75" customHeight="1" x14ac:dyDescent="0.35">
      <c r="A67" s="302" t="s">
        <v>178</v>
      </c>
      <c r="B67" s="757" t="s">
        <v>455</v>
      </c>
      <c r="C67" s="797"/>
      <c r="D67" s="798" t="s">
        <v>456</v>
      </c>
      <c r="E67" s="799"/>
      <c r="F67" s="798" t="s">
        <v>457</v>
      </c>
      <c r="G67" s="799"/>
      <c r="H67" s="759" t="s">
        <v>426</v>
      </c>
      <c r="I67" s="758"/>
    </row>
    <row r="68" spans="1:9" ht="40.5" customHeight="1" x14ac:dyDescent="0.35">
      <c r="A68" s="302" t="s">
        <v>180</v>
      </c>
      <c r="B68" s="800">
        <v>0.06</v>
      </c>
      <c r="C68" s="801"/>
      <c r="D68" s="800">
        <v>0.02</v>
      </c>
      <c r="E68" s="801"/>
      <c r="F68" s="800">
        <v>0.02</v>
      </c>
      <c r="G68" s="801"/>
      <c r="H68" s="726"/>
      <c r="I68" s="727"/>
    </row>
    <row r="69" spans="1:9" x14ac:dyDescent="0.35">
      <c r="A69" s="730" t="s">
        <v>367</v>
      </c>
      <c r="B69" s="310" t="s">
        <v>99</v>
      </c>
      <c r="C69" s="310" t="s">
        <v>206</v>
      </c>
      <c r="D69" s="310" t="s">
        <v>99</v>
      </c>
      <c r="E69" s="310" t="s">
        <v>206</v>
      </c>
      <c r="F69" s="310" t="s">
        <v>99</v>
      </c>
      <c r="G69" s="310" t="s">
        <v>206</v>
      </c>
      <c r="H69" s="310" t="s">
        <v>99</v>
      </c>
      <c r="I69" s="310" t="s">
        <v>206</v>
      </c>
    </row>
    <row r="70" spans="1:9" x14ac:dyDescent="0.35">
      <c r="A70" s="731"/>
      <c r="B70" s="427">
        <v>0.03</v>
      </c>
      <c r="C70" s="311">
        <v>0.03</v>
      </c>
      <c r="D70" s="427">
        <v>0</v>
      </c>
      <c r="E70" s="311">
        <v>0</v>
      </c>
      <c r="F70" s="427">
        <v>0</v>
      </c>
      <c r="G70" s="311">
        <v>0</v>
      </c>
      <c r="H70" s="313"/>
      <c r="I70" s="312"/>
    </row>
    <row r="71" spans="1:9" ht="274.5" customHeight="1" x14ac:dyDescent="0.35">
      <c r="A71" s="302" t="s">
        <v>427</v>
      </c>
      <c r="B71" s="734" t="s">
        <v>458</v>
      </c>
      <c r="C71" s="735"/>
      <c r="D71" s="505" t="s">
        <v>459</v>
      </c>
      <c r="E71" s="580"/>
      <c r="F71" s="505" t="s">
        <v>459</v>
      </c>
      <c r="G71" s="580"/>
      <c r="H71" s="803"/>
      <c r="I71" s="766"/>
    </row>
    <row r="72" spans="1:9" ht="39" customHeight="1" x14ac:dyDescent="0.35">
      <c r="A72" s="302" t="s">
        <v>430</v>
      </c>
      <c r="B72" s="732" t="s">
        <v>460</v>
      </c>
      <c r="C72" s="733"/>
      <c r="D72" s="732" t="s">
        <v>305</v>
      </c>
      <c r="E72" s="733"/>
      <c r="F72" s="732" t="s">
        <v>305</v>
      </c>
      <c r="G72" s="733"/>
      <c r="H72" s="803"/>
      <c r="I72" s="766"/>
    </row>
    <row r="73" spans="1:9" x14ac:dyDescent="0.35">
      <c r="A73" s="730" t="s">
        <v>368</v>
      </c>
      <c r="B73" s="310" t="s">
        <v>99</v>
      </c>
      <c r="C73" s="310" t="s">
        <v>206</v>
      </c>
      <c r="D73" s="310" t="s">
        <v>99</v>
      </c>
      <c r="E73" s="310" t="s">
        <v>206</v>
      </c>
      <c r="F73" s="310" t="s">
        <v>99</v>
      </c>
      <c r="G73" s="310" t="s">
        <v>206</v>
      </c>
      <c r="H73" s="310" t="s">
        <v>99</v>
      </c>
      <c r="I73" s="310" t="s">
        <v>206</v>
      </c>
    </row>
    <row r="74" spans="1:9" x14ac:dyDescent="0.35">
      <c r="A74" s="731"/>
      <c r="B74" s="427">
        <v>0.08</v>
      </c>
      <c r="C74" s="311">
        <v>0.08</v>
      </c>
      <c r="D74" s="427">
        <v>0.05</v>
      </c>
      <c r="E74" s="311">
        <v>0.05</v>
      </c>
      <c r="F74" s="427">
        <v>0.05</v>
      </c>
      <c r="G74" s="311">
        <v>0.05</v>
      </c>
      <c r="H74" s="313"/>
      <c r="I74" s="314"/>
    </row>
    <row r="75" spans="1:9" ht="408.65" customHeight="1" x14ac:dyDescent="0.35">
      <c r="A75" s="302" t="s">
        <v>427</v>
      </c>
      <c r="B75" s="804" t="s">
        <v>461</v>
      </c>
      <c r="C75" s="805"/>
      <c r="D75" s="734" t="s">
        <v>462</v>
      </c>
      <c r="E75" s="735"/>
      <c r="F75" s="734" t="s">
        <v>463</v>
      </c>
      <c r="G75" s="735"/>
      <c r="H75" s="803"/>
      <c r="I75" s="766"/>
    </row>
    <row r="76" spans="1:9" ht="30" customHeight="1" x14ac:dyDescent="0.35">
      <c r="A76" s="302" t="s">
        <v>430</v>
      </c>
      <c r="B76" s="732" t="s">
        <v>460</v>
      </c>
      <c r="C76" s="733"/>
      <c r="D76" s="732" t="s">
        <v>464</v>
      </c>
      <c r="E76" s="733"/>
      <c r="F76" s="765" t="s">
        <v>425</v>
      </c>
      <c r="G76" s="806"/>
      <c r="H76" s="803"/>
      <c r="I76" s="766"/>
    </row>
    <row r="77" spans="1:9" x14ac:dyDescent="0.35">
      <c r="A77" s="730" t="s">
        <v>369</v>
      </c>
      <c r="B77" s="310" t="s">
        <v>99</v>
      </c>
      <c r="C77" s="310" t="s">
        <v>206</v>
      </c>
      <c r="D77" s="310" t="s">
        <v>99</v>
      </c>
      <c r="E77" s="310" t="s">
        <v>206</v>
      </c>
      <c r="F77" s="310" t="s">
        <v>99</v>
      </c>
      <c r="G77" s="310" t="s">
        <v>206</v>
      </c>
      <c r="H77" s="310" t="s">
        <v>99</v>
      </c>
      <c r="I77" s="310" t="s">
        <v>206</v>
      </c>
    </row>
    <row r="78" spans="1:9" x14ac:dyDescent="0.35">
      <c r="A78" s="731"/>
      <c r="B78" s="427">
        <v>0.1</v>
      </c>
      <c r="C78" s="311">
        <v>0.1</v>
      </c>
      <c r="D78" s="427">
        <v>0.1</v>
      </c>
      <c r="E78" s="311">
        <v>0.1</v>
      </c>
      <c r="F78" s="427">
        <v>0.1</v>
      </c>
      <c r="G78" s="311">
        <v>0.1</v>
      </c>
      <c r="H78" s="313">
        <v>0</v>
      </c>
      <c r="I78" s="314"/>
    </row>
    <row r="79" spans="1:9" ht="278.39999999999998" customHeight="1" x14ac:dyDescent="0.35">
      <c r="A79" s="718" t="s">
        <v>427</v>
      </c>
      <c r="B79" s="807" t="s">
        <v>465</v>
      </c>
      <c r="C79" s="808"/>
      <c r="D79" s="807" t="s">
        <v>466</v>
      </c>
      <c r="E79" s="808"/>
      <c r="F79" s="807" t="s">
        <v>467</v>
      </c>
      <c r="G79" s="808"/>
      <c r="H79" s="807"/>
      <c r="I79" s="808"/>
    </row>
    <row r="80" spans="1:9" ht="278.39999999999998" customHeight="1" x14ac:dyDescent="0.35">
      <c r="A80" s="719"/>
      <c r="B80" s="809"/>
      <c r="C80" s="810"/>
      <c r="D80" s="809"/>
      <c r="E80" s="810"/>
      <c r="F80" s="809"/>
      <c r="G80" s="810"/>
      <c r="H80" s="809"/>
      <c r="I80" s="810"/>
    </row>
    <row r="81" spans="1:9" ht="56.25" customHeight="1" x14ac:dyDescent="0.35">
      <c r="A81" s="302" t="s">
        <v>430</v>
      </c>
      <c r="B81" s="732" t="s">
        <v>468</v>
      </c>
      <c r="C81" s="733"/>
      <c r="D81" s="732" t="s">
        <v>469</v>
      </c>
      <c r="E81" s="733"/>
      <c r="F81" s="732" t="s">
        <v>470</v>
      </c>
      <c r="G81" s="733"/>
      <c r="H81" s="803"/>
      <c r="I81" s="766"/>
    </row>
    <row r="82" spans="1:9" x14ac:dyDescent="0.35">
      <c r="A82" s="730" t="s">
        <v>370</v>
      </c>
      <c r="B82" s="310" t="s">
        <v>99</v>
      </c>
      <c r="C82" s="310" t="s">
        <v>206</v>
      </c>
      <c r="D82" s="310" t="s">
        <v>99</v>
      </c>
      <c r="E82" s="310" t="s">
        <v>206</v>
      </c>
      <c r="F82" s="310" t="s">
        <v>99</v>
      </c>
      <c r="G82" s="310" t="s">
        <v>206</v>
      </c>
      <c r="H82" s="310" t="s">
        <v>99</v>
      </c>
      <c r="I82" s="310" t="s">
        <v>206</v>
      </c>
    </row>
    <row r="83" spans="1:9" x14ac:dyDescent="0.35">
      <c r="A83" s="731"/>
      <c r="B83" s="427">
        <v>0.1</v>
      </c>
      <c r="C83" s="311">
        <v>0.1</v>
      </c>
      <c r="D83" s="427">
        <v>0.1</v>
      </c>
      <c r="E83" s="311">
        <v>0.1</v>
      </c>
      <c r="F83" s="427">
        <v>0.1</v>
      </c>
      <c r="G83" s="311">
        <v>0.1</v>
      </c>
      <c r="H83" s="313"/>
      <c r="I83" s="314"/>
    </row>
    <row r="84" spans="1:9" ht="408.75" customHeight="1" x14ac:dyDescent="0.35">
      <c r="A84" s="302" t="s">
        <v>427</v>
      </c>
      <c r="B84" s="807" t="s">
        <v>471</v>
      </c>
      <c r="C84" s="808"/>
      <c r="D84" s="811" t="s">
        <v>472</v>
      </c>
      <c r="E84" s="735"/>
      <c r="F84" s="811" t="s">
        <v>473</v>
      </c>
      <c r="G84" s="735"/>
      <c r="H84" s="812"/>
      <c r="I84" s="813"/>
    </row>
    <row r="85" spans="1:9" ht="15" customHeight="1" x14ac:dyDescent="0.35">
      <c r="A85" s="302" t="s">
        <v>430</v>
      </c>
      <c r="B85" s="732" t="s">
        <v>431</v>
      </c>
      <c r="C85" s="733"/>
      <c r="D85" s="732" t="s">
        <v>474</v>
      </c>
      <c r="E85" s="733"/>
      <c r="F85" s="732" t="s">
        <v>475</v>
      </c>
      <c r="G85" s="733"/>
      <c r="H85" s="803"/>
      <c r="I85" s="766"/>
    </row>
    <row r="86" spans="1:9" x14ac:dyDescent="0.35">
      <c r="A86" s="730" t="s">
        <v>373</v>
      </c>
      <c r="B86" s="310" t="s">
        <v>99</v>
      </c>
      <c r="C86" s="310" t="s">
        <v>206</v>
      </c>
      <c r="D86" s="310" t="s">
        <v>99</v>
      </c>
      <c r="E86" s="310" t="s">
        <v>206</v>
      </c>
      <c r="F86" s="310" t="s">
        <v>99</v>
      </c>
      <c r="G86" s="310" t="s">
        <v>206</v>
      </c>
      <c r="H86" s="310" t="s">
        <v>99</v>
      </c>
      <c r="I86" s="310" t="s">
        <v>206</v>
      </c>
    </row>
    <row r="87" spans="1:9" x14ac:dyDescent="0.35">
      <c r="A87" s="731"/>
      <c r="B87" s="427">
        <v>0.1</v>
      </c>
      <c r="C87" s="311"/>
      <c r="D87" s="427">
        <v>0.1</v>
      </c>
      <c r="E87" s="311"/>
      <c r="F87" s="427">
        <v>0.1</v>
      </c>
      <c r="G87" s="311"/>
      <c r="H87" s="313"/>
      <c r="I87" s="314"/>
    </row>
    <row r="88" spans="1:9" ht="28" x14ac:dyDescent="0.35">
      <c r="A88" s="302" t="s">
        <v>427</v>
      </c>
      <c r="B88" s="734"/>
      <c r="C88" s="753"/>
      <c r="D88" s="734"/>
      <c r="E88" s="753"/>
      <c r="F88" s="734"/>
      <c r="G88" s="753"/>
      <c r="H88" s="764"/>
      <c r="I88" s="764"/>
    </row>
    <row r="89" spans="1:9" ht="14.5" x14ac:dyDescent="0.35">
      <c r="A89" s="302" t="s">
        <v>430</v>
      </c>
      <c r="B89" s="742"/>
      <c r="C89" s="745"/>
      <c r="D89" s="742"/>
      <c r="E89" s="745"/>
      <c r="F89" s="742"/>
      <c r="G89" s="745"/>
      <c r="H89" s="803"/>
      <c r="I89" s="766"/>
    </row>
    <row r="90" spans="1:9" x14ac:dyDescent="0.35">
      <c r="A90" s="730" t="s">
        <v>374</v>
      </c>
      <c r="B90" s="310" t="s">
        <v>99</v>
      </c>
      <c r="C90" s="310" t="s">
        <v>206</v>
      </c>
      <c r="D90" s="310" t="s">
        <v>99</v>
      </c>
      <c r="E90" s="310" t="s">
        <v>206</v>
      </c>
      <c r="F90" s="310" t="s">
        <v>99</v>
      </c>
      <c r="G90" s="310" t="s">
        <v>206</v>
      </c>
      <c r="H90" s="310" t="s">
        <v>99</v>
      </c>
      <c r="I90" s="310" t="s">
        <v>206</v>
      </c>
    </row>
    <row r="91" spans="1:9" x14ac:dyDescent="0.35">
      <c r="A91" s="731"/>
      <c r="B91" s="427">
        <v>0.08</v>
      </c>
      <c r="C91" s="311"/>
      <c r="D91" s="427">
        <v>0.1</v>
      </c>
      <c r="E91" s="311"/>
      <c r="F91" s="427">
        <v>0.1</v>
      </c>
      <c r="G91" s="311"/>
      <c r="H91" s="313"/>
      <c r="I91" s="314"/>
    </row>
    <row r="92" spans="1:9" ht="28" x14ac:dyDescent="0.35">
      <c r="A92" s="302" t="s">
        <v>427</v>
      </c>
      <c r="B92" s="791"/>
      <c r="C92" s="791"/>
      <c r="D92" s="791"/>
      <c r="E92" s="791"/>
      <c r="F92" s="791"/>
      <c r="G92" s="791"/>
      <c r="H92" s="764"/>
      <c r="I92" s="764"/>
    </row>
    <row r="93" spans="1:9" ht="14.5" x14ac:dyDescent="0.35">
      <c r="A93" s="302" t="s">
        <v>430</v>
      </c>
      <c r="B93" s="742"/>
      <c r="C93" s="745"/>
      <c r="D93" s="742"/>
      <c r="E93" s="745"/>
      <c r="F93" s="742"/>
      <c r="G93" s="745"/>
      <c r="H93" s="803"/>
      <c r="I93" s="766"/>
    </row>
    <row r="94" spans="1:9" x14ac:dyDescent="0.35">
      <c r="A94" s="730" t="s">
        <v>375</v>
      </c>
      <c r="B94" s="310" t="s">
        <v>99</v>
      </c>
      <c r="C94" s="310" t="s">
        <v>206</v>
      </c>
      <c r="D94" s="310" t="s">
        <v>99</v>
      </c>
      <c r="E94" s="310" t="s">
        <v>206</v>
      </c>
      <c r="F94" s="310" t="s">
        <v>99</v>
      </c>
      <c r="G94" s="310" t="s">
        <v>206</v>
      </c>
      <c r="H94" s="310" t="s">
        <v>99</v>
      </c>
      <c r="I94" s="310" t="s">
        <v>206</v>
      </c>
    </row>
    <row r="95" spans="1:9" x14ac:dyDescent="0.35">
      <c r="A95" s="731"/>
      <c r="B95" s="427">
        <v>0.1</v>
      </c>
      <c r="C95" s="311"/>
      <c r="D95" s="427">
        <v>0.1</v>
      </c>
      <c r="E95" s="311"/>
      <c r="F95" s="427">
        <v>0.1</v>
      </c>
      <c r="G95" s="311"/>
      <c r="H95" s="313"/>
      <c r="I95" s="314"/>
    </row>
    <row r="96" spans="1:9" ht="28" x14ac:dyDescent="0.35">
      <c r="A96" s="302" t="s">
        <v>427</v>
      </c>
      <c r="B96" s="791"/>
      <c r="C96" s="791"/>
      <c r="D96" s="791"/>
      <c r="E96" s="791"/>
      <c r="F96" s="791"/>
      <c r="G96" s="791"/>
      <c r="H96" s="803"/>
      <c r="I96" s="766"/>
    </row>
    <row r="97" spans="1:9" ht="14.5" x14ac:dyDescent="0.35">
      <c r="A97" s="302" t="s">
        <v>430</v>
      </c>
      <c r="B97" s="742"/>
      <c r="C97" s="745"/>
      <c r="D97" s="742"/>
      <c r="E97" s="745"/>
      <c r="F97" s="742"/>
      <c r="G97" s="745"/>
      <c r="H97" s="744"/>
      <c r="I97" s="743"/>
    </row>
    <row r="98" spans="1:9" x14ac:dyDescent="0.35">
      <c r="A98" s="730" t="s">
        <v>376</v>
      </c>
      <c r="B98" s="310" t="s">
        <v>99</v>
      </c>
      <c r="C98" s="310" t="s">
        <v>206</v>
      </c>
      <c r="D98" s="310" t="s">
        <v>99</v>
      </c>
      <c r="E98" s="310" t="s">
        <v>206</v>
      </c>
      <c r="F98" s="310" t="s">
        <v>99</v>
      </c>
      <c r="G98" s="310" t="s">
        <v>206</v>
      </c>
      <c r="H98" s="310" t="s">
        <v>99</v>
      </c>
      <c r="I98" s="310" t="s">
        <v>206</v>
      </c>
    </row>
    <row r="99" spans="1:9" x14ac:dyDescent="0.35">
      <c r="A99" s="731"/>
      <c r="B99" s="427">
        <v>0.1</v>
      </c>
      <c r="C99" s="311"/>
      <c r="D99" s="427">
        <v>0.1</v>
      </c>
      <c r="E99" s="311"/>
      <c r="F99" s="427">
        <v>0.1</v>
      </c>
      <c r="G99" s="311"/>
      <c r="H99" s="313"/>
      <c r="I99" s="314"/>
    </row>
    <row r="100" spans="1:9" ht="28" x14ac:dyDescent="0.35">
      <c r="A100" s="302" t="s">
        <v>427</v>
      </c>
      <c r="B100" s="783"/>
      <c r="C100" s="783"/>
      <c r="D100" s="783"/>
      <c r="E100" s="783"/>
      <c r="F100" s="783"/>
      <c r="G100" s="783"/>
      <c r="H100" s="803"/>
      <c r="I100" s="766"/>
    </row>
    <row r="101" spans="1:9" ht="14.5" x14ac:dyDescent="0.35">
      <c r="A101" s="302" t="s">
        <v>430</v>
      </c>
      <c r="B101" s="742"/>
      <c r="C101" s="745"/>
      <c r="D101" s="742"/>
      <c r="E101" s="745"/>
      <c r="F101" s="742"/>
      <c r="G101" s="745"/>
      <c r="H101" s="803"/>
      <c r="I101" s="766"/>
    </row>
    <row r="102" spans="1:9" x14ac:dyDescent="0.35">
      <c r="A102" s="730" t="s">
        <v>378</v>
      </c>
      <c r="B102" s="310" t="s">
        <v>99</v>
      </c>
      <c r="C102" s="310" t="s">
        <v>206</v>
      </c>
      <c r="D102" s="310" t="s">
        <v>99</v>
      </c>
      <c r="E102" s="310" t="s">
        <v>206</v>
      </c>
      <c r="F102" s="310" t="s">
        <v>99</v>
      </c>
      <c r="G102" s="310" t="s">
        <v>206</v>
      </c>
      <c r="H102" s="310" t="s">
        <v>99</v>
      </c>
      <c r="I102" s="310" t="s">
        <v>206</v>
      </c>
    </row>
    <row r="103" spans="1:9" x14ac:dyDescent="0.35">
      <c r="A103" s="731"/>
      <c r="B103" s="427">
        <v>0.1</v>
      </c>
      <c r="C103" s="311"/>
      <c r="D103" s="427">
        <v>0.1</v>
      </c>
      <c r="E103" s="311"/>
      <c r="F103" s="427">
        <v>0.1</v>
      </c>
      <c r="G103" s="311"/>
      <c r="H103" s="313"/>
      <c r="I103" s="314"/>
    </row>
    <row r="104" spans="1:9" ht="28" x14ac:dyDescent="0.35">
      <c r="A104" s="302" t="s">
        <v>427</v>
      </c>
      <c r="B104" s="783"/>
      <c r="C104" s="783"/>
      <c r="D104" s="783"/>
      <c r="E104" s="783"/>
      <c r="F104" s="783"/>
      <c r="G104" s="783"/>
      <c r="H104" s="803"/>
      <c r="I104" s="766"/>
    </row>
    <row r="105" spans="1:9" ht="14.5" x14ac:dyDescent="0.35">
      <c r="A105" s="302" t="s">
        <v>430</v>
      </c>
      <c r="B105" s="742"/>
      <c r="C105" s="745"/>
      <c r="D105" s="742"/>
      <c r="E105" s="745"/>
      <c r="F105" s="742"/>
      <c r="G105" s="745"/>
      <c r="H105" s="803"/>
      <c r="I105" s="766"/>
    </row>
    <row r="106" spans="1:9" x14ac:dyDescent="0.35">
      <c r="A106" s="730" t="s">
        <v>379</v>
      </c>
      <c r="B106" s="310" t="s">
        <v>99</v>
      </c>
      <c r="C106" s="310" t="s">
        <v>206</v>
      </c>
      <c r="D106" s="310" t="s">
        <v>99</v>
      </c>
      <c r="E106" s="310" t="s">
        <v>206</v>
      </c>
      <c r="F106" s="310" t="s">
        <v>99</v>
      </c>
      <c r="G106" s="310" t="s">
        <v>206</v>
      </c>
      <c r="H106" s="310" t="s">
        <v>99</v>
      </c>
      <c r="I106" s="310" t="s">
        <v>206</v>
      </c>
    </row>
    <row r="107" spans="1:9" x14ac:dyDescent="0.35">
      <c r="A107" s="731"/>
      <c r="B107" s="427">
        <v>0.09</v>
      </c>
      <c r="C107" s="311"/>
      <c r="D107" s="427">
        <v>0.11</v>
      </c>
      <c r="E107" s="311"/>
      <c r="F107" s="427">
        <v>0.11</v>
      </c>
      <c r="G107" s="311"/>
      <c r="H107" s="313"/>
      <c r="I107" s="314"/>
    </row>
    <row r="108" spans="1:9" ht="28" x14ac:dyDescent="0.35">
      <c r="A108" s="302" t="s">
        <v>427</v>
      </c>
      <c r="B108" s="783"/>
      <c r="C108" s="783"/>
      <c r="D108" s="783"/>
      <c r="E108" s="783"/>
      <c r="F108" s="783"/>
      <c r="G108" s="783"/>
      <c r="H108" s="803"/>
      <c r="I108" s="766"/>
    </row>
    <row r="109" spans="1:9" ht="14.5" x14ac:dyDescent="0.35">
      <c r="A109" s="302" t="s">
        <v>430</v>
      </c>
      <c r="B109" s="742"/>
      <c r="C109" s="745"/>
      <c r="D109" s="742"/>
      <c r="E109" s="745"/>
      <c r="F109" s="742"/>
      <c r="G109" s="745"/>
      <c r="H109" s="803"/>
      <c r="I109" s="766"/>
    </row>
    <row r="110" spans="1:9" x14ac:dyDescent="0.35">
      <c r="A110" s="730" t="s">
        <v>380</v>
      </c>
      <c r="B110" s="310" t="s">
        <v>99</v>
      </c>
      <c r="C110" s="310" t="s">
        <v>206</v>
      </c>
      <c r="D110" s="429" t="s">
        <v>99</v>
      </c>
      <c r="E110" s="310" t="s">
        <v>206</v>
      </c>
      <c r="F110" s="310" t="s">
        <v>99</v>
      </c>
      <c r="G110" s="310" t="s">
        <v>206</v>
      </c>
      <c r="H110" s="310" t="s">
        <v>99</v>
      </c>
      <c r="I110" s="310" t="s">
        <v>206</v>
      </c>
    </row>
    <row r="111" spans="1:9" x14ac:dyDescent="0.35">
      <c r="A111" s="731"/>
      <c r="B111" s="427">
        <v>0.08</v>
      </c>
      <c r="C111" s="311"/>
      <c r="D111" s="427">
        <v>0.11</v>
      </c>
      <c r="E111" s="311"/>
      <c r="F111" s="427">
        <v>0.11</v>
      </c>
      <c r="G111" s="311"/>
      <c r="H111" s="313"/>
      <c r="I111" s="314"/>
    </row>
    <row r="112" spans="1:9" ht="28" x14ac:dyDescent="0.35">
      <c r="A112" s="302" t="s">
        <v>427</v>
      </c>
      <c r="B112" s="783"/>
      <c r="C112" s="783"/>
      <c r="D112" s="783"/>
      <c r="E112" s="783"/>
      <c r="F112" s="783"/>
      <c r="G112" s="783"/>
      <c r="H112" s="803"/>
      <c r="I112" s="766"/>
    </row>
    <row r="113" spans="1:9" ht="14.5" x14ac:dyDescent="0.35">
      <c r="A113" s="302" t="s">
        <v>430</v>
      </c>
      <c r="B113" s="742"/>
      <c r="C113" s="745"/>
      <c r="D113" s="742"/>
      <c r="E113" s="745"/>
      <c r="F113" s="742"/>
      <c r="G113" s="745"/>
      <c r="H113" s="803"/>
      <c r="I113" s="766"/>
    </row>
    <row r="114" spans="1:9" x14ac:dyDescent="0.35">
      <c r="A114" s="730" t="s">
        <v>381</v>
      </c>
      <c r="B114" s="310" t="s">
        <v>99</v>
      </c>
      <c r="C114" s="310" t="s">
        <v>206</v>
      </c>
      <c r="D114" s="429" t="s">
        <v>99</v>
      </c>
      <c r="E114" s="310" t="s">
        <v>206</v>
      </c>
      <c r="F114" s="310" t="s">
        <v>99</v>
      </c>
      <c r="G114" s="310" t="s">
        <v>206</v>
      </c>
      <c r="H114" s="310" t="s">
        <v>99</v>
      </c>
      <c r="I114" s="310" t="s">
        <v>206</v>
      </c>
    </row>
    <row r="115" spans="1:9" x14ac:dyDescent="0.35">
      <c r="A115" s="731"/>
      <c r="B115" s="427">
        <v>0.04</v>
      </c>
      <c r="C115" s="311"/>
      <c r="D115" s="427">
        <v>0.03</v>
      </c>
      <c r="E115" s="311"/>
      <c r="F115" s="427">
        <v>0.03</v>
      </c>
      <c r="G115" s="311"/>
      <c r="H115" s="317"/>
      <c r="I115" s="318"/>
    </row>
    <row r="116" spans="1:9" ht="28" x14ac:dyDescent="0.35">
      <c r="A116" s="302" t="s">
        <v>427</v>
      </c>
      <c r="B116" s="783"/>
      <c r="C116" s="783"/>
      <c r="D116" s="783"/>
      <c r="E116" s="783"/>
      <c r="F116" s="783"/>
      <c r="G116" s="783"/>
      <c r="H116" s="803"/>
      <c r="I116" s="766"/>
    </row>
    <row r="117" spans="1:9" ht="14.5" x14ac:dyDescent="0.35">
      <c r="A117" s="302" t="s">
        <v>430</v>
      </c>
      <c r="B117" s="742"/>
      <c r="C117" s="745"/>
      <c r="D117" s="742"/>
      <c r="E117" s="745"/>
      <c r="F117" s="742"/>
      <c r="G117" s="745"/>
      <c r="H117" s="803"/>
      <c r="I117" s="766"/>
    </row>
    <row r="118" spans="1:9" x14ac:dyDescent="0.35">
      <c r="A118" s="319" t="s">
        <v>439</v>
      </c>
      <c r="B118" s="320">
        <f>(B70+B74+B78+B83+B87+B91+B95+B99+B103+B107+B111+B115)</f>
        <v>1</v>
      </c>
      <c r="C118" s="320">
        <f>(C70+C74+C78+C83+C87+C91+C95+C99+C103+C107+C111+C115)</f>
        <v>0.31000000000000005</v>
      </c>
      <c r="D118" s="320">
        <f>(D70+D74+D78+D83+D87+D91+D95+D99+D103+D107+D111+D115)</f>
        <v>0.99999999999999989</v>
      </c>
      <c r="E118" s="321">
        <f t="shared" ref="E118:I118" si="1">(E70+E74+E78+E83+E87+E91+E95+E99+E103+E107+E111+E115)</f>
        <v>0.25</v>
      </c>
      <c r="F118" s="320">
        <f t="shared" si="1"/>
        <v>0.99999999999999989</v>
      </c>
      <c r="G118" s="321">
        <f t="shared" si="1"/>
        <v>0.25</v>
      </c>
      <c r="H118" s="321">
        <f t="shared" si="1"/>
        <v>0</v>
      </c>
      <c r="I118" s="321">
        <f t="shared" si="1"/>
        <v>0</v>
      </c>
    </row>
  </sheetData>
  <mergeCells count="212">
    <mergeCell ref="A114:A115"/>
    <mergeCell ref="B116:C116"/>
    <mergeCell ref="D116:E116"/>
    <mergeCell ref="F116:G116"/>
    <mergeCell ref="H116:I116"/>
    <mergeCell ref="B117:C117"/>
    <mergeCell ref="D117:E117"/>
    <mergeCell ref="F117:G117"/>
    <mergeCell ref="H117:I117"/>
    <mergeCell ref="A110:A111"/>
    <mergeCell ref="B112:C112"/>
    <mergeCell ref="D112:E112"/>
    <mergeCell ref="F112:G112"/>
    <mergeCell ref="H112:I112"/>
    <mergeCell ref="B113:C113"/>
    <mergeCell ref="D113:E113"/>
    <mergeCell ref="F113:G113"/>
    <mergeCell ref="H113:I113"/>
    <mergeCell ref="A106:A107"/>
    <mergeCell ref="B108:C108"/>
    <mergeCell ref="D108:E108"/>
    <mergeCell ref="F108:G108"/>
    <mergeCell ref="H108:I108"/>
    <mergeCell ref="B109:C109"/>
    <mergeCell ref="D109:E109"/>
    <mergeCell ref="F109:G109"/>
    <mergeCell ref="H109:I109"/>
    <mergeCell ref="A102:A103"/>
    <mergeCell ref="B104:C104"/>
    <mergeCell ref="D104:E104"/>
    <mergeCell ref="F104:G104"/>
    <mergeCell ref="H104:I104"/>
    <mergeCell ref="B105:C105"/>
    <mergeCell ref="D105:E105"/>
    <mergeCell ref="F105:G105"/>
    <mergeCell ref="H105:I105"/>
    <mergeCell ref="A98:A99"/>
    <mergeCell ref="B100:C100"/>
    <mergeCell ref="D100:E100"/>
    <mergeCell ref="F100:G100"/>
    <mergeCell ref="H100:I100"/>
    <mergeCell ref="B101:C101"/>
    <mergeCell ref="D101:E101"/>
    <mergeCell ref="F101:G101"/>
    <mergeCell ref="H101:I101"/>
    <mergeCell ref="A94:A95"/>
    <mergeCell ref="B96:C96"/>
    <mergeCell ref="D96:E96"/>
    <mergeCell ref="F96:G96"/>
    <mergeCell ref="H96:I96"/>
    <mergeCell ref="B97:C97"/>
    <mergeCell ref="D97:E97"/>
    <mergeCell ref="F97:G97"/>
    <mergeCell ref="H97:I97"/>
    <mergeCell ref="A90:A91"/>
    <mergeCell ref="B92:C92"/>
    <mergeCell ref="D92:E92"/>
    <mergeCell ref="F92:G92"/>
    <mergeCell ref="H92:I92"/>
    <mergeCell ref="B93:C93"/>
    <mergeCell ref="D93:E93"/>
    <mergeCell ref="F93:G93"/>
    <mergeCell ref="H93:I93"/>
    <mergeCell ref="A86:A87"/>
    <mergeCell ref="B88:C88"/>
    <mergeCell ref="D88:E88"/>
    <mergeCell ref="F88:G88"/>
    <mergeCell ref="H88:I88"/>
    <mergeCell ref="B89:C89"/>
    <mergeCell ref="D89:E89"/>
    <mergeCell ref="F89:G89"/>
    <mergeCell ref="H89:I89"/>
    <mergeCell ref="A82:A83"/>
    <mergeCell ref="B84:C84"/>
    <mergeCell ref="D84:E84"/>
    <mergeCell ref="F84:G84"/>
    <mergeCell ref="H84:I84"/>
    <mergeCell ref="B85:C85"/>
    <mergeCell ref="D85:E85"/>
    <mergeCell ref="F85:G85"/>
    <mergeCell ref="H85:I85"/>
    <mergeCell ref="A77:A78"/>
    <mergeCell ref="B81:C81"/>
    <mergeCell ref="D81:E81"/>
    <mergeCell ref="F81:G81"/>
    <mergeCell ref="H81:I81"/>
    <mergeCell ref="A79:A80"/>
    <mergeCell ref="B79:C80"/>
    <mergeCell ref="D79:E80"/>
    <mergeCell ref="F79:G80"/>
    <mergeCell ref="H79:I80"/>
    <mergeCell ref="A73:A74"/>
    <mergeCell ref="B75:C75"/>
    <mergeCell ref="D75:E75"/>
    <mergeCell ref="F75:G75"/>
    <mergeCell ref="H75:I75"/>
    <mergeCell ref="B76:C76"/>
    <mergeCell ref="D76:E76"/>
    <mergeCell ref="F76:G76"/>
    <mergeCell ref="H76:I76"/>
    <mergeCell ref="A69:A70"/>
    <mergeCell ref="B71:C71"/>
    <mergeCell ref="D71:E71"/>
    <mergeCell ref="F71:G71"/>
    <mergeCell ref="H71:I71"/>
    <mergeCell ref="B72:C72"/>
    <mergeCell ref="D72:E72"/>
    <mergeCell ref="F72:G72"/>
    <mergeCell ref="H72:I72"/>
    <mergeCell ref="B68:C68"/>
    <mergeCell ref="D68:E68"/>
    <mergeCell ref="F68:G68"/>
    <mergeCell ref="H68:I68"/>
    <mergeCell ref="A61:A62"/>
    <mergeCell ref="D61:E61"/>
    <mergeCell ref="F61:G61"/>
    <mergeCell ref="D62:E62"/>
    <mergeCell ref="F62:G62"/>
    <mergeCell ref="A66:I66"/>
    <mergeCell ref="A59:A60"/>
    <mergeCell ref="D59:E59"/>
    <mergeCell ref="F59:G59"/>
    <mergeCell ref="D60:E60"/>
    <mergeCell ref="F60:G60"/>
    <mergeCell ref="B67:C67"/>
    <mergeCell ref="D67:E67"/>
    <mergeCell ref="F67:G67"/>
    <mergeCell ref="H67:I67"/>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41:A42"/>
    <mergeCell ref="D41:E41"/>
    <mergeCell ref="F41:G41"/>
    <mergeCell ref="D42:E42"/>
    <mergeCell ref="F42:G42"/>
    <mergeCell ref="B38:C38"/>
    <mergeCell ref="D38:I38"/>
    <mergeCell ref="A39:A40"/>
    <mergeCell ref="D39:E39"/>
    <mergeCell ref="F39:G39"/>
    <mergeCell ref="D40:E40"/>
    <mergeCell ref="F40:G40"/>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B6:K6"/>
    <mergeCell ref="M6:O6"/>
    <mergeCell ref="A1:A4"/>
    <mergeCell ref="B1:L1"/>
    <mergeCell ref="M1:O1"/>
    <mergeCell ref="B2:L2"/>
    <mergeCell ref="M2:O2"/>
    <mergeCell ref="B3:L3"/>
    <mergeCell ref="M3:O3"/>
    <mergeCell ref="B4:L4"/>
    <mergeCell ref="M4:O4"/>
  </mergeCells>
  <phoneticPr fontId="38"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 ref="B81" r:id="rId5" xr:uid="{56632B80-D6F3-4ACF-B166-741B1B64A01D}"/>
    <hyperlink ref="D85:E85" r:id="rId6" display="https://secretariadistritald.sharepoint.com/:f:/s/ContratacinSPI-2022/IgADwKAEtphHQrnyoWeuVXtrAS9PE1-WWGakeOGpeH67hlo?e=dJGDBx" xr:uid="{90E3D72A-9811-480C-A25C-7D5208038294}"/>
    <hyperlink ref="B81:C81" r:id="rId7" display="https://secretariadistritald.sharepoint.com/:f:/s/ContratacinSPI-2022/IgCzUKtV2-pATYasJDOW_01HAcdo082wFD9H81wgnijxta8?e=4DDoLU" xr:uid="{06BAA570-E774-4E9A-9DF5-9BFE50FE4EBB}"/>
    <hyperlink ref="D81:E81" r:id="rId8" display="https://secretariadistritald.sharepoint.com/:f:/s/ContratacinSPI-2022/IgADwKAEtphHQrnyoWeuVXtrAS9PE1-WWGakeOGpeH67hlo?e=lUERF6" xr:uid="{CDA5EA90-DAE4-43D1-B81D-D52CE6D49634}"/>
    <hyperlink ref="F81:G81" r:id="rId9" display="https://secretariadistritald.sharepoint.com/:f:/s/ContratacinSPI-2022/IgDyIA9dP1LgS7fT9bvYMMuZARMGgDM1enFr2hxsmNKBqsY?e=SFFkWl" xr:uid="{B4C3EA70-C5B8-4434-85BE-43DCCDABC945}"/>
    <hyperlink ref="B85" r:id="rId10" xr:uid="{FA1D23EC-B80A-4AE0-896A-3754BCA81000}"/>
    <hyperlink ref="F85" r:id="rId11" xr:uid="{DEF6958C-42AE-43CE-8081-7524790922EA}"/>
  </hyperlinks>
  <pageMargins left="0.25" right="0.25" top="0.75" bottom="0.75" header="0.3" footer="0.3"/>
  <pageSetup paperSize="5" scale="29" fitToHeight="0" orientation="landscape" r:id="rId12"/>
  <drawing r:id="rId13"/>
  <legacyDrawing r:id="rId14"/>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3.xml><?xml version="1.0" encoding="utf-8"?>
<ds:datastoreItem xmlns:ds="http://schemas.openxmlformats.org/officeDocument/2006/customXml" ds:itemID="{98E04F63-45C9-46E2-9E27-918FB2EEDC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Hoja de vida Actividad 5</vt:lpstr>
      <vt:lpstr>Hoja de vida Meta PDD</vt:lpstr>
      <vt:lpstr>ACTIVIDAD_3</vt:lpstr>
      <vt:lpstr>ACTIVIDAD_4</vt:lpstr>
      <vt:lpstr>ACTIVIDAD_5</vt:lpstr>
      <vt:lpstr>META_PDD</vt:lpstr>
      <vt:lpstr>PMR</vt:lpstr>
      <vt:lpstr>Listas</vt:lpstr>
      <vt:lpstr>Hoja3</vt:lpstr>
      <vt:lpstr>PRODUCTO_MGA</vt:lpstr>
      <vt:lpstr>TERRITORIALIZACIÓN</vt:lpstr>
      <vt:lpstr>CONTROL DE CAMBIOS</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2026-05-19T17:27:06Z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