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0" documentId="8_{713FEC12-914E-4649-9C21-3D8278113F60}" xr6:coauthVersionLast="47" xr6:coauthVersionMax="47" xr10:uidLastSave="{00000000-0000-0000-0000-000000000000}"/>
  <bookViews>
    <workbookView xWindow="-120" yWindow="-120" windowWidth="29040" windowHeight="15720" tabRatio="734" firstSheet="2" activeTab="16"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Hoja de vida Actividad 5" sheetId="62" state="hidden" r:id="rId10"/>
    <sheet name="Hoja de vida Meta PDD" sheetId="63" state="hidden" r:id="rId11"/>
    <sheet name="ACTIVIDAD_3" sheetId="57" r:id="rId12"/>
    <sheet name="ACTIVIDAD_4" sheetId="59" r:id="rId13"/>
    <sheet name="ACTIVIDAD_5" sheetId="61" r:id="rId14"/>
    <sheet name="META_PDD" sheetId="38" r:id="rId15"/>
    <sheet name="PRODUCTO_MGA" sheetId="47" r:id="rId16"/>
    <sheet name="PMR" sheetId="46" r:id="rId17"/>
    <sheet name="Listas" sheetId="43" state="hidden" r:id="rId18"/>
    <sheet name="Hoja3" sheetId="19" state="hidden" r:id="rId19"/>
    <sheet name="TERRITORIALIZACIÓN" sheetId="65" r:id="rId20"/>
    <sheet name="CONTROL DE CAMBIOS" sheetId="40" r:id="rId21"/>
  </sheets>
  <definedNames>
    <definedName name="_xlnm._FilterDatabase" localSheetId="16" hidden="1">PMR!$A$12:$AX$37</definedName>
    <definedName name="_xlnm.Print_Area" localSheetId="7">ACTIVIDAD_1!$A$1:$O$119</definedName>
    <definedName name="_xlnm.Print_Area" localSheetId="8">ACTIVIDAD_2!$A$1:$O$118</definedName>
    <definedName name="_xlnm.Print_Area" localSheetId="11">ACTIVIDAD_3!$A$1:$O$118</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9">'Hoja de vida Actividad 5'!$A$1:$L$28</definedName>
    <definedName name="_xlnm.Print_Area" localSheetId="10">'Hoja de vida Meta PDD'!$A$1:$L$27</definedName>
    <definedName name="_xlnm.Print_Area" localSheetId="14">META_PDD!$A$1:$M$70</definedName>
    <definedName name="_xlnm.Print_Area" localSheetId="16">PMR!$A$1:$AX$34</definedName>
    <definedName name="_xlnm.Print_Area" localSheetId="15">PRODUCTO_MGA!$A$1:$L$53</definedName>
    <definedName name="condicion" localSheetId="2">#REF!</definedName>
    <definedName name="condicion" localSheetId="19">#REF!</definedName>
    <definedName name="condicion">Hoja3!$N$40:$N$45</definedName>
    <definedName name="edad" localSheetId="2">#REF!</definedName>
    <definedName name="edad" localSheetId="19">#REF!</definedName>
    <definedName name="edad">Hoja3!$I$40:$I$45</definedName>
    <definedName name="etnias" localSheetId="2">#REF!</definedName>
    <definedName name="etnias" localSheetId="19">#REF!</definedName>
    <definedName name="etnias">Hoja3!$L$40:$L$43</definedName>
    <definedName name="frecuencia" localSheetId="2">#REF!</definedName>
    <definedName name="frecuencia" localSheetId="19">#REF!</definedName>
    <definedName name="frecuencia">Hoja3!$I$5:$I$11</definedName>
    <definedName name="genero" localSheetId="2">#REF!</definedName>
    <definedName name="genero" localSheetId="19">#REF!</definedName>
    <definedName name="genero">Hoja3!$M$40:$M$41</definedName>
    <definedName name="INDICADOR" localSheetId="2">#REF!</definedName>
    <definedName name="INDICADOR" localSheetId="19">#REF!</definedName>
    <definedName name="INDICADOR">#REF!</definedName>
    <definedName name="localidad" localSheetId="2">#REF!</definedName>
    <definedName name="localidad" localSheetId="19">#REF!</definedName>
    <definedName name="localidad">Hoja3!$E$5:$E$24</definedName>
    <definedName name="metas" localSheetId="2">#REF!</definedName>
    <definedName name="metas" localSheetId="19">#REF!</definedName>
    <definedName name="metas">Hoja3!$N$23:$N$33</definedName>
    <definedName name="objetivoest" localSheetId="2">#REF!</definedName>
    <definedName name="objetivoest" localSheetId="19">#REF!</definedName>
    <definedName name="objetivoest">Hoja3!$I$32:$I$35</definedName>
    <definedName name="objetivos" localSheetId="2">#REF!</definedName>
    <definedName name="objetivos" localSheetId="19">#REF!</definedName>
    <definedName name="objetivos">#REF!</definedName>
    <definedName name="pmr" localSheetId="2">#REF!</definedName>
    <definedName name="pmr" localSheetId="19">#REF!</definedName>
    <definedName name="pmr">Hoja3!$I$23:$I$27</definedName>
    <definedName name="responsable" localSheetId="2">#REF!</definedName>
    <definedName name="responsable" localSheetId="19">#REF!</definedName>
    <definedName name="responsable">Hoja3!$M$5:$M$18</definedName>
    <definedName name="SUBSECRETARIA" localSheetId="2">#REF!</definedName>
    <definedName name="SUBSECRETARIA" localSheetId="19">#REF!</definedName>
    <definedName name="SUBSECRETARIA">#REF!</definedName>
    <definedName name="subsecretarias" localSheetId="2">#REF!</definedName>
    <definedName name="subsecretarias" localSheetId="19">#REF!</definedName>
    <definedName name="subsecretarias">Hoja3!$O$5:$O$10</definedName>
    <definedName name="tactividad" localSheetId="2">#REF!</definedName>
    <definedName name="tactividad" localSheetId="19">#REF!</definedName>
    <definedName name="tactividad">Hoja3!$C$5:$C$6</definedName>
    <definedName name="tcalculo" localSheetId="2">#REF!</definedName>
    <definedName name="tcalculo" localSheetId="19">#REF!</definedName>
    <definedName name="tcalculo">Hoja3!$K$5</definedName>
    <definedName name="tindicador" localSheetId="2">#REF!</definedName>
    <definedName name="tindicador" localSheetId="19">#REF!</definedName>
    <definedName name="tindicador">Hoja3!$G$5:$G$10</definedName>
    <definedName name="tipometa" localSheetId="2">#REF!</definedName>
    <definedName name="tipometa" localSheetId="19">#REF!</definedName>
    <definedName name="tipometa">Hoja3!$A$5:$A$7</definedName>
    <definedName name="tmeta" localSheetId="2">#REF!</definedName>
    <definedName name="tmeta" localSheetId="19">#REF!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L20" i="47" l="1"/>
  <c r="I20" i="47"/>
  <c r="F20" i="47"/>
  <c r="F18" i="47"/>
  <c r="I18" i="47"/>
  <c r="L18" i="47"/>
  <c r="C63" i="61"/>
  <c r="C64" i="57"/>
  <c r="G117" i="61"/>
  <c r="F117" i="61"/>
  <c r="E117" i="61"/>
  <c r="D117" i="61"/>
  <c r="G118" i="59"/>
  <c r="F118" i="59"/>
  <c r="E118" i="59"/>
  <c r="D118" i="59"/>
  <c r="C118" i="59"/>
  <c r="B118" i="59"/>
  <c r="E118" i="20"/>
  <c r="D118" i="20"/>
  <c r="G25" i="38"/>
  <c r="B117" i="55" l="1"/>
  <c r="D117" i="55"/>
  <c r="M68" i="65"/>
  <c r="B56" i="38"/>
  <c r="E43" i="65"/>
  <c r="B63" i="61"/>
  <c r="B64" i="57"/>
  <c r="F117" i="57"/>
  <c r="D117" i="57"/>
  <c r="B63" i="55"/>
  <c r="B118" i="20"/>
  <c r="B35" i="20"/>
  <c r="B64" i="20"/>
  <c r="M61" i="38"/>
  <c r="L61" i="38"/>
  <c r="K61" i="38"/>
  <c r="J61" i="38"/>
  <c r="I61" i="38"/>
  <c r="H61" i="38"/>
  <c r="G61" i="38"/>
  <c r="F61" i="38"/>
  <c r="E61" i="38"/>
  <c r="C61" i="38"/>
  <c r="F25" i="38"/>
  <c r="F37" i="59"/>
  <c r="C63" i="59"/>
  <c r="B63" i="59"/>
  <c r="C64" i="20" l="1"/>
  <c r="C117" i="61"/>
  <c r="C117" i="55"/>
  <c r="C117" i="57"/>
  <c r="E117" i="57"/>
  <c r="N25" i="59"/>
  <c r="N25" i="57"/>
  <c r="N25" i="61"/>
  <c r="N26" i="55"/>
  <c r="N25" i="55"/>
  <c r="N26" i="20"/>
  <c r="N25" i="20"/>
  <c r="O26" i="20" s="1"/>
  <c r="AV34" i="46"/>
  <c r="AD68" i="65"/>
  <c r="AA68" i="65"/>
  <c r="X68" i="65"/>
  <c r="N27" i="55"/>
  <c r="N27" i="20"/>
  <c r="AW34" i="46"/>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17" i="57"/>
  <c r="K65" i="57"/>
  <c r="E11" i="62" l="1"/>
  <c r="E11" i="58"/>
  <c r="D16" i="58"/>
  <c r="E11" i="51"/>
  <c r="C118" i="20" l="1"/>
  <c r="F118" i="20"/>
  <c r="G118"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17" i="57"/>
  <c r="G117" i="57"/>
  <c r="B117" i="57"/>
  <c r="F37" i="57"/>
  <c r="B35" i="57"/>
  <c r="O26" i="57"/>
  <c r="I117" i="55"/>
  <c r="H117" i="55"/>
  <c r="G117" i="55"/>
  <c r="F117" i="55"/>
  <c r="E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18" i="20" l="1"/>
  <c r="I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tc={69D5C71E-39C0-4C95-975C-33AAB4FD029F}</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75" authorId="1" shapeId="0" xr:uid="{69D5C71E-39C0-4C95-975C-33AAB4FD029F}">
      <text>
        <t>[Comentario encadenado]
Su versión de Excel le permite leer este comentario encadenado; sin embargo, las ediciones que se apliquen se quitarán si el archivo se abre en una versión más reciente de Excel. Más información: https://go.microsoft.com/fwlink/?linkid=870924
Comentario:
    “durane” error de digitación. A propósito, se recomienda en general validar los textos previamente en Word para identificar posibles errores de digitación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5"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<sst xmlns="http://schemas.openxmlformats.org/spreadsheetml/2006/main" count="3302" uniqueCount="809">
  <si>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</si>
  <si>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</si>
  <si>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</si>
  <si>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</si>
  <si>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</si>
  <si>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</si>
  <si>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</si>
  <si>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</si>
  <si>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</si>
  <si>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</si>
  <si>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</si>
  <si>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</si>
  <si>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</si>
  <si>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</si>
  <si>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</si>
  <si>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</si>
  <si>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</si>
  <si>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</si>
  <si>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</si>
  <si>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</si>
  <si>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</si>
  <si>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</si>
  <si>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</si>
  <si>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</si>
  <si>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</si>
  <si>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</si>
  <si>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</si>
  <si>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</si>
  <si>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</si>
  <si>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</si>
  <si>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</si>
  <si>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</si>
  <si>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</si>
  <si>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</si>
  <si>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</si>
  <si>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</si>
  <si>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</si>
  <si>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</si>
  <si>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</si>
  <si>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</si>
  <si>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</si>
  <si>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</si>
  <si>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</si>
  <si>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</si>
  <si>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</si>
  <si>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</si>
  <si>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</si>
  <si>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</si>
  <si>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</si>
  <si>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</si>
  <si>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</si>
  <si>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</si>
  <si>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</si>
  <si>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</si>
  <si>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</si>
  <si>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</si>
  <si>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</si>
  <si>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</si>
  <si>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</si>
  <si>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</si>
  <si>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</si>
  <si>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</si>
  <si>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</si>
  <si>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</si>
  <si>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</si>
  <si>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</si>
  <si>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</si>
  <si>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</si>
  <si>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</si>
  <si>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</si>
  <si>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</si>
  <si>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</si>
  <si>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</si>
  <si>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</si>
  <si>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</si>
  <si>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</si>
  <si>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</si>
  <si>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</si>
  <si>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</si>
  <si>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</si>
  <si>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</si>
  <si>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</si>
  <si>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</si>
  <si>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</si>
  <si>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</si>
  <si>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</si>
  <si>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</si>
  <si>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</si>
  <si>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</si>
  <si>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</si>
  <si>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</si>
  <si>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</si>
  <si>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</si>
  <si>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</si>
  <si>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</si>
  <si>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</si>
  <si>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</si>
  <si>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</si>
  <si>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</si>
  <si>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</si>
  <si>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</si>
  <si>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</si>
  <si>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</si>
  <si>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</si>
  <si>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</si>
  <si>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</si>
  <si>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</si>
  <si>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</si>
  <si>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</si>
  <si>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</si>
  <si>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</si>
  <si>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</si>
  <si>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</si>
  <si>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</si>
  <si>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</si>
  <si>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</si>
  <si>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</si>
  <si>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</si>
  <si>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</si>
  <si>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</si>
  <si>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</si>
  <si>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</si>
  <si>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</si>
  <si>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</si>
  <si>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</si>
  <si>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</si>
  <si>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</si>
  <si>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</si>
  <si>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</si>
  <si>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</si>
  <si>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</si>
  <si>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</si>
  <si>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</si>
  <si>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</si>
  <si>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</si>
  <si>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</si>
  <si>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</si>
  <si>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</si>
  <si>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</si>
  <si>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</si>
  <si>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</si>
  <si>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</si>
  <si>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</si>
  <si>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</si>
  <si>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</si>
  <si>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</si>
  <si>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</si>
  <si>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</si>
  <si>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</si>
  <si>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</si>
  <si>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</si>
  <si>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</si>
  <si>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</si>
  <si>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</si>
  <si>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</si>
  <si>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</si>
  <si>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</si>
  <si>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</si>
  <si>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</si>
  <si>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</si>
  <si>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</si>
  <si>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</si>
  <si>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</si>
  <si>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</si>
  <si>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</si>
  <si>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</si>
  <si>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</si>
  <si>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</si>
  <si>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</si>
  <si>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</si>
  <si>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</si>
  <si>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</si>
  <si>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</si>
  <si>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</si>
  <si>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</si>
  <si>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</si>
  <si>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</si>
  <si>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</si>
  <si>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</si>
  <si>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</si>
  <si>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</si>
  <si>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</si>
  <si>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</si>
  <si>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</si>
  <si>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</si>
  <si>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</si>
  <si>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</si>
  <si>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</si>
  <si>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</si>
  <si>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</si>
  <si>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</si>
  <si>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</si>
  <si>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</si>
  <si>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</si>
  <si>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</si>
  <si>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</si>
  <si>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</si>
  <si>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</si>
  <si>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</si>
  <si>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</si>
  <si>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</si>
  <si>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</si>
  <si>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</si>
  <si>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</si>
  <si>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</si>
  <si>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</si>
  <si>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</si>
  <si>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</si>
  <si>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</si>
  <si>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</si>
  <si>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</si>
  <si>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</si>
  <si>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</si>
  <si>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</si>
  <si>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</si>
  <si>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</si>
  <si>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</si>
  <si>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</si>
  <si>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</si>
  <si>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</si>
  <si>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</si>
  <si>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</si>
  <si>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</si>
  <si>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</si>
  <si>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</si>
  <si>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</si>
  <si>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</si>
  <si>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</si>
  <si>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</si>
  <si>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</si>
  <si>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</si>
  <si>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</si>
  <si>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</si>
  <si>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</si>
  <si>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</si>
  <si>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</si>
  <si>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</si>
  <si>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</si>
  <si>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</si>
  <si>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</si>
  <si>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</si>
  <si>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</si>
  <si>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</si>
  <si>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</si>
  <si>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</si>
  <si>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</si>
  <si>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</si>
  <si>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</si>
  <si>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</si>
  <si>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</si>
  <si>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</si>
  <si>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</si>
  <si>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</si>
  <si>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</si>
  <si>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</si>
  <si>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</si>
  <si>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</si>
  <si>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</si>
  <si>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</si>
  <si>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</si>
  <si>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</si>
  <si>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</si>
  <si>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</si>
  <si>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</si>
  <si>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</si>
  <si>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</si>
  <si>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</si>
  <si>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</si>
  <si>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</si>
  <si>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</si>
  <si>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</si>
  <si>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</si>
  <si>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</si>
  <si>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</si>
  <si>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</si>
  <si>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</si>
  <si>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</si>
  <si>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</si>
  <si>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</si>
  <si>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</si>
  <si>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</si>
  <si>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</si>
  <si>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</si>
  <si>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</si>
  <si>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</si>
  <si>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</si>
  <si>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</si>
  <si>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</si>
  <si>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</si>
  <si>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</si>
  <si>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</si>
  <si>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</si>
  <si>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</si>
  <si>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</si>
  <si>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</si>
  <si>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</si>
  <si>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</si>
  <si>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</si>
  <si>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</si>
  <si>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</si>
  <si>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</si>
  <si>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</si>
  <si>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</si>
  <si>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</si>
  <si>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</si>
  <si>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</si>
  <si>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</si>
  <si>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</si>
  <si>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</si>
  <si>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</si>
  <si>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</si>
  <si>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</si>
  <si>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</si>
  <si>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</si>
  <si>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</si>
  <si>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</si>
  <si>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</si>
  <si>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</si>
  <si>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</si>
  <si>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</si>
  <si>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</si>
  <si>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</si>
  <si>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</si>
  <si>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</si>
  <si>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</si>
  <si>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</si>
  <si>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</si>
  <si>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</si>
  <si>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</si>
  <si>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</si>
  <si>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</si>
  <si>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</si>
  <si>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</si>
  <si>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</si>
  <si>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</si>
  <si>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</si>
  <si>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</si>
  <si>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</si>
  <si>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</si>
  <si>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</si>
  <si>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</si>
  <si>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</si>
  <si>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</si>
  <si>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</si>
  <si>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</si>
  <si>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</si>
  <si>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</si>
  <si>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</si>
  <si>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</si>
  <si>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</si>
  <si>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</si>
  <si>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</si>
  <si>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</si>
  <si>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</si>
  <si>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</si>
  <si>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</si>
  <si>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</si>
  <si>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</si>
  <si>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</si>
  <si>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</si>
  <si>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</si>
  <si>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</si>
  <si>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</si>
  <si>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</si>
  <si>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</si>
  <si>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</si>
  <si>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</si>
  <si>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</si>
  <si>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</si>
  <si>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</si>
  <si>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</si>
  <si>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</si>
  <si>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</si>
  <si>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</si>
  <si>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</si>
  <si>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</si>
  <si>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</si>
  <si>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</si>
  <si>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</si>
  <si>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</si>
  <si>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</si>
  <si>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</si>
  <si>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</si>
  <si>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</si>
  <si>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</si>
  <si>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</si>
  <si>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</si>
  <si>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</si>
  <si>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</si>
  <si>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</si>
  <si>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</si>
  <si>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</si>
  <si>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</si>
  <si>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</si>
  <si>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</si>
  <si>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</si>
  <si>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</si>
  <si>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</si>
  <si>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</si>
  <si>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</si>
  <si>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</si>
  <si>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</si>
  <si>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</si>
  <si>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</si>
  <si>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</si>
  <si>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</si>
  <si>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</si>
  <si>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</si>
  <si>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</si>
  <si>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</si>
  <si>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 xml:space="preserve">Durante marzo de 2026 se consolidaron avances orientados a fortalecer la implementación territorial y la calidad de los productos dirigidos a la ciudadanía, a partir de espacios técnicos de análisis y articulación. Las mesas de trabajo permitieron identificar barreras operativas y estratégicas, así como priorizar acciones según su impacto territorial, aporte al cumplimiento de metas y capacidad operativa instalada. Esto permitió enfocar los esfuerzos en acciones de mayor alcance para la prevención de violencias contra las mujeres, el fortalecimiento de redes de apoyo y una respuesta institucional más oportuna para la ciudadanía.
Se avanzó en la revisión metodológica y procedimental de la acción con medios comunitarios “Tu voz amplifica”, identificando oportunidades de mejora en sus componentes documentales y operativos para ampliar su alcance territorial y fortalecer la difusión de mensajes de prevención y transformación cultural en las comunidades. Asimismo, en la línea de cuidado, se brindó acompañamiento técnico al prototipado metodológico del componente Sala Caleidoscopio, en articulación con la Fundación Plural, fortaleciendo su diseño pedagógico para promover entornos más seguros y de corresponsabilidad comunitaria.
Finalmente, se fortaleció el sistema de seguimiento y evaluación mediante la formulación del instrumento de medición de la Línea de Prevención de Violencias contra las Mujeres (LPVCM), orientado a mejorar la medición de resultados y la toma de decisiones basada en evidencia. También se consolidó el archivo de gestión documental del primer trimestre, garantizando la organización, actualización y trazabilidad de la información estratégica, lo que contribuye a una gestión más eficiente y transparente para la ciudadanía.
</t>
  </si>
  <si>
    <t xml:space="preserve">Con corte a marzo de 2026, se han consolidado logros acumulados significativos en la estructuración y fortalecimiento de espacios internos de implementación, articulación y toma de decisiones estratégicas. De manera sostenida, se continua con la realización de mesas de trabajo internas como mecanismo central para la identificación, análisis y priorización de problemáticas, logrando establecer un seguimiento que fortalece la coordinación del equipo y su alineación con las líneas estratégicas del programa. 
Como resultado acumulado de estos ejercicios, se logró consolidar un marco de criterios técnicos para la priorización de acciones, incorporando variables como el impacto territorial, la contribución al cumplimiento de metas, la continuidad de procesos y la capacidad operativa del equipo.
Adicionalmente, en el componente operativo, se destaca la realización del primer encuentro ampliado del equipo, el cual permitió consolidar orientaciones técnicas, estratégicas y operativas comunes, así como recoger lecciones aprendidas para el fortalecimiento continuo de la estrategia.
Asimismo, se han logrado avances acumulados en el fortalecimiento del sistema de monitoreo a través del ajuste al instrumento de medición de la línea de prevención de violencias que busca realizar un seguimiento más aterrizado a los contextos de implementación y su impacto intermedio de manera práctica y sencilla de cara a la ciudadanía. 
Finalmente, se ajustó la metodología con medio comunitarios “tu voz amplifica”, buscando un mayor impacto en los productos resultantes con las entidades participantes, y el acompañamiento técnico al proceso de prototipado metodológico del componente Sala Caleidoscopio, en articulación con la Fundación Plural donde se revisaron alcances, logros y mejoras para la puesta en marcha definitiva con los niños, niñas y adolescentes en entornos educativos. 
</t>
  </si>
  <si>
    <t xml:space="preserve">
Los logros alcanzados durante el mes de marzo de 2026 han generado beneficios significativos para la implementación de la estrategia de transformaciones culturales, especialmente en términos de fortalecimiento de la gestión interna, la toma de decisiones y la efectividad de las acciones en territorio.
En primer lugar, la consolidación de espacios periódicos de trabajo interno ha permitido mejorar la coordinación del equipo y garantizar una mayor alineación con las líneas estratégicas del programa, favoreciendo una implementación más coherente y articulada de las acciones.
Otro beneficio relevante ha sido el fortalecimiento de la toma de decisiones informadas, a partir de la definición de criterios técnicos de priorización, lo que permite enfocar los esfuerzos en acciones de mayor impacto, optimizar el uso de los recursos disponibles y evitar la dispersión de capacidades del equipo.
En términos técnicos, la construcción de insumos como matrices de barreras y balances territoriales ha fortalecido la gestión del conocimiento, facilitando la sistematización de información clave y la formulación de acciones más focalizadas, pertinentes y basadas en evidencia.
Adicionalmente, los avances en la revisión metodológica de acciones y en el desarrollo de instrumentos de medición han contribuido a fortalecer la calidad técnica de la estrategia, así como su capacidad de seguimiento, evaluación y mejora continua.
Finalmente, el fortalecimiento de la gestión documental garantiza mayor trazabilidad, transparencia y organización de la información, lo que favorece los procesos de rendición de cuentas y la sostenibilidad de la estrategia en el tiempo.
</t>
  </si>
  <si>
    <t>ABRIL</t>
  </si>
  <si>
    <t>MAYO</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</si>
  <si>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</si>
  <si>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</si>
  <si>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</si>
  <si>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</si>
  <si>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</si>
  <si>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</si>
  <si>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</si>
  <si>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</si>
  <si>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</si>
  <si>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</si>
  <si>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</si>
  <si>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</si>
  <si>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</si>
  <si>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</si>
  <si>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</si>
  <si>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</si>
  <si>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No. 2</t>
  </si>
  <si>
    <t xml:space="preserve">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
</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</si>
  <si>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</si>
  <si>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 xml:space="preserve">Durante el mes de marzo de 2026 se desarrollaron de manera continua mesas de trabajo internas en el marco de las reuniones del equipo base y espacios de articulación técnica los días 3, 6, 9,10,17, 19 y 24 orientadas a la identificación, análisis y priorización de problemáticas clave para la implementación de la estrategia de transformaciones culturales desde sus líneas de cuidado y prevención de violencias contra las mujeres, así como los procesos administrativos, de articulación y de monitoreo.
Como principal avance, se consolidaron espacios periódicos de seguimiento que permitieron identificar de manera estructurada barreras operativas, estratégicas e institucionales que pudieron afectar la implementación en territorio, en términos de sobrecargas operativa, debilidades en la articulación interinstitucional, limitaciones en la planeación conjunta entre líneas y dificultades en la coordinación con actores territoriales. Estos análisis facilitaron la comprensión de los principales cuellos de botella y orientaron la toma de decisiones informadas.
Asimismo, se avanzó en la definición de criterios técnicos para la priorización de acciones, incorporando variables como el impacto territorial, la contribución al cumplimiento de metas, la continuidad de procesos y la capacidad operativa del equipo. Este ejercicio permitió establecer límites claros frente a las articulaciones a asumir, evitando el desbordamiento operativo y fortaleciendo el enfoque estratégico de la intervención.
De igual manera, en las mesas internas se promovió la reflexión conjunta sobre las dinámicas de trabajo del equipo, identificando cargas laborales diferenciadas (operativas y estratégicas) y acordando mecanismos de redistribución y priorización de solicitudes, lo cual contribuyó a mejorar la eficiencia en la gestión interna y la toma de decisiones colectivas.
Adicionalmente, se logró avanzar en la construcción de insumos técnicos clave para la priorización de problemáticas, como matrices de barreras de articulación territorial y balances de retos por localidad, que permiten sistematizar la información y proyectar acciones más focalizadas.
Finalmente, estos espacios de trabajo interno también permitieron alinear las prioridades del equipo con los énfasis estratégicos del programa, especialmente en lo relacionado con el fortalecimiento del sistema de monitoreo, la consolidación de la narrativa de la estrategia y la organización de acciones territoriales de alto impacto.
</t>
  </si>
  <si>
    <t>durante el periodo reportado se avanzó en la revisión y ajuste de insumos metodológicos y procedimentales clave, asegurando su alineación con los lineamientos operativos institucionales.
En la línea de prevención de violencias, se desarrolló la revisión metodológica y procedimental de la acción con medios comunitarios “Tu Voz Amplifica”, incorporando mejoras documentales orientadas a su estandarización. Estos ajustes contribuyen directamente a la actualización del protocolo de operación, al clarificar rutas de implementación, criterios técnicos y mecanismos de registro.
En la línea de cuidado, se avanzó en el acompañamiento al prototipado metodológico del componente Sala Caleidoscopio, en el marco del Memorando de Entendimiento con la Fundación Plural. Este proceso incluyó orientaciones técnicas, temáticas y estratégicas que fortalecen la coherencia de los insumos con las apuestas institucionales, aportando a su incorporación dentro del protocolo de operación y a su adecuada trazabilidad documental.
En términos de fortalecimiento operativo, se realizó el primer encuentro ampliado del equipo, en el cual se revisaron orientaciones técnicas y estratégicas, y se identificaron lecciones aprendidas. Estos insumos fueron sistematizados e integrados como parte del proceso de actualización del protocolo y de la gestión documental de la estrategia.
Adicionalmente, se formuló el instrumento de medición de la línea de prevención de violencias, considerando indicadores de gestión e impacto intermedio. Este instrumento fue diseñado con criterios de aplicabilidad, coherencia metodológica y validación, garantizando su integración al protocolo de operación y su registro dentro de los sistemas de gestión documental.
Finalmente, se consolidó la organización, revisión y entrega del archivo de gestión documental correspondiente al primer trimestre del año, asegurando la actualización de soportes, actas y comunicaciones oficiales. Este proceso fortalece la trazabilidad, consistencia y disponibilidad de la información, en coherencia con la actualización del protocolo de operación de la estrategia.</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</si>
  <si>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</si>
  <si>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</si>
  <si>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</si>
  <si>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</si>
  <si>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</si>
  <si>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</si>
  <si>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</si>
  <si>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</si>
  <si>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</si>
  <si>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r>
      <t xml:space="preserve">Durante el mes de marzo, la estrategia avanzó en la consolidación de acciones y procesos articulados en los niveles estratégico, operativo y territorial, orientadas a fortalecer la incorporación delenfoque de trasnformación cultural en la agenda distrital. 
A nivel estratégico, </t>
    </r>
    <r>
      <rPr>
        <b/>
        <sz val="11"/>
        <color theme="1"/>
        <rFont val="Arial"/>
        <family val="2"/>
      </rPr>
      <t>se participó en la primera Mesa Distrital de Transformación Cultural</t>
    </r>
    <r>
      <rPr>
        <sz val="11"/>
        <color theme="1"/>
        <rFont val="Arial"/>
        <family val="2"/>
      </rPr>
      <t xml:space="preserve">, donde se presentó la propuesta de actualización del documento pedagógico del Sistema Distrital de Cuidado, incorporando enfoques de género y ecológico feminista y se diseñaron herramientas para transversalizar el enfoque en el proyecto Museo-Ciudad de los Andes
En el nivel operativo, se avanzó en la </t>
    </r>
    <r>
      <rPr>
        <b/>
        <sz val="11"/>
        <color theme="1"/>
        <rFont val="Arial"/>
        <family val="2"/>
      </rPr>
      <t>inclusión del enfoque de transformación cultural en la actualización de la Política Distrital de Familias</t>
    </r>
    <r>
      <rPr>
        <sz val="11"/>
        <color theme="1"/>
        <rFont val="Arial"/>
        <family val="2"/>
      </rPr>
      <t xml:space="preserve">, especialmente en la redistribución del trabajo de cuidado y se definieron lineamientos con DVV International para el Plan de Acción 2026 y se fortaleció la coherencia interna mediante lineamientos comunicativos y criterios comunes de monitoreo, mejorando la toma de decisiones basada en evidencia.
En el ámbito territorial, se consolidaron </t>
    </r>
    <r>
      <rPr>
        <b/>
        <sz val="11"/>
        <color theme="1"/>
        <rFont val="Arial"/>
        <family val="2"/>
      </rPr>
      <t>alianzas con actores locales clave</t>
    </r>
    <r>
      <rPr>
        <sz val="11"/>
        <color theme="1"/>
        <rFont val="Arial"/>
        <family val="2"/>
      </rPr>
      <t xml:space="preserve">, entre ellos la Biblioteca Pública de Pasquilla, el equipo de género de la Alcaldía Local de Suba, la IED República de Colombia, BibloRed, la Casa de Justicia de Kennedy y la IED José Acevedo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
</t>
    </r>
  </si>
  <si>
    <t>Entre enero y marzo de 2026, la estrategia de transformación cultural de la Secretaría Distrital de la Mujer consolidó avances en articulación interinstitucional, fortalecimiento técnico y posicionamiento del enfoque en la gestión distrital, transitando de la planeación a una implementación más estructurada.
En enero, se establecieron las bases del año mediante el balance de 2025, identificando aprendizajes, fortaleciendo alianzas y proyectando líneas de trabajo para 2026.
En febrero, se avanzó en la articulación con sectores clave como educación y desarrollo económico, así como en espacios distritales estratégicos. Paralelamente, se fortaleció la coordinación interna mediante la definición de roles, acuerdos operativos y herramientas para el equipo, y se brindó acompañamiento técnico a aliados académicos y organizaciones, mejorando la coherencia metodológica y el monitoreo.
En marzo, estos procesos se consolidaron en acciones concretas. A nivel estratégico, se participó en la Mesa Distrital de Transformación Cultural y se avanzó en la actualización del enfoque pedagógico del Sistema Distrital de Cuidado, incorporando perspectivas de género y ecológico feminista, así como en el diseño de herramientas para su transversalización en el proyecto Museo-Ciudad de los Andes. En el nivel operativo, se integró el enfoque en la Política Distrital de Familias, se definieron lineamientos con aliados para 2026 y se fortalecieron los procesos de comunicación y monitoreo. A nivel territorial, se consolidaron alianzas y se focalizaron intervenciones en territorios priorizados.</t>
  </si>
  <si>
    <t>Las acciones y herramientas desarrolladas fortalecen la oferta institucional en los territorios mediante una articulación más efectiva entre entidades y actores locales, lo que se traduce en intervenciones más pertinentes, coordinadas y sostenibles. Esto facilita que los mensajes, contenidos y estrategias lleguen de manera clara y accesible a la ciudadanía, promoviendo el acceso de mujeres y familias a procesos pedagógicos, espacios de formación y experiencias culturales orientadas a la transformación de normas sociales que reproducen desigualdades de género.
Asimismo, estas iniciativas contribuyen al reconocimiento y fortalecimiento de capacidades locales, favorecen la inclusión de enfoques diferenciales en la atención a poblaciones diversas y potencian la integración de la oferta institucional en los territorios. En conjunto, esto incrementa la efectividad de las acciones en la prevención de violencias, la redistribución del trabajo de cuidado y la garantía de los derechos de las mujeres en el Distrito.</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</si>
  <si>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</si>
  <si>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</si>
  <si>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</si>
  <si>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</si>
  <si>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</si>
  <si>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</si>
  <si>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</si>
  <si>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</si>
  <si>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En el marco del acompañamiento técnico a la formulación, implementación y seguimiento de acciones estratégicas, durane el mes de febrero se desarrollaron los siguientes procesos:
Se gestionó y desarrolló espacio de articulación con la Universidad Nacional de Colombia, orientado a trabajar con semilleros de género del campus en la línea de prevención de violencias contra las mujeres, brindando lineamientos técnicos para la incorporación del enfoque de transformación cultural.
Se sostuvo reunión de coordinación con la Fundación Prosueños Colombia para la planeación del evento programado el 15 de marzo de 2026, definiendo acciones conjuntas, criterios de caracterización de las mujeres asistentes y aspectos logísticos para la implementación.
Se acompañó el pilotaje de la acción "Oraculo del Cuidado" con el fin de apoyar el fortalecimiento metodologico de cara a su implementación en la apuesta liderada por la Universidad de Los Andes "Museo de Bogotá" que busca representar como funcionan las manzanas de cuidado en la ciudad. 
Se desarrollarón tres (3) mesas técnicas con Plural Fundación en el componente de Comunicaciones y Datos – Monitoreo, con el fin de alinear enfoques institucionales, fortalecer el sistema de seguimiento y garantizar coherencia estratégica en la implementación.
Estas acciones consolidan el acompañamiento técnico a aliados estratégicos, fortalecen la coherencia metodológica de las intervenciones y permiten realizar seguimiento articulado a la implementación de la estrategia en distintos escenarios territoriales y académicos.</t>
  </si>
  <si>
    <t xml:space="preserve">Tarea 2 </t>
  </si>
  <si>
    <r>
      <rPr>
        <sz val="10.5"/>
        <color rgb="FF000000"/>
        <rFont val="Arial"/>
      </rPr>
      <t xml:space="preserve">En el marco del fortalecimiento interinstitucional para la incorporación del enfoque de transformación cultural y de derechos humanos de las mujeres en la gestión distrital, durante el mes de marzo se desarrollaron acciones en los niveles estratégico, operativo y territorial orientadas a consolidar espacios de articulación con entidades y actores clave.
A nivel estratégico y de coordinación, el equipo participó en la primera Mesa Distrital de Transformación Cultural, escenario en el cual se presentó la propuesta de actualización del documento pedagógico de transformación cultural del Sistema Distrital de Cuidado. Esta propuesta integra un enfoque de género y ecológico feminista, y responde a la necesidad de fortalecer la visibilización de las apuestas estratégicas y técnicas en esta materia. Como complemento, se diseñó y socializó un tablero interactivo dirigido a las entidades distritales, con el propósito de recoger retroalimentación, identificar capacidades institucionales y reconocer necesidades para la implementación. Este insumo permitirá estructurar el plan operativo de actualización documental, el cual será liderado por la Secretaría Distrital de la Mujer en articulación con la Secretaría de Cultura.
A nivel operativo, y en el marco de la actualización de la Política Distrital de Familias, se participó en una reunión de concertación con la Dirección de Diseño y Políticas de Igualdad, orientada a identificar oportunidades de articulación y transversalización del enfoque de transformación cultural, particularmente en lo relacionado con la redistribución del trabajo de cuidado. Como resultado, se proyecta el desarrollo de acciones de fortalecimiento técnico y activaciones con familias durante 2026, así como la implementación de espacios de seguimiento mensual que permitan dar continuidad y sostenibilidad a esta articulación.
En el nivel externo e interinstitucional, se llevaron a cabo reuniones con </t>
    </r>
    <r>
      <rPr>
        <b/>
        <sz val="10.5"/>
        <color rgb="FF000000"/>
        <rFont val="Arial"/>
      </rPr>
      <t>DVV International</t>
    </r>
    <r>
      <rPr>
        <sz val="10.5"/>
        <color rgb="FF000000"/>
        <rFont val="Arial"/>
      </rPr>
      <t xml:space="preserve"> para la definición del Plan de Acción 2026, en el marco del memorando de entendimiento suscrito con la Secretaría Distrital de la Mujer y la Secretaría de Cultura. En este espacio se acordaron lineamientos estratégicos para el trabajo conjunto, orientados a fortalecer procesos de formación y acción territorial en transformación cultural.
De manera complementaria, a nivel territorial se avanzó en la articulación con actores locales clave, entre ellos la </t>
    </r>
    <r>
      <rPr>
        <b/>
        <sz val="10.5"/>
        <color rgb="FF000000"/>
        <rFont val="Arial"/>
      </rPr>
      <t>Biblioteca Pública de Pasquilla</t>
    </r>
    <r>
      <rPr>
        <sz val="10.5"/>
        <color rgb="FF000000"/>
        <rFont val="Arial"/>
      </rPr>
      <t xml:space="preserve">, el equipo de género de la </t>
    </r>
    <r>
      <rPr>
        <b/>
        <sz val="10.5"/>
        <color rgb="FF000000"/>
        <rFont val="Arial"/>
      </rPr>
      <t>Alcaldía Local de Suba</t>
    </r>
    <r>
      <rPr>
        <sz val="10.5"/>
        <color rgb="FF000000"/>
        <rFont val="Arial"/>
      </rPr>
      <t xml:space="preserve">, la </t>
    </r>
    <r>
      <rPr>
        <b/>
        <sz val="10.5"/>
        <color rgb="FF000000"/>
        <rFont val="Arial"/>
      </rPr>
      <t>IED República de Colombia</t>
    </r>
    <r>
      <rPr>
        <sz val="10.5"/>
        <color rgb="FF000000"/>
        <rFont val="Arial"/>
      </rPr>
      <t xml:space="preserve">, </t>
    </r>
    <r>
      <rPr>
        <b/>
        <sz val="10.5"/>
        <color rgb="FF000000"/>
        <rFont val="Arial"/>
      </rPr>
      <t>BibloRed</t>
    </r>
    <r>
      <rPr>
        <sz val="10.5"/>
        <color rgb="FF000000"/>
        <rFont val="Arial"/>
      </rPr>
      <t xml:space="preserve">, la </t>
    </r>
    <r>
      <rPr>
        <b/>
        <sz val="10.5"/>
        <color rgb="FF000000"/>
        <rFont val="Arial"/>
      </rPr>
      <t>Casa de Justicia de Kennedy</t>
    </r>
    <r>
      <rPr>
        <sz val="10.5"/>
        <color rgb="FF000000"/>
        <rFont val="Arial"/>
      </rPr>
      <t xml:space="preserve"> y la </t>
    </r>
    <r>
      <rPr>
        <b/>
        <sz val="10.5"/>
        <color rgb="FF000000"/>
        <rFont val="Arial"/>
      </rPr>
      <t>IED José Acevedo</t>
    </r>
    <r>
      <rPr>
        <sz val="10.5"/>
        <color rgb="FF000000"/>
        <rFont val="Arial"/>
      </rPr>
      <t xml:space="preserve">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</si>
  <si>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Durante el mes de marzo, el diseño de estrategias y herramientas de transversalización se orientó principalmente a la articulación de las apuestas de la línea de cuidado con el Sistema Distrital de Cuidado. En este marco, se avanzó en la exploración de modelos de intervención, criterios de visibilización y posibles acciones conjuntas, con el propósito de posicionar el enfoque de transformación cultural en torno al reconocimiento, la redistribución y la reducción del trabajo de cuidado.
Como resultado de este proceso, se diseñaron dos herramientas clave de alineación narrativa orientadas a garantizar la transversalización del enfoque de transformación cultural en el proyecto Museo-Ciudad de los Andes, previsto para su implementación en el segundo semestre de 2026. En particular, el equipo desarrolló: (i) una matriz de consistencia narrativa que articula los contenidos técnicos con los objetivos de visibilización del Sistema Distrital de Cuidado; (ii) una propuesta preliminar de agenda de contenidos; y (iii) un conjunto de exploraciones lúdico-artísticas orientadas a la apropiación ciudadana y a la visibilización de hitos estratégicos del sistema desde una perspectiva de transformación cultural.
Por otra parte, en articulación con la línea de prevención de violencias, y reconociendo como prioritaria la atención a mujeres migrantes, retornadas y en movilidad, se adelantaron espacios de trabajo con la Dirección de Enfoque Diferencial de la Secretaría Distrital de la Mujer. Como resultado, se concertó una estrategia de transversalización bidireccional orientada al fortalecimiento mutuo de capacidades, enfoques y metodologías entre equipos, con el fin de potenciar la integración del enfoque de transformación cultural y el enfoque diferencial en las intervenciones institucionales.</t>
  </si>
  <si>
    <t>En el marco del acompañamiento técnico a la formulación, implementación y seguimiento de acciones estratégicas, durante el mes de marzo se desarrollaron acciones orientadas a fortalecer la articulación interdependencias e intersecctorial para la coherencia técnica en la implementación de la estrategia de transformación cultural.
En este sentido, se realizó seguimiento y acompañamiento a la enlace de comunicaciones de la Secretaría Distrital de la Mujer, promoviendo la alineación entre los enfoques técnicos de la estrategia y su posicionamiento comunicativo. Este proceso permitió consolidar criterios compartidos para la visibilización de las apuestas institucionales, materializados en la elaboración de un documento orientador de lineamientos comunicativos y en la emisión de un documento comunicativo con ajustes y recomendaciones para la difusión de la acción de transformación cultural “Al Parque El Tunal”, fortaleciendo la consistencia narrativa entre áreas.
De manera paralela, se avanzó en la articulación técnica con los equipos responsables de la producción de las iniciativas Ruta Caleidoscopio, Sala Caleidoscopio y Laboratorio de Soluciones (Memorando de entiendimiento con Plural), mediante la realización de mesas técnicas orientadas al diseño y formulación de sus sistemas de monitoreo de cambio comportamental. Estos espacios facilitaron la construcción conjunta de criterios metodológicos, la homologación de enfoques de seguimiento y la integración de indicadores, promoviendo una lectura compartida de resultados y avances entre dependencias. Como resultado, se emitieron conceptos técnicos para cada iniciativa, asegurando su alineación con los objetivos estratégicos de transformación cultural y fortaleciendo la toma de decisiones basada en evidencia.</t>
  </si>
  <si>
    <t>Tarea No. 3</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</si>
  <si>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</si>
  <si>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</si>
  <si>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</si>
  <si>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</si>
  <si>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</si>
  <si>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</si>
  <si>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</si>
  <si>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</si>
  <si>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</si>
  <si>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</si>
  <si>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</si>
  <si>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</si>
  <si>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</si>
  <si>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</si>
  <si>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</si>
  <si>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</si>
  <si>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</si>
  <si>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</si>
  <si>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</si>
  <si>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</si>
  <si>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</si>
  <si>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</si>
  <si>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</si>
  <si>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</si>
  <si>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</si>
  <si>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</si>
  <si>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</si>
  <si>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</si>
  <si>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</si>
  <si>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</si>
  <si>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</si>
  <si>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</si>
  <si>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</si>
  <si>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</si>
  <si>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</si>
  <si>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Durante el mes de marzo se desarrollaron acciones de seguimiento, implementación y monitoreo en el marco de la Línea de Cuidado de la Estrategia de Transformaciones Culturales. En el componente de gestión, se realizaron dos reuniones de seguimiento del equipo de la Línea (13 y 20 de marzo), en las que se definieron orientaciones para la gestión administrativa y territorial, con el fin de dar cumplimiento a los compromisos suscritos y a las metas establecidas.
En el componente de implementación, el equipo desarrolló un total de 40 actividades en distintos escenarios territoriales, entre ellos Bibliotecas Públicas de Bogotá, Manzanas del Cuidado, Alcaldías Locales, Instituciones Educativas Distritales y Buses del Cuidado, entre otros. De estas, 31 correspondieron a la estrategia Laboratorio de Soluciones y 9 a la estrategia Caleidoscopio, lo que evidencia un avance en la ejecución de acciones orientadas a la sensibilización y transformación cultural en torno a la redistribución del trabajo de cuidado no remunerado.
De manera complementaria, se realizó el monitoreo de las acciones mediante la matriz de reporte de actividades, la cual funcionó como herramienta de seguimiento y orientación para la gestión territorial, administrativa y de articulación del equipo, permitiendo consolidar información relevante para la toma de decisiones y la mejora continua de las acciones implementadas.
El total de personas participantes durante el mes de marzo fueron 818.</t>
  </si>
  <si>
    <t>Entre enero y marzo se consolidaron avances en las fases de alistamiento, implementación, seguimiento y ampliación territorial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Asimismo, se desarrollaron acciones de fortalecimiento institucional del Comité de Cuidado de Mujeres de Bogotá mediante encuentros con las Consejeras Consultivas de Mujeres, favoreciendo la apropiación de roles y la continuidad organizativa.
En febrero se avanzó en la implementación del Plan Operativo a través de espacios de coordinación estratégica y seguimiento con el equipo base y territorial. Se desarrollaron acciones de sensibilización mediante metodologías participativas dirigidas a docentes y personas mayores, así como el posicionamiento del enfoque de cuidado en escenarios de articulación interinstitucional, junto con el fortalecimiento de los procesos de seguimiento y sistematización.
En marzo se consolidó la expansión de la implementación territorial mediante el desarrollo de actividades en diversos escenarios comunitarios e institucionales, fortaleciendo la articulación con actores locales y ampliando el alcance de las estrategias Laboratorio de Soluciones y Caleidoscopio. De manera complementaria, se dio continuidad a los procesos de seguimiento, monitoreo y ajuste de la gestión, consolidando herramientas para la evaluación y mejora continua.
Hasta el mes de marzo, se logró una participación acumulada de 936 personas en actividades de transformación cultural para la redistribución de trabajos de cuidado no remunerados.
En cuanto a la vinculación de personas participantes, con corte a marzo se ha alcanzado un total acumulado de participantes superior al reportado en febrero, evidenciando un crecimiento sostenido en la cobertura de las acciones de transformación cultural.</t>
  </si>
  <si>
    <t xml:space="preserve">	•	Consolidación del modelo operativo y pedagógico: la estructuración de las rutas metodológicas y su implementación progresiva fortalecieron la coherencia técnica del Plan Operativo, facilitando la ejecución articulada de las estrategias en territorio.
	•	Ampliación sostenida de la cobertura territorial: el desarrollo de actividades en diversos escenarios institucionales y comunitarios permitió incrementar el alcance de la Línea de Cuidado y fortalecer su posicionamiento en distintos espacios de intervención.
	•	Fortalecimiento de la gestión y articulación interinstitucional: las reuniones de seguimiento y la participación en escenarios locales consolidaron la coordinación del equipo y la articulación con actores territoriales, mejorando la capacidad de respuesta frente a las metas establecidas.
	•	Mejoramiento de los procesos de seguimiento y toma de decisiones: el uso de la matriz de reporte y el desarrollo de herramientas de monitoreo permitió optimizar la trazabilidad de la información, identificar oportunidades de mejora y orientar la gestión hacia resultados más efectivos.</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</si>
  <si>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</si>
  <si>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</si>
  <si>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</si>
  <si>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</si>
  <si>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</si>
  <si>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</si>
  <si>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</si>
  <si>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0"/>
        <color theme="1"/>
        <rFont val="Arial"/>
        <family val="2"/>
      </rPr>
      <t>En primer lugar, se desarrollaron las reuniones de seguimiento del equipo base de la Estrategia de Transformaciones Culturales</t>
    </r>
    <r>
      <rPr>
        <sz val="10"/>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0"/>
        <color theme="1"/>
        <rFont val="Arial"/>
        <family val="2"/>
      </rPr>
      <t>se desarrollaron espacios de seguimiento con el equipo territorial de la Línea de Cuidado</t>
    </r>
    <r>
      <rPr>
        <sz val="10"/>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</si>
  <si>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0"/>
        <color theme="1"/>
        <rFont val="Arial"/>
        <family val="2"/>
      </rPr>
      <t>espacios de sensibilización con distintos grupos poblacionales, entre ellos docentes y actores institucionales, mediante la implementación de la metodología “¿Usted qué haría?”</t>
    </r>
    <r>
      <rPr>
        <sz val="10"/>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0"/>
        <color theme="1"/>
        <rFont val="Arial"/>
        <family val="2"/>
      </rPr>
      <t>se participó en  la primera sesión del Comité Operativo Local para las Familias – COLFA de la localidad de Usaquén,</t>
    </r>
    <r>
      <rPr>
        <sz val="10"/>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0"/>
        <color theme="1"/>
        <rFont val="Arial"/>
        <family val="2"/>
      </rPr>
      <t>En complemento, los días 24 y 26 de febrero se implementó la metodología "De la experiencia al autocuidado" en el Centro Día La Casa del Árbol,</t>
    </r>
    <r>
      <rPr>
        <sz val="10"/>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</si>
  <si>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0"/>
        <color theme="1"/>
        <rFont val="Arial"/>
        <family val="2"/>
      </rPr>
      <t>diligenciamiento y actualización de la matriz de reporte de actividades</t>
    </r>
    <r>
      <rPr>
        <sz val="10"/>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0"/>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0"/>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0"/>
        <color theme="1"/>
        <rFont val="Arial"/>
        <family val="2"/>
      </rPr>
      <t>se diseñaron versiones preliminares de tableros de encuesta pre y post como herramientas para la medición de resultados</t>
    </r>
    <r>
      <rPr>
        <sz val="10"/>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</si>
  <si>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</si>
  <si>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</si>
  <si>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</si>
  <si>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Durante el mes de marzo se dio continuidad a la implementación y seguimiento del Plan Operativo de la Línea de Cuidado de la Estrategia de Transformaciones Culturales, consolidando los procesos de articulación y gestión definidos en los meses anteriores.
En este periodo se desarrollaron acciones orientadas a fortalecer el esquema de seguimiento y coordinación del plan operativo. En primer lugar, se llevaron a cabo reuniones de seguimiento del equipo base de la Estrategia de Transformaciones Culturales, realizadas los días 3,10, 17, 19 y 24 de marzo, en las que se revisaron los avances y alertas frente al plan de acción, se definieron orientaciones estratégicas para la implementación de actividades priorizadas como los prototipados y monitoreo de avance de la Línea de Cuidado, la realización de la actividad de la ETC en el Parque El Tunal y los aspectos logísticos y operativos de la participación en la actividad del 8M, y se establecieron lineamientos para la gestión administrativa y logística de las acciones territoriales de la Línea de Cuidado. 
De manera complementaria, se desarrollaron espacios de seguimiento con el equipo territorial de la Línea de Cuidado, orientados a la planeación de actividades, el fortalecimiento de los mecanismos de reporte y la definición de criterios para la sistematización de la gestión territorial. Estos espacios permitieron ajustar la programación de las acciones en territorio, fortalecer la coordinación interna del equipo y garantizar la coherencia entre las acciones implementadas y los lineamientos establecidos en el plan operativo. Se realizaron el 13 y el 20 de marzo.
Asimismo, se avanzó en los procesos de articulación necesarios para dar cumplimiento a lo planeado en la gestión territorial de la Línea con actores como Biblored, Alcaldía Local de Suba, Mesa de Orientadores de la localidad de Engativá y  Universidad de los Andes, contribuyendo al cumplimiento de las metas establecidas y al fortalecimiento de la gestión técnica y operativa de la Línea de Cuidado. También, con respecto de procesos internos, se realizaron reuniones con el equipo del Sistema Distrital de Cuidado, específicamente con el equipo del Modelo de Asistencia Personal (MAP) y Cuidados Comunitarios, consolidando frentes de trabajo que desde la gestión interna de la Secretaría llevará al cumplimiento a satisfacción del plan operativo.</t>
  </si>
  <si>
    <t>Durante el mes de marzo se desarrollaron acciones de implementación territorial orientadas a la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espacios de activación con distintos grupos poblacionales, entre ellos niñas niños y adolescentes a través de la estrategia Caleidoscopio, y servidoras públicas, personas mayores y personas ciuidadoras a través de la estrategia Laboratorio de Soluciones, esto mediante la implementación de las metodologías como "A cuidar se aprende", "¿Cuántas manos se necesitan para cuidar?", "Círculo de emociones", "Misión Cuidado", "Manos a la obra en este mundo al revés", entre otras. Algunos de los  escenarios en los que se realizaron estas actividades fueron la Alcaldía Local de Suba, Manzanas del Cuidado, Buses del Cuidado, la Red de Bibliotecas Públicas de Bogotá, IED Jose Maria Restrepo, Jardín Infantil Ideando, Salón Comunal El Tejar, Universidad Central, Parque El Tunal, IED Jorge Mario Bergoglio, el CEFE San Cristóbal, Colegio Margarita Bosco, entre otros, en donde se desarrollaron ejercicios participativos que permitieron identificar situaciones relacionadas con la sobrecarga de cuidado y generar reflexiones en torno a la redistribución de estas tareas en los entornos familiares y comunitarios.
Asimismo, se adelantaron acciones en espacios de articulación interinstitucional en los que se socializó el enfoque de la Estrategia de Transformaciones Culturales y se promovieron reflexiones sobre la relación entre las desigualdades de género y la distribución del tiempo de cuidado, contribuyendo al posicionamiento del tema en escenarios de gestión territorial.
Con la implementación de estas jornadas, 40 en total, se alcanzó durante el mes de marzo una participación total de 818 personas, de las cuales 487 corresponde a actividades de Laboratorio de Soluciones y 331 a Caleidoscopio.
Estas acciones permitieron fortalecer procesos de activación comunitaria, visibilizar brechas en la distribución del cuidado y promover el diálogo colectivo sobre la corresponsabilidad en el trabajo de cuidado no remunerado.</t>
  </si>
  <si>
    <t>Durante el mes de marzo se desarrollaron acciones orientadas al seguimiento, evaluación y sistematización de la implementación de las actividades de la Línea de Cuidado de la Estrategia de Transformaciones Culturales. Este proceso se llevó a cabo principalmente mediante el diligenciamiento y actualización de la matriz de reporte de actividades,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se desarrollaron espacios de seguimiento y orientación técnica como las reuniones para el sistema de evaluación con Fundación Plural, realizadas el 4, 11 y 25 de marzo, en las que se establecieron lineamientos para el monitoreo y la sistematización de las actividades implementadas por la Línea en lo que corresponde al proyecto cofinanciado por el BID y Equimundo. En estos espacios se revisaron criterios para el registro, análisis y uso de la información con el fin de fortalecer los procesos de evaluación y generación de aprendizajes institucionales.
Estas acciones contribuyen a mejorar la trazabilidad de la información, fortalecer los procesos de evaluación interna y orientar la toma de decisiones para la mejora continua de las acciones de transformación cultural.</t>
  </si>
  <si>
    <t>El 25 de marzo se llevó a cabo la sesión ordinaria de la mesa coordinadora del CCMB. Se desarrollaron dos sesiones virtuales con acompañamiento de la Secretaría Técnica para la construcción del plan de acción anual del espacio autónomo: 11 y 13 de marzo.
Se enviaron las siguientes invitaciones a las Consejeras Consultivas: Audiencia Pública de rendición de cuentas de la administración distrital  2025; Velatón "No más violencia contra las mujeres; a la proyección de la película “Ana Rosa” en la Cinemateca; y al lanzamiento de la Unidad de Representación de Victimas por Violencias Basadas en Género o por Prejuicio de la Defensoría del Pueblo Regional Bogotá.
Se adelantaron las siguientes actividades:
· Aplicación del instrumento de caracterización al Consejo Consultivo de Mujeres, con el fin de identificar intereses y necesidades
· Construcción del documento de propuesta formativa con temas priorizados por el CCMB
· Implementación de dos (2) sesiones de fortalecimiento técnico realizadas los días 20 y 27 de marzo, el primero dirigido a la construcción de espacio de reconocimiento, enfocado en el fortalecimiento de habilidades relacionales y la construcción de acuerdos iniciales para el trabajo colectivo y la segunda sesión sobre la Política Pública de Mujeres y Equidad de Género (PPMYEG) y su plan de acción.
· Reuniones de articulación con otras dependencias de la SDMujer, orientadas a la coordinación y al desarrollo de acciones conjuntas para el fortalecimiento del CCMB en el marco del plan de formación: 02 de marzo, 16 de marzo y 26 de marzo.
De igual manera en el marco del fortalecimiento a la instancia, se actualizó la propuesta de la ruta metodológica orientada a la revisión y modificación de los Decretos 364 de 2021 y 304 de 2023, normativas que reglamentan el funcionamiento y el proceso eleccionario del CCMB. Esta ruta establece los criterios de análisis jurídico y técnico, así como las fases de contraste operativo, revisión normativa y construcción participativa. Así mismo, se inició la implementación de dicha ruta mediante la identificación preliminar de elementos técnicos y jurídicos susceptibles de ajuste, a partir del análisis comparado de los decretos vigentes y de las situaciones operativas</t>
  </si>
  <si>
    <t>Tarea 1. Marzo</t>
  </si>
  <si>
    <t>Tarea 2. Marzo</t>
  </si>
  <si>
    <t>Tarea 3. Marzo</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</si>
  <si>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</si>
  <si>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</si>
  <si>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</si>
  <si>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</si>
  <si>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</si>
  <si>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</si>
  <si>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</si>
  <si>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rPr>
        <sz val="11"/>
        <color rgb="FF000000"/>
        <rFont val="Arial"/>
        <family val="2"/>
      </rP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rgb="FF000000"/>
        <rFont val="Arial"/>
        <family val="2"/>
      </rPr>
      <t>(4) encuentros comunitarios</t>
    </r>
    <r>
      <rPr>
        <sz val="11"/>
        <color rgb="FF000000"/>
        <rFont val="Arial"/>
        <family val="2"/>
      </rPr>
      <t xml:space="preserve"> en febrero, con la </t>
    </r>
    <r>
      <rPr>
        <b/>
        <sz val="11"/>
        <color rgb="FF000000"/>
        <rFont val="Arial"/>
        <family val="2"/>
      </rPr>
      <t>participación de 103 personas</t>
    </r>
    <r>
      <rPr>
        <sz val="11"/>
        <color rgb="FF000000"/>
        <rFont val="Arial"/>
        <family val="2"/>
      </rPr>
      <t>, y se han realizado ajustes metodológicos que fortalecen la coherencia entre señales de riesgo, brechas culturales y prácticas concretas de acompañamiento empático y sostenido.</t>
    </r>
  </si>
  <si>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</si>
  <si>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r>
      <rPr>
        <b/>
        <sz val="11"/>
        <color theme="1"/>
        <rFont val="Arial"/>
        <family val="2"/>
      </rPr>
      <t>Durante el mes de marzo se desarrollaron doce (12) encuentros comunitarios y activaciones territoriales en el marco de la estrategia Tu Voz, transformar el dolor en prevención, alcanzando la participación de 384 personas, de las cuales 282 fueron mujeres</t>
    </r>
    <r>
      <rPr>
        <sz val="11"/>
        <color theme="1"/>
        <rFont val="Arial"/>
        <family val="2"/>
      </rPr>
      <t xml:space="preserve">. La implementación se concentró principalmente en la metodología Tu Voz Sostiene; se realizó una acción de Tu Voz Reconoce con población adolescente para la comprensión del ciclo de la violencia, así como dos acciones adicionales (caracterización y Tu Voz Acompaña) con estudiantes de la IED Las Américas, profundizando en prácticas de acompañamiento. Estas actividades se desplegaron en diversas localidades priorizadas de Bogotá y contaron con articulación con universidades, instituciones educativas y organizaciones sociales, consolidando presencia territorial y trabajo interinstitucional.
Paralelamente, se avanzó en el fortalecimiento metodológico de la estrategia mediante el </t>
    </r>
    <r>
      <rPr>
        <b/>
        <sz val="11"/>
        <color theme="1"/>
        <rFont val="Arial"/>
        <family val="2"/>
      </rPr>
      <t>ajuste de la ruta pedagógica y la consolidación de una propuesta de indicadores orientada a mejorar el seguimiento de resultados e impactos.</t>
    </r>
    <r>
      <rPr>
        <sz val="11"/>
        <color theme="1"/>
        <rFont val="Arial"/>
        <family val="2"/>
      </rPr>
      <t xml:space="preserve"> Esta apuesta prioriza procesos pedagógicos secuenciales, mediciones simples e integradas (pre–post), y el uso de herramientas cualitativas y participativas que permiten identificar cambios en actitudes, narrativas y prácticas de acompañamiento  mujeres inmersas en ciclos de violencia. Asimismo, se promovió la simplificación de instrumentos, el uso de registros colectivos y bitácoras de campo, y la incorporación de escalas de medición del nivel de involucramiento, con el fin de garantizar información útil, viable y alineada con los objetivos de transformación cultural, sin afectar el desarrollo pedagógico ni las condiciones operativas del trabajo en territorio.</t>
    </r>
  </si>
  <si>
    <r>
      <t xml:space="preserve">Al cierre acumulado de febrero y marzo, la Línea de Prevención de Violencias contra las Mujeres evidencia avances significativos tanto en la consolidación metodológica como en la implementación territorial de la estrategia Tu Voz, transformar el dolor en prevención. En febrero se establecieron las bases operativas y metodológicas para la vigencia 2026, orientadas a la prevención del feminicidio, incluyendo el ajuste y pilotaje de la metodología Tu Voz Sostiene en espacio público, el fortalecimiento de herramientas para redes de apoyo y el diseño de instrumentos de medición enfocados en activación emocional, disposición al cambio y reconocimiento de barreras culturales.
</t>
    </r>
    <r>
      <rPr>
        <b/>
        <sz val="11"/>
        <color theme="1"/>
        <rFont val="Arial"/>
        <family val="2"/>
      </rPr>
      <t>La estrategia amplió su alcance a 16 encuentros y activaciones territoriales, logrando una participación acumulada de 487 personas</t>
    </r>
    <r>
      <rPr>
        <sz val="11"/>
        <color theme="1"/>
        <rFont val="Arial"/>
        <family val="2"/>
      </rPr>
      <t>. La implementación se concentró en Tu Voz Sostiene, complementada con acciones de Tu Voz Reconoce y Tu Voz Acompaña, incorporando población adolescente y diversificando los escenarios de intervención en múltiples localidades priorizadas de Bogotá, en articulación con actores institucionales y comunitarios. era paralela, se consolidaron ajustes en la ruta pedagógica y en la propuesta de indicadores, orientados a mediciones más simples, participativas y útiles, que permiten evidenciar cambios en narrativas, actitudes y prácticas de acompañamiento, fortaleciendo así la trazabilidad, calidad y sostenibilidad de la estrategia en el territorio.</t>
    </r>
  </si>
  <si>
    <t>En lo comunitario, ha fortalecido la capacidad de las redes de apoyo para identificar señales de riesgo y actuar desde un acompañamiento empático, informado y no revictimizante, promoviendo cambios en narrativas y actitudes frente a las violencias contra las mujeres. En lo metodológico, ha permitido consolidar una ruta pedagógica más coherente y secuencial, junto con instrumentos de medición más simples, participativos y útiles, que mejoran la trazabilidad de los procesos y la comprensión de los cambios generados en las personas participantes. Finalmente, en lo operativo e institucional, ha ampliado la cobertura territorial, fortalecido la articulación con actores comunitarios y entidades aliadas, y mejorado la capacidad del equipo para implementar acciones sostenibles, pertinentes y con mayor impacto en la prevención del feminicidio.</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</si>
  <si>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</si>
  <si>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</si>
  <si>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</si>
  <si>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</si>
  <si>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</si>
  <si>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</si>
  <si>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</si>
  <si>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t>
  </si>
  <si>
    <t>Tarea 3: actualización del diseño metodlógico de Tu Voz Sostiene</t>
  </si>
  <si>
    <r>
      <rPr>
        <sz val="11"/>
        <color rgb="FF000000"/>
        <rFont val="Arial"/>
        <family val="2"/>
      </rPr>
      <t xml:space="preserve">Durante el mes de marzo, se realizaron un total de </t>
    </r>
    <r>
      <rPr>
        <b/>
        <sz val="11"/>
        <color rgb="FF000000"/>
        <rFont val="Arial"/>
        <family val="2"/>
      </rPr>
      <t>doce (12) encuentros comunitarios y activaciones territoriales para la implementación de la estrategia para la prevención del feminicidio "Tu Voz, transformar el dolor en prevención" con un total de  384 personas - 282 mujeres.</t>
    </r>
    <r>
      <rPr>
        <sz val="11"/>
        <color rgb="FF000000"/>
        <rFont val="Arial"/>
        <family val="2"/>
      </rPr>
      <t xml:space="preserve"> De ese total, nueve (9) acciones correspondieron a la implementación de la metodología Tu Voz Sostiene, dirigida a las redes de apoyo y la identificación de señales de riesgo de violencia y la apropiación de herramientas de acompañamiento empaticas con un total de 288 personas siendo 213 mujeres.Se implementó una (1) acción de Tu Voz Reconoce con adolescentes para el reconocimiento del ciclo de la violencia con 26 adolescentes 19 de ellas mujeres; y por ultimo dos (2) acciónes, una de caracterizacion y otra de Tu Voz Acompaña con 35 adolescentes de la IED LAs Americas, 20 de ellas mujeres. 
Estas implementaciones se realizaron en las localidades de Usme, Barrios Unidos, Santa Fe, Suba, Los Mártires, Engativá, Ciudad Bolívar, Engativá, Ciudad Bolívar, Kennedy y Tunjuelito articuladas con la Universidad Distrital, Universidad Minuto de Dios, Universidad Libre Instituciones Educativas Distritales, Biblioteca de Pasquilla, voluntariado de la Cruz Roja.</t>
    </r>
  </si>
  <si>
    <t>En el marco de la Estrategia de Transformación Cultural, durante el periodo se avanzó en la definición del sistema de medición para la Línea de Prevención de Violencias, orientado a fortalecer el seguimiento a resultados e impactos mediante herramientas simples, pertinentes y coherentes con las dinámicas territoriales y pedagógicas.
Para la estrategia de prevención del feminicidio “Tu Voz, transformar el dolor en prevención”, se estructuraron indicadores centrados en el reconocimiento de acciones transformadoras y en la identificación de cambios en actitudes y comportamientos asociados al acompañamiento empático, informado y sostenido frente a las violencias. Este sistema se articuló a procesos pedagógicos secuenciales, incorporando momentos de línea base, reflexión colectiva y cierre con re-medición o registro de compromisos, priorizando la usabilidad de la información y evitando la sobrecarga operativa.
Como parte del proceso, se integraron herramientas cualitativas y gradientes de medición —como escalas de involucramiento y dispositivos visuales— que permitieron captar niveles de apropiación, profundidad del acompañamiento y transformaciones en prácticas y narrativas. La sistematización se proyectó a través de bitácoras de campo, registros colectivos y ejercicios de categorización, fortaleciendo la lectura de resultados desde lo territorial.
Este proceso fue retroalimentado para garantizar que el sistema de medición fuera claro, accionable e integrado a las metodologías existentes. En esta línea, se priorizaron esquemas de medición pre–post, instrumentos ágiles y colectivos, y un enfoque orientado a evidenciar cambios reales sin afectar el desarrollo de las sesiones ni las capacidades operativas de los equipos.
En conjunto, se continúa trabajando en la consolidación de un sistema de medición orientado a la toma de decisiones basada en evidencia, equilibrando rigor técnico y viabilidad operativa, y permitiendo dar cuenta de transformaciones culturales en contextos comunitarios.</t>
  </si>
  <si>
    <r>
      <rPr>
        <sz val="11"/>
        <color rgb="FF000000"/>
        <rFont val="Arial"/>
        <family val="2"/>
      </rPr>
      <t xml:space="preserve">La ruta pedagógica de la estrategia para la prevención del feminicidio </t>
    </r>
    <r>
      <rPr>
        <i/>
        <sz val="11"/>
        <color rgb="FF000000"/>
        <rFont val="Arial"/>
        <family val="2"/>
      </rPr>
      <t>Tu Voz Transforma el dolor en prevención</t>
    </r>
    <r>
      <rPr>
        <sz val="11"/>
        <color rgb="FF000000"/>
        <rFont val="Arial"/>
        <family val="2"/>
      </rPr>
      <t xml:space="preserve"> para 2026 para el mes de marzo propuso la reorganización metodológica basada en procesos pedagógicos secuenciales de la estrategia Tu Voz, con el propósito de garantizar mayor coherencia, trazabilidad y cumplimiento de objetivos en la prevención del feminicidio. En ese orden se propuso un proceso de 3 sesiones (identificación del riesgo, comprensión del ciclo de la violencia y herramientas de acompañamiento) —Tu Voz Sostiene, Reconoce, y Tu Voz Acompaña orientadas a identificar señales de riesgo, comprender el ciclo de la violencia, transformar narrativas sociales y promover intervenciones comunitarias. Y en los casos que se identifiquen, el proceso culmina on la acción comunitaria de transformación y consolidación de compromisos colectivos - Tu Voz Transforma. 
Esta ruta definió los territorios priorizados con mayor riesgo de feminicidio en Bogotá (especialmente localidades del sur y noroccidente) y grupos poblacionales estratégicos como mujeres migrantes, adolescentes y grupos masculinizados, promoviendo articulaciones institucionales y comunitarias. Finalmente, la ruta definió la organización operativa del equipo territorial por duplas y metas de cobertura para el 2026 orientadas a fortalecer la implementación, el alcance y la sostenibilidad de la estrategia en los territorios.</t>
    </r>
  </si>
  <si>
    <t>Tarea 2</t>
  </si>
  <si>
    <t xml:space="preserve">Tarea 3 </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</si>
  <si>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</si>
  <si>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</si>
  <si>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</si>
  <si>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</si>
  <si>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</si>
  <si>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Se continua con el acompañamiento técnico de la Submesa para la garantia de derechos y a las consejeras territoriales de organizaciones de mujeres, con las cuales se proyecta realizar el plan de trabajo 2026 Se realizó la primera submesa del año y acompañamiento a PMU. Se realiza informe de gestión CTPD</t>
  </si>
  <si>
    <t>Se fortaleció el acompañamiento técnico a espacios de articulación institucional como la Submesa de Garantía de Derechos y a las consejeras de organizaciones de mujeres del CTPD. La SCPI participa en las reuniones de la submesa y en los PMU convocados por Secretraría de Gobierno. Se han contactado las consejeras CTPD y se les ha convocado a reuniones de trabajo.</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</si>
  <si>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</si>
  <si>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</si>
  <si>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</si>
  <si>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</si>
  <si>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</si>
  <si>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</si>
  <si>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Durante el mes de marzo se desarrollaron dos (2) mesas de trabajo, una con las entidades que acompañan y brindan atención a NNA y con dependencias de la policía. Estás hacen parte de las mesas propuestas para apoyar el proceso de construcción del “ Protocolo para la prevención, atención y seguimiento de las VBG y por prejuicio en espacios de manifestación pública”
También se participó de las reuniones de la Submesa de Género donde se organizaron las movilizaciones para el 15M “Gran Movilización”. Aquí se realizó la articulación con las convocantes “Somos un Rostro Colectivo” quienes compartieron la propuesta de ruta, y por parte de las entidades se destinaron los recursos humanos para el acompañamiento territorial. Como resultado de este espacio la Secretaría de la Mujer desde la Subsecretaría del Cuidado y Políticas de Igualdad gestiono para poder acompañar con siete (7) profesionales en terreno y dos (2) en PMU. Finalmente, desde la SCPI se presenta el primer informe trimestral de esta instancia.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</si>
  <si>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marzo se realizó el primer informe trimestral de acompañamiento a esta instancia. Se continúan realizando articulaciones para poder tener un acercamiento y dialogo efectivo con las directivas del CTPD.</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</si>
  <si>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</si>
  <si>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</si>
  <si>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</si>
  <si>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</si>
  <si>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</si>
  <si>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</si>
  <si>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</si>
  <si>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</si>
  <si>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</si>
  <si>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</si>
  <si>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</si>
  <si>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</si>
  <si>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</si>
  <si>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</si>
  <si>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</si>
  <si>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</si>
  <si>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</si>
  <si>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</si>
  <si>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</si>
  <si>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</si>
  <si>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</si>
  <si>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 xml:space="preserve">Durante marzo de 2026, la Estrategia de Transformaciones Culturales consolidó avances en los componentes estratégico, técnico, operativo y territorial, fortaleciendo la gestión interna, la articulación interinstitucional y la implementación en territorio, en coherencia con las líneas de cuidado y prevención de violencias contra las mujeres.
En el componente interno, se institucionalizaron espacios periódicos de seguimiento y toma de decisiones que permitieron identificar barreras operativas y definir criterios de priorización basados en impacto, metas y capacidad operativa. Esto facilitó una gestión más estratégica, optimizando recursos y evitando sobrecargas. Asimismo, se elaboraron insumos técnicos como matrices de barreras y balances territoriales, y se promovieron ajustes en la distribución de cargas del equipo, fortaleciendo su eficiencia.
En el componente técnico, se ajustaron metodologías clave, incluyendo la iniciativa “Tu Voz Amplifica” y el componente Caleidoscopio, asegurando coherencia y alineación con los objetivos de la estrategia.
A nivel interinstitucional, se participó en la Mesa Distrital de Transformación Cultural, donde se presentó la actualización del enfoque pedagógico del Sistema Distrital de Cuidado, y se diseñó un tablero interactivo para su retroalimentación. También se avanzó en la articulación con la Política Distrital de Familias y en acuerdos con aliados como DVV International para el plan de acción 2026.
En el nivel territorial, se fortalecieron alianzas con actores clave y se focalizaron acciones en territorios priorizados. Se desarrollaron 40 jornadas de sensibilización sobre redistribución del cuidado, con 818 participantes, promoviendo la corresponsabilidad en entornos comunitarios.
En prevención de violencias, se realizaron 12 encuentros comunitarios de la estrategia “Tu Voz”, con 384 participantes, fortaleciendo capacidades para el acompañamiento empático y la identificación de riesgos. Paralelamente, se avanzó en la definición del sistema de indicadores y en la estructuración de la ruta pedagógica 2026.
Finalmente, se fortalecieron los procesos de seguimiento y evaluación mediante herramientas de reporte y el desarrollo del sistema de monitoreo, mejorando la toma de decisiones basada en evidencia.
En conjunto, estos avances consolidan las bases técnicas y operativas de la estrategia, fortaleciendo su capacidad de implementación e impacto en la ciudad.
</t>
  </si>
  <si>
    <t xml:space="preserve">Durante el mes de marzo, la implementación de la Estrategia de Transformaciones Culturales generó beneficios relevantes en los niveles institucional, técnico, metodológico, territorial y comunitario, contribuyendo al fortalecimiento de capacidades, la mejora en la gestión y la promoción de cambios culturales frente al cuidado y la prevención de violencias.
En el nivel institucional, se fortaleció la capacidad de planeación y toma de decisiones del equipo mediante la identificación de barreras operativas y la definición de criterios de priorización, lo que permitió optimizar el uso de recursos, evitar la sobrecarga operativa y orientar las acciones hacia resultados estratégicos. Asimismo, se mejoró la coordinación interna y la eficiencia en la gestión a través de la consolidación de espacios sistemáticos de seguimiento.
En el nivel interinstitucional, se robustecieron los procesos de articulación con entidades distritales, organizaciones y actores territoriales, facilitando la alineación de agendas, la complementariedad de acciones y la proyección de iniciativas conjuntas. Esto permitió ampliar el alcance de la Estrategia, fortalecer su posicionamiento y generar condiciones para su sostenibilidad.
En el nivel técnico y metodológico, se mejoró la calidad de las intervenciones mediante el ajuste y fortalecimiento de herramientas pedagógicas, metodologías participativas y lineamientos operativos, garantizando mayor coherencia, pertinencia y efectividad en la implementación de las acciones en territorio.
En el nivel territorial y comunitario, las acciones desarrolladas beneficiaron directamente a la ciudadanía mediante procesos de sensibilización y formación que promovieron la reflexión sobre la redistribución del trabajo de cuidado y la prevención de violencias contra las mujeres. Estas intervenciones fortalecieron las capacidades individuales y colectivas para reconocer desigualdades de género, fomentar la corresponsabilidad en el cuidado y promover prácticas de acompañamiento empático en situaciones de violencia.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</si>
  <si>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</si>
  <si>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</si>
  <si>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</si>
  <si>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</si>
  <si>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</si>
  <si>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</si>
  <si>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</si>
  <si>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</si>
  <si>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</si>
  <si>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</si>
  <si>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</si>
  <si>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</si>
  <si>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</si>
  <si>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</si>
  <si>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</si>
  <si>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</si>
  <si>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</si>
  <si>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</si>
  <si>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</si>
  <si>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</si>
  <si>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</si>
  <si>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</si>
  <si>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</si>
  <si>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</si>
  <si>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</si>
  <si>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</si>
  <si>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</si>
  <si>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</si>
  <si>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</si>
  <si>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</si>
  <si>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</si>
  <si>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</si>
  <si>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</si>
  <si>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</si>
  <si>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</si>
  <si>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</si>
  <si>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</si>
  <si>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</si>
  <si>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</si>
  <si>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</si>
  <si>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</si>
  <si>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</si>
  <si>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</si>
  <si>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</si>
  <si>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</si>
  <si>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</si>
  <si>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</si>
  <si>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</si>
  <si>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</si>
  <si>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</si>
  <si>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</si>
  <si>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</si>
  <si>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</si>
  <si>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</si>
  <si>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</si>
  <si>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</si>
  <si>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</si>
  <si>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</si>
  <si>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</si>
  <si>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</si>
  <si>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</si>
  <si>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</si>
  <si>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</si>
  <si>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</si>
  <si>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</si>
  <si>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</si>
  <si>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</si>
  <si>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</si>
  <si>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</si>
  <si>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</si>
  <si>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</si>
  <si>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</si>
  <si>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</si>
  <si>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</si>
  <si>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</si>
  <si>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</si>
  <si>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</si>
  <si>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</si>
  <si>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</si>
  <si>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</si>
  <si>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</si>
  <si>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</si>
  <si>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</si>
  <si>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</si>
  <si>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</si>
  <si>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</si>
  <si>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</si>
  <si>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</si>
  <si>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Durante el mes de marzo se desarrollaron acciones de implementación territorial orientadas a la reflexión sobre la redistribución del trabajo de cuidado no remunerado, mediante metodologías participativas que promueven la corresponsabilidad en los hogares y comunidades.
Las actividades se dirigieron a diversos grupos poblacionales, incluyendo niñas, niños y adolescentes a través de la estrategia Caleidoscopio, y servidoras públicas, personas mayores y personas cuidadoras mediante Laboratorio de Soluciones, en escenarios institucionales y comunitarios como Manzanas del Cuidado, Bibliotecas Públicas, instituciones educativas, universidades y espacios locales. A través de estas jornadas se propiciaron ejercicios participativos que permitieron identificar situaciones de sobrecarga de cuidado y generar reflexiones sobre su redistribución.
En total, se realizaron 40 actividades que contribuyeron al posicionamiento del enfoque de cuidado en escenarios territoriales e interinstitucionales. Como resultado, se alcanzó una participación de 818 personas, de las cuales 487 corresponden a la estrategia Laboratorio de Soluciones y 331 a Caleidoscopio, evidenciando un crecimiento significativo en la cobertura y el alcance de las acciones de transformación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</si>
  <si>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</si>
  <si>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</si>
  <si>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</si>
  <si>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</si>
  <si>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</si>
  <si>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</si>
  <si>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</si>
  <si>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</si>
  <si>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</si>
  <si>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</si>
  <si>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</si>
  <si>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</si>
  <si>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</si>
  <si>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</si>
  <si>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</si>
  <si>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</si>
  <si>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</si>
  <si>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</si>
  <si>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</si>
  <si>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</si>
  <si>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</si>
  <si>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</si>
  <si>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</si>
  <si>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</si>
  <si>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</si>
  <si>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</si>
  <si>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</si>
  <si>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</si>
  <si>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</si>
  <si>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</si>
  <si>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</si>
  <si>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</si>
  <si>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</si>
  <si>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</si>
  <si>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</si>
  <si>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</si>
  <si>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</si>
  <si>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</si>
  <si>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</si>
  <si>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</si>
  <si>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</si>
  <si>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</si>
  <si>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</si>
  <si>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</si>
  <si>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</si>
  <si>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</si>
  <si>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</si>
  <si>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</si>
  <si>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</si>
  <si>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</si>
  <si>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</si>
  <si>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</si>
  <si>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</si>
  <si>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</si>
  <si>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</si>
  <si>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</si>
  <si>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</si>
  <si>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</si>
  <si>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</si>
  <si>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</si>
  <si>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</si>
  <si>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</si>
  <si>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</si>
  <si>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</si>
  <si>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</si>
  <si>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</si>
  <si>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</si>
  <si>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</si>
  <si>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</si>
  <si>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</si>
  <si>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</si>
  <si>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</si>
  <si>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</si>
  <si>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</si>
  <si>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</si>
  <si>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</si>
  <si>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</si>
  <si>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</si>
  <si>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</si>
  <si>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</si>
  <si>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</si>
  <si>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</si>
  <si>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</si>
  <si>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</si>
  <si>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</si>
  <si>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</si>
  <si>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</si>
  <si>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</si>
  <si>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</si>
  <si>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</si>
  <si>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</si>
  <si>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</si>
  <si>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</si>
  <si>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</si>
  <si>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</si>
  <si>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</si>
  <si>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</si>
  <si>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</si>
  <si>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</si>
  <si>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</si>
  <si>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</si>
  <si>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</si>
  <si>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</si>
  <si>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</si>
  <si>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</si>
  <si>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</si>
  <si>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</si>
  <si>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</si>
  <si>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</si>
  <si>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</si>
  <si>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</si>
  <si>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</si>
  <si>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</si>
  <si>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</si>
  <si>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</si>
  <si>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</si>
  <si>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</si>
  <si>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</si>
  <si>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</si>
  <si>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</si>
  <si>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</si>
  <si>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</si>
  <si>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</si>
  <si>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</si>
  <si>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</si>
  <si>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</si>
  <si>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</si>
  <si>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</si>
  <si>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</si>
  <si>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</si>
  <si>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</si>
  <si>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</si>
  <si>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</si>
  <si>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</si>
  <si>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</si>
  <si>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t>Con corte a marzo de 2026, la Estrategia de Transformaciones Culturales registra avances en el fortalecimiento de sus capacidades técnicas, operativas y territoriales, mejorando la calidad, pertinencia y sostenibilidad de las acciones dirigidas a la ciudadanía.
Se consolidó un sistema de seguimiento mediante mesas de trabajo periódicas que permitió priorizar acciones según su impacto territorial, cumplimiento de metas y viabilidad operativa, fortaleciendo la toma de decisiones y el uso eficiente de los recursos públicos.
En el componente metodológico, se ajustó la herramienta pedagógica “Tu voz transforma el dolor en prevención”, fortaleciendo su enfoque en prevención del feminicidio y acompañamiento comunitario. También se brindó asistencia técnica al componente Caleidoscopio para garantizar su coherencia pedagógica con niños, niñas y adolescentes.
Se fortalecieron alianzas con entidades como DVV International, Fundación Plural, BibloRed, Universidad de los Andes, alcaldías locales, colegios distritales y el Sistema Distrital de Cuidado, ampliando la cobertura territorial.
En la línea de cuidado, se realizaron 42 jornadas pedagógicas con 936 participantes, promoviendo corresponsabilidad, redistribución del cuidado no remunerado y equidad de género.
En prevención de violencias, se desarrollaron 16 acciones territoriales con 487 participantes, fortaleciendo redes de apoyo y la transformación de narrativas frente a las violencias basadas en género.
Finalmente, se fortaleció el sistema de monitoreo con instrumentos que mejoran la trazabilidad, la toma de decisiones y la rendición de cuentas sobre los cambios de comportamiento promovidos, permitiendo que la ciudadanía comprenda mejor qué se hace y cuáles son sus resultados.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</si>
</sst>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 numFmtId="175" formatCode="_-* #,##0.0\ _€_-;\-* #,##0.0\ _€_-;_-* &quot;-&quot;??\ _€_-;_-@_-"/>
  </numFmts>
  <fonts count="8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0"/>
      <color theme="1"/>
      <name val="Arial"/>
      <family val="2"/>
    </font>
    <font>
      <i/>
      <sz val="11"/>
      <color rgb="FF000000"/>
      <name val="Arial"/>
      <family val="2"/>
    </font>
    <font>
      <sz val="12"/>
      <color theme="1"/>
      <name val="Aptos"/>
      <family val="2"/>
      <charset val="1"/>
    </font>
    <font>
      <sz val="11"/>
      <color rgb="FF242424"/>
      <name val="Arial"/>
      <family val="2"/>
    </font>
    <font>
      <sz val="11"/>
      <color rgb="FF000000"/>
      <name val="Arial"/>
    </font>
    <font>
      <sz val="10.5"/>
      <color rgb="FF000000"/>
      <name val="Arial"/>
    </font>
    <font>
      <b/>
      <sz val="10.5"/>
      <color rgb="FF000000"/>
      <name val="Arial"/>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3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rgb="FF000000"/>
      </bottom>
      <diagonal/>
    </border>
    <border>
      <left/>
      <right/>
      <top/>
      <bottom style="thick">
        <color indexed="64"/>
      </bottom>
      <diagonal/>
    </border>
    <border>
      <left style="medium">
        <color indexed="64"/>
      </left>
      <right/>
      <top style="medium">
        <color rgb="FF000000"/>
      </top>
      <bottom/>
      <diagonal/>
    </border>
    <border>
      <left/>
      <right style="medium">
        <color rgb="FF000000"/>
      </right>
      <top style="medium">
        <color rgb="FF000000"/>
      </top>
      <bottom/>
      <diagonal/>
    </border>
    <border>
      <left/>
      <right style="medium">
        <color rgb="FF000000"/>
      </right>
      <top/>
      <bottom/>
      <diagonal/>
    </border>
  </borders>
  <cellStyleXfs count="24">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cellStyleXfs>
  <cellXfs count="1131">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0" fontId="22" fillId="15" borderId="36" xfId="2" applyFont="1" applyFill="1" applyBorder="1" applyAlignment="1">
      <alignment vertical="center" wrapText="1"/>
    </xf>
    <xf numFmtId="0" fontId="22" fillId="15" borderId="27" xfId="2" applyFont="1" applyFill="1" applyBorder="1" applyAlignment="1">
      <alignment vertical="center" wrapText="1"/>
    </xf>
    <xf numFmtId="0" fontId="23" fillId="0" borderId="9" xfId="3" applyFont="1"/>
    <xf numFmtId="0" fontId="22" fillId="17" borderId="17" xfId="2" applyFont="1" applyFill="1" applyBorder="1" applyAlignment="1">
      <alignment vertical="center" wrapText="1"/>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47"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3" fontId="52" fillId="0" borderId="28" xfId="0" applyNumberFormat="1" applyFont="1" applyBorder="1" applyAlignment="1">
      <alignment vertical="center"/>
    </xf>
    <xf numFmtId="2" fontId="23" fillId="0" borderId="9" xfId="3" applyNumberFormat="1" applyFont="1" applyAlignment="1">
      <alignment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0" fontId="52" fillId="0" borderId="34" xfId="0" applyFont="1" applyBorder="1" applyAlignment="1">
      <alignment wrapText="1"/>
    </xf>
    <xf numFmtId="0" fontId="52" fillId="25" borderId="34" xfId="0" applyFont="1" applyFill="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3"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4"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06"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07" xfId="23" applyFont="1" applyBorder="1" applyAlignment="1">
      <alignment horizontal="center" vertical="center" wrapText="1"/>
    </xf>
    <xf numFmtId="0" fontId="37" fillId="0" borderId="108" xfId="23" applyFont="1" applyBorder="1" applyAlignment="1">
      <alignment horizontal="center" vertical="center" wrapText="1"/>
    </xf>
    <xf numFmtId="0" fontId="22" fillId="15" borderId="109"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3"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0"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2"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52" fillId="0" borderId="34" xfId="3" applyFont="1" applyBorder="1" applyAlignment="1">
      <alignment horizontal="center"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09"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0"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4"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52" fillId="0" borderId="38" xfId="3" applyFont="1" applyBorder="1" applyAlignment="1">
      <alignment horizontal="left" vertical="center" wrapText="1"/>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27" fillId="0" borderId="58" xfId="16" applyBorder="1" applyAlignment="1">
      <alignment horizontal="center" vertical="center"/>
    </xf>
    <xf numFmtId="0" fontId="23" fillId="0" borderId="120" xfId="0" applyFont="1" applyBorder="1" applyAlignment="1">
      <alignment horizontal="center" vertical="center" wrapText="1"/>
    </xf>
    <xf numFmtId="0" fontId="23" fillId="0" borderId="110"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1" fillId="0" borderId="37" xfId="0" applyFont="1" applyBorder="1" applyAlignment="1">
      <alignment horizontal="left" vertical="center" wrapText="1"/>
    </xf>
    <xf numFmtId="0" fontId="52" fillId="0" borderId="37" xfId="0" applyFont="1" applyBorder="1" applyAlignment="1">
      <alignment horizontal="left" vertical="center" wrapText="1"/>
    </xf>
    <xf numFmtId="0" fontId="23" fillId="0" borderId="37" xfId="3" applyFont="1" applyBorder="1" applyAlignment="1">
      <alignment horizontal="left" vertical="center"/>
    </xf>
    <xf numFmtId="0" fontId="37" fillId="0" borderId="105"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5"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 xfId="16" applyBorder="1" applyAlignment="1">
      <alignment horizontal="center" vertical="center" wrapText="1"/>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174" fontId="23" fillId="0" borderId="9" xfId="3" applyNumberFormat="1" applyFont="1" applyAlignment="1">
      <alignment horizontal="center" vertical="center"/>
    </xf>
    <xf numFmtId="172" fontId="23" fillId="0" borderId="9" xfId="3" applyNumberFormat="1" applyFont="1" applyAlignment="1">
      <alignment horizontal="center" vertical="center"/>
    </xf>
    <xf numFmtId="10" fontId="23" fillId="0" borderId="123"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54" fillId="0" borderId="37" xfId="19" applyFont="1" applyBorder="1" applyAlignment="1">
      <alignment vertical="center" wrapText="1"/>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70" fillId="0" borderId="37" xfId="19" applyFont="1" applyBorder="1" applyAlignment="1">
      <alignment vertical="center" wrapText="1"/>
    </xf>
    <xf numFmtId="0" fontId="69" fillId="0" borderId="37" xfId="19" applyFont="1"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2" fillId="15" borderId="21" xfId="3" applyFont="1" applyFill="1" applyBorder="1" applyAlignment="1">
      <alignment horizontal="center" vertical="center" wrapText="1"/>
    </xf>
    <xf numFmtId="10" fontId="22" fillId="0" borderId="2" xfId="3" applyNumberFormat="1" applyFont="1" applyBorder="1" applyAlignment="1">
      <alignment horizontal="center" vertical="center"/>
    </xf>
    <xf numFmtId="10" fontId="22" fillId="15" borderId="2" xfId="3" applyNumberFormat="1" applyFont="1" applyFill="1" applyBorder="1" applyAlignment="1">
      <alignment horizontal="center" vertical="center"/>
    </xf>
    <xf numFmtId="0" fontId="22" fillId="11" borderId="4" xfId="3" applyFont="1" applyFill="1" applyBorder="1" applyAlignment="1">
      <alignment horizontal="center" vertical="center"/>
    </xf>
    <xf numFmtId="0" fontId="23" fillId="0" borderId="37" xfId="3" applyFont="1" applyBorder="1" applyAlignment="1">
      <alignment vertical="center"/>
    </xf>
    <xf numFmtId="3" fontId="52" fillId="0" borderId="125" xfId="0" applyNumberFormat="1" applyFont="1" applyBorder="1" applyAlignment="1">
      <alignment vertical="center"/>
    </xf>
    <xf numFmtId="0" fontId="22" fillId="15" borderId="99" xfId="3" applyFont="1" applyFill="1" applyBorder="1" applyAlignment="1">
      <alignment horizontal="center" vertical="center" wrapText="1"/>
    </xf>
    <xf numFmtId="0" fontId="62" fillId="24" borderId="117" xfId="0" applyFont="1" applyFill="1" applyBorder="1" applyAlignment="1">
      <alignment horizontal="left" vertical="center" wrapText="1"/>
    </xf>
    <xf numFmtId="0" fontId="60" fillId="0" borderId="101" xfId="3" applyFont="1" applyBorder="1" applyAlignment="1">
      <alignment horizontal="left" vertical="center"/>
    </xf>
    <xf numFmtId="0" fontId="59" fillId="0" borderId="32" xfId="3" applyFont="1" applyBorder="1" applyAlignment="1">
      <alignment horizontal="left" vertical="center" wrapText="1"/>
    </xf>
    <xf numFmtId="0" fontId="59" fillId="0" borderId="34" xfId="3" applyFont="1" applyBorder="1" applyAlignment="1">
      <alignment horizontal="left" vertical="center" wrapText="1"/>
    </xf>
    <xf numFmtId="0" fontId="62" fillId="24" borderId="2" xfId="0" applyFont="1" applyFill="1" applyBorder="1" applyAlignment="1">
      <alignment horizontal="left" vertical="center" wrapText="1"/>
    </xf>
    <xf numFmtId="0" fontId="77" fillId="0" borderId="0" xfId="0" applyFont="1" applyAlignment="1">
      <alignment wrapText="1"/>
    </xf>
    <xf numFmtId="0" fontId="77" fillId="0" borderId="135" xfId="0" applyFont="1" applyBorder="1" applyAlignment="1">
      <alignment wrapText="1"/>
    </xf>
    <xf numFmtId="0" fontId="47" fillId="0" borderId="34" xfId="3" applyFont="1" applyBorder="1" applyAlignment="1">
      <alignment horizontal="center" vertical="center"/>
    </xf>
    <xf numFmtId="0" fontId="22" fillId="14" borderId="97" xfId="3" applyFont="1" applyFill="1" applyBorder="1" applyAlignment="1">
      <alignment horizontal="center" vertical="center" wrapText="1"/>
    </xf>
    <xf numFmtId="10" fontId="23" fillId="0" borderId="20" xfId="3" applyNumberFormat="1" applyFont="1" applyBorder="1" applyAlignment="1">
      <alignment horizontal="center" vertical="center"/>
    </xf>
    <xf numFmtId="0" fontId="78" fillId="0" borderId="32" xfId="0" applyFont="1" applyBorder="1" applyAlignment="1">
      <alignment vertical="center" wrapText="1"/>
    </xf>
    <xf numFmtId="0" fontId="2" fillId="0" borderId="37" xfId="19" applyFont="1" applyBorder="1" applyAlignment="1">
      <alignment vertical="center" wrapText="1"/>
    </xf>
    <xf numFmtId="0" fontId="2" fillId="0" borderId="40" xfId="19" applyFont="1" applyBorder="1" applyAlignment="1">
      <alignment vertical="center" wrapText="1"/>
    </xf>
    <xf numFmtId="0" fontId="2" fillId="0" borderId="0" xfId="0" applyFont="1"/>
    <xf numFmtId="0" fontId="52" fillId="0" borderId="24" xfId="0" applyFont="1" applyBorder="1" applyAlignment="1">
      <alignment vertical="center"/>
    </xf>
    <xf numFmtId="0" fontId="52" fillId="0" borderId="28" xfId="0" applyFont="1" applyBorder="1" applyAlignment="1">
      <alignment vertical="center"/>
    </xf>
    <xf numFmtId="170" fontId="23" fillId="0" borderId="48" xfId="5" applyNumberFormat="1" applyFont="1" applyFill="1" applyBorder="1" applyAlignment="1">
      <alignment vertical="center"/>
    </xf>
    <xf numFmtId="0" fontId="77" fillId="0" borderId="9" xfId="0" applyFont="1" applyBorder="1" applyAlignment="1">
      <alignment horizontal="center" wrapText="1"/>
    </xf>
    <xf numFmtId="0" fontId="77" fillId="0" borderId="138" xfId="0" applyFont="1" applyBorder="1" applyAlignment="1">
      <alignment horizontal="center" wrapText="1"/>
    </xf>
    <xf numFmtId="0" fontId="73" fillId="0" borderId="44" xfId="0" applyFont="1" applyBorder="1" applyAlignment="1">
      <alignment horizontal="center" vertical="center" wrapText="1"/>
    </xf>
    <xf numFmtId="0" fontId="73" fillId="0" borderId="43" xfId="0"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3" fillId="0" borderId="17" xfId="3" applyFont="1" applyBorder="1" applyAlignment="1">
      <alignment horizontal="left" vertical="center" wrapText="1"/>
    </xf>
    <xf numFmtId="0" fontId="23" fillId="0" borderId="32" xfId="3" applyFont="1" applyBorder="1" applyAlignment="1">
      <alignment horizontal="left" vertical="center" wrapText="1"/>
    </xf>
    <xf numFmtId="0" fontId="23" fillId="0" borderId="26" xfId="3" applyFont="1" applyBorder="1" applyAlignment="1">
      <alignment horizontal="left" vertical="center" wrapText="1"/>
    </xf>
    <xf numFmtId="0" fontId="23" fillId="0" borderId="34" xfId="3" applyFont="1" applyBorder="1" applyAlignment="1">
      <alignment horizontal="left" vertical="center" wrapText="1"/>
    </xf>
    <xf numFmtId="0" fontId="22" fillId="15" borderId="44" xfId="3" applyFont="1" applyFill="1" applyBorder="1" applyAlignment="1">
      <alignment horizontal="center"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23" fillId="0" borderId="20" xfId="3" applyFont="1" applyBorder="1" applyAlignment="1">
      <alignment horizontal="center" vertical="center" wrapText="1"/>
    </xf>
    <xf numFmtId="0" fontId="23" fillId="0" borderId="41" xfId="3" applyFont="1" applyBorder="1" applyAlignment="1">
      <alignment horizontal="center" vertical="center" wrapText="1"/>
    </xf>
    <xf numFmtId="0" fontId="17" fillId="0" borderId="20" xfId="3" applyFont="1" applyBorder="1" applyAlignment="1">
      <alignment horizontal="center" vertical="center"/>
    </xf>
    <xf numFmtId="0" fontId="17"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102" xfId="3" applyFont="1" applyFill="1" applyBorder="1" applyAlignment="1">
      <alignment horizontal="center" vertical="center" wrapText="1"/>
    </xf>
    <xf numFmtId="0" fontId="22" fillId="15" borderId="23" xfId="3" applyFont="1" applyFill="1" applyBorder="1" applyAlignment="1">
      <alignment horizontal="center" vertical="center" wrapText="1"/>
    </xf>
    <xf numFmtId="0" fontId="52" fillId="0" borderId="116" xfId="3" applyFont="1" applyBorder="1" applyAlignment="1">
      <alignment horizontal="left" vertical="center" wrapText="1"/>
    </xf>
    <xf numFmtId="0" fontId="23" fillId="0" borderId="118" xfId="3" applyFont="1" applyBorder="1" applyAlignment="1">
      <alignment horizontal="left" vertical="center" wrapText="1"/>
    </xf>
    <xf numFmtId="0" fontId="22" fillId="15" borderId="20" xfId="3" applyFont="1" applyFill="1" applyBorder="1" applyAlignment="1">
      <alignment horizontal="center" vertical="center" wrapText="1"/>
    </xf>
    <xf numFmtId="10" fontId="23" fillId="0" borderId="42" xfId="3" applyNumberFormat="1" applyFont="1" applyBorder="1" applyAlignment="1">
      <alignment horizontal="center" vertical="center"/>
    </xf>
    <xf numFmtId="10" fontId="23" fillId="0" borderId="43" xfId="3" applyNumberFormat="1" applyFont="1" applyBorder="1" applyAlignment="1">
      <alignment horizontal="center" vertical="center"/>
    </xf>
    <xf numFmtId="10" fontId="23" fillId="0" borderId="44" xfId="3" applyNumberFormat="1" applyFont="1" applyBorder="1" applyAlignment="1">
      <alignment horizontal="center" vertical="center"/>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61" fillId="0" borderId="116" xfId="3" applyFont="1" applyBorder="1" applyAlignment="1">
      <alignment horizontal="left" vertical="top" wrapText="1"/>
    </xf>
    <xf numFmtId="0" fontId="61" fillId="0" borderId="118" xfId="3" applyFont="1" applyBorder="1" applyAlignment="1">
      <alignment horizontal="left" vertical="top"/>
    </xf>
    <xf numFmtId="0" fontId="22" fillId="15" borderId="26" xfId="3" applyFont="1" applyFill="1" applyBorder="1" applyAlignment="1">
      <alignment horizontal="center" vertical="center" wrapText="1"/>
    </xf>
    <xf numFmtId="0" fontId="61" fillId="0" borderId="20" xfId="3" applyFont="1" applyBorder="1" applyAlignment="1">
      <alignment horizontal="left" vertical="center" wrapText="1"/>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41" xfId="0" applyFont="1" applyBorder="1" applyAlignment="1">
      <alignment horizontal="center" vertical="center" wrapText="1"/>
    </xf>
    <xf numFmtId="0" fontId="22" fillId="15" borderId="33" xfId="3" applyFont="1" applyFill="1" applyBorder="1" applyAlignment="1">
      <alignment horizontal="center" vertical="center" wrapText="1"/>
    </xf>
    <xf numFmtId="0" fontId="22" fillId="15" borderId="34" xfId="3" applyFont="1" applyFill="1" applyBorder="1" applyAlignment="1">
      <alignment horizontal="center" vertical="center" wrapText="1"/>
    </xf>
    <xf numFmtId="0" fontId="22" fillId="15" borderId="136" xfId="3" applyFont="1" applyFill="1" applyBorder="1" applyAlignment="1">
      <alignment horizontal="center" vertical="center" wrapText="1"/>
    </xf>
    <xf numFmtId="0" fontId="22" fillId="15" borderId="137" xfId="3" applyFont="1" applyFill="1" applyBorder="1" applyAlignment="1">
      <alignment horizontal="center" vertical="center" wrapText="1"/>
    </xf>
    <xf numFmtId="0" fontId="21" fillId="0" borderId="116" xfId="0" applyFont="1" applyBorder="1" applyAlignment="1">
      <alignment horizontal="left" wrapText="1"/>
    </xf>
    <xf numFmtId="0" fontId="21" fillId="0" borderId="117" xfId="0" applyFont="1" applyBorder="1" applyAlignment="1">
      <alignment horizontal="left" wrapText="1"/>
    </xf>
    <xf numFmtId="0" fontId="17" fillId="15" borderId="41" xfId="3" applyFont="1" applyFill="1" applyBorder="1" applyAlignment="1">
      <alignment horizontal="center" vertical="center"/>
    </xf>
    <xf numFmtId="0" fontId="60" fillId="0" borderId="20" xfId="3" applyFont="1" applyBorder="1" applyAlignment="1">
      <alignment horizontal="left" vertical="center" wrapText="1"/>
    </xf>
    <xf numFmtId="0" fontId="60" fillId="0" borderId="20" xfId="3" applyFont="1" applyBorder="1" applyAlignment="1">
      <alignment horizontal="left" vertical="center"/>
    </xf>
    <xf numFmtId="0" fontId="73" fillId="0" borderId="44" xfId="0" applyFont="1" applyBorder="1" applyAlignment="1">
      <alignment horizontal="left" vertical="center" wrapText="1"/>
    </xf>
    <xf numFmtId="0" fontId="73" fillId="0" borderId="43" xfId="0" applyFont="1" applyBorder="1" applyAlignment="1">
      <alignment horizontal="left" vertical="center" wrapText="1"/>
    </xf>
    <xf numFmtId="0" fontId="22" fillId="0" borderId="37" xfId="2" applyFont="1" applyBorder="1" applyAlignment="1">
      <alignment horizontal="center" vertical="center" wrapText="1"/>
    </xf>
    <xf numFmtId="0" fontId="22" fillId="15" borderId="37" xfId="2" applyFont="1" applyFill="1" applyBorder="1" applyAlignment="1">
      <alignment horizontal="center" vertical="center" wrapText="1"/>
    </xf>
    <xf numFmtId="1" fontId="22" fillId="0" borderId="37" xfId="2" applyNumberFormat="1" applyFont="1" applyBorder="1" applyAlignment="1">
      <alignment horizontal="center" vertical="center" wrapText="1"/>
    </xf>
    <xf numFmtId="0" fontId="22" fillId="15" borderId="41" xfId="2"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3" fillId="0" borderId="20" xfId="3" applyFont="1" applyBorder="1" applyAlignment="1">
      <alignment horizontal="left" vertical="center" wrapText="1"/>
    </xf>
    <xf numFmtId="0" fontId="23" fillId="0" borderId="20" xfId="3" applyFont="1" applyBorder="1" applyAlignment="1">
      <alignment horizontal="left" vertical="center"/>
    </xf>
    <xf numFmtId="0" fontId="23" fillId="0" borderId="22"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3" fillId="0" borderId="44" xfId="3" applyFont="1" applyBorder="1" applyAlignment="1">
      <alignment horizontal="center" vertical="center"/>
    </xf>
    <xf numFmtId="0" fontId="23" fillId="0" borderId="42" xfId="3" applyFont="1" applyBorder="1" applyAlignment="1">
      <alignment horizontal="center" vertical="center"/>
    </xf>
    <xf numFmtId="0" fontId="23" fillId="0" borderId="43" xfId="3" applyFont="1" applyBorder="1" applyAlignment="1">
      <alignment horizontal="center" vertical="center"/>
    </xf>
    <xf numFmtId="0" fontId="23" fillId="0" borderId="41" xfId="3" applyFont="1" applyBorder="1" applyAlignment="1">
      <alignment horizontal="left" vertical="center" wrapText="1"/>
    </xf>
    <xf numFmtId="0" fontId="22" fillId="15" borderId="41" xfId="2" applyFont="1" applyFill="1" applyBorder="1" applyAlignment="1">
      <alignment horizontal="left"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15" borderId="119" xfId="3" applyFont="1" applyFill="1" applyBorder="1" applyAlignment="1">
      <alignment horizontal="center"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59" fillId="0" borderId="20" xfId="3" applyFont="1" applyBorder="1" applyAlignment="1">
      <alignment horizontal="left" vertical="center" wrapText="1"/>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35" fillId="0" borderId="47" xfId="3"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4" fillId="0" borderId="17" xfId="3" applyFont="1" applyBorder="1" applyAlignment="1">
      <alignment horizontal="left" vertical="center" wrapText="1"/>
    </xf>
    <xf numFmtId="0" fontId="74" fillId="0" borderId="32" xfId="3" applyFont="1" applyBorder="1" applyAlignment="1">
      <alignment horizontal="left" vertical="center" wrapText="1"/>
    </xf>
    <xf numFmtId="0" fontId="74" fillId="0" borderId="26" xfId="3" applyFont="1" applyBorder="1" applyAlignment="1">
      <alignment horizontal="left" vertical="center" wrapText="1"/>
    </xf>
    <xf numFmtId="0" fontId="74" fillId="0" borderId="34"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66" fillId="0" borderId="20" xfId="3" applyFont="1" applyBorder="1" applyAlignment="1">
      <alignment horizontal="left" vertical="center" wrapText="1"/>
    </xf>
    <xf numFmtId="0" fontId="67" fillId="0" borderId="20" xfId="3" applyFont="1" applyBorder="1" applyAlignment="1">
      <alignment horizontal="left" vertical="center"/>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73"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5" borderId="41" xfId="3" applyFont="1" applyFill="1" applyBorder="1" applyAlignment="1">
      <alignment horizontal="center" vertical="center" wrapText="1"/>
    </xf>
    <xf numFmtId="0" fontId="13" fillId="0" borderId="0" xfId="0" applyFont="1" applyAlignment="1">
      <alignment horizontal="center" vertical="center" textRotation="90" wrapText="1"/>
    </xf>
    <xf numFmtId="0" fontId="0" fillId="0" borderId="0" xfId="0"/>
    <xf numFmtId="0" fontId="13" fillId="4" borderId="2" xfId="0" applyFont="1" applyFill="1" applyBorder="1" applyAlignment="1">
      <alignment horizontal="center" vertical="center" wrapText="1"/>
    </xf>
    <xf numFmtId="0" fontId="12" fillId="0" borderId="3" xfId="0" applyFont="1" applyBorder="1"/>
    <xf numFmtId="0" fontId="12" fillId="0" borderId="4" xfId="0" applyFont="1" applyBorder="1"/>
    <xf numFmtId="0" fontId="11" fillId="0" borderId="9" xfId="0" applyFont="1" applyBorder="1" applyAlignment="1">
      <alignment horizontal="left" vertical="top"/>
    </xf>
    <xf numFmtId="0" fontId="13" fillId="0" borderId="2" xfId="0" applyFont="1" applyBorder="1" applyAlignment="1">
      <alignment horizontal="center" vertical="center"/>
    </xf>
    <xf numFmtId="0" fontId="13" fillId="2" borderId="2" xfId="0" applyFont="1" applyFill="1" applyBorder="1" applyAlignment="1">
      <alignment horizontal="center" vertical="center" wrapText="1"/>
    </xf>
    <xf numFmtId="0" fontId="11" fillId="0" borderId="0" xfId="0" applyFont="1" applyAlignment="1">
      <alignment horizontal="left"/>
    </xf>
    <xf numFmtId="0" fontId="13" fillId="3"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1" fillId="0" borderId="0" xfId="0" applyFont="1" applyAlignment="1">
      <alignment horizontal="left" vertical="top"/>
    </xf>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17" fillId="0" borderId="103" xfId="22" applyFont="1" applyBorder="1" applyAlignment="1">
      <alignment horizontal="center" vertical="center"/>
    </xf>
    <xf numFmtId="0" fontId="17" fillId="0" borderId="75" xfId="22" applyFont="1" applyBorder="1" applyAlignment="1">
      <alignment horizontal="center"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9" fillId="11" borderId="5" xfId="20" applyFont="1" applyFill="1" applyBorder="1" applyAlignment="1">
      <alignment horizontal="center" vertical="center" wrapText="1"/>
    </xf>
    <xf numFmtId="0" fontId="49" fillId="11" borderId="7"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9" fontId="26" fillId="0" borderId="12" xfId="20" applyNumberFormat="1" applyFont="1" applyBorder="1" applyAlignment="1">
      <alignment horizontal="center" vertical="center" wrapText="1"/>
    </xf>
    <xf numFmtId="0" fontId="48" fillId="0" borderId="12" xfId="20" applyFont="1" applyBorder="1" applyAlignment="1">
      <alignment horizontal="center" vertical="center" wrapText="1"/>
    </xf>
    <xf numFmtId="0" fontId="48" fillId="0" borderId="10" xfId="20" applyFont="1" applyBorder="1" applyAlignment="1">
      <alignment horizontal="center" vertical="center" wrapText="1"/>
    </xf>
    <xf numFmtId="0" fontId="48" fillId="0" borderId="13"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8" xfId="20" applyFont="1" applyFill="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0" borderId="37" xfId="20" applyFont="1" applyBorder="1" applyAlignment="1">
      <alignment horizontal="center" vertical="center" wrapText="1"/>
    </xf>
    <xf numFmtId="0" fontId="26" fillId="0" borderId="37" xfId="20" applyFont="1" applyBorder="1" applyAlignment="1">
      <alignment horizontal="left" vertical="center" wrapText="1"/>
    </xf>
    <xf numFmtId="0" fontId="26" fillId="0" borderId="37" xfId="20" applyFont="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37" xfId="0" applyFont="1" applyBorder="1" applyAlignment="1">
      <alignment horizontal="center"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3" fillId="0" borderId="38" xfId="3" applyFont="1"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40" xfId="16" applyBorder="1" applyAlignment="1">
      <alignment horizontal="center" vertical="center"/>
    </xf>
    <xf numFmtId="43" fontId="23" fillId="0" borderId="37" xfId="18" applyFont="1" applyBorder="1" applyAlignment="1">
      <alignment horizontal="center" vertical="center"/>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3" fillId="0" borderId="21" xfId="3" applyFont="1" applyBorder="1" applyAlignment="1">
      <alignment horizontal="left"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172" fontId="22"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xf>
    <xf numFmtId="0" fontId="23" fillId="0" borderId="40" xfId="3" applyFont="1" applyBorder="1" applyAlignment="1">
      <alignment horizontal="left" vertical="center"/>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22" fillId="15" borderId="43" xfId="3" applyFont="1" applyFill="1" applyBorder="1" applyAlignment="1">
      <alignment horizontal="center" vertical="center" wrapText="1"/>
    </xf>
    <xf numFmtId="0" fontId="62" fillId="0" borderId="20" xfId="3" applyFont="1" applyBorder="1" applyAlignment="1">
      <alignment horizontal="left" vertical="center" wrapText="1"/>
    </xf>
    <xf numFmtId="0" fontId="61" fillId="0" borderId="22" xfId="3" applyFont="1" applyBorder="1" applyAlignment="1">
      <alignment horizontal="left" vertical="center"/>
    </xf>
    <xf numFmtId="0" fontId="23" fillId="0" borderId="22" xfId="3" applyFont="1" applyBorder="1" applyAlignment="1">
      <alignment horizontal="left" vertical="center" wrapText="1"/>
    </xf>
    <xf numFmtId="0" fontId="74" fillId="0" borderId="20" xfId="3" applyFont="1" applyBorder="1" applyAlignment="1">
      <alignment horizontal="left" vertical="center" wrapText="1"/>
    </xf>
    <xf numFmtId="0" fontId="63" fillId="0" borderId="21" xfId="3" applyFont="1" applyBorder="1" applyAlignment="1">
      <alignment horizontal="left" vertical="center"/>
    </xf>
    <xf numFmtId="0" fontId="22" fillId="15" borderId="42" xfId="3" applyFont="1" applyFill="1" applyBorder="1" applyAlignment="1">
      <alignment horizontal="center" vertical="center" wrapText="1"/>
    </xf>
    <xf numFmtId="0" fontId="65" fillId="0" borderId="20" xfId="3" applyFont="1" applyBorder="1" applyAlignment="1">
      <alignment horizontal="left" vertical="center" wrapText="1"/>
    </xf>
    <xf numFmtId="0" fontId="65" fillId="0" borderId="22" xfId="3" applyFont="1" applyBorder="1" applyAlignment="1">
      <alignment horizontal="left" vertical="center"/>
    </xf>
    <xf numFmtId="0" fontId="52" fillId="0" borderId="20" xfId="3" applyFont="1" applyBorder="1" applyAlignment="1">
      <alignment horizontal="left" vertical="center" wrapText="1"/>
    </xf>
    <xf numFmtId="0" fontId="47" fillId="0" borderId="22" xfId="3" applyFont="1" applyBorder="1" applyAlignment="1">
      <alignment horizontal="left" vertical="center" wrapText="1"/>
    </xf>
    <xf numFmtId="0" fontId="52" fillId="0" borderId="22" xfId="3" applyFont="1" applyBorder="1" applyAlignment="1">
      <alignment horizontal="left"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22" fillId="15" borderId="22" xfId="2" applyFont="1" applyFill="1" applyBorder="1" applyAlignment="1">
      <alignment horizontal="center"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0" borderId="41" xfId="2" applyFont="1" applyBorder="1" applyAlignment="1">
      <alignment horizontal="left" vertical="center" wrapText="1"/>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3" fillId="0" borderId="41" xfId="3" applyFont="1" applyBorder="1" applyAlignment="1">
      <alignment horizontal="center" vertical="center"/>
    </xf>
    <xf numFmtId="0" fontId="22" fillId="0" borderId="1" xfId="2" applyFont="1" applyBorder="1" applyAlignment="1">
      <alignment horizontal="center" vertical="center" wrapText="1"/>
    </xf>
    <xf numFmtId="0" fontId="22" fillId="14" borderId="9" xfId="2" applyFont="1" applyFill="1" applyAlignment="1">
      <alignment horizontal="left"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37" xfId="3" applyFont="1" applyBorder="1" applyAlignment="1">
      <alignment horizontal="center" vertical="center"/>
    </xf>
    <xf numFmtId="0" fontId="27" fillId="0" borderId="38" xfId="16" applyFill="1" applyBorder="1" applyAlignment="1">
      <alignment horizontal="center" vertical="center" wrapText="1"/>
    </xf>
    <xf numFmtId="0" fontId="23" fillId="0" borderId="40" xfId="3" applyFont="1" applyBorder="1" applyAlignment="1">
      <alignment horizontal="center" vertical="center" wrapText="1"/>
    </xf>
    <xf numFmtId="0" fontId="60" fillId="0" borderId="22" xfId="3" applyFont="1" applyBorder="1" applyAlignment="1">
      <alignment horizontal="left"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23" fillId="0" borderId="38" xfId="3" applyFont="1" applyBorder="1" applyAlignment="1">
      <alignment horizontal="center" vertical="center" wrapText="1"/>
    </xf>
    <xf numFmtId="0" fontId="52" fillId="0" borderId="38" xfId="3" applyFont="1" applyBorder="1" applyAlignment="1">
      <alignment horizontal="left"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80" fillId="0" borderId="38" xfId="3" applyFont="1" applyBorder="1" applyAlignment="1">
      <alignment horizontal="left" vertical="center" wrapText="1"/>
    </xf>
    <xf numFmtId="0" fontId="65" fillId="0" borderId="40" xfId="3" applyFont="1" applyBorder="1" applyAlignment="1">
      <alignment horizontal="left" vertical="center" wrapText="1"/>
    </xf>
    <xf numFmtId="0" fontId="65" fillId="0" borderId="38" xfId="3" applyFont="1" applyBorder="1" applyAlignment="1">
      <alignment horizontal="left" vertical="center" wrapText="1"/>
    </xf>
    <xf numFmtId="0" fontId="27" fillId="0" borderId="40" xfId="16" applyFill="1" applyBorder="1" applyAlignment="1">
      <alignment horizontal="center" vertical="center" wrapText="1"/>
    </xf>
    <xf numFmtId="0" fontId="23" fillId="0" borderId="12" xfId="3" applyFont="1" applyBorder="1" applyAlignment="1">
      <alignment horizontal="center" vertical="center" wrapText="1"/>
    </xf>
    <xf numFmtId="0" fontId="23" fillId="0" borderId="13" xfId="3" applyFont="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172" fontId="22" fillId="15" borderId="40" xfId="3" applyNumberFormat="1" applyFont="1" applyFill="1" applyBorder="1" applyAlignment="1">
      <alignment horizontal="center" vertical="center" wrapText="1"/>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0" fontId="22" fillId="0" borderId="113" xfId="2" applyFont="1" applyBorder="1" applyAlignment="1">
      <alignment horizontal="center" vertical="center" wrapText="1"/>
    </xf>
    <xf numFmtId="0" fontId="22" fillId="0" borderId="114" xfId="2" applyFont="1" applyBorder="1" applyAlignment="1">
      <alignment horizontal="center" vertical="center" wrapText="1"/>
    </xf>
    <xf numFmtId="0" fontId="22" fillId="0" borderId="115" xfId="2" applyFont="1" applyBorder="1" applyAlignment="1">
      <alignment horizontal="center" vertic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8"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5"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23" fillId="0" borderId="37" xfId="18" applyNumberFormat="1" applyFont="1" applyBorder="1" applyAlignment="1">
      <alignment horizont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79" fillId="0" borderId="38" xfId="3" applyFont="1" applyBorder="1" applyAlignment="1">
      <alignment horizontal="left" vertical="center" wrapText="1"/>
    </xf>
    <xf numFmtId="0" fontId="21" fillId="0" borderId="40" xfId="3" applyFont="1" applyBorder="1" applyAlignment="1">
      <alignment horizontal="left" vertical="center" wrapText="1"/>
    </xf>
    <xf numFmtId="0" fontId="60" fillId="0" borderId="38" xfId="3" applyFont="1" applyBorder="1" applyAlignment="1">
      <alignment horizontal="left" vertical="center" wrapText="1"/>
    </xf>
    <xf numFmtId="0" fontId="60" fillId="0" borderId="40" xfId="3" applyFont="1" applyBorder="1" applyAlignment="1">
      <alignment horizontal="left" vertical="center" wrapText="1"/>
    </xf>
    <xf numFmtId="0" fontId="52" fillId="0" borderId="124" xfId="0" applyFont="1" applyBorder="1" applyAlignment="1">
      <alignment horizontal="left" vertical="center" wrapText="1"/>
    </xf>
    <xf numFmtId="0" fontId="52" fillId="0" borderId="40" xfId="0" applyFont="1" applyBorder="1" applyAlignment="1">
      <alignment horizontal="left" vertical="center" wrapText="1"/>
    </xf>
    <xf numFmtId="0" fontId="23" fillId="0" borderId="22" xfId="3" applyFont="1" applyBorder="1" applyAlignment="1">
      <alignment horizontal="center" vertical="center"/>
    </xf>
    <xf numFmtId="0" fontId="23" fillId="0" borderId="21" xfId="3" applyFont="1" applyBorder="1" applyAlignment="1">
      <alignment horizontal="left" vertical="center"/>
    </xf>
    <xf numFmtId="0" fontId="60" fillId="0" borderId="22" xfId="3" applyFont="1" applyBorder="1" applyAlignment="1">
      <alignment horizontal="left"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2" fontId="23" fillId="0" borderId="4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43" fillId="0" borderId="41" xfId="0" applyFont="1" applyBorder="1" applyAlignment="1">
      <alignment horizontal="center" vertical="center" wrapText="1"/>
    </xf>
    <xf numFmtId="43" fontId="23" fillId="0" borderId="37" xfId="18" applyFont="1" applyBorder="1" applyAlignment="1">
      <alignment horizontal="center"/>
    </xf>
    <xf numFmtId="0" fontId="22" fillId="15" borderId="120"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1" xfId="0" applyFont="1" applyBorder="1" applyAlignment="1">
      <alignment horizontal="center"/>
    </xf>
    <xf numFmtId="0" fontId="23" fillId="0" borderId="75" xfId="0" applyFont="1" applyBorder="1" applyAlignment="1">
      <alignment horizontal="center"/>
    </xf>
    <xf numFmtId="0" fontId="23" fillId="0" borderId="122" xfId="0" applyFont="1" applyBorder="1" applyAlignment="1">
      <alignment horizontal="center"/>
    </xf>
    <xf numFmtId="0" fontId="23" fillId="0" borderId="67" xfId="0" applyFont="1" applyBorder="1" applyAlignment="1">
      <alignment horizontal="center"/>
    </xf>
    <xf numFmtId="0" fontId="23" fillId="0" borderId="37" xfId="0" applyFont="1" applyBorder="1" applyAlignment="1">
      <alignment horizontal="center"/>
    </xf>
    <xf numFmtId="0" fontId="52" fillId="14" borderId="38" xfId="0" applyFont="1" applyFill="1" applyBorder="1" applyAlignment="1">
      <alignment horizontal="left" vertical="center" wrapText="1"/>
    </xf>
    <xf numFmtId="0" fontId="58" fillId="14" borderId="40" xfId="0" applyFont="1" applyFill="1" applyBorder="1" applyAlignment="1">
      <alignment horizontal="left" vertical="center" wrapText="1"/>
    </xf>
    <xf numFmtId="0" fontId="27" fillId="14" borderId="38" xfId="16" applyFill="1" applyBorder="1" applyAlignment="1">
      <alignment horizontal="center" vertical="center" wrapText="1"/>
    </xf>
    <xf numFmtId="0" fontId="27" fillId="14" borderId="40" xfId="16" applyFill="1" applyBorder="1" applyAlignment="1">
      <alignment horizontal="center" vertical="center" wrapText="1"/>
    </xf>
    <xf numFmtId="0" fontId="52" fillId="0" borderId="126" xfId="3" applyFont="1" applyBorder="1" applyAlignment="1">
      <alignment horizontal="left" vertical="center" wrapText="1"/>
    </xf>
    <xf numFmtId="0" fontId="23" fillId="0" borderId="127" xfId="3" applyFont="1" applyBorder="1" applyAlignment="1">
      <alignment horizontal="left" vertical="center" wrapText="1"/>
    </xf>
    <xf numFmtId="0" fontId="27" fillId="0" borderId="130" xfId="16" applyBorder="1" applyAlignment="1">
      <alignment horizontal="center" vertical="center" wrapText="1"/>
    </xf>
    <xf numFmtId="0" fontId="27" fillId="0" borderId="133" xfId="16" applyBorder="1" applyAlignment="1">
      <alignment horizontal="center" vertical="center" wrapText="1"/>
    </xf>
    <xf numFmtId="0" fontId="23" fillId="0" borderId="124" xfId="3" applyFont="1" applyBorder="1" applyAlignment="1">
      <alignment horizontal="left" vertical="center" wrapText="1"/>
    </xf>
    <xf numFmtId="0" fontId="52" fillId="7" borderId="38" xfId="0" applyFont="1" applyFill="1" applyBorder="1" applyAlignment="1">
      <alignment horizontal="left" vertical="center" wrapText="1"/>
    </xf>
    <xf numFmtId="0" fontId="58" fillId="7" borderId="40" xfId="0" applyFont="1" applyFill="1" applyBorder="1" applyAlignment="1">
      <alignment horizontal="left" vertical="center" wrapText="1"/>
    </xf>
    <xf numFmtId="0" fontId="52" fillId="0" borderId="124" xfId="3" applyFont="1" applyBorder="1" applyAlignment="1">
      <alignment vertical="center" wrapText="1"/>
    </xf>
    <xf numFmtId="0" fontId="52" fillId="0" borderId="40" xfId="3" applyFont="1" applyBorder="1" applyAlignment="1">
      <alignment vertical="center" wrapText="1"/>
    </xf>
    <xf numFmtId="0" fontId="27" fillId="0" borderId="124" xfId="16"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23" fillId="0" borderId="126" xfId="3" applyFont="1" applyBorder="1" applyAlignment="1">
      <alignment horizontal="left" vertical="center" wrapText="1"/>
    </xf>
    <xf numFmtId="0" fontId="23" fillId="0" borderId="128" xfId="3" applyFont="1" applyBorder="1" applyAlignment="1">
      <alignment horizontal="left" vertical="center" wrapText="1"/>
    </xf>
    <xf numFmtId="0" fontId="23" fillId="0" borderId="129" xfId="3" applyFont="1" applyBorder="1" applyAlignment="1">
      <alignment horizontal="left" vertical="center" wrapText="1"/>
    </xf>
    <xf numFmtId="0" fontId="27" fillId="0" borderId="131" xfId="16" applyBorder="1" applyAlignment="1">
      <alignment horizontal="center" vertical="center" wrapText="1"/>
    </xf>
    <xf numFmtId="0" fontId="27" fillId="0" borderId="132" xfId="16" applyBorder="1" applyAlignment="1">
      <alignment horizontal="center" vertic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52" fillId="0" borderId="20" xfId="3" applyFont="1" applyBorder="1" applyAlignment="1">
      <alignment horizontal="center" vertical="center" wrapText="1"/>
    </xf>
    <xf numFmtId="0" fontId="52" fillId="0" borderId="22" xfId="3" applyFont="1" applyBorder="1" applyAlignment="1">
      <alignment horizontal="center"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 xfId="3" applyFont="1" applyBorder="1" applyAlignment="1">
      <alignment horizontal="left"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23" fillId="0" borderId="1" xfId="3" applyFont="1" applyBorder="1" applyAlignment="1">
      <alignment horizontal="center" vertical="center" wrapText="1"/>
    </xf>
    <xf numFmtId="0" fontId="22" fillId="11" borderId="1" xfId="2" applyFont="1" applyFill="1" applyBorder="1" applyAlignment="1">
      <alignment horizontal="center" vertical="center"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wrapText="1"/>
    </xf>
    <xf numFmtId="0" fontId="23" fillId="0" borderId="1" xfId="0" applyFont="1" applyBorder="1" applyAlignment="1">
      <alignment vertical="center"/>
    </xf>
    <xf numFmtId="0" fontId="0" fillId="0" borderId="1" xfId="0" applyBorder="1" applyAlignment="1">
      <alignment horizont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 xfId="0" applyFont="1" applyBorder="1" applyAlignment="1">
      <alignment horizontal="left" vertical="center" wrapText="1"/>
    </xf>
    <xf numFmtId="0" fontId="23" fillId="0" borderId="10" xfId="0" applyFont="1" applyBorder="1" applyAlignment="1">
      <alignment horizontal="center" vertical="center" wrapText="1"/>
    </xf>
    <xf numFmtId="0" fontId="23" fillId="0" borderId="1" xfId="0" applyFont="1" applyBorder="1" applyAlignment="1">
      <alignment horizontal="left" vertical="top" wrapText="1"/>
    </xf>
    <xf numFmtId="0" fontId="52" fillId="0" borderId="1" xfId="0" applyFont="1" applyBorder="1" applyAlignment="1">
      <alignment horizontal="left" vertical="top"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7" fillId="0" borderId="1" xfId="16" applyBorder="1" applyAlignment="1">
      <alignment horizontal="center"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2" xfId="16" applyFill="1" applyBorder="1" applyAlignment="1">
      <alignment horizontal="center" vertical="center" wrapText="1"/>
    </xf>
    <xf numFmtId="0" fontId="23" fillId="0" borderId="12" xfId="3" applyFont="1" applyBorder="1" applyAlignment="1">
      <alignment horizontal="left" vertical="center" wrapText="1"/>
    </xf>
    <xf numFmtId="172" fontId="22" fillId="15" borderId="1" xfId="3" applyNumberFormat="1" applyFont="1" applyFill="1" applyBorder="1" applyAlignment="1">
      <alignment horizontal="center" vertical="center" wrapText="1"/>
    </xf>
    <xf numFmtId="172" fontId="22" fillId="15" borderId="12" xfId="3" applyNumberFormat="1" applyFont="1" applyFill="1" applyBorder="1" applyAlignment="1">
      <alignment horizontal="center" vertical="center" wrapText="1"/>
    </xf>
    <xf numFmtId="172"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0" fontId="65" fillId="0" borderId="21" xfId="3" applyFont="1" applyBorder="1" applyAlignment="1">
      <alignment horizontal="left" vertical="center"/>
    </xf>
    <xf numFmtId="0" fontId="65" fillId="0" borderId="22" xfId="3" applyFont="1" applyBorder="1" applyAlignment="1">
      <alignment horizontal="left" vertical="center" wrapText="1"/>
    </xf>
    <xf numFmtId="0" fontId="23" fillId="0" borderId="22" xfId="3" applyFont="1" applyBorder="1" applyAlignment="1">
      <alignment horizontal="center" vertical="center" wrapText="1"/>
    </xf>
    <xf numFmtId="0" fontId="22" fillId="0" borderId="134" xfId="2" applyFont="1" applyBorder="1" applyAlignment="1">
      <alignment horizontal="center" vertical="center" wrapText="1"/>
    </xf>
    <xf numFmtId="43" fontId="23" fillId="14" borderId="9" xfId="18" applyFont="1" applyFill="1" applyBorder="1" applyAlignment="1">
      <alignment horizontal="center"/>
    </xf>
    <xf numFmtId="0" fontId="23" fillId="14" borderId="9" xfId="3" applyFont="1" applyFill="1" applyAlignment="1">
      <alignment horizontal="center" vertical="center"/>
    </xf>
    <xf numFmtId="0" fontId="58" fillId="14" borderId="9" xfId="3" applyFont="1" applyFill="1" applyAlignment="1">
      <alignment horizontal="center" vertical="center" wrapText="1"/>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69" fontId="23" fillId="0" borderId="63" xfId="5" applyFont="1" applyBorder="1" applyAlignment="1">
      <alignment horizontal="center" vertical="center"/>
    </xf>
    <xf numFmtId="169" fontId="23" fillId="0" borderId="51" xfId="5" applyFont="1" applyBorder="1" applyAlignment="1">
      <alignment horizontal="center" vertical="center"/>
    </xf>
    <xf numFmtId="169" fontId="23" fillId="0" borderId="87" xfId="5" applyFont="1" applyBorder="1" applyAlignment="1">
      <alignment horizontal="center" vertical="center"/>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5" borderId="72" xfId="2" applyFont="1" applyFill="1" applyBorder="1" applyAlignment="1">
      <alignment horizontal="center" vertical="center" wrapText="1"/>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80"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41" xfId="2" applyFont="1" applyFill="1" applyBorder="1" applyAlignment="1">
      <alignment horizontal="center" vertical="center" wrapText="1"/>
    </xf>
    <xf numFmtId="169" fontId="23" fillId="0" borderId="72" xfId="5" applyFont="1" applyBorder="1" applyAlignment="1">
      <alignment horizontal="center" vertical="center"/>
    </xf>
    <xf numFmtId="169" fontId="23" fillId="0" borderId="60" xfId="5" applyFont="1" applyBorder="1" applyAlignment="1">
      <alignment horizontal="center" vertical="center"/>
    </xf>
    <xf numFmtId="169" fontId="23" fillId="0" borderId="63" xfId="5" applyFont="1" applyBorder="1" applyAlignment="1">
      <alignment horizontal="center" vertical="center" wrapText="1"/>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61" xfId="2" applyFont="1" applyFill="1" applyBorder="1" applyAlignment="1">
      <alignment horizontal="center" vertical="center" wrapText="1"/>
    </xf>
    <xf numFmtId="0" fontId="22" fillId="0" borderId="9" xfId="0" applyFont="1" applyBorder="1" applyAlignment="1">
      <alignment horizontal="center" vertical="center" wrapText="1"/>
    </xf>
    <xf numFmtId="175" fontId="23" fillId="0" borderId="72" xfId="5" applyNumberFormat="1" applyFont="1" applyBorder="1" applyAlignment="1">
      <alignment horizontal="center" vertical="center"/>
    </xf>
    <xf numFmtId="175" fontId="23" fillId="0" borderId="60" xfId="5" applyNumberFormat="1" applyFont="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46" fillId="15" borderId="69"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6" fillId="20" borderId="9" xfId="19" applyFill="1" applyAlignment="1">
      <alignment horizontal="center"/>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1" fillId="0" borderId="41" xfId="23" applyFont="1" applyBorder="1" applyAlignment="1">
      <alignment horizontal="left" vertical="center" wrapText="1"/>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23" fillId="0" borderId="39" xfId="0" applyFont="1" applyBorder="1" applyAlignment="1">
      <alignment horizontal="left" vertical="center" wrapText="1"/>
    </xf>
    <xf numFmtId="0" fontId="22" fillId="15" borderId="111" xfId="2" applyFont="1" applyFill="1" applyBorder="1" applyAlignment="1">
      <alignment horizontal="center" vertical="center" wrapText="1"/>
    </xf>
    <xf numFmtId="0" fontId="22" fillId="15" borderId="108" xfId="2" applyFont="1" applyFill="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1" fillId="0" borderId="37" xfId="19" applyFont="1" applyBorder="1" applyAlignment="1">
      <alignment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 displayName="Liliana Milena Parada Prieto" id="{471E3DFA-6418-4CB2-A571-C6B1220532A5}" userId="S::lparada@sdmujer.gov.co::684291a4-4780-45cd-b936-e818b52d0e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75" dT="2026-03-10T21:33:20.77" personId="{471E3DFA-6418-4CB2-A571-C6B1220532A5}" id="{69D5C71E-39C0-4C95-975C-33AAB4FD029F}">
    <text>“durane” error de digitación. A propósito, se recomienda en general validar los textos previamente en Word para identificar posibles errores de digitación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C65" dT="2025-12-30T15:00:04.36" personId="{05F6B20D-30FA-4FF1-B7A8-F0941B3637EF}" id="{260B9FE1-6CDE-42D2-8912-9C545A937A52}">
    <text xml:space="preserve">Validar con Felipe quien puede firmar ya que yo estaré sin contrato.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sharepoint.com/:f:/s/ContratacinSPI-2022/IgAKOngwSYHJRpYYDkItInZVAWwgBSe8e3HEYWJfvIHZpjE?e=8N1Rzv" TargetMode="External"/><Relationship Id="rId13" Type="http://schemas.openxmlformats.org/officeDocument/2006/relationships/vmlDrawing" Target="../drawings/vmlDrawing2.vml"/><Relationship Id="rId3" Type="http://schemas.openxmlformats.org/officeDocument/2006/relationships/hyperlink" Target="https://secretariadistritald.sharepoint.com/:f:/s/ContratacinSPI-2022/IgAOkmSiY3lZTaKJ_8cAeGcTAeKUZBxpYK2XOV6QfgkBqRI?e=TBEaWR" TargetMode="External"/><Relationship Id="rId7" Type="http://schemas.openxmlformats.org/officeDocument/2006/relationships/hyperlink" Target="https://secretariadistritald.sharepoint.com/:f:/s/ContratacinSPI-2022/IgDFbvL1m0h8SbsTB4bUYWG7ASFcmpc-UltgYHFvItGSHAY?e=pu0hd3" TargetMode="External"/><Relationship Id="rId12" Type="http://schemas.openxmlformats.org/officeDocument/2006/relationships/drawing" Target="../drawings/drawing9.xml"/><Relationship Id="rId2" Type="http://schemas.openxmlformats.org/officeDocument/2006/relationships/hyperlink" Target="https://secretariadistritald.sharepoint.com/:f:/s/ContratacinSPI-2022/IgDx-94jFlZeRLkMOeIb0WlUAeYBui67GflshzAHmLUH7DE?e=a52bYF" TargetMode="Externa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11" Type="http://schemas.openxmlformats.org/officeDocument/2006/relationships/printerSettings" Target="../printerSettings/printerSettings9.bin"/><Relationship Id="rId5" Type="http://schemas.openxmlformats.org/officeDocument/2006/relationships/hyperlink" Target="https://secretariadistritald.sharepoint.com/:f:/s/ContratacinSPI-2022/IgBCuTg0m53FS4F998JgDgG5ATBRRkBx4CDytORDJkqSx9w?e=pAMFyd" TargetMode="External"/><Relationship Id="rId10" Type="http://schemas.openxmlformats.org/officeDocument/2006/relationships/hyperlink" Target="https://secretariadistritald.sharepoint.com/:f:/s/ContratacinSPI-2022/IgCB7WTT2jBgSYO2bP86uTNQAQrKhHq019mA5_i1m4FbJZA?e=2oJCne" TargetMode="External"/><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hyperlink" Target="https://secretariadistritald.sharepoint.com/:f:/s/ContratacinSPI-2022/IgCclx1bZrVJT4VqHlSffbnHAXQWZuGghpJ6yzBBFvmENcg?e=blu2JV" TargetMode="External"/><Relationship Id="rId1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secretariadistritald.sharepoint.com/:f:/s/ContratacinSPI-2022/IgB0kjSXg67WTaez8sBY_9RzAfJQ0MHD2Sc4OfX44VQPCj4?e=RNtsej" TargetMode="External"/><Relationship Id="rId7" Type="http://schemas.openxmlformats.org/officeDocument/2006/relationships/hyperlink" Target="https://secretariadistritald.sharepoint.com/:f:/s/ContratacinSPI-2022/IgDIW6bPZ3L8SazSYIx9yoxjAdCjGKZ95tUnbxNmLxw07V0?e=hb9IW9" TargetMode="External"/><Relationship Id="rId2" Type="http://schemas.openxmlformats.org/officeDocument/2006/relationships/hyperlink" Target="https://secretariadistritald.sharepoint.com/:f:/s/ContratacinSPI-2022/IgAUSYN76jrxS5Q3mAKCZf8lAXSurFzkqz49HhwIPPdnCC4?e=AsUTCu" TargetMode="External"/><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hyperlink" Target="https://secretariadistritald.sharepoint.com/:f:/s/ContratacinSPI-2022/IgDR1Ahqz4-fR5FQWWbuhZx2Aeb-EAbWyUzcvlGf_Um6TjE?e=Igzr2h" TargetMode="External"/><Relationship Id="rId11" Type="http://schemas.openxmlformats.org/officeDocument/2006/relationships/comments" Target="../comments3.xml"/><Relationship Id="rId5" Type="http://schemas.openxmlformats.org/officeDocument/2006/relationships/hyperlink" Target="https://secretariadistritald.sharepoint.com/:f:/s/ContratacinSPI-2022/IgAjKEvxwW8mTZaX67Op_TGdAbA4Uu8smP-hbbfPJnTjzIo?e=FQJXqq" TargetMode="External"/><Relationship Id="rId10" Type="http://schemas.openxmlformats.org/officeDocument/2006/relationships/vmlDrawing" Target="../drawings/vmlDrawing3.vml"/><Relationship Id="rId4" Type="http://schemas.openxmlformats.org/officeDocument/2006/relationships/hyperlink" Target="https://secretariadistritald.sharepoint.com/:f:/s/ContratacinSPI-2022/IgDiodnDvaJGSqXJT4xNNImMAYoPSHh7wczXejeiA_7-mV8?e=GYPu1G" TargetMode="External"/><Relationship Id="rId9"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ecretariadistritald.sharepoint.com/:f:/s/ContratacinSPI-2022/IgAiNciH_ELASLxyxYuvacM8Ab5b2jeeHGPs1r_i5QlDTgQ?e=bwo7Lm" TargetMode="External"/><Relationship Id="rId7" Type="http://schemas.openxmlformats.org/officeDocument/2006/relationships/vmlDrawing" Target="../drawings/vmlDrawing4.vml"/><Relationship Id="rId2" Type="http://schemas.openxmlformats.org/officeDocument/2006/relationships/hyperlink" Target="https://secretariadistritald.sharepoint.com/:f:/s/ContratacinSPI-2022/IgBP_K3XNtgyTLGgdJp8iO3iAQ20y1dnDQWcn4hRST0qeUM?e=7l2Nyx" TargetMode="Externa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s://secretariadistritald.sharepoint.com/:f:/s/ContratacinSPI-2022/IgBUMojQSMhRTrg1Y4TbJPqFAT-jCHfFak0zL0SsXBUZqK8?e=QTCeY0"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3.xml"/><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secretariadistritald.sharepoint.com/:f:/s/ContratacinSPI-2022/IgAfBnj4l466SJsknoc1jwApAdPXaaLmo3HVQ4N9zyxrU30?e=IfBpfh" TargetMode="External"/><Relationship Id="rId7" Type="http://schemas.openxmlformats.org/officeDocument/2006/relationships/printerSettings" Target="../printerSettings/printerSettings5.bin"/><Relationship Id="rId2" Type="http://schemas.openxmlformats.org/officeDocument/2006/relationships/hyperlink" Target="https://secretariadistritald.sharepoint.com/:f:/s/ContratacinSPI-2022/IgBMv2ofFyAtRYIKBJ_RgZhzAS3Ub0Yq8Tg2CEuMUMfj-U0?e=lKpUzO" TargetMode="External"/><Relationship Id="rId1" Type="http://schemas.openxmlformats.org/officeDocument/2006/relationships/hyperlink" Target="https://secretariadistritald.sharepoint.com/:f:/s/ContratacinSPI-2022/IgCmQL9-rmc2TbKa9MpM3QB6AVzHSeqzj1wl54kd4djTsZg?e=hpFFwb" TargetMode="External"/><Relationship Id="rId6" Type="http://schemas.openxmlformats.org/officeDocument/2006/relationships/hyperlink" Target="https://secretariadistritald.sharepoint.com/:f:/s/ContratacinSPI-2022/IgAvIJTcsm6DRoCYvLK-1hmlAX9itORHvnl5PtVbFZ4PKws?e=KYU5f3" TargetMode="External"/><Relationship Id="rId5" Type="http://schemas.openxmlformats.org/officeDocument/2006/relationships/hyperlink" Target="https://secretariadistritald.sharepoint.com/:f:/s/ContratacinSPI-2022/IgAvIJTcsm6DRoCYvLK-1hmlAX9itORHvnl5PtVbFZ4PKws?e=Yl4TeQ" TargetMode="External"/><Relationship Id="rId4" Type="http://schemas.openxmlformats.org/officeDocument/2006/relationships/hyperlink" Target="https://secretariadistritald.sharepoint.com/:f:/s/ContratacinSPI-2022/IgCp4QwfudCWR6p82TRlzGKkAeqZctmnjJqeuK8tR-1bhHA?e=XwUZIk"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secretariadistritald.sharepoint.com/:f:/s/ContratacinSPI-2022/IgBizouNdEfARLxNlMqZBZ06AQynxvlsrBiY6GGxLgs7SAk?e=TXGsLd" TargetMode="External"/><Relationship Id="rId7" Type="http://schemas.openxmlformats.org/officeDocument/2006/relationships/hyperlink" Target="https://secretariadistritald.sharepoint.com/:f:/s/ContratacinSPI-2022/IgCWx7b8bP90SLzUn6soynW5AZNi8jhssEApnVUaGKBOY_M?e=AnBn8E" TargetMode="External"/><Relationship Id="rId12" Type="http://schemas.microsoft.com/office/2017/10/relationships/threadedComment" Target="../threadedComments/threadedComment1.xml"/><Relationship Id="rId2" Type="http://schemas.openxmlformats.org/officeDocument/2006/relationships/hyperlink" Target="https://secretariadistritald.sharepoint.com/:f:/s/ContratacinSPI-2022/IgBNPW_fwxYrR41cqIR6VCCaARDSnD2eY4p06XhPnv_S6S4?e=7lK2FZ" TargetMode="Externa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hyperlink" Target="https://secretariadistritald.sharepoint.com/:f:/s/ContratacinSPI-2022/IgAneUo3No2oSaHGgJcwEjYOAUqD1zAJ9iXFfv9monFjXtM?e=tjahf7" TargetMode="External"/><Relationship Id="rId11" Type="http://schemas.openxmlformats.org/officeDocument/2006/relationships/comments" Target="../comments1.xml"/><Relationship Id="rId5" Type="http://schemas.openxmlformats.org/officeDocument/2006/relationships/hyperlink" Target="https://secretariadistritald.sharepoint.com/:f:/s/ContratacinSPI-2022/IgDy98vFYI6ZQLnihiFw5IX0AUsd3kwzC2-7NOuC2N_2HPA?e=SzYxdF" TargetMode="External"/><Relationship Id="rId10" Type="http://schemas.openxmlformats.org/officeDocument/2006/relationships/vmlDrawing" Target="../drawings/vmlDrawing1.vml"/><Relationship Id="rId4" Type="http://schemas.openxmlformats.org/officeDocument/2006/relationships/hyperlink" Target="https://secretariadistritald.sharepoint.com/:f:/s/ContratacinSPI-2022/IgCMn4YSvMPQRaFf9GIUcWoIAdpmMApD1StBrDAw-xuiXew?e=g1Q7vd" TargetMode="Externa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65" customWidth="1"/>
    <col min="5" max="5" width="34.28515625" style="160" customWidth="1"/>
    <col min="6" max="6" width="31" style="160" customWidth="1"/>
    <col min="7" max="7" width="20.140625" style="160" customWidth="1"/>
    <col min="8" max="8" width="19.140625" style="160" customWidth="1"/>
    <col min="9" max="9" width="24" style="160" customWidth="1"/>
    <col min="10" max="10" width="18.7109375" style="160" customWidth="1"/>
    <col min="11" max="11" width="21.7109375" style="160" customWidth="1"/>
    <col min="12" max="16384" width="12" style="160"/>
  </cols>
  <sheetData>
    <row r="1" spans="1:12" x14ac:dyDescent="0.25">
      <c r="A1" s="163" t="s">
        <v>0</v>
      </c>
      <c r="B1" s="163" t="s">
        <v>1</v>
      </c>
      <c r="C1" s="163" t="s">
        <v>2</v>
      </c>
      <c r="D1" s="163" t="s">
        <v>3</v>
      </c>
      <c r="E1" s="164" t="s">
        <v>4</v>
      </c>
      <c r="F1" s="164" t="s">
        <v>5</v>
      </c>
      <c r="G1" s="164" t="s">
        <v>6</v>
      </c>
      <c r="H1" s="164" t="s">
        <v>7</v>
      </c>
      <c r="I1" s="164" t="s">
        <v>8</v>
      </c>
      <c r="J1" s="164" t="s">
        <v>9</v>
      </c>
      <c r="K1" s="164" t="s">
        <v>10</v>
      </c>
      <c r="L1" s="164" t="s">
        <v>11</v>
      </c>
    </row>
    <row r="2" spans="1:12" ht="25.5" x14ac:dyDescent="0.25">
      <c r="A2" s="165" t="s">
        <v>12</v>
      </c>
      <c r="B2" s="165" t="s">
        <v>13</v>
      </c>
      <c r="C2" s="165" t="s">
        <v>14</v>
      </c>
      <c r="D2" s="165" t="s">
        <v>15</v>
      </c>
      <c r="E2" s="160" t="s">
        <v>16</v>
      </c>
      <c r="F2" s="160" t="s">
        <v>17</v>
      </c>
      <c r="G2" s="165" t="s">
        <v>18</v>
      </c>
      <c r="H2" s="160" t="s">
        <v>19</v>
      </c>
      <c r="I2" s="160" t="s">
        <v>20</v>
      </c>
      <c r="J2" s="160" t="s">
        <v>21</v>
      </c>
      <c r="K2" s="160" t="s">
        <v>22</v>
      </c>
      <c r="L2" s="160" t="s">
        <v>23</v>
      </c>
    </row>
    <row r="3" spans="1:12" ht="25.5" x14ac:dyDescent="0.25">
      <c r="A3" s="165" t="s">
        <v>24</v>
      </c>
      <c r="B3" s="165" t="s">
        <v>25</v>
      </c>
      <c r="C3" s="165" t="s">
        <v>26</v>
      </c>
      <c r="D3" s="165" t="s">
        <v>27</v>
      </c>
      <c r="E3" s="160" t="s">
        <v>28</v>
      </c>
      <c r="F3" s="160" t="s">
        <v>29</v>
      </c>
      <c r="G3" s="165" t="s">
        <v>30</v>
      </c>
      <c r="H3" s="160" t="s">
        <v>31</v>
      </c>
      <c r="I3" s="160" t="s">
        <v>32</v>
      </c>
      <c r="J3" s="160" t="s">
        <v>33</v>
      </c>
      <c r="K3" s="160" t="s">
        <v>34</v>
      </c>
      <c r="L3" s="160" t="s">
        <v>35</v>
      </c>
    </row>
    <row r="4" spans="1:12" ht="25.5" x14ac:dyDescent="0.25">
      <c r="A4" s="165" t="s">
        <v>36</v>
      </c>
      <c r="B4" s="165" t="s">
        <v>37</v>
      </c>
      <c r="D4" s="165" t="s">
        <v>38</v>
      </c>
      <c r="E4" s="160" t="s">
        <v>39</v>
      </c>
      <c r="F4" s="160" t="s">
        <v>40</v>
      </c>
      <c r="G4" s="165" t="s">
        <v>41</v>
      </c>
      <c r="I4" s="160" t="s">
        <v>42</v>
      </c>
      <c r="J4" s="160" t="s">
        <v>23</v>
      </c>
      <c r="K4" s="160" t="s">
        <v>43</v>
      </c>
      <c r="L4" s="160" t="s">
        <v>26</v>
      </c>
    </row>
    <row r="5" spans="1:12" ht="25.5" x14ac:dyDescent="0.25">
      <c r="A5" s="165" t="s">
        <v>44</v>
      </c>
      <c r="B5" s="165" t="s">
        <v>45</v>
      </c>
      <c r="D5" s="165" t="s">
        <v>46</v>
      </c>
      <c r="E5" s="160" t="s">
        <v>47</v>
      </c>
      <c r="F5" s="160" t="s">
        <v>48</v>
      </c>
      <c r="G5" s="165" t="s">
        <v>49</v>
      </c>
      <c r="I5" s="160" t="s">
        <v>50</v>
      </c>
      <c r="J5" s="160" t="s">
        <v>51</v>
      </c>
    </row>
    <row r="6" spans="1:12" ht="25.5" x14ac:dyDescent="0.25">
      <c r="B6" s="165" t="s">
        <v>52</v>
      </c>
      <c r="D6" s="165" t="s">
        <v>53</v>
      </c>
      <c r="E6" s="160" t="s">
        <v>54</v>
      </c>
      <c r="F6" s="160" t="s">
        <v>55</v>
      </c>
      <c r="G6" s="165" t="s">
        <v>56</v>
      </c>
      <c r="I6" s="160" t="s">
        <v>57</v>
      </c>
    </row>
    <row r="7" spans="1:12" ht="25.5" x14ac:dyDescent="0.25">
      <c r="D7" s="165" t="s">
        <v>58</v>
      </c>
      <c r="E7" s="160" t="s">
        <v>59</v>
      </c>
      <c r="F7" s="160" t="s">
        <v>60</v>
      </c>
      <c r="G7" s="165" t="s">
        <v>61</v>
      </c>
      <c r="I7" s="160" t="s">
        <v>62</v>
      </c>
    </row>
    <row r="8" spans="1:12" x14ac:dyDescent="0.25">
      <c r="E8" s="160" t="s">
        <v>63</v>
      </c>
      <c r="F8" s="160" t="s">
        <v>64</v>
      </c>
      <c r="G8" s="160" t="s">
        <v>65</v>
      </c>
    </row>
    <row r="9" spans="1:12" x14ac:dyDescent="0.25">
      <c r="E9" s="160" t="s">
        <v>66</v>
      </c>
      <c r="F9" s="160" t="s">
        <v>67</v>
      </c>
    </row>
    <row r="10" spans="1:12" x14ac:dyDescent="0.25">
      <c r="E10" s="160" t="s">
        <v>68</v>
      </c>
      <c r="F10" s="160" t="s">
        <v>69</v>
      </c>
    </row>
    <row r="11" spans="1:12" x14ac:dyDescent="0.25">
      <c r="E11" s="160" t="s">
        <v>70</v>
      </c>
      <c r="F11" s="160" t="s">
        <v>71</v>
      </c>
    </row>
    <row r="12" spans="1:12" x14ac:dyDescent="0.25">
      <c r="E12" s="160" t="s">
        <v>72</v>
      </c>
      <c r="F12" s="160" t="s">
        <v>73</v>
      </c>
    </row>
    <row r="13" spans="1:12" x14ac:dyDescent="0.25">
      <c r="E13" s="160" t="s">
        <v>74</v>
      </c>
      <c r="F13" s="160" t="s">
        <v>75</v>
      </c>
    </row>
    <row r="14" spans="1:12" x14ac:dyDescent="0.25">
      <c r="E14" s="160" t="s">
        <v>76</v>
      </c>
      <c r="F14" s="160" t="s">
        <v>77</v>
      </c>
    </row>
    <row r="15" spans="1:12" x14ac:dyDescent="0.25">
      <c r="E15" s="160" t="s">
        <v>78</v>
      </c>
      <c r="F15" s="160" t="s">
        <v>79</v>
      </c>
    </row>
    <row r="16" spans="1:12" x14ac:dyDescent="0.25">
      <c r="E16" s="160" t="s">
        <v>80</v>
      </c>
      <c r="F16" s="160" t="s">
        <v>81</v>
      </c>
    </row>
    <row r="17" spans="5:6" x14ac:dyDescent="0.25">
      <c r="E17" s="160" t="s">
        <v>82</v>
      </c>
      <c r="F17" s="160" t="s">
        <v>83</v>
      </c>
    </row>
    <row r="18" spans="5:6" x14ac:dyDescent="0.25">
      <c r="E18" s="160" t="s">
        <v>84</v>
      </c>
      <c r="F18" s="160" t="s">
        <v>85</v>
      </c>
    </row>
    <row r="19" spans="5:6" x14ac:dyDescent="0.25">
      <c r="E19" s="160" t="s">
        <v>86</v>
      </c>
    </row>
    <row r="20" spans="5:6" x14ac:dyDescent="0.25">
      <c r="E20" s="160" t="s">
        <v>87</v>
      </c>
    </row>
    <row r="21" spans="5:6" x14ac:dyDescent="0.25">
      <c r="E21" s="160" t="s">
        <v>88</v>
      </c>
    </row>
    <row r="22" spans="5:6" x14ac:dyDescent="0.25">
      <c r="E22" s="160" t="s">
        <v>89</v>
      </c>
    </row>
    <row r="23" spans="5:6" x14ac:dyDescent="0.25">
      <c r="E23" s="160"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60" customWidth="1"/>
    <col min="2" max="2" width="9.28515625" style="160" customWidth="1"/>
    <col min="3" max="3" width="5.7109375" style="160" customWidth="1"/>
    <col min="4" max="4" width="6.7109375" style="160" customWidth="1"/>
    <col min="5" max="5" width="5.7109375" style="160" customWidth="1"/>
    <col min="6" max="6" width="10.28515625" style="160" customWidth="1"/>
    <col min="7" max="7" width="2.140625" style="160" customWidth="1"/>
    <col min="8" max="8" width="18.7109375" style="160" customWidth="1"/>
    <col min="9" max="9" width="12.7109375" style="160" customWidth="1"/>
    <col min="10" max="10" width="6.7109375" style="160" customWidth="1"/>
    <col min="11" max="11" width="18.7109375" style="160" customWidth="1"/>
    <col min="12" max="12" width="25.7109375" style="160" customWidth="1"/>
    <col min="13" max="16384" width="8.7109375" style="160"/>
  </cols>
  <sheetData>
    <row r="1" spans="1:12" ht="18.75" customHeight="1" x14ac:dyDescent="0.25">
      <c r="A1" s="637"/>
      <c r="B1" s="638"/>
      <c r="C1" s="638"/>
      <c r="D1" s="638"/>
      <c r="E1" s="639"/>
      <c r="F1" s="646" t="s">
        <v>279</v>
      </c>
      <c r="G1" s="647"/>
      <c r="H1" s="647"/>
      <c r="I1" s="647"/>
      <c r="J1" s="647"/>
      <c r="K1" s="647"/>
      <c r="L1" s="159"/>
    </row>
    <row r="2" spans="1:12" ht="18.75" customHeight="1" x14ac:dyDescent="0.25">
      <c r="A2" s="640"/>
      <c r="B2" s="641"/>
      <c r="C2" s="641"/>
      <c r="D2" s="641"/>
      <c r="E2" s="642"/>
      <c r="F2" s="648"/>
      <c r="G2" s="649"/>
      <c r="H2" s="649"/>
      <c r="I2" s="649"/>
      <c r="J2" s="649"/>
      <c r="K2" s="649"/>
      <c r="L2" s="159"/>
    </row>
    <row r="3" spans="1:12" ht="18.75" customHeight="1" x14ac:dyDescent="0.25">
      <c r="A3" s="640"/>
      <c r="B3" s="641"/>
      <c r="C3" s="641"/>
      <c r="D3" s="641"/>
      <c r="E3" s="642"/>
      <c r="F3" s="646" t="s">
        <v>280</v>
      </c>
      <c r="G3" s="647"/>
      <c r="H3" s="647"/>
      <c r="I3" s="647"/>
      <c r="J3" s="647"/>
      <c r="K3" s="647"/>
      <c r="L3" s="159"/>
    </row>
    <row r="4" spans="1:12" ht="18.75" customHeight="1" x14ac:dyDescent="0.25">
      <c r="A4" s="643"/>
      <c r="B4" s="644"/>
      <c r="C4" s="644"/>
      <c r="D4" s="644"/>
      <c r="E4" s="645"/>
      <c r="F4" s="648"/>
      <c r="G4" s="649"/>
      <c r="H4" s="649"/>
      <c r="I4" s="649"/>
      <c r="J4" s="649"/>
      <c r="K4" s="649"/>
      <c r="L4" s="159"/>
    </row>
    <row r="5" spans="1:12" ht="15.75" customHeight="1" x14ac:dyDescent="0.25">
      <c r="A5" s="650" t="s">
        <v>281</v>
      </c>
      <c r="B5" s="651"/>
      <c r="C5" s="651"/>
      <c r="D5" s="651"/>
      <c r="E5" s="651"/>
      <c r="F5" s="651"/>
      <c r="G5" s="651"/>
      <c r="H5" s="651"/>
      <c r="I5" s="651"/>
      <c r="J5" s="651"/>
      <c r="K5" s="651"/>
      <c r="L5" s="652"/>
    </row>
    <row r="6" spans="1:12" ht="23.25" customHeight="1" x14ac:dyDescent="0.25">
      <c r="A6" s="650" t="s">
        <v>282</v>
      </c>
      <c r="B6" s="651"/>
      <c r="C6" s="653"/>
      <c r="D6" s="654" t="s">
        <v>12</v>
      </c>
      <c r="E6" s="655"/>
      <c r="F6" s="655"/>
      <c r="G6" s="655"/>
      <c r="H6" s="656"/>
      <c r="I6" s="650" t="s">
        <v>283</v>
      </c>
      <c r="J6" s="653"/>
      <c r="K6" s="654" t="s">
        <v>37</v>
      </c>
      <c r="L6" s="656"/>
    </row>
    <row r="7" spans="1:12" ht="17.850000000000001" customHeight="1" x14ac:dyDescent="0.25">
      <c r="A7" s="650" t="s">
        <v>284</v>
      </c>
      <c r="B7" s="651"/>
      <c r="C7" s="653"/>
      <c r="D7" s="654" t="s">
        <v>26</v>
      </c>
      <c r="E7" s="655"/>
      <c r="F7" s="655"/>
      <c r="G7" s="655"/>
      <c r="H7" s="656"/>
      <c r="I7" s="650" t="s">
        <v>98</v>
      </c>
      <c r="J7" s="653"/>
      <c r="K7" s="654" t="s">
        <v>53</v>
      </c>
      <c r="L7" s="656"/>
    </row>
    <row r="8" spans="1:12" ht="35.85" customHeight="1" x14ac:dyDescent="0.25">
      <c r="A8" s="650" t="s">
        <v>285</v>
      </c>
      <c r="B8" s="651"/>
      <c r="C8" s="653"/>
      <c r="D8" s="654" t="s">
        <v>63</v>
      </c>
      <c r="E8" s="655"/>
      <c r="F8" s="655"/>
      <c r="G8" s="655"/>
      <c r="H8" s="656"/>
      <c r="I8" s="650" t="s">
        <v>286</v>
      </c>
      <c r="J8" s="653"/>
      <c r="K8" s="654" t="s">
        <v>60</v>
      </c>
      <c r="L8" s="656"/>
    </row>
    <row r="9" spans="1:12" ht="15.75" customHeight="1" x14ac:dyDescent="0.25">
      <c r="A9" s="657" t="s">
        <v>287</v>
      </c>
      <c r="B9" s="658"/>
      <c r="C9" s="658"/>
      <c r="D9" s="658"/>
      <c r="E9" s="651"/>
      <c r="F9" s="651"/>
      <c r="G9" s="651"/>
      <c r="H9" s="651"/>
      <c r="I9" s="651"/>
      <c r="J9" s="651"/>
      <c r="K9" s="651"/>
      <c r="L9" s="652"/>
    </row>
    <row r="10" spans="1:12" ht="33.75" customHeight="1" x14ac:dyDescent="0.25">
      <c r="A10" s="668" t="s">
        <v>221</v>
      </c>
      <c r="B10" s="668"/>
      <c r="C10" s="668"/>
      <c r="D10" s="668"/>
      <c r="E10" s="666"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66"/>
      <c r="G10" s="666"/>
      <c r="H10" s="666"/>
      <c r="I10" s="666"/>
      <c r="J10" s="666"/>
      <c r="K10" s="666"/>
      <c r="L10" s="666"/>
    </row>
    <row r="11" spans="1:12" ht="34.5" customHeight="1" x14ac:dyDescent="0.25">
      <c r="A11" s="660" t="s">
        <v>288</v>
      </c>
      <c r="B11" s="661"/>
      <c r="C11" s="661"/>
      <c r="D11" s="652"/>
      <c r="E11" s="665" t="str">
        <f>+ACTIVIDAD_5!I16</f>
        <v>Número de acciones de transformación cultural que promuevan la eliminación de estereotipos negativos, y garanticen el libre ejercicio de los derechos de las mujeres implementadas, desarrolladas con las comunidades</v>
      </c>
      <c r="F11" s="666"/>
      <c r="G11" s="666"/>
      <c r="H11" s="666"/>
      <c r="I11" s="666"/>
      <c r="J11" s="666"/>
      <c r="K11" s="666"/>
      <c r="L11" s="667"/>
    </row>
    <row r="12" spans="1:12" ht="47.25" customHeight="1" x14ac:dyDescent="0.25">
      <c r="A12" s="650" t="s">
        <v>289</v>
      </c>
      <c r="B12" s="651"/>
      <c r="C12" s="651"/>
      <c r="D12" s="653"/>
      <c r="E12" s="665" t="s">
        <v>462</v>
      </c>
      <c r="F12" s="666"/>
      <c r="G12" s="666"/>
      <c r="H12" s="666"/>
      <c r="I12" s="666"/>
      <c r="J12" s="666"/>
      <c r="K12" s="666"/>
      <c r="L12" s="667"/>
    </row>
    <row r="13" spans="1:12" ht="28.5" customHeight="1" x14ac:dyDescent="0.25">
      <c r="A13" s="650" t="s">
        <v>291</v>
      </c>
      <c r="B13" s="651"/>
      <c r="C13" s="653"/>
      <c r="D13" s="654" t="s">
        <v>292</v>
      </c>
      <c r="E13" s="655"/>
      <c r="F13" s="655"/>
      <c r="G13" s="655"/>
      <c r="H13" s="656"/>
      <c r="I13" s="650" t="s">
        <v>293</v>
      </c>
      <c r="J13" s="653"/>
      <c r="K13" s="654" t="s">
        <v>61</v>
      </c>
      <c r="L13" s="656"/>
    </row>
    <row r="14" spans="1:12" ht="15.75" customHeight="1" x14ac:dyDescent="0.25">
      <c r="A14" s="650" t="s">
        <v>294</v>
      </c>
      <c r="B14" s="651"/>
      <c r="C14" s="651"/>
      <c r="D14" s="651"/>
      <c r="E14" s="651"/>
      <c r="F14" s="651"/>
      <c r="G14" s="651"/>
      <c r="H14" s="651"/>
      <c r="I14" s="651"/>
      <c r="J14" s="651"/>
      <c r="K14" s="651"/>
      <c r="L14" s="652"/>
    </row>
    <row r="15" spans="1:12" ht="25.5" customHeight="1" x14ac:dyDescent="0.25">
      <c r="A15" s="650" t="s">
        <v>295</v>
      </c>
      <c r="B15" s="651"/>
      <c r="C15" s="653"/>
      <c r="D15" s="654" t="s">
        <v>19</v>
      </c>
      <c r="E15" s="655"/>
      <c r="F15" s="655"/>
      <c r="G15" s="655"/>
      <c r="H15" s="656"/>
      <c r="I15" s="650" t="s">
        <v>296</v>
      </c>
      <c r="J15" s="653"/>
      <c r="K15" s="654" t="s">
        <v>20</v>
      </c>
      <c r="L15" s="656"/>
    </row>
    <row r="16" spans="1:12" ht="25.5" customHeight="1" x14ac:dyDescent="0.25">
      <c r="A16" s="650" t="s">
        <v>297</v>
      </c>
      <c r="B16" s="651"/>
      <c r="C16" s="653"/>
      <c r="D16" s="701">
        <f>+ACTIVIDAD_5!C37</f>
        <v>1</v>
      </c>
      <c r="E16" s="702"/>
      <c r="F16" s="702"/>
      <c r="G16" s="702"/>
      <c r="H16" s="703"/>
      <c r="I16" s="650" t="s">
        <v>161</v>
      </c>
      <c r="J16" s="653"/>
      <c r="K16" s="654" t="s">
        <v>21</v>
      </c>
      <c r="L16" s="656"/>
    </row>
    <row r="17" spans="1:12" ht="27.6" customHeight="1" x14ac:dyDescent="0.25">
      <c r="A17" s="650" t="s">
        <v>298</v>
      </c>
      <c r="B17" s="651"/>
      <c r="C17" s="653"/>
      <c r="D17" s="654" t="s">
        <v>346</v>
      </c>
      <c r="E17" s="655"/>
      <c r="F17" s="655"/>
      <c r="G17" s="655"/>
      <c r="H17" s="656"/>
      <c r="I17" s="672"/>
      <c r="J17" s="673"/>
      <c r="K17" s="673"/>
      <c r="L17" s="674"/>
    </row>
    <row r="18" spans="1:12" ht="12" customHeight="1" x14ac:dyDescent="0.25">
      <c r="A18" s="166" t="s">
        <v>300</v>
      </c>
      <c r="B18" s="166" t="s">
        <v>301</v>
      </c>
      <c r="C18" s="650" t="s">
        <v>302</v>
      </c>
      <c r="D18" s="651"/>
      <c r="E18" s="651"/>
      <c r="F18" s="651"/>
      <c r="G18" s="653"/>
      <c r="H18" s="650" t="s">
        <v>229</v>
      </c>
      <c r="I18" s="653"/>
      <c r="J18" s="650" t="s">
        <v>303</v>
      </c>
      <c r="K18" s="653"/>
      <c r="L18" s="166" t="s">
        <v>304</v>
      </c>
    </row>
    <row r="19" spans="1:12" ht="81.599999999999994" customHeight="1" x14ac:dyDescent="0.25">
      <c r="A19" s="161">
        <v>1</v>
      </c>
      <c r="B19" s="162" t="s">
        <v>292</v>
      </c>
      <c r="C19" s="654" t="s">
        <v>463</v>
      </c>
      <c r="D19" s="655"/>
      <c r="E19" s="655"/>
      <c r="F19" s="655"/>
      <c r="G19" s="656"/>
      <c r="H19" s="654" t="s">
        <v>464</v>
      </c>
      <c r="I19" s="656"/>
      <c r="J19" s="672" t="s">
        <v>22</v>
      </c>
      <c r="K19" s="674"/>
      <c r="L19" s="162" t="s">
        <v>335</v>
      </c>
    </row>
    <row r="20" spans="1:12" ht="34.35" customHeight="1" x14ac:dyDescent="0.25">
      <c r="A20" s="161">
        <v>2</v>
      </c>
      <c r="B20" s="162" t="s">
        <v>292</v>
      </c>
      <c r="C20" s="654" t="s">
        <v>465</v>
      </c>
      <c r="D20" s="655"/>
      <c r="E20" s="655"/>
      <c r="F20" s="655"/>
      <c r="G20" s="656"/>
      <c r="H20" s="654" t="s">
        <v>466</v>
      </c>
      <c r="I20" s="656"/>
      <c r="J20" s="672" t="s">
        <v>22</v>
      </c>
      <c r="K20" s="674"/>
      <c r="L20" s="162" t="s">
        <v>467</v>
      </c>
    </row>
    <row r="21" spans="1:12" ht="81.95" customHeight="1" x14ac:dyDescent="0.25">
      <c r="A21" s="161">
        <v>3</v>
      </c>
      <c r="B21" s="162" t="s">
        <v>292</v>
      </c>
      <c r="C21" s="654" t="s">
        <v>468</v>
      </c>
      <c r="D21" s="655"/>
      <c r="E21" s="655"/>
      <c r="F21" s="655"/>
      <c r="G21" s="656"/>
      <c r="H21" s="654" t="s">
        <v>469</v>
      </c>
      <c r="I21" s="656"/>
      <c r="J21" s="672" t="s">
        <v>22</v>
      </c>
      <c r="K21" s="674"/>
      <c r="L21" s="162" t="s">
        <v>470</v>
      </c>
    </row>
    <row r="22" spans="1:12" ht="25.5" customHeight="1" x14ac:dyDescent="0.25">
      <c r="A22" s="166" t="s">
        <v>300</v>
      </c>
      <c r="B22" s="650" t="s">
        <v>309</v>
      </c>
      <c r="C22" s="651"/>
      <c r="D22" s="651"/>
      <c r="E22" s="651"/>
      <c r="F22" s="651"/>
      <c r="G22" s="651"/>
      <c r="H22" s="651"/>
      <c r="I22" s="651"/>
      <c r="J22" s="651"/>
      <c r="K22" s="653"/>
      <c r="L22" s="166" t="s">
        <v>310</v>
      </c>
    </row>
    <row r="23" spans="1:12" ht="28.35" customHeight="1" x14ac:dyDescent="0.25">
      <c r="A23" s="161">
        <v>1</v>
      </c>
      <c r="B23" s="654" t="s">
        <v>471</v>
      </c>
      <c r="C23" s="655"/>
      <c r="D23" s="655"/>
      <c r="E23" s="655"/>
      <c r="F23" s="655"/>
      <c r="G23" s="655"/>
      <c r="H23" s="655"/>
      <c r="I23" s="655"/>
      <c r="J23" s="655"/>
      <c r="K23" s="656"/>
      <c r="L23" s="162" t="s">
        <v>22</v>
      </c>
    </row>
    <row r="24" spans="1:12" ht="15.75" customHeight="1" x14ac:dyDescent="0.25">
      <c r="A24" s="650" t="s">
        <v>312</v>
      </c>
      <c r="B24" s="651"/>
      <c r="C24" s="651"/>
      <c r="D24" s="651"/>
      <c r="E24" s="651"/>
      <c r="F24" s="658"/>
      <c r="G24" s="658"/>
      <c r="H24" s="651"/>
      <c r="I24" s="658"/>
      <c r="J24" s="658"/>
      <c r="K24" s="658"/>
      <c r="L24" s="678"/>
    </row>
    <row r="25" spans="1:12" ht="26.25" customHeight="1" x14ac:dyDescent="0.25">
      <c r="A25" s="650" t="s">
        <v>313</v>
      </c>
      <c r="B25" s="651"/>
      <c r="C25" s="653"/>
      <c r="D25" s="654">
        <v>1</v>
      </c>
      <c r="E25" s="655"/>
      <c r="F25" s="668" t="s">
        <v>314</v>
      </c>
      <c r="G25" s="668"/>
      <c r="H25" s="186">
        <v>2024</v>
      </c>
      <c r="I25" s="668" t="s">
        <v>315</v>
      </c>
      <c r="J25" s="668"/>
      <c r="K25" s="692" t="s">
        <v>472</v>
      </c>
      <c r="L25" s="692"/>
    </row>
    <row r="26" spans="1:12" ht="38.25" customHeight="1" x14ac:dyDescent="0.25">
      <c r="A26" s="650" t="s">
        <v>317</v>
      </c>
      <c r="B26" s="651"/>
      <c r="C26" s="653"/>
      <c r="D26" s="654" t="s">
        <v>473</v>
      </c>
      <c r="E26" s="655"/>
      <c r="F26" s="827"/>
      <c r="G26" s="827"/>
      <c r="H26" s="655"/>
      <c r="I26" s="827"/>
      <c r="J26" s="827"/>
      <c r="K26" s="827"/>
      <c r="L26" s="828"/>
    </row>
    <row r="27" spans="1:12" ht="78.599999999999994" customHeight="1" x14ac:dyDescent="0.25">
      <c r="A27" s="650" t="s">
        <v>319</v>
      </c>
      <c r="B27" s="651"/>
      <c r="C27" s="653"/>
      <c r="D27" s="687" t="s">
        <v>474</v>
      </c>
      <c r="E27" s="688"/>
      <c r="F27" s="688"/>
      <c r="G27" s="688"/>
      <c r="H27" s="688"/>
      <c r="I27" s="688"/>
      <c r="J27" s="688"/>
      <c r="K27" s="688"/>
      <c r="L27" s="689"/>
    </row>
    <row r="28" spans="1:12" ht="17.850000000000001" customHeight="1" x14ac:dyDescent="0.25">
      <c r="A28" s="650" t="s">
        <v>321</v>
      </c>
      <c r="B28" s="651"/>
      <c r="C28" s="653"/>
      <c r="D28" s="654"/>
      <c r="E28" s="655"/>
      <c r="F28" s="655"/>
      <c r="G28" s="655"/>
      <c r="H28" s="655"/>
      <c r="I28" s="655"/>
      <c r="J28" s="655"/>
      <c r="K28" s="655"/>
      <c r="L28" s="65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60" customWidth="1"/>
    <col min="2" max="2" width="10.7109375" style="160" customWidth="1"/>
    <col min="3" max="3" width="6.42578125" style="160" customWidth="1"/>
    <col min="4" max="4" width="7.42578125" style="160" customWidth="1"/>
    <col min="5" max="5" width="6.42578125" style="160" customWidth="1"/>
    <col min="6" max="6" width="11.85546875" style="160" customWidth="1"/>
    <col min="7" max="7" width="2.42578125" style="160" customWidth="1"/>
    <col min="8" max="8" width="21.28515625" style="160" customWidth="1"/>
    <col min="9" max="9" width="14.42578125" style="160" customWidth="1"/>
    <col min="10" max="10" width="7.42578125" style="160" customWidth="1"/>
    <col min="11" max="11" width="21.28515625" style="160" customWidth="1"/>
    <col min="12" max="12" width="29.28515625" style="160" customWidth="1"/>
    <col min="13" max="16384" width="9.85546875" style="160"/>
  </cols>
  <sheetData>
    <row r="1" spans="1:12" ht="18" customHeight="1" x14ac:dyDescent="0.25">
      <c r="A1" s="637"/>
      <c r="B1" s="638"/>
      <c r="C1" s="638"/>
      <c r="D1" s="638"/>
      <c r="E1" s="639"/>
      <c r="F1" s="646" t="s">
        <v>279</v>
      </c>
      <c r="G1" s="647"/>
      <c r="H1" s="647"/>
      <c r="I1" s="647"/>
      <c r="J1" s="647"/>
      <c r="K1" s="647"/>
      <c r="L1" s="159"/>
    </row>
    <row r="2" spans="1:12" ht="18" customHeight="1" x14ac:dyDescent="0.25">
      <c r="A2" s="640"/>
      <c r="B2" s="641"/>
      <c r="C2" s="641"/>
      <c r="D2" s="641"/>
      <c r="E2" s="642"/>
      <c r="F2" s="648"/>
      <c r="G2" s="649"/>
      <c r="H2" s="649"/>
      <c r="I2" s="649"/>
      <c r="J2" s="649"/>
      <c r="K2" s="649"/>
      <c r="L2" s="159"/>
    </row>
    <row r="3" spans="1:12" ht="18" customHeight="1" x14ac:dyDescent="0.25">
      <c r="A3" s="640"/>
      <c r="B3" s="641"/>
      <c r="C3" s="641"/>
      <c r="D3" s="641"/>
      <c r="E3" s="642"/>
      <c r="F3" s="646" t="s">
        <v>280</v>
      </c>
      <c r="G3" s="647"/>
      <c r="H3" s="647"/>
      <c r="I3" s="647"/>
      <c r="J3" s="647"/>
      <c r="K3" s="647"/>
      <c r="L3" s="159"/>
    </row>
    <row r="4" spans="1:12" ht="18" customHeight="1" x14ac:dyDescent="0.25">
      <c r="A4" s="643"/>
      <c r="B4" s="644"/>
      <c r="C4" s="644"/>
      <c r="D4" s="644"/>
      <c r="E4" s="645"/>
      <c r="F4" s="648"/>
      <c r="G4" s="649"/>
      <c r="H4" s="649"/>
      <c r="I4" s="649"/>
      <c r="J4" s="649"/>
      <c r="K4" s="649"/>
      <c r="L4" s="159"/>
    </row>
    <row r="5" spans="1:12" x14ac:dyDescent="0.25">
      <c r="A5" s="829" t="s">
        <v>281</v>
      </c>
      <c r="B5" s="830"/>
      <c r="C5" s="830"/>
      <c r="D5" s="830"/>
      <c r="E5" s="830"/>
      <c r="F5" s="830"/>
      <c r="G5" s="830"/>
      <c r="H5" s="830"/>
      <c r="I5" s="830"/>
      <c r="J5" s="830"/>
      <c r="K5" s="830"/>
      <c r="L5" s="842"/>
    </row>
    <row r="6" spans="1:12" ht="24.75" customHeight="1" x14ac:dyDescent="0.25">
      <c r="A6" s="829" t="s">
        <v>282</v>
      </c>
      <c r="B6" s="830"/>
      <c r="C6" s="831"/>
      <c r="D6" s="654" t="s">
        <v>12</v>
      </c>
      <c r="E6" s="655"/>
      <c r="F6" s="655"/>
      <c r="G6" s="655"/>
      <c r="H6" s="656"/>
      <c r="I6" s="829" t="s">
        <v>283</v>
      </c>
      <c r="J6" s="831"/>
      <c r="K6" s="654" t="s">
        <v>37</v>
      </c>
      <c r="L6" s="656"/>
    </row>
    <row r="7" spans="1:12" ht="24.75" customHeight="1" x14ac:dyDescent="0.25">
      <c r="A7" s="829" t="s">
        <v>284</v>
      </c>
      <c r="B7" s="830"/>
      <c r="C7" s="831"/>
      <c r="D7" s="654" t="s">
        <v>26</v>
      </c>
      <c r="E7" s="655"/>
      <c r="F7" s="655"/>
      <c r="G7" s="655"/>
      <c r="H7" s="656"/>
      <c r="I7" s="829" t="s">
        <v>98</v>
      </c>
      <c r="J7" s="831"/>
      <c r="K7" s="654" t="s">
        <v>15</v>
      </c>
      <c r="L7" s="656"/>
    </row>
    <row r="8" spans="1:12" ht="24.75" customHeight="1" x14ac:dyDescent="0.25">
      <c r="A8" s="829" t="s">
        <v>285</v>
      </c>
      <c r="B8" s="830"/>
      <c r="C8" s="831"/>
      <c r="D8" s="654" t="s">
        <v>68</v>
      </c>
      <c r="E8" s="655"/>
      <c r="F8" s="655"/>
      <c r="G8" s="655"/>
      <c r="H8" s="656"/>
      <c r="I8" s="829" t="s">
        <v>286</v>
      </c>
      <c r="J8" s="831"/>
      <c r="K8" s="654" t="s">
        <v>69</v>
      </c>
      <c r="L8" s="656"/>
    </row>
    <row r="9" spans="1:12" ht="24.75" customHeight="1" x14ac:dyDescent="0.25">
      <c r="A9" s="838" t="s">
        <v>287</v>
      </c>
      <c r="B9" s="833"/>
      <c r="C9" s="833"/>
      <c r="D9" s="833"/>
      <c r="E9" s="833"/>
      <c r="F9" s="833"/>
      <c r="G9" s="833"/>
      <c r="H9" s="833"/>
      <c r="I9" s="833"/>
      <c r="J9" s="833"/>
      <c r="K9" s="833"/>
      <c r="L9" s="839"/>
    </row>
    <row r="10" spans="1:12" ht="24.75" customHeight="1" x14ac:dyDescent="0.25">
      <c r="A10" s="832" t="s">
        <v>141</v>
      </c>
      <c r="B10" s="832"/>
      <c r="C10" s="832"/>
      <c r="D10" s="832"/>
      <c r="E10" s="691" t="s">
        <v>475</v>
      </c>
      <c r="F10" s="691"/>
      <c r="G10" s="691"/>
      <c r="H10" s="691"/>
      <c r="I10" s="691"/>
      <c r="J10" s="691"/>
      <c r="K10" s="691"/>
      <c r="L10" s="691"/>
    </row>
    <row r="11" spans="1:12" ht="24.75" customHeight="1" x14ac:dyDescent="0.25">
      <c r="A11" s="840" t="s">
        <v>288</v>
      </c>
      <c r="B11" s="841"/>
      <c r="C11" s="841"/>
      <c r="D11" s="842"/>
      <c r="E11" s="691" t="s">
        <v>476</v>
      </c>
      <c r="F11" s="691"/>
      <c r="G11" s="691"/>
      <c r="H11" s="691"/>
      <c r="I11" s="691"/>
      <c r="J11" s="691"/>
      <c r="K11" s="691"/>
      <c r="L11" s="691"/>
    </row>
    <row r="12" spans="1:12" ht="24.75" customHeight="1" x14ac:dyDescent="0.25">
      <c r="A12" s="829" t="s">
        <v>289</v>
      </c>
      <c r="B12" s="830"/>
      <c r="C12" s="830"/>
      <c r="D12" s="831"/>
      <c r="E12" s="665" t="s">
        <v>477</v>
      </c>
      <c r="F12" s="666"/>
      <c r="G12" s="666"/>
      <c r="H12" s="666"/>
      <c r="I12" s="666"/>
      <c r="J12" s="666"/>
      <c r="K12" s="666"/>
      <c r="L12" s="667"/>
    </row>
    <row r="13" spans="1:12" ht="24.75" customHeight="1" x14ac:dyDescent="0.25">
      <c r="A13" s="829" t="s">
        <v>291</v>
      </c>
      <c r="B13" s="830"/>
      <c r="C13" s="831"/>
      <c r="D13" s="654">
        <v>3969</v>
      </c>
      <c r="E13" s="655"/>
      <c r="F13" s="655"/>
      <c r="G13" s="655"/>
      <c r="H13" s="656"/>
      <c r="I13" s="829" t="s">
        <v>293</v>
      </c>
      <c r="J13" s="831"/>
      <c r="K13" s="654" t="s">
        <v>18</v>
      </c>
      <c r="L13" s="656"/>
    </row>
    <row r="14" spans="1:12" x14ac:dyDescent="0.25">
      <c r="A14" s="829" t="s">
        <v>294</v>
      </c>
      <c r="B14" s="830"/>
      <c r="C14" s="830"/>
      <c r="D14" s="830"/>
      <c r="E14" s="830"/>
      <c r="F14" s="830"/>
      <c r="G14" s="830"/>
      <c r="H14" s="830"/>
      <c r="I14" s="830"/>
      <c r="J14" s="830"/>
      <c r="K14" s="830"/>
      <c r="L14" s="842"/>
    </row>
    <row r="15" spans="1:12" ht="17.25" customHeight="1" x14ac:dyDescent="0.25">
      <c r="A15" s="829" t="s">
        <v>295</v>
      </c>
      <c r="B15" s="830"/>
      <c r="C15" s="831"/>
      <c r="D15" s="654" t="s">
        <v>19</v>
      </c>
      <c r="E15" s="655"/>
      <c r="F15" s="655"/>
      <c r="G15" s="655"/>
      <c r="H15" s="656"/>
      <c r="I15" s="829" t="s">
        <v>296</v>
      </c>
      <c r="J15" s="831"/>
      <c r="K15" s="654" t="s">
        <v>20</v>
      </c>
      <c r="L15" s="656"/>
    </row>
    <row r="16" spans="1:12" ht="17.25" customHeight="1" x14ac:dyDescent="0.25">
      <c r="A16" s="829" t="s">
        <v>297</v>
      </c>
      <c r="B16" s="830"/>
      <c r="C16" s="831"/>
      <c r="D16" s="835">
        <v>30</v>
      </c>
      <c r="E16" s="836"/>
      <c r="F16" s="836"/>
      <c r="G16" s="836"/>
      <c r="H16" s="837"/>
      <c r="I16" s="829" t="s">
        <v>161</v>
      </c>
      <c r="J16" s="831"/>
      <c r="K16" s="654" t="s">
        <v>21</v>
      </c>
      <c r="L16" s="656"/>
    </row>
    <row r="17" spans="1:12" ht="17.25" customHeight="1" x14ac:dyDescent="0.25">
      <c r="A17" s="829" t="s">
        <v>298</v>
      </c>
      <c r="B17" s="830"/>
      <c r="C17" s="831"/>
      <c r="D17" s="654" t="s">
        <v>478</v>
      </c>
      <c r="E17" s="655"/>
      <c r="F17" s="655"/>
      <c r="G17" s="655"/>
      <c r="H17" s="656"/>
      <c r="I17" s="672"/>
      <c r="J17" s="673"/>
      <c r="K17" s="673"/>
      <c r="L17" s="674"/>
    </row>
    <row r="18" spans="1:12" x14ac:dyDescent="0.25">
      <c r="A18" s="195" t="s">
        <v>300</v>
      </c>
      <c r="B18" s="195" t="s">
        <v>301</v>
      </c>
      <c r="C18" s="829" t="s">
        <v>302</v>
      </c>
      <c r="D18" s="830"/>
      <c r="E18" s="830"/>
      <c r="F18" s="830"/>
      <c r="G18" s="831"/>
      <c r="H18" s="829" t="s">
        <v>229</v>
      </c>
      <c r="I18" s="831"/>
      <c r="J18" s="829" t="s">
        <v>303</v>
      </c>
      <c r="K18" s="831"/>
      <c r="L18" s="195" t="s">
        <v>304</v>
      </c>
    </row>
    <row r="19" spans="1:12" ht="73.5" customHeight="1" x14ac:dyDescent="0.25">
      <c r="A19" s="161">
        <v>1</v>
      </c>
      <c r="B19" s="162" t="s">
        <v>479</v>
      </c>
      <c r="C19" s="654" t="s">
        <v>480</v>
      </c>
      <c r="D19" s="655"/>
      <c r="E19" s="655"/>
      <c r="F19" s="655"/>
      <c r="G19" s="656"/>
      <c r="H19" s="654" t="s">
        <v>481</v>
      </c>
      <c r="I19" s="656"/>
      <c r="J19" s="672" t="s">
        <v>34</v>
      </c>
      <c r="K19" s="674"/>
      <c r="L19" s="162" t="s">
        <v>482</v>
      </c>
    </row>
    <row r="20" spans="1:12" ht="73.5" customHeight="1" x14ac:dyDescent="0.25">
      <c r="A20" s="161">
        <v>2</v>
      </c>
      <c r="B20" s="162" t="s">
        <v>479</v>
      </c>
      <c r="C20" s="654" t="s">
        <v>483</v>
      </c>
      <c r="D20" s="655"/>
      <c r="E20" s="655"/>
      <c r="F20" s="655"/>
      <c r="G20" s="656"/>
      <c r="H20" s="654" t="s">
        <v>481</v>
      </c>
      <c r="I20" s="656"/>
      <c r="J20" s="672" t="s">
        <v>34</v>
      </c>
      <c r="K20" s="674"/>
      <c r="L20" s="162" t="s">
        <v>482</v>
      </c>
    </row>
    <row r="21" spans="1:12" x14ac:dyDescent="0.25">
      <c r="A21" s="195" t="s">
        <v>300</v>
      </c>
      <c r="B21" s="829" t="s">
        <v>309</v>
      </c>
      <c r="C21" s="830"/>
      <c r="D21" s="830"/>
      <c r="E21" s="830"/>
      <c r="F21" s="830"/>
      <c r="G21" s="830"/>
      <c r="H21" s="830"/>
      <c r="I21" s="830"/>
      <c r="J21" s="830"/>
      <c r="K21" s="831"/>
      <c r="L21" s="195" t="s">
        <v>310</v>
      </c>
    </row>
    <row r="22" spans="1:12" ht="21.75" customHeight="1" x14ac:dyDescent="0.25">
      <c r="A22" s="161">
        <v>1</v>
      </c>
      <c r="B22" s="654" t="s">
        <v>484</v>
      </c>
      <c r="C22" s="655"/>
      <c r="D22" s="655"/>
      <c r="E22" s="655"/>
      <c r="F22" s="655"/>
      <c r="G22" s="655"/>
      <c r="H22" s="655"/>
      <c r="I22" s="655"/>
      <c r="J22" s="655"/>
      <c r="K22" s="656"/>
      <c r="L22" s="162" t="s">
        <v>34</v>
      </c>
    </row>
    <row r="23" spans="1:12" x14ac:dyDescent="0.25">
      <c r="A23" s="829" t="s">
        <v>312</v>
      </c>
      <c r="B23" s="830"/>
      <c r="C23" s="830"/>
      <c r="D23" s="830"/>
      <c r="E23" s="830"/>
      <c r="F23" s="833"/>
      <c r="G23" s="833"/>
      <c r="H23" s="830"/>
      <c r="I23" s="833"/>
      <c r="J23" s="833"/>
      <c r="K23" s="830"/>
      <c r="L23" s="834"/>
    </row>
    <row r="24" spans="1:12" ht="42" customHeight="1" x14ac:dyDescent="0.25">
      <c r="A24" s="829" t="s">
        <v>313</v>
      </c>
      <c r="B24" s="830"/>
      <c r="C24" s="831"/>
      <c r="D24" s="654">
        <v>10</v>
      </c>
      <c r="E24" s="655"/>
      <c r="F24" s="832" t="s">
        <v>314</v>
      </c>
      <c r="G24" s="832"/>
      <c r="H24" s="168">
        <v>2024</v>
      </c>
      <c r="I24" s="832" t="s">
        <v>315</v>
      </c>
      <c r="J24" s="832"/>
      <c r="L24" s="162" t="s">
        <v>482</v>
      </c>
    </row>
    <row r="25" spans="1:12" ht="42" customHeight="1" x14ac:dyDescent="0.25">
      <c r="A25" s="829" t="s">
        <v>317</v>
      </c>
      <c r="B25" s="830"/>
      <c r="C25" s="831"/>
      <c r="D25" s="665" t="s">
        <v>485</v>
      </c>
      <c r="E25" s="666"/>
      <c r="F25" s="663"/>
      <c r="G25" s="663"/>
      <c r="H25" s="666"/>
      <c r="I25" s="663"/>
      <c r="J25" s="663"/>
      <c r="K25" s="666"/>
      <c r="L25" s="664"/>
    </row>
    <row r="26" spans="1:12" ht="65.25" customHeight="1" x14ac:dyDescent="0.25">
      <c r="A26" s="829" t="s">
        <v>319</v>
      </c>
      <c r="B26" s="830"/>
      <c r="C26" s="831"/>
      <c r="D26" s="687" t="s">
        <v>486</v>
      </c>
      <c r="E26" s="688"/>
      <c r="F26" s="688"/>
      <c r="G26" s="688"/>
      <c r="H26" s="688"/>
      <c r="I26" s="688"/>
      <c r="J26" s="688"/>
      <c r="K26" s="688"/>
      <c r="L26" s="689"/>
    </row>
    <row r="27" spans="1:12" ht="96.75" customHeight="1" x14ac:dyDescent="0.25">
      <c r="A27" s="829" t="s">
        <v>321</v>
      </c>
      <c r="B27" s="830"/>
      <c r="C27" s="831"/>
      <c r="D27" s="687" t="s">
        <v>487</v>
      </c>
      <c r="E27" s="688"/>
      <c r="F27" s="688"/>
      <c r="G27" s="688"/>
      <c r="H27" s="688"/>
      <c r="I27" s="688"/>
      <c r="J27" s="688"/>
      <c r="K27" s="688"/>
      <c r="L27" s="689"/>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25" right="0.25" top="0.75" bottom="0.75" header="0.3" footer="0.3"/>
  <pageSetup scale="71"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17"/>
  <sheetViews>
    <sheetView showGridLines="0" topLeftCell="A44" zoomScale="85" zoomScaleNormal="85" workbookViewId="0">
      <selection activeCell="F45" sqref="F45:G45"/>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20.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770"/>
      <c r="B1" s="556" t="s">
        <v>357</v>
      </c>
      <c r="C1" s="557"/>
      <c r="D1" s="557"/>
      <c r="E1" s="557"/>
      <c r="F1" s="557"/>
      <c r="G1" s="557"/>
      <c r="H1" s="557"/>
      <c r="I1" s="557"/>
      <c r="J1" s="557"/>
      <c r="K1" s="557"/>
      <c r="L1" s="558"/>
      <c r="M1" s="524" t="s">
        <v>358</v>
      </c>
      <c r="N1" s="525"/>
      <c r="O1" s="526"/>
    </row>
    <row r="2" spans="1:15" s="75" customFormat="1" ht="18" customHeight="1" thickBot="1" x14ac:dyDescent="0.3">
      <c r="A2" s="771"/>
      <c r="B2" s="559" t="s">
        <v>359</v>
      </c>
      <c r="C2" s="560"/>
      <c r="D2" s="560"/>
      <c r="E2" s="560"/>
      <c r="F2" s="560"/>
      <c r="G2" s="560"/>
      <c r="H2" s="560"/>
      <c r="I2" s="560"/>
      <c r="J2" s="560"/>
      <c r="K2" s="560"/>
      <c r="L2" s="561"/>
      <c r="M2" s="524" t="s">
        <v>360</v>
      </c>
      <c r="N2" s="525"/>
      <c r="O2" s="526"/>
    </row>
    <row r="3" spans="1:15" s="75" customFormat="1" ht="20.100000000000001" customHeight="1" thickBot="1" x14ac:dyDescent="0.3">
      <c r="A3" s="771"/>
      <c r="B3" s="559" t="s">
        <v>120</v>
      </c>
      <c r="C3" s="560"/>
      <c r="D3" s="560"/>
      <c r="E3" s="560"/>
      <c r="F3" s="560"/>
      <c r="G3" s="560"/>
      <c r="H3" s="560"/>
      <c r="I3" s="560"/>
      <c r="J3" s="560"/>
      <c r="K3" s="560"/>
      <c r="L3" s="561"/>
      <c r="M3" s="524" t="s">
        <v>361</v>
      </c>
      <c r="N3" s="525"/>
      <c r="O3" s="526"/>
    </row>
    <row r="4" spans="1:15" s="75" customFormat="1" ht="21.75" customHeight="1" thickBot="1" x14ac:dyDescent="0.3">
      <c r="A4" s="772"/>
      <c r="B4" s="562" t="s">
        <v>362</v>
      </c>
      <c r="C4" s="563"/>
      <c r="D4" s="563"/>
      <c r="E4" s="563"/>
      <c r="F4" s="563"/>
      <c r="G4" s="563"/>
      <c r="H4" s="563"/>
      <c r="I4" s="563"/>
      <c r="J4" s="563"/>
      <c r="K4" s="563"/>
      <c r="L4" s="564"/>
      <c r="M4" s="524" t="s">
        <v>363</v>
      </c>
      <c r="N4" s="525"/>
      <c r="O4" s="526"/>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779" t="s">
        <v>365</v>
      </c>
      <c r="C6" s="780"/>
      <c r="D6" s="780"/>
      <c r="E6" s="780"/>
      <c r="F6" s="780"/>
      <c r="G6" s="780"/>
      <c r="H6" s="780"/>
      <c r="I6" s="780"/>
      <c r="J6" s="780"/>
      <c r="K6" s="781"/>
      <c r="L6" s="180" t="s">
        <v>366</v>
      </c>
      <c r="M6" s="782">
        <v>2024110010289</v>
      </c>
      <c r="N6" s="783"/>
      <c r="O6" s="784"/>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555" t="s">
        <v>126</v>
      </c>
      <c r="B8" s="145" t="s">
        <v>367</v>
      </c>
      <c r="C8" s="114"/>
      <c r="D8" s="145" t="s">
        <v>368</v>
      </c>
      <c r="E8" s="114"/>
      <c r="F8" s="145" t="s">
        <v>369</v>
      </c>
      <c r="G8" s="114" t="s">
        <v>370</v>
      </c>
      <c r="H8" s="145" t="s">
        <v>371</v>
      </c>
      <c r="I8" s="116"/>
      <c r="J8" s="758" t="s">
        <v>128</v>
      </c>
      <c r="K8" s="542"/>
      <c r="L8" s="144" t="s">
        <v>372</v>
      </c>
      <c r="M8" s="862"/>
      <c r="N8" s="862"/>
      <c r="O8" s="862"/>
    </row>
    <row r="9" spans="1:15" s="75" customFormat="1" ht="21.75" customHeight="1" x14ac:dyDescent="0.25">
      <c r="A9" s="555"/>
      <c r="B9" s="146" t="s">
        <v>373</v>
      </c>
      <c r="C9" s="116"/>
      <c r="D9" s="145" t="s">
        <v>374</v>
      </c>
      <c r="E9" s="116"/>
      <c r="F9" s="145" t="s">
        <v>375</v>
      </c>
      <c r="G9" s="116"/>
      <c r="H9" s="145" t="s">
        <v>376</v>
      </c>
      <c r="I9" s="115"/>
      <c r="J9" s="758"/>
      <c r="K9" s="542"/>
      <c r="L9" s="144" t="s">
        <v>377</v>
      </c>
      <c r="M9" s="527"/>
      <c r="N9" s="527"/>
      <c r="O9" s="527"/>
    </row>
    <row r="10" spans="1:15" s="75" customFormat="1" ht="21.75" customHeight="1" x14ac:dyDescent="0.25">
      <c r="A10" s="555"/>
      <c r="B10" s="145" t="s">
        <v>378</v>
      </c>
      <c r="C10" s="114"/>
      <c r="D10" s="145" t="s">
        <v>379</v>
      </c>
      <c r="E10" s="116"/>
      <c r="F10" s="145" t="s">
        <v>380</v>
      </c>
      <c r="G10" s="116"/>
      <c r="H10" s="145" t="s">
        <v>381</v>
      </c>
      <c r="I10" s="115"/>
      <c r="J10" s="758"/>
      <c r="K10" s="542"/>
      <c r="L10" s="144" t="s">
        <v>382</v>
      </c>
      <c r="M10" s="527" t="s">
        <v>370</v>
      </c>
      <c r="N10" s="527"/>
      <c r="O10" s="527"/>
    </row>
    <row r="11" spans="1:15" ht="15" customHeight="1" thickBot="1" x14ac:dyDescent="0.3">
      <c r="A11" s="42"/>
      <c r="B11" s="43"/>
      <c r="C11" s="43"/>
      <c r="D11" s="45"/>
      <c r="E11" s="44"/>
      <c r="F11" s="44"/>
      <c r="G11" s="170"/>
      <c r="H11" s="170"/>
      <c r="I11" s="46"/>
      <c r="J11" s="46"/>
      <c r="K11" s="43"/>
      <c r="L11" s="43"/>
      <c r="M11" s="43"/>
      <c r="N11" s="43"/>
      <c r="O11" s="43"/>
    </row>
    <row r="12" spans="1:15" ht="15" customHeight="1" x14ac:dyDescent="0.25">
      <c r="A12" s="776" t="s">
        <v>383</v>
      </c>
      <c r="B12" s="759" t="s">
        <v>488</v>
      </c>
      <c r="C12" s="760"/>
      <c r="D12" s="760"/>
      <c r="E12" s="760"/>
      <c r="F12" s="760"/>
      <c r="G12" s="760"/>
      <c r="H12" s="760"/>
      <c r="I12" s="760"/>
      <c r="J12" s="760"/>
      <c r="K12" s="760"/>
      <c r="L12" s="760"/>
      <c r="M12" s="760"/>
      <c r="N12" s="760"/>
      <c r="O12" s="761"/>
    </row>
    <row r="13" spans="1:15" ht="15" customHeight="1" x14ac:dyDescent="0.25">
      <c r="A13" s="777"/>
      <c r="B13" s="762"/>
      <c r="C13" s="763"/>
      <c r="D13" s="763"/>
      <c r="E13" s="763"/>
      <c r="F13" s="763"/>
      <c r="G13" s="763"/>
      <c r="H13" s="763"/>
      <c r="I13" s="763"/>
      <c r="J13" s="763"/>
      <c r="K13" s="763"/>
      <c r="L13" s="763"/>
      <c r="M13" s="763"/>
      <c r="N13" s="763"/>
      <c r="O13" s="764"/>
    </row>
    <row r="14" spans="1:15" ht="15" customHeight="1" x14ac:dyDescent="0.25">
      <c r="A14" s="778"/>
      <c r="B14" s="765"/>
      <c r="C14" s="766"/>
      <c r="D14" s="766"/>
      <c r="E14" s="766"/>
      <c r="F14" s="766"/>
      <c r="G14" s="766"/>
      <c r="H14" s="766"/>
      <c r="I14" s="766"/>
      <c r="J14" s="766"/>
      <c r="K14" s="766"/>
      <c r="L14" s="766"/>
      <c r="M14" s="766"/>
      <c r="N14" s="766"/>
      <c r="O14" s="76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768" t="s">
        <v>489</v>
      </c>
      <c r="C16" s="768"/>
      <c r="D16" s="768"/>
      <c r="E16" s="768"/>
      <c r="F16" s="768"/>
      <c r="G16" s="555" t="s">
        <v>135</v>
      </c>
      <c r="H16" s="555"/>
      <c r="I16" s="769" t="s">
        <v>490</v>
      </c>
      <c r="J16" s="769"/>
      <c r="K16" s="769"/>
      <c r="L16" s="769"/>
      <c r="M16" s="769"/>
      <c r="N16" s="769"/>
      <c r="O16" s="769"/>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171" t="s">
        <v>137</v>
      </c>
      <c r="B18" s="824" t="s">
        <v>387</v>
      </c>
      <c r="C18" s="825"/>
      <c r="D18" s="825"/>
      <c r="E18" s="826"/>
      <c r="F18" s="172" t="s">
        <v>139</v>
      </c>
      <c r="G18" s="773" t="s">
        <v>388</v>
      </c>
      <c r="H18" s="773"/>
      <c r="I18" s="773"/>
      <c r="J18" s="61" t="s">
        <v>141</v>
      </c>
      <c r="K18" s="768" t="s">
        <v>389</v>
      </c>
      <c r="L18" s="768"/>
      <c r="M18" s="768"/>
      <c r="N18" s="768"/>
      <c r="O18" s="768"/>
    </row>
    <row r="19" spans="1:18" ht="9" customHeight="1" x14ac:dyDescent="0.25">
      <c r="A19" s="41"/>
      <c r="B19" s="40"/>
      <c r="C19" s="775"/>
      <c r="D19" s="775"/>
      <c r="E19" s="775"/>
      <c r="F19" s="775"/>
      <c r="G19" s="775"/>
      <c r="H19" s="775"/>
      <c r="I19" s="775"/>
      <c r="J19" s="775"/>
      <c r="K19" s="775"/>
      <c r="L19" s="775"/>
      <c r="M19" s="775"/>
      <c r="N19" s="775"/>
      <c r="O19" s="775"/>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756" t="s">
        <v>143</v>
      </c>
      <c r="B22" s="757"/>
      <c r="C22" s="757"/>
      <c r="D22" s="757"/>
      <c r="E22" s="757"/>
      <c r="F22" s="757"/>
      <c r="G22" s="757"/>
      <c r="H22" s="757"/>
      <c r="I22" s="757"/>
      <c r="J22" s="757"/>
      <c r="K22" s="757"/>
      <c r="L22" s="757"/>
      <c r="M22" s="757"/>
      <c r="N22" s="757"/>
      <c r="O22" s="758"/>
    </row>
    <row r="23" spans="1:18" ht="32.1" customHeight="1" x14ac:dyDescent="0.25">
      <c r="A23" s="756" t="s">
        <v>390</v>
      </c>
      <c r="B23" s="757"/>
      <c r="C23" s="757"/>
      <c r="D23" s="757"/>
      <c r="E23" s="757"/>
      <c r="F23" s="757"/>
      <c r="G23" s="757"/>
      <c r="H23" s="757"/>
      <c r="I23" s="757"/>
      <c r="J23" s="757"/>
      <c r="K23" s="757"/>
      <c r="L23" s="757"/>
      <c r="M23" s="757"/>
      <c r="N23" s="757"/>
      <c r="O23" s="758"/>
    </row>
    <row r="24" spans="1:18" ht="32.1" customHeight="1" x14ac:dyDescent="0.25">
      <c r="A24" s="57"/>
      <c r="B24" s="52" t="s">
        <v>367</v>
      </c>
      <c r="C24" s="52" t="s">
        <v>368</v>
      </c>
      <c r="D24" s="52" t="s">
        <v>369</v>
      </c>
      <c r="E24" s="52" t="s">
        <v>371</v>
      </c>
      <c r="F24" s="52" t="s">
        <v>373</v>
      </c>
      <c r="G24" s="52" t="s">
        <v>374</v>
      </c>
      <c r="H24" s="52" t="s">
        <v>375</v>
      </c>
      <c r="I24" s="52" t="s">
        <v>376</v>
      </c>
      <c r="J24" s="52" t="s">
        <v>378</v>
      </c>
      <c r="K24" s="52" t="s">
        <v>379</v>
      </c>
      <c r="L24" s="52" t="s">
        <v>380</v>
      </c>
      <c r="M24" s="52" t="s">
        <v>381</v>
      </c>
      <c r="N24" s="53" t="s">
        <v>391</v>
      </c>
      <c r="O24" s="53" t="s">
        <v>392</v>
      </c>
    </row>
    <row r="25" spans="1:18" ht="32.1" customHeight="1" x14ac:dyDescent="0.25">
      <c r="A25" s="54" t="s">
        <v>144</v>
      </c>
      <c r="B25" s="204">
        <v>377361000</v>
      </c>
      <c r="C25" s="204">
        <v>0</v>
      </c>
      <c r="D25" s="204">
        <v>62643000</v>
      </c>
      <c r="E25" s="204">
        <v>6060000</v>
      </c>
      <c r="F25" s="205"/>
      <c r="G25" s="204">
        <v>9985000</v>
      </c>
      <c r="H25" s="489"/>
      <c r="I25" s="372"/>
      <c r="J25" s="372"/>
      <c r="K25" s="372"/>
      <c r="L25" s="204"/>
      <c r="M25" s="204"/>
      <c r="N25" s="178">
        <f t="shared" ref="N25:N30" si="0">SUM(B25:M25)</f>
        <v>456049000</v>
      </c>
      <c r="O25" s="374"/>
    </row>
    <row r="26" spans="1:18" ht="32.1" customHeight="1" x14ac:dyDescent="0.25">
      <c r="A26" s="54" t="s">
        <v>146</v>
      </c>
      <c r="B26" s="204">
        <v>377361000</v>
      </c>
      <c r="C26" s="204">
        <v>0</v>
      </c>
      <c r="D26" s="204">
        <v>-2513817</v>
      </c>
      <c r="E26" s="204"/>
      <c r="F26" s="204"/>
      <c r="G26" s="205"/>
      <c r="H26" s="204"/>
      <c r="I26" s="178"/>
      <c r="J26" s="178"/>
      <c r="K26" s="178"/>
      <c r="L26" s="178"/>
      <c r="M26" s="178"/>
      <c r="N26" s="178">
        <f t="shared" si="0"/>
        <v>374847183</v>
      </c>
      <c r="O26" s="375">
        <f>+(B26+C26+D26+E26+F26+G26+H26+I26+J26+K26+L26+M26)/N25</f>
        <v>0.8219449730182502</v>
      </c>
      <c r="Q26" s="177"/>
    </row>
    <row r="27" spans="1:18" ht="32.1" customHeight="1" x14ac:dyDescent="0.25">
      <c r="A27" s="54" t="s">
        <v>148</v>
      </c>
      <c r="B27" s="205">
        <v>0</v>
      </c>
      <c r="C27" s="204">
        <v>10011321</v>
      </c>
      <c r="D27" s="204">
        <v>34404324</v>
      </c>
      <c r="E27" s="204"/>
      <c r="F27" s="204"/>
      <c r="G27" s="204"/>
      <c r="H27" s="204"/>
      <c r="I27" s="178"/>
      <c r="J27" s="178"/>
      <c r="K27" s="178"/>
      <c r="L27" s="178"/>
      <c r="M27" s="178"/>
      <c r="N27" s="178">
        <f t="shared" si="0"/>
        <v>44415645</v>
      </c>
      <c r="O27" s="375">
        <f>+N27/N26</f>
        <v>0.11849000609936557</v>
      </c>
    </row>
    <row r="28" spans="1:18" ht="32.1" customHeight="1" x14ac:dyDescent="0.25">
      <c r="A28" s="54" t="s">
        <v>393</v>
      </c>
      <c r="B28" s="204"/>
      <c r="C28" s="204">
        <v>8148000</v>
      </c>
      <c r="D28" s="204">
        <v>0</v>
      </c>
      <c r="E28" s="205"/>
      <c r="F28" s="205"/>
      <c r="G28" s="205"/>
      <c r="H28" s="205"/>
      <c r="I28" s="178"/>
      <c r="J28" s="178"/>
      <c r="K28" s="178"/>
      <c r="L28" s="178"/>
      <c r="M28" s="178"/>
      <c r="N28" s="178">
        <f t="shared" si="0"/>
        <v>8148000</v>
      </c>
      <c r="O28" s="376"/>
    </row>
    <row r="29" spans="1:18" ht="32.1" customHeight="1" x14ac:dyDescent="0.25">
      <c r="A29" s="54" t="s">
        <v>394</v>
      </c>
      <c r="B29" s="204"/>
      <c r="C29" s="205"/>
      <c r="D29" s="204">
        <v>0</v>
      </c>
      <c r="E29" s="205"/>
      <c r="F29" s="205"/>
      <c r="G29" s="205"/>
      <c r="H29" s="205"/>
      <c r="I29" s="178"/>
      <c r="J29" s="178"/>
      <c r="K29" s="178"/>
      <c r="L29" s="178"/>
      <c r="M29" s="178"/>
      <c r="N29" s="178">
        <f t="shared" si="0"/>
        <v>0</v>
      </c>
      <c r="O29" s="376"/>
    </row>
    <row r="30" spans="1:18" ht="32.1" customHeight="1" thickBot="1" x14ac:dyDescent="0.3">
      <c r="A30" s="55" t="s">
        <v>154</v>
      </c>
      <c r="B30" s="206">
        <v>1900000</v>
      </c>
      <c r="C30" s="206">
        <v>6248000</v>
      </c>
      <c r="D30" s="206">
        <v>0</v>
      </c>
      <c r="E30" s="206"/>
      <c r="F30" s="206"/>
      <c r="G30" s="490"/>
      <c r="H30" s="490"/>
      <c r="I30" s="179"/>
      <c r="J30" s="179"/>
      <c r="K30" s="179"/>
      <c r="L30" s="179"/>
      <c r="M30" s="179"/>
      <c r="N30" s="179">
        <f t="shared" si="0"/>
        <v>8148000</v>
      </c>
      <c r="O30" s="377">
        <f>+N30/(N28-N29)</f>
        <v>1</v>
      </c>
      <c r="R30" s="177"/>
    </row>
    <row r="31" spans="1:18" s="56" customFormat="1" ht="16.5" customHeight="1" x14ac:dyDescent="0.2"/>
    <row r="32" spans="1:18" s="56" customFormat="1" ht="17.25" customHeight="1" x14ac:dyDescent="0.2"/>
    <row r="34" spans="1:9" ht="48" customHeight="1" x14ac:dyDescent="0.25">
      <c r="A34" s="745" t="s">
        <v>395</v>
      </c>
      <c r="B34" s="746"/>
      <c r="C34" s="746"/>
      <c r="D34" s="746"/>
      <c r="E34" s="746"/>
      <c r="F34" s="746"/>
      <c r="G34" s="746"/>
      <c r="H34" s="746"/>
      <c r="I34" s="747"/>
    </row>
    <row r="35" spans="1:9" ht="50.25" customHeight="1" x14ac:dyDescent="0.25">
      <c r="A35" s="132" t="s">
        <v>396</v>
      </c>
      <c r="B35" s="748" t="str">
        <f>+B12</f>
        <v>Implementar 3 acciones de transformación cultural que promuevan la redistribución equitativa de las labores del cuidado en Bogotá</v>
      </c>
      <c r="C35" s="749"/>
      <c r="D35" s="749"/>
      <c r="E35" s="749"/>
      <c r="F35" s="749"/>
      <c r="G35" s="749"/>
      <c r="H35" s="749"/>
      <c r="I35" s="750"/>
    </row>
    <row r="36" spans="1:9" ht="18.75" customHeight="1" x14ac:dyDescent="0.25">
      <c r="A36" s="502" t="s">
        <v>159</v>
      </c>
      <c r="B36" s="304">
        <v>2024</v>
      </c>
      <c r="C36" s="304">
        <v>2025</v>
      </c>
      <c r="D36" s="304">
        <v>2026</v>
      </c>
      <c r="E36" s="304">
        <v>2027</v>
      </c>
      <c r="F36" s="304" t="s">
        <v>397</v>
      </c>
      <c r="G36" s="508" t="s">
        <v>161</v>
      </c>
      <c r="H36" s="508" t="s">
        <v>21</v>
      </c>
      <c r="I36" s="508"/>
    </row>
    <row r="37" spans="1:9" ht="50.25" customHeight="1" x14ac:dyDescent="0.25">
      <c r="A37" s="733"/>
      <c r="B37" s="218">
        <v>1</v>
      </c>
      <c r="C37" s="308">
        <v>1</v>
      </c>
      <c r="D37" s="218">
        <v>1</v>
      </c>
      <c r="E37" s="218">
        <v>0</v>
      </c>
      <c r="F37" s="304">
        <f>B37+C37+D37+E37</f>
        <v>3</v>
      </c>
      <c r="G37" s="508"/>
      <c r="H37" s="508"/>
      <c r="I37" s="508"/>
    </row>
    <row r="38" spans="1:9" ht="56.45" customHeight="1" x14ac:dyDescent="0.25">
      <c r="A38" s="222" t="s">
        <v>163</v>
      </c>
      <c r="B38" s="751">
        <v>0.25</v>
      </c>
      <c r="C38" s="752"/>
      <c r="D38" s="753" t="s">
        <v>398</v>
      </c>
      <c r="E38" s="754"/>
      <c r="F38" s="754"/>
      <c r="G38" s="754"/>
      <c r="H38" s="754"/>
      <c r="I38" s="755"/>
    </row>
    <row r="39" spans="1:9" s="58" customFormat="1" ht="65.099999999999994" customHeight="1" thickBot="1" x14ac:dyDescent="0.3">
      <c r="A39" s="502" t="s">
        <v>399</v>
      </c>
      <c r="B39" s="222" t="s">
        <v>400</v>
      </c>
      <c r="C39" s="132" t="s">
        <v>206</v>
      </c>
      <c r="D39" s="514" t="s">
        <v>208</v>
      </c>
      <c r="E39" s="543"/>
      <c r="F39" s="514" t="s">
        <v>210</v>
      </c>
      <c r="G39" s="543"/>
      <c r="H39" s="113" t="s">
        <v>212</v>
      </c>
      <c r="I39" s="112" t="s">
        <v>213</v>
      </c>
    </row>
    <row r="40" spans="1:9" s="58" customFormat="1" ht="106.5" customHeight="1" x14ac:dyDescent="0.25">
      <c r="A40" s="739"/>
      <c r="B40" s="860">
        <v>0.02</v>
      </c>
      <c r="C40" s="551">
        <v>0.02</v>
      </c>
      <c r="D40" s="498" t="s">
        <v>491</v>
      </c>
      <c r="E40" s="499"/>
      <c r="F40" s="498" t="s">
        <v>492</v>
      </c>
      <c r="G40" s="499"/>
      <c r="H40" s="518" t="s">
        <v>403</v>
      </c>
      <c r="I40" s="496" t="s">
        <v>493</v>
      </c>
    </row>
    <row r="41" spans="1:9" ht="325.89999999999998" customHeight="1" thickBot="1" x14ac:dyDescent="0.3">
      <c r="A41" s="733"/>
      <c r="B41" s="861"/>
      <c r="C41" s="553"/>
      <c r="D41" s="500"/>
      <c r="E41" s="501"/>
      <c r="F41" s="500"/>
      <c r="G41" s="501"/>
      <c r="H41" s="519"/>
      <c r="I41" s="497"/>
    </row>
    <row r="42" spans="1:9" s="58" customFormat="1" ht="68.45" customHeight="1" thickBot="1" x14ac:dyDescent="0.3">
      <c r="A42" s="502" t="s">
        <v>405</v>
      </c>
      <c r="B42" s="220" t="s">
        <v>400</v>
      </c>
      <c r="C42" s="113" t="s">
        <v>206</v>
      </c>
      <c r="D42" s="514" t="s">
        <v>208</v>
      </c>
      <c r="E42" s="543"/>
      <c r="F42" s="514" t="s">
        <v>210</v>
      </c>
      <c r="G42" s="543"/>
      <c r="H42" s="113" t="s">
        <v>212</v>
      </c>
      <c r="I42" s="112" t="s">
        <v>213</v>
      </c>
    </row>
    <row r="43" spans="1:9" ht="380.45" customHeight="1" x14ac:dyDescent="0.25">
      <c r="A43" s="733"/>
      <c r="B43" s="311">
        <v>0.04</v>
      </c>
      <c r="C43" s="311">
        <v>0.04</v>
      </c>
      <c r="D43" s="858" t="s">
        <v>494</v>
      </c>
      <c r="E43" s="859"/>
      <c r="F43" s="858" t="s">
        <v>495</v>
      </c>
      <c r="G43" s="859"/>
      <c r="H43" s="333" t="s">
        <v>403</v>
      </c>
      <c r="I43" s="364" t="s">
        <v>496</v>
      </c>
    </row>
    <row r="44" spans="1:9" s="58" customFormat="1" ht="68.45" customHeight="1" thickBot="1" x14ac:dyDescent="0.3">
      <c r="A44" s="502" t="s">
        <v>409</v>
      </c>
      <c r="B44" s="220" t="s">
        <v>400</v>
      </c>
      <c r="C44" s="113" t="s">
        <v>206</v>
      </c>
      <c r="D44" s="514" t="s">
        <v>208</v>
      </c>
      <c r="E44" s="543"/>
      <c r="F44" s="514" t="s">
        <v>210</v>
      </c>
      <c r="G44" s="543"/>
      <c r="H44" s="113" t="s">
        <v>212</v>
      </c>
      <c r="I44" s="112" t="s">
        <v>213</v>
      </c>
    </row>
    <row r="45" spans="1:9" ht="409.5" customHeight="1" x14ac:dyDescent="0.25">
      <c r="A45" s="733"/>
      <c r="B45" s="311">
        <v>0.1</v>
      </c>
      <c r="C45" s="311">
        <v>0.1</v>
      </c>
      <c r="D45" s="544" t="s">
        <v>497</v>
      </c>
      <c r="E45" s="736"/>
      <c r="F45" s="742" t="s">
        <v>498</v>
      </c>
      <c r="G45" s="736"/>
      <c r="H45" s="333" t="s">
        <v>403</v>
      </c>
      <c r="I45" s="354" t="s">
        <v>499</v>
      </c>
    </row>
    <row r="46" spans="1:9" s="58" customFormat="1" ht="68.45" customHeight="1" thickBot="1" x14ac:dyDescent="0.3">
      <c r="A46" s="502" t="s">
        <v>413</v>
      </c>
      <c r="B46" s="220" t="s">
        <v>400</v>
      </c>
      <c r="C46" s="220" t="s">
        <v>206</v>
      </c>
      <c r="D46" s="514" t="s">
        <v>208</v>
      </c>
      <c r="E46" s="543"/>
      <c r="F46" s="514" t="s">
        <v>210</v>
      </c>
      <c r="G46" s="543"/>
      <c r="H46" s="113" t="s">
        <v>212</v>
      </c>
      <c r="I46" s="113" t="s">
        <v>213</v>
      </c>
    </row>
    <row r="47" spans="1:9" x14ac:dyDescent="0.25">
      <c r="A47" s="733"/>
      <c r="B47" s="311">
        <v>0.1</v>
      </c>
      <c r="C47" s="311"/>
      <c r="D47" s="544"/>
      <c r="E47" s="736"/>
      <c r="F47" s="544"/>
      <c r="G47" s="736"/>
      <c r="H47" s="333"/>
      <c r="I47" s="134"/>
    </row>
    <row r="48" spans="1:9" s="58" customFormat="1" ht="68.45" customHeight="1" thickBot="1" x14ac:dyDescent="0.3">
      <c r="A48" s="502" t="s">
        <v>414</v>
      </c>
      <c r="B48" s="220" t="s">
        <v>400</v>
      </c>
      <c r="C48" s="113" t="s">
        <v>206</v>
      </c>
      <c r="D48" s="514" t="s">
        <v>208</v>
      </c>
      <c r="E48" s="543"/>
      <c r="F48" s="514" t="s">
        <v>210</v>
      </c>
      <c r="G48" s="543"/>
      <c r="H48" s="113" t="s">
        <v>212</v>
      </c>
      <c r="I48" s="112" t="s">
        <v>213</v>
      </c>
    </row>
    <row r="49" spans="1:9" ht="15" thickBot="1" x14ac:dyDescent="0.3">
      <c r="A49" s="733"/>
      <c r="B49" s="311">
        <v>0.1</v>
      </c>
      <c r="C49" s="225"/>
      <c r="D49" s="544"/>
      <c r="E49" s="736"/>
      <c r="F49" s="740"/>
      <c r="G49" s="741"/>
      <c r="H49" s="333"/>
      <c r="I49" s="359"/>
    </row>
    <row r="50" spans="1:9" s="58" customFormat="1" ht="68.45" customHeight="1" thickBot="1" x14ac:dyDescent="0.3">
      <c r="A50" s="502" t="s">
        <v>415</v>
      </c>
      <c r="B50" s="220" t="s">
        <v>400</v>
      </c>
      <c r="C50" s="113" t="s">
        <v>206</v>
      </c>
      <c r="D50" s="514" t="s">
        <v>208</v>
      </c>
      <c r="E50" s="543"/>
      <c r="F50" s="514" t="s">
        <v>210</v>
      </c>
      <c r="G50" s="543"/>
      <c r="H50" s="113" t="s">
        <v>212</v>
      </c>
      <c r="I50" s="112" t="s">
        <v>213</v>
      </c>
    </row>
    <row r="51" spans="1:9" ht="15" thickBot="1" x14ac:dyDescent="0.3">
      <c r="A51" s="733"/>
      <c r="B51" s="312">
        <v>0.1</v>
      </c>
      <c r="C51" s="312"/>
      <c r="D51" s="544"/>
      <c r="E51" s="736"/>
      <c r="F51" s="544"/>
      <c r="G51" s="736"/>
      <c r="H51" s="303"/>
      <c r="I51" s="365"/>
    </row>
    <row r="52" spans="1:9" ht="68.45" customHeight="1" thickBot="1" x14ac:dyDescent="0.3">
      <c r="A52" s="502" t="s">
        <v>416</v>
      </c>
      <c r="B52" s="222" t="s">
        <v>400</v>
      </c>
      <c r="C52" s="132" t="s">
        <v>206</v>
      </c>
      <c r="D52" s="514" t="s">
        <v>208</v>
      </c>
      <c r="E52" s="543"/>
      <c r="F52" s="514" t="s">
        <v>210</v>
      </c>
      <c r="G52" s="543"/>
      <c r="H52" s="113" t="s">
        <v>212</v>
      </c>
      <c r="I52" s="112" t="s">
        <v>213</v>
      </c>
    </row>
    <row r="53" spans="1:9" ht="15" thickBot="1" x14ac:dyDescent="0.3">
      <c r="A53" s="733"/>
      <c r="B53" s="312">
        <v>0.1</v>
      </c>
      <c r="C53" s="312"/>
      <c r="D53" s="544"/>
      <c r="E53" s="856"/>
      <c r="F53" s="544"/>
      <c r="G53" s="736"/>
      <c r="H53" s="303"/>
      <c r="I53" s="363"/>
    </row>
    <row r="54" spans="1:9" ht="68.45" customHeight="1" thickBot="1" x14ac:dyDescent="0.3">
      <c r="A54" s="502" t="s">
        <v>417</v>
      </c>
      <c r="B54" s="222" t="s">
        <v>400</v>
      </c>
      <c r="C54" s="132" t="s">
        <v>206</v>
      </c>
      <c r="D54" s="514" t="s">
        <v>208</v>
      </c>
      <c r="E54" s="543"/>
      <c r="F54" s="514" t="s">
        <v>210</v>
      </c>
      <c r="G54" s="543"/>
      <c r="H54" s="113" t="s">
        <v>212</v>
      </c>
      <c r="I54" s="112" t="s">
        <v>213</v>
      </c>
    </row>
    <row r="55" spans="1:9" ht="15" thickBot="1" x14ac:dyDescent="0.3">
      <c r="A55" s="733"/>
      <c r="B55" s="312">
        <v>0.1</v>
      </c>
      <c r="C55" s="312"/>
      <c r="D55" s="544"/>
      <c r="E55" s="856"/>
      <c r="F55" s="544"/>
      <c r="G55" s="736"/>
      <c r="H55" s="303"/>
      <c r="I55" s="359"/>
    </row>
    <row r="56" spans="1:9" ht="68.45" customHeight="1" thickBot="1" x14ac:dyDescent="0.3">
      <c r="A56" s="502" t="s">
        <v>418</v>
      </c>
      <c r="B56" s="222" t="s">
        <v>400</v>
      </c>
      <c r="C56" s="132" t="s">
        <v>206</v>
      </c>
      <c r="D56" s="514" t="s">
        <v>208</v>
      </c>
      <c r="E56" s="543"/>
      <c r="F56" s="514" t="s">
        <v>210</v>
      </c>
      <c r="G56" s="543"/>
      <c r="H56" s="113" t="s">
        <v>212</v>
      </c>
      <c r="I56" s="112" t="s">
        <v>213</v>
      </c>
    </row>
    <row r="57" spans="1:9" x14ac:dyDescent="0.25">
      <c r="A57" s="733"/>
      <c r="B57" s="312">
        <v>0.1</v>
      </c>
      <c r="C57" s="312"/>
      <c r="D57" s="544"/>
      <c r="E57" s="546"/>
      <c r="F57" s="523"/>
      <c r="G57" s="735"/>
      <c r="H57" s="303"/>
      <c r="I57" s="370"/>
    </row>
    <row r="58" spans="1:9" ht="68.45" customHeight="1" x14ac:dyDescent="0.25">
      <c r="A58" s="502" t="s">
        <v>419</v>
      </c>
      <c r="B58" s="222" t="s">
        <v>400</v>
      </c>
      <c r="C58" s="132" t="s">
        <v>206</v>
      </c>
      <c r="D58" s="514" t="s">
        <v>208</v>
      </c>
      <c r="E58" s="543"/>
      <c r="F58" s="514" t="s">
        <v>210</v>
      </c>
      <c r="G58" s="543"/>
      <c r="H58" s="113" t="s">
        <v>212</v>
      </c>
      <c r="I58" s="112" t="s">
        <v>213</v>
      </c>
    </row>
    <row r="59" spans="1:9" x14ac:dyDescent="0.25">
      <c r="A59" s="733"/>
      <c r="B59" s="312">
        <v>0.1</v>
      </c>
      <c r="C59" s="312"/>
      <c r="D59" s="535"/>
      <c r="E59" s="857"/>
      <c r="F59" s="544"/>
      <c r="G59" s="546"/>
      <c r="H59" s="303"/>
      <c r="I59" s="359"/>
    </row>
    <row r="60" spans="1:9" ht="68.45" customHeight="1" thickBot="1" x14ac:dyDescent="0.3">
      <c r="A60" s="502" t="s">
        <v>420</v>
      </c>
      <c r="B60" s="222" t="s">
        <v>400</v>
      </c>
      <c r="C60" s="132" t="s">
        <v>206</v>
      </c>
      <c r="D60" s="514" t="s">
        <v>208</v>
      </c>
      <c r="E60" s="543"/>
      <c r="F60" s="514" t="s">
        <v>210</v>
      </c>
      <c r="G60" s="543"/>
      <c r="H60" s="113" t="s">
        <v>212</v>
      </c>
      <c r="I60" s="112" t="s">
        <v>213</v>
      </c>
    </row>
    <row r="61" spans="1:9" ht="15" thickBot="1" x14ac:dyDescent="0.3">
      <c r="A61" s="733"/>
      <c r="B61" s="312">
        <v>0.1</v>
      </c>
      <c r="C61" s="305"/>
      <c r="D61" s="544"/>
      <c r="E61" s="546"/>
      <c r="F61" s="721"/>
      <c r="G61" s="856"/>
      <c r="H61" s="303"/>
      <c r="I61" s="370"/>
    </row>
    <row r="62" spans="1:9" ht="68.45" customHeight="1" x14ac:dyDescent="0.25">
      <c r="A62" s="502" t="s">
        <v>421</v>
      </c>
      <c r="B62" s="222" t="s">
        <v>400</v>
      </c>
      <c r="C62" s="132" t="s">
        <v>206</v>
      </c>
      <c r="D62" s="514" t="s">
        <v>208</v>
      </c>
      <c r="E62" s="543"/>
      <c r="F62" s="514" t="s">
        <v>210</v>
      </c>
      <c r="G62" s="543"/>
      <c r="H62" s="113" t="s">
        <v>212</v>
      </c>
      <c r="I62" s="112" t="s">
        <v>213</v>
      </c>
    </row>
    <row r="63" spans="1:9" x14ac:dyDescent="0.25">
      <c r="A63" s="733"/>
      <c r="B63" s="313">
        <v>0.04</v>
      </c>
      <c r="C63" s="305"/>
      <c r="D63" s="544"/>
      <c r="E63" s="546"/>
      <c r="F63" s="505"/>
      <c r="G63" s="855"/>
      <c r="H63" s="303"/>
      <c r="I63" s="370"/>
    </row>
    <row r="64" spans="1:9" x14ac:dyDescent="0.25">
      <c r="B64" s="207">
        <f>B63+B61+B59+B57+B55+B53+B51+B49+B47+B45+B43+B40</f>
        <v>1</v>
      </c>
      <c r="C64" s="207">
        <f>C63+C61+C59+C57+C55+C53+C51+C49+C47+C45+C43+C40</f>
        <v>0.16</v>
      </c>
    </row>
    <row r="65" spans="1:11" x14ac:dyDescent="0.25">
      <c r="K65" s="207">
        <f>B40+B43+B45+B47+B49+B51+B53+B55+B57+B59+B61+B63</f>
        <v>0.99999999999999989</v>
      </c>
    </row>
    <row r="66" spans="1:11" ht="15" x14ac:dyDescent="0.25">
      <c r="A66" s="540" t="s">
        <v>177</v>
      </c>
      <c r="B66" s="540"/>
      <c r="C66" s="540"/>
      <c r="D66" s="540"/>
      <c r="E66" s="540"/>
      <c r="F66" s="540"/>
      <c r="G66" s="540"/>
      <c r="H66" s="540"/>
      <c r="I66" s="540"/>
    </row>
    <row r="67" spans="1:11" ht="61.5" customHeight="1" x14ac:dyDescent="0.25">
      <c r="A67" s="306" t="s">
        <v>178</v>
      </c>
      <c r="B67" s="787" t="s">
        <v>500</v>
      </c>
      <c r="C67" s="789"/>
      <c r="D67" s="726" t="s">
        <v>501</v>
      </c>
      <c r="E67" s="727"/>
      <c r="F67" s="726" t="s">
        <v>502</v>
      </c>
      <c r="G67" s="727"/>
      <c r="H67" s="726" t="s">
        <v>503</v>
      </c>
      <c r="I67" s="727"/>
    </row>
    <row r="68" spans="1:11" ht="15" x14ac:dyDescent="0.25">
      <c r="A68" s="306" t="s">
        <v>180</v>
      </c>
      <c r="B68" s="803">
        <v>0.05</v>
      </c>
      <c r="C68" s="804"/>
      <c r="D68" s="803">
        <v>0.1</v>
      </c>
      <c r="E68" s="804"/>
      <c r="F68" s="803">
        <v>0.05</v>
      </c>
      <c r="G68" s="804"/>
      <c r="H68" s="803">
        <v>0.05</v>
      </c>
      <c r="I68" s="706"/>
    </row>
    <row r="69" spans="1:11" ht="15" x14ac:dyDescent="0.25">
      <c r="A69" s="785" t="s">
        <v>367</v>
      </c>
      <c r="B69" s="314" t="s">
        <v>99</v>
      </c>
      <c r="C69" s="314" t="s">
        <v>206</v>
      </c>
      <c r="D69" s="314" t="s">
        <v>99</v>
      </c>
      <c r="E69" s="314" t="s">
        <v>206</v>
      </c>
      <c r="F69" s="314" t="s">
        <v>99</v>
      </c>
      <c r="G69" s="314" t="s">
        <v>206</v>
      </c>
      <c r="H69" s="314" t="s">
        <v>99</v>
      </c>
      <c r="I69" s="314" t="s">
        <v>206</v>
      </c>
    </row>
    <row r="70" spans="1:11" ht="15" x14ac:dyDescent="0.25">
      <c r="A70" s="786"/>
      <c r="B70" s="436">
        <v>0.05</v>
      </c>
      <c r="C70" s="436">
        <v>0.05</v>
      </c>
      <c r="D70" s="436">
        <v>0</v>
      </c>
      <c r="E70" s="315">
        <v>0</v>
      </c>
      <c r="F70" s="436">
        <v>0</v>
      </c>
      <c r="G70" s="315">
        <v>0</v>
      </c>
      <c r="H70" s="436">
        <v>0.08</v>
      </c>
      <c r="I70" s="315">
        <v>0.08</v>
      </c>
    </row>
    <row r="71" spans="1:11" ht="391.9" customHeight="1" x14ac:dyDescent="0.25">
      <c r="A71" s="306" t="s">
        <v>426</v>
      </c>
      <c r="B71" s="810" t="s">
        <v>504</v>
      </c>
      <c r="C71" s="725"/>
      <c r="D71" s="817" t="s">
        <v>452</v>
      </c>
      <c r="E71" s="818"/>
      <c r="F71" s="817" t="s">
        <v>452</v>
      </c>
      <c r="G71" s="818"/>
      <c r="H71" s="853" t="s">
        <v>505</v>
      </c>
      <c r="I71" s="854"/>
    </row>
    <row r="72" spans="1:11" ht="39.6" customHeight="1" x14ac:dyDescent="0.25">
      <c r="A72" s="306" t="s">
        <v>429</v>
      </c>
      <c r="B72" s="722" t="s">
        <v>500</v>
      </c>
      <c r="C72" s="723"/>
      <c r="D72" s="722" t="s">
        <v>305</v>
      </c>
      <c r="E72" s="723"/>
      <c r="F72" s="722" t="s">
        <v>305</v>
      </c>
      <c r="G72" s="723"/>
      <c r="H72" s="722" t="s">
        <v>506</v>
      </c>
      <c r="I72" s="723"/>
    </row>
    <row r="73" spans="1:11" ht="15" x14ac:dyDescent="0.25">
      <c r="A73" s="785" t="s">
        <v>368</v>
      </c>
      <c r="B73" s="314" t="s">
        <v>99</v>
      </c>
      <c r="C73" s="314" t="s">
        <v>206</v>
      </c>
      <c r="D73" s="314" t="s">
        <v>99</v>
      </c>
      <c r="E73" s="314" t="s">
        <v>206</v>
      </c>
      <c r="F73" s="314" t="s">
        <v>99</v>
      </c>
      <c r="G73" s="314" t="s">
        <v>206</v>
      </c>
      <c r="H73" s="314" t="s">
        <v>99</v>
      </c>
      <c r="I73" s="314" t="s">
        <v>206</v>
      </c>
    </row>
    <row r="74" spans="1:11" ht="15" x14ac:dyDescent="0.25">
      <c r="A74" s="786"/>
      <c r="B74" s="436">
        <v>0.1</v>
      </c>
      <c r="C74" s="315">
        <v>0.1</v>
      </c>
      <c r="D74" s="436">
        <v>0.05</v>
      </c>
      <c r="E74" s="315">
        <v>0.05</v>
      </c>
      <c r="F74" s="436">
        <v>0.05</v>
      </c>
      <c r="G74" s="315">
        <v>0.05</v>
      </c>
      <c r="H74" s="436">
        <v>0.08</v>
      </c>
      <c r="I74" s="315">
        <v>0.08</v>
      </c>
    </row>
    <row r="75" spans="1:11" ht="408.6" customHeight="1" x14ac:dyDescent="0.25">
      <c r="A75" s="306" t="s">
        <v>426</v>
      </c>
      <c r="B75" s="851" t="s">
        <v>507</v>
      </c>
      <c r="C75" s="852"/>
      <c r="D75" s="851" t="s">
        <v>508</v>
      </c>
      <c r="E75" s="852"/>
      <c r="F75" s="851" t="s">
        <v>509</v>
      </c>
      <c r="G75" s="852"/>
      <c r="H75" s="851" t="s">
        <v>510</v>
      </c>
      <c r="I75" s="852"/>
    </row>
    <row r="76" spans="1:11" ht="15" x14ac:dyDescent="0.25">
      <c r="A76" s="306" t="s">
        <v>429</v>
      </c>
      <c r="B76" s="722" t="s">
        <v>511</v>
      </c>
      <c r="C76" s="723"/>
      <c r="D76" s="722" t="s">
        <v>431</v>
      </c>
      <c r="E76" s="723"/>
      <c r="F76" s="722" t="s">
        <v>512</v>
      </c>
      <c r="G76" s="723"/>
      <c r="H76" s="722" t="s">
        <v>506</v>
      </c>
      <c r="I76" s="723"/>
    </row>
    <row r="77" spans="1:11" ht="15" x14ac:dyDescent="0.25">
      <c r="A77" s="785" t="s">
        <v>369</v>
      </c>
      <c r="B77" s="314" t="s">
        <v>99</v>
      </c>
      <c r="C77" s="314" t="s">
        <v>206</v>
      </c>
      <c r="D77" s="314" t="s">
        <v>99</v>
      </c>
      <c r="E77" s="314" t="s">
        <v>206</v>
      </c>
      <c r="F77" s="314" t="s">
        <v>99</v>
      </c>
      <c r="G77" s="314" t="s">
        <v>206</v>
      </c>
      <c r="H77" s="314" t="s">
        <v>99</v>
      </c>
      <c r="I77" s="314" t="s">
        <v>206</v>
      </c>
    </row>
    <row r="78" spans="1:11" ht="15" x14ac:dyDescent="0.25">
      <c r="A78" s="786"/>
      <c r="B78" s="436">
        <v>0.1</v>
      </c>
      <c r="C78" s="315">
        <v>0.1</v>
      </c>
      <c r="D78" s="436">
        <v>0.08</v>
      </c>
      <c r="E78" s="315">
        <v>0.08</v>
      </c>
      <c r="F78" s="436">
        <v>0.1</v>
      </c>
      <c r="G78" s="315">
        <v>0.1</v>
      </c>
      <c r="H78" s="436">
        <v>0.08</v>
      </c>
      <c r="I78" s="315">
        <v>0.08</v>
      </c>
    </row>
    <row r="79" spans="1:11" ht="409.5" customHeight="1" x14ac:dyDescent="0.25">
      <c r="A79" s="306" t="s">
        <v>426</v>
      </c>
      <c r="B79" s="849" t="s">
        <v>513</v>
      </c>
      <c r="C79" s="850"/>
      <c r="D79" s="724" t="s">
        <v>514</v>
      </c>
      <c r="E79" s="725"/>
      <c r="F79" s="724" t="s">
        <v>515</v>
      </c>
      <c r="G79" s="725"/>
      <c r="H79" s="851" t="s">
        <v>516</v>
      </c>
      <c r="I79" s="852"/>
    </row>
    <row r="80" spans="1:11" ht="15" x14ac:dyDescent="0.25">
      <c r="A80" s="306" t="s">
        <v>429</v>
      </c>
      <c r="B80" s="796" t="s">
        <v>517</v>
      </c>
      <c r="C80" s="816"/>
      <c r="D80" s="722" t="s">
        <v>518</v>
      </c>
      <c r="E80" s="723"/>
      <c r="F80" s="796" t="s">
        <v>519</v>
      </c>
      <c r="G80" s="816"/>
      <c r="H80" s="796" t="s">
        <v>506</v>
      </c>
      <c r="I80" s="816"/>
    </row>
    <row r="81" spans="1:9" ht="15" x14ac:dyDescent="0.25">
      <c r="A81" s="785" t="s">
        <v>371</v>
      </c>
      <c r="B81" s="314" t="s">
        <v>99</v>
      </c>
      <c r="C81" s="314" t="s">
        <v>206</v>
      </c>
      <c r="D81" s="314" t="s">
        <v>99</v>
      </c>
      <c r="E81" s="314" t="s">
        <v>206</v>
      </c>
      <c r="F81" s="314" t="s">
        <v>99</v>
      </c>
      <c r="G81" s="314" t="s">
        <v>206</v>
      </c>
      <c r="H81" s="314" t="s">
        <v>99</v>
      </c>
      <c r="I81" s="314" t="s">
        <v>206</v>
      </c>
    </row>
    <row r="82" spans="1:9" ht="15" x14ac:dyDescent="0.25">
      <c r="A82" s="786"/>
      <c r="B82" s="436">
        <v>0.09</v>
      </c>
      <c r="C82" s="315"/>
      <c r="D82" s="436">
        <v>0.1</v>
      </c>
      <c r="E82" s="315"/>
      <c r="F82" s="436">
        <v>0.1</v>
      </c>
      <c r="G82" s="315"/>
      <c r="H82" s="436">
        <v>0.08</v>
      </c>
      <c r="I82" s="315"/>
    </row>
    <row r="83" spans="1:9" ht="30" x14ac:dyDescent="0.25">
      <c r="A83" s="306" t="s">
        <v>426</v>
      </c>
      <c r="B83" s="810"/>
      <c r="C83" s="848"/>
      <c r="D83" s="810"/>
      <c r="E83" s="848"/>
      <c r="F83" s="810"/>
      <c r="G83" s="848"/>
      <c r="H83" s="810"/>
      <c r="I83" s="848"/>
    </row>
    <row r="84" spans="1:9" ht="15" x14ac:dyDescent="0.25">
      <c r="A84" s="306" t="s">
        <v>429</v>
      </c>
      <c r="B84" s="722"/>
      <c r="C84" s="723"/>
      <c r="D84" s="722"/>
      <c r="E84" s="723"/>
      <c r="F84" s="722"/>
      <c r="G84" s="723"/>
      <c r="H84" s="722"/>
      <c r="I84" s="723"/>
    </row>
    <row r="85" spans="1:9" ht="15" x14ac:dyDescent="0.25">
      <c r="A85" s="785" t="s">
        <v>373</v>
      </c>
      <c r="B85" s="314" t="s">
        <v>99</v>
      </c>
      <c r="C85" s="314" t="s">
        <v>206</v>
      </c>
      <c r="D85" s="314" t="s">
        <v>99</v>
      </c>
      <c r="E85" s="314" t="s">
        <v>206</v>
      </c>
      <c r="F85" s="314" t="s">
        <v>99</v>
      </c>
      <c r="G85" s="314" t="s">
        <v>206</v>
      </c>
      <c r="H85" s="314" t="s">
        <v>99</v>
      </c>
      <c r="I85" s="314" t="s">
        <v>206</v>
      </c>
    </row>
    <row r="86" spans="1:9" ht="15" x14ac:dyDescent="0.25">
      <c r="A86" s="786"/>
      <c r="B86" s="436">
        <v>0.09</v>
      </c>
      <c r="C86" s="315"/>
      <c r="D86" s="436">
        <v>0.1</v>
      </c>
      <c r="E86" s="315"/>
      <c r="F86" s="436">
        <v>0.1</v>
      </c>
      <c r="G86" s="315"/>
      <c r="H86" s="436">
        <v>0.08</v>
      </c>
      <c r="I86" s="315"/>
    </row>
    <row r="87" spans="1:9" ht="30" x14ac:dyDescent="0.25">
      <c r="A87" s="306" t="s">
        <v>426</v>
      </c>
      <c r="B87" s="847"/>
      <c r="C87" s="847"/>
      <c r="D87" s="847"/>
      <c r="E87" s="847"/>
      <c r="F87" s="847"/>
      <c r="G87" s="847"/>
      <c r="H87" s="847"/>
      <c r="I87" s="847"/>
    </row>
    <row r="88" spans="1:9" ht="15" x14ac:dyDescent="0.25">
      <c r="A88" s="306" t="s">
        <v>429</v>
      </c>
      <c r="B88" s="705"/>
      <c r="C88" s="710"/>
      <c r="D88" s="705"/>
      <c r="E88" s="710"/>
      <c r="F88" s="705"/>
      <c r="G88" s="710"/>
      <c r="H88" s="705"/>
      <c r="I88" s="710"/>
    </row>
    <row r="89" spans="1:9" ht="15" x14ac:dyDescent="0.25">
      <c r="A89" s="785" t="s">
        <v>374</v>
      </c>
      <c r="B89" s="314" t="s">
        <v>99</v>
      </c>
      <c r="C89" s="314" t="s">
        <v>206</v>
      </c>
      <c r="D89" s="314" t="s">
        <v>99</v>
      </c>
      <c r="E89" s="314" t="s">
        <v>206</v>
      </c>
      <c r="F89" s="314" t="s">
        <v>99</v>
      </c>
      <c r="G89" s="314" t="s">
        <v>206</v>
      </c>
      <c r="H89" s="314" t="s">
        <v>99</v>
      </c>
      <c r="I89" s="314" t="s">
        <v>206</v>
      </c>
    </row>
    <row r="90" spans="1:9" ht="15" x14ac:dyDescent="0.25">
      <c r="A90" s="786"/>
      <c r="B90" s="436">
        <v>0.1</v>
      </c>
      <c r="C90" s="329"/>
      <c r="D90" s="436">
        <v>0.1</v>
      </c>
      <c r="E90" s="329"/>
      <c r="F90" s="436">
        <v>0.1</v>
      </c>
      <c r="G90" s="329"/>
      <c r="H90" s="436">
        <v>0.08</v>
      </c>
      <c r="I90" s="329"/>
    </row>
    <row r="91" spans="1:9" ht="30" x14ac:dyDescent="0.25">
      <c r="A91" s="306" t="s">
        <v>426</v>
      </c>
      <c r="B91" s="708"/>
      <c r="C91" s="708"/>
      <c r="D91" s="708"/>
      <c r="E91" s="708"/>
      <c r="F91" s="708"/>
      <c r="G91" s="708"/>
      <c r="H91" s="708"/>
      <c r="I91" s="708"/>
    </row>
    <row r="92" spans="1:9" ht="15" x14ac:dyDescent="0.25">
      <c r="A92" s="306" t="s">
        <v>429</v>
      </c>
      <c r="B92" s="705"/>
      <c r="C92" s="710"/>
      <c r="D92" s="705"/>
      <c r="E92" s="710"/>
      <c r="F92" s="705"/>
      <c r="G92" s="710"/>
      <c r="H92" s="705"/>
      <c r="I92" s="710"/>
    </row>
    <row r="93" spans="1:9" ht="15" x14ac:dyDescent="0.25">
      <c r="A93" s="785" t="s">
        <v>375</v>
      </c>
      <c r="B93" s="314" t="s">
        <v>99</v>
      </c>
      <c r="C93" s="314" t="s">
        <v>206</v>
      </c>
      <c r="D93" s="314" t="s">
        <v>99</v>
      </c>
      <c r="E93" s="314" t="s">
        <v>206</v>
      </c>
      <c r="F93" s="314" t="s">
        <v>99</v>
      </c>
      <c r="G93" s="314" t="s">
        <v>206</v>
      </c>
      <c r="H93" s="314" t="s">
        <v>99</v>
      </c>
      <c r="I93" s="314" t="s">
        <v>206</v>
      </c>
    </row>
    <row r="94" spans="1:9" ht="15" x14ac:dyDescent="0.25">
      <c r="A94" s="786"/>
      <c r="B94" s="436">
        <v>0.09</v>
      </c>
      <c r="C94" s="315"/>
      <c r="D94" s="436">
        <v>0.1</v>
      </c>
      <c r="E94" s="315"/>
      <c r="F94" s="436">
        <v>0.1</v>
      </c>
      <c r="G94" s="315"/>
      <c r="H94" s="436">
        <v>0.08</v>
      </c>
      <c r="I94" s="315"/>
    </row>
    <row r="95" spans="1:9" ht="30" x14ac:dyDescent="0.25">
      <c r="A95" s="306" t="s">
        <v>426</v>
      </c>
      <c r="B95" s="708"/>
      <c r="C95" s="708"/>
      <c r="D95" s="708"/>
      <c r="E95" s="708"/>
      <c r="F95" s="708"/>
      <c r="G95" s="708"/>
      <c r="H95" s="708"/>
      <c r="I95" s="708"/>
    </row>
    <row r="96" spans="1:9" ht="15" x14ac:dyDescent="0.25">
      <c r="A96" s="306" t="s">
        <v>429</v>
      </c>
      <c r="B96" s="705"/>
      <c r="C96" s="710"/>
      <c r="D96" s="705"/>
      <c r="E96" s="710"/>
      <c r="F96" s="705"/>
      <c r="G96" s="710"/>
      <c r="H96" s="705"/>
      <c r="I96" s="710"/>
    </row>
    <row r="97" spans="1:9" ht="15" x14ac:dyDescent="0.25">
      <c r="A97" s="785" t="s">
        <v>376</v>
      </c>
      <c r="B97" s="314" t="s">
        <v>99</v>
      </c>
      <c r="C97" s="314" t="s">
        <v>206</v>
      </c>
      <c r="D97" s="314" t="s">
        <v>99</v>
      </c>
      <c r="E97" s="314" t="s">
        <v>206</v>
      </c>
      <c r="F97" s="314" t="s">
        <v>99</v>
      </c>
      <c r="G97" s="314" t="s">
        <v>206</v>
      </c>
      <c r="H97" s="314" t="s">
        <v>99</v>
      </c>
      <c r="I97" s="314" t="s">
        <v>206</v>
      </c>
    </row>
    <row r="98" spans="1:9" ht="15" x14ac:dyDescent="0.25">
      <c r="A98" s="786"/>
      <c r="B98" s="436">
        <v>0.09</v>
      </c>
      <c r="C98" s="315"/>
      <c r="D98" s="436">
        <v>0.1</v>
      </c>
      <c r="E98" s="315"/>
      <c r="F98" s="436">
        <v>0.1</v>
      </c>
      <c r="G98" s="315"/>
      <c r="H98" s="436">
        <v>0.08</v>
      </c>
      <c r="I98" s="315"/>
    </row>
    <row r="99" spans="1:9" ht="30" x14ac:dyDescent="0.25">
      <c r="A99" s="306" t="s">
        <v>426</v>
      </c>
      <c r="B99" s="708"/>
      <c r="C99" s="708"/>
      <c r="D99" s="708"/>
      <c r="E99" s="708"/>
      <c r="F99" s="708"/>
      <c r="G99" s="708"/>
      <c r="H99" s="708"/>
      <c r="I99" s="708"/>
    </row>
    <row r="100" spans="1:9" ht="15" x14ac:dyDescent="0.25">
      <c r="A100" s="306" t="s">
        <v>429</v>
      </c>
      <c r="B100" s="705"/>
      <c r="C100" s="710"/>
      <c r="D100" s="705"/>
      <c r="E100" s="710"/>
      <c r="F100" s="705"/>
      <c r="G100" s="710"/>
      <c r="H100" s="705"/>
      <c r="I100" s="710"/>
    </row>
    <row r="101" spans="1:9" ht="15" x14ac:dyDescent="0.25">
      <c r="A101" s="785" t="s">
        <v>378</v>
      </c>
      <c r="B101" s="314" t="s">
        <v>99</v>
      </c>
      <c r="C101" s="314" t="s">
        <v>206</v>
      </c>
      <c r="D101" s="314" t="s">
        <v>99</v>
      </c>
      <c r="E101" s="314" t="s">
        <v>206</v>
      </c>
      <c r="F101" s="314" t="s">
        <v>99</v>
      </c>
      <c r="G101" s="314" t="s">
        <v>206</v>
      </c>
      <c r="H101" s="314" t="s">
        <v>99</v>
      </c>
      <c r="I101" s="314" t="s">
        <v>206</v>
      </c>
    </row>
    <row r="102" spans="1:9" ht="15" x14ac:dyDescent="0.25">
      <c r="A102" s="786"/>
      <c r="B102" s="436">
        <v>0.09</v>
      </c>
      <c r="C102" s="329"/>
      <c r="D102" s="436">
        <v>0.1</v>
      </c>
      <c r="E102" s="329"/>
      <c r="F102" s="436">
        <v>0.1</v>
      </c>
      <c r="G102" s="329"/>
      <c r="H102" s="436">
        <v>0.08</v>
      </c>
      <c r="I102" s="329"/>
    </row>
    <row r="103" spans="1:9" ht="30" x14ac:dyDescent="0.25">
      <c r="A103" s="306" t="s">
        <v>426</v>
      </c>
      <c r="B103" s="708"/>
      <c r="C103" s="708"/>
      <c r="D103" s="708"/>
      <c r="E103" s="708"/>
      <c r="F103" s="708"/>
      <c r="G103" s="708"/>
      <c r="H103" s="708"/>
      <c r="I103" s="708"/>
    </row>
    <row r="104" spans="1:9" ht="15" x14ac:dyDescent="0.25">
      <c r="A104" s="306" t="s">
        <v>429</v>
      </c>
      <c r="B104" s="705"/>
      <c r="C104" s="710"/>
      <c r="D104" s="705"/>
      <c r="E104" s="710"/>
      <c r="F104" s="705"/>
      <c r="G104" s="710"/>
      <c r="H104" s="705"/>
      <c r="I104" s="710"/>
    </row>
    <row r="105" spans="1:9" ht="15" x14ac:dyDescent="0.25">
      <c r="A105" s="785" t="s">
        <v>379</v>
      </c>
      <c r="B105" s="314" t="s">
        <v>99</v>
      </c>
      <c r="C105" s="314" t="s">
        <v>206</v>
      </c>
      <c r="D105" s="314" t="s">
        <v>99</v>
      </c>
      <c r="E105" s="314" t="s">
        <v>206</v>
      </c>
      <c r="F105" s="314" t="s">
        <v>99</v>
      </c>
      <c r="G105" s="314" t="s">
        <v>206</v>
      </c>
      <c r="H105" s="314" t="s">
        <v>99</v>
      </c>
      <c r="I105" s="314" t="s">
        <v>206</v>
      </c>
    </row>
    <row r="106" spans="1:9" ht="15" x14ac:dyDescent="0.25">
      <c r="A106" s="786"/>
      <c r="B106" s="436">
        <v>0.08</v>
      </c>
      <c r="C106" s="315"/>
      <c r="D106" s="436">
        <v>0.11</v>
      </c>
      <c r="E106" s="315"/>
      <c r="F106" s="436">
        <v>0.1</v>
      </c>
      <c r="G106" s="315"/>
      <c r="H106" s="436">
        <v>0.08</v>
      </c>
      <c r="I106" s="315"/>
    </row>
    <row r="107" spans="1:9" ht="30" x14ac:dyDescent="0.25">
      <c r="A107" s="306" t="s">
        <v>426</v>
      </c>
      <c r="B107" s="844"/>
      <c r="C107" s="844"/>
      <c r="D107" s="844"/>
      <c r="E107" s="844"/>
      <c r="F107" s="844"/>
      <c r="G107" s="844"/>
      <c r="H107" s="844"/>
      <c r="I107" s="844"/>
    </row>
    <row r="108" spans="1:9" ht="15" x14ac:dyDescent="0.25">
      <c r="A108" s="306" t="s">
        <v>429</v>
      </c>
      <c r="B108" s="845"/>
      <c r="C108" s="846"/>
      <c r="D108" s="845"/>
      <c r="E108" s="846"/>
      <c r="F108" s="845"/>
      <c r="G108" s="846"/>
      <c r="H108" s="845"/>
      <c r="I108" s="846"/>
    </row>
    <row r="109" spans="1:9" ht="15" x14ac:dyDescent="0.25">
      <c r="A109" s="785" t="s">
        <v>380</v>
      </c>
      <c r="B109" s="314" t="s">
        <v>99</v>
      </c>
      <c r="C109" s="314" t="s">
        <v>206</v>
      </c>
      <c r="D109" s="314" t="s">
        <v>99</v>
      </c>
      <c r="E109" s="314" t="s">
        <v>206</v>
      </c>
      <c r="F109" s="314" t="s">
        <v>99</v>
      </c>
      <c r="G109" s="314" t="s">
        <v>206</v>
      </c>
      <c r="H109" s="314" t="s">
        <v>99</v>
      </c>
      <c r="I109" s="314" t="s">
        <v>206</v>
      </c>
    </row>
    <row r="110" spans="1:9" ht="15" x14ac:dyDescent="0.25">
      <c r="A110" s="786"/>
      <c r="B110" s="436">
        <v>0.08</v>
      </c>
      <c r="C110" s="315"/>
      <c r="D110" s="436">
        <v>0.11</v>
      </c>
      <c r="E110" s="315"/>
      <c r="F110" s="436">
        <v>0.1</v>
      </c>
      <c r="G110" s="315"/>
      <c r="H110" s="439">
        <v>0.1</v>
      </c>
      <c r="I110" s="315"/>
    </row>
    <row r="111" spans="1:9" ht="30" x14ac:dyDescent="0.25">
      <c r="A111" s="306" t="s">
        <v>426</v>
      </c>
      <c r="B111" s="708"/>
      <c r="C111" s="709"/>
      <c r="D111" s="708"/>
      <c r="E111" s="709"/>
      <c r="F111" s="708"/>
      <c r="G111" s="709"/>
      <c r="H111" s="708"/>
      <c r="I111" s="709"/>
    </row>
    <row r="112" spans="1:9" ht="15" x14ac:dyDescent="0.25">
      <c r="A112" s="306" t="s">
        <v>429</v>
      </c>
      <c r="B112" s="705"/>
      <c r="C112" s="710"/>
      <c r="D112" s="705"/>
      <c r="E112" s="710"/>
      <c r="F112" s="705"/>
      <c r="G112" s="710"/>
      <c r="H112" s="705"/>
      <c r="I112" s="710"/>
    </row>
    <row r="113" spans="1:9" ht="15" x14ac:dyDescent="0.25">
      <c r="A113" s="785" t="s">
        <v>381</v>
      </c>
      <c r="B113" s="314" t="s">
        <v>99</v>
      </c>
      <c r="C113" s="314" t="s">
        <v>206</v>
      </c>
      <c r="D113" s="314" t="s">
        <v>99</v>
      </c>
      <c r="E113" s="314" t="s">
        <v>206</v>
      </c>
      <c r="F113" s="314" t="s">
        <v>99</v>
      </c>
      <c r="G113" s="314" t="s">
        <v>206</v>
      </c>
      <c r="H113" s="314" t="s">
        <v>99</v>
      </c>
      <c r="I113" s="314" t="s">
        <v>206</v>
      </c>
    </row>
    <row r="114" spans="1:9" ht="15" x14ac:dyDescent="0.25">
      <c r="A114" s="786"/>
      <c r="B114" s="439">
        <v>0.04</v>
      </c>
      <c r="C114" s="330"/>
      <c r="D114" s="439">
        <v>0.05</v>
      </c>
      <c r="E114" s="330"/>
      <c r="F114" s="439">
        <v>0.05</v>
      </c>
      <c r="G114" s="330"/>
      <c r="H114" s="439">
        <v>0.1</v>
      </c>
      <c r="I114" s="330"/>
    </row>
    <row r="115" spans="1:9" ht="30" x14ac:dyDescent="0.2">
      <c r="A115" s="306" t="s">
        <v>426</v>
      </c>
      <c r="B115" s="843"/>
      <c r="C115" s="843"/>
      <c r="D115" s="843"/>
      <c r="E115" s="843"/>
      <c r="F115" s="843"/>
      <c r="G115" s="843"/>
      <c r="H115" s="843"/>
      <c r="I115" s="843"/>
    </row>
    <row r="116" spans="1:9" ht="15" x14ac:dyDescent="0.25">
      <c r="A116" s="306" t="s">
        <v>429</v>
      </c>
      <c r="B116" s="705"/>
      <c r="C116" s="710"/>
      <c r="D116" s="705"/>
      <c r="E116" s="710"/>
      <c r="F116" s="705"/>
      <c r="G116" s="710"/>
      <c r="H116" s="705"/>
      <c r="I116" s="710"/>
    </row>
    <row r="117" spans="1:9" ht="15" x14ac:dyDescent="0.25">
      <c r="A117" s="323" t="s">
        <v>436</v>
      </c>
      <c r="B117" s="331">
        <f t="shared" ref="B117:H117" si="1">(B70+B74+B78+B82+B86+B90+B94+B98+B102+B106+B110+B114)</f>
        <v>0.99999999999999978</v>
      </c>
      <c r="C117" s="332">
        <f>(C70+C74+C78+C82+C86+C90+C94+C98+C102+C106+C110+C114)</f>
        <v>0.25</v>
      </c>
      <c r="D117" s="331">
        <f>(D70+D74+D78+D82+D86+D90+D94+D98+D102+D106+D110+D114)</f>
        <v>1</v>
      </c>
      <c r="E117" s="332">
        <f t="shared" si="1"/>
        <v>0.13</v>
      </c>
      <c r="F117" s="331">
        <f>(F70+F74+F78+F82+F86+F90+F94+F98+F102+F106+F110+F114)</f>
        <v>0.99999999999999989</v>
      </c>
      <c r="G117" s="332">
        <f t="shared" si="1"/>
        <v>0.15000000000000002</v>
      </c>
      <c r="H117" s="331">
        <f t="shared" si="1"/>
        <v>0.99999999999999989</v>
      </c>
      <c r="I117" s="332">
        <f>(I70+I74+I78+I82+I86+I90+I94+I98+I102+I106+I110+I114)</f>
        <v>0.24</v>
      </c>
    </row>
  </sheetData>
  <mergeCells count="215">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7:C67"/>
    <mergeCell ref="D67:E67"/>
    <mergeCell ref="F67:G67"/>
    <mergeCell ref="H67:I67"/>
    <mergeCell ref="B68:C68"/>
    <mergeCell ref="D68:E68"/>
    <mergeCell ref="F68:G68"/>
    <mergeCell ref="H68:I68"/>
    <mergeCell ref="A62:A63"/>
    <mergeCell ref="D62:E62"/>
    <mergeCell ref="F62:G62"/>
    <mergeCell ref="D63:E63"/>
    <mergeCell ref="F63:G63"/>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8" type="noConversion"/>
  <hyperlinks>
    <hyperlink ref="H72" r:id="rId1" xr:uid="{51E28999-00F7-43B7-88B6-FCBB887FA75A}"/>
    <hyperlink ref="B72:C72" r:id="rId2" display="Tarea 1: Elaborar del Plan Operativo de la Acción de Transformación Cultural_x0009_" xr:uid="{A688CE80-B761-45A5-8665-FA42E079A377}"/>
    <hyperlink ref="B76:C76" r:id="rId3" display="Tarea 1. Febrero" xr:uid="{DBE33CF1-F30B-4DFE-BB5E-6526AAA1B5BE}"/>
    <hyperlink ref="F76:G76" r:id="rId4" display="Tarea 3. Febrero" xr:uid="{E8B2FA9A-7538-462B-9C17-6FB638C7EECE}"/>
    <hyperlink ref="D76" r:id="rId5" xr:uid="{24638332-674D-4FC8-8FC2-3D8E687B691B}"/>
    <hyperlink ref="H76" r:id="rId6" xr:uid="{EA63865A-BDED-4C92-B161-AAE4FA633FDA}"/>
    <hyperlink ref="H80" r:id="rId7" xr:uid="{81E9ED66-9BB2-4109-8C19-9C10F5DCC69A}"/>
    <hyperlink ref="B80:C80" r:id="rId8" display="Tarea 1. Marzo" xr:uid="{7182EAC0-DC50-44B9-A4CC-D32AF3273C83}"/>
    <hyperlink ref="D80:E80" r:id="rId9" display="Tarea 2. Marzo" xr:uid="{474CB4D3-11F9-4C02-9481-C41BB3F724A3}"/>
    <hyperlink ref="F80:G80" r:id="rId10" display="Tarea 3. Marzo" xr:uid="{376187B7-33B4-4176-9124-EFE85AD4D098}"/>
  </hyperlinks>
  <pageMargins left="0.25" right="0.25" top="0.75" bottom="0.75" header="0.3" footer="0.3"/>
  <pageSetup paperSize="5" scale="31" fitToHeight="0"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D42" zoomScale="85" zoomScaleNormal="85" workbookViewId="0">
      <selection activeCell="F44" sqref="F44:G44"/>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48" style="39" customWidth="1"/>
    <col min="7" max="7" width="54.28515625" style="39" customWidth="1"/>
    <col min="8" max="8" width="41.57031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770"/>
      <c r="B1" s="556" t="s">
        <v>357</v>
      </c>
      <c r="C1" s="557"/>
      <c r="D1" s="557"/>
      <c r="E1" s="557"/>
      <c r="F1" s="557"/>
      <c r="G1" s="557"/>
      <c r="H1" s="557"/>
      <c r="I1" s="557"/>
      <c r="J1" s="557"/>
      <c r="K1" s="557"/>
      <c r="L1" s="558"/>
      <c r="M1" s="524" t="s">
        <v>358</v>
      </c>
      <c r="N1" s="525"/>
      <c r="O1" s="526"/>
    </row>
    <row r="2" spans="1:15" s="75" customFormat="1" ht="18" customHeight="1" thickBot="1" x14ac:dyDescent="0.3">
      <c r="A2" s="771"/>
      <c r="B2" s="559" t="s">
        <v>359</v>
      </c>
      <c r="C2" s="560"/>
      <c r="D2" s="560"/>
      <c r="E2" s="560"/>
      <c r="F2" s="560"/>
      <c r="G2" s="560"/>
      <c r="H2" s="560"/>
      <c r="I2" s="560"/>
      <c r="J2" s="560"/>
      <c r="K2" s="560"/>
      <c r="L2" s="561"/>
      <c r="M2" s="524" t="s">
        <v>360</v>
      </c>
      <c r="N2" s="525"/>
      <c r="O2" s="526"/>
    </row>
    <row r="3" spans="1:15" s="75" customFormat="1" ht="20.100000000000001" customHeight="1" thickBot="1" x14ac:dyDescent="0.3">
      <c r="A3" s="771"/>
      <c r="B3" s="559" t="s">
        <v>120</v>
      </c>
      <c r="C3" s="560"/>
      <c r="D3" s="560"/>
      <c r="E3" s="560"/>
      <c r="F3" s="560"/>
      <c r="G3" s="560"/>
      <c r="H3" s="560"/>
      <c r="I3" s="560"/>
      <c r="J3" s="560"/>
      <c r="K3" s="560"/>
      <c r="L3" s="561"/>
      <c r="M3" s="524" t="s">
        <v>361</v>
      </c>
      <c r="N3" s="525"/>
      <c r="O3" s="526"/>
    </row>
    <row r="4" spans="1:15" s="75" customFormat="1" ht="21.75" customHeight="1" thickBot="1" x14ac:dyDescent="0.3">
      <c r="A4" s="772"/>
      <c r="B4" s="562" t="s">
        <v>362</v>
      </c>
      <c r="C4" s="563"/>
      <c r="D4" s="563"/>
      <c r="E4" s="563"/>
      <c r="F4" s="563"/>
      <c r="G4" s="563"/>
      <c r="H4" s="563"/>
      <c r="I4" s="563"/>
      <c r="J4" s="563"/>
      <c r="K4" s="563"/>
      <c r="L4" s="564"/>
      <c r="M4" s="524" t="s">
        <v>363</v>
      </c>
      <c r="N4" s="525"/>
      <c r="O4" s="526"/>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779" t="s">
        <v>365</v>
      </c>
      <c r="C6" s="780"/>
      <c r="D6" s="780"/>
      <c r="E6" s="780"/>
      <c r="F6" s="780"/>
      <c r="G6" s="780"/>
      <c r="H6" s="780"/>
      <c r="I6" s="780"/>
      <c r="J6" s="780"/>
      <c r="K6" s="781"/>
      <c r="L6" s="180" t="s">
        <v>366</v>
      </c>
      <c r="M6" s="782">
        <v>2024110010289</v>
      </c>
      <c r="N6" s="783"/>
      <c r="O6" s="784"/>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555" t="s">
        <v>126</v>
      </c>
      <c r="B8" s="145" t="s">
        <v>367</v>
      </c>
      <c r="C8" s="114"/>
      <c r="D8" s="145" t="s">
        <v>368</v>
      </c>
      <c r="E8" s="114"/>
      <c r="F8" s="145" t="s">
        <v>369</v>
      </c>
      <c r="G8" s="114" t="s">
        <v>370</v>
      </c>
      <c r="H8" s="145" t="s">
        <v>371</v>
      </c>
      <c r="I8" s="116"/>
      <c r="J8" s="758" t="s">
        <v>128</v>
      </c>
      <c r="K8" s="542"/>
      <c r="L8" s="144" t="s">
        <v>372</v>
      </c>
      <c r="M8" s="527"/>
      <c r="N8" s="527"/>
      <c r="O8" s="527"/>
    </row>
    <row r="9" spans="1:15" s="75" customFormat="1" ht="21.75" customHeight="1" x14ac:dyDescent="0.25">
      <c r="A9" s="555"/>
      <c r="B9" s="146" t="s">
        <v>373</v>
      </c>
      <c r="C9" s="116"/>
      <c r="D9" s="145" t="s">
        <v>374</v>
      </c>
      <c r="E9" s="116"/>
      <c r="F9" s="145" t="s">
        <v>375</v>
      </c>
      <c r="G9" s="116"/>
      <c r="H9" s="145" t="s">
        <v>376</v>
      </c>
      <c r="I9" s="115"/>
      <c r="J9" s="758"/>
      <c r="K9" s="542"/>
      <c r="L9" s="144" t="s">
        <v>377</v>
      </c>
      <c r="M9" s="527"/>
      <c r="N9" s="527"/>
      <c r="O9" s="527"/>
    </row>
    <row r="10" spans="1:15" s="75" customFormat="1" ht="21.75" customHeight="1" x14ac:dyDescent="0.25">
      <c r="A10" s="555"/>
      <c r="B10" s="145" t="s">
        <v>378</v>
      </c>
      <c r="C10" s="114"/>
      <c r="D10" s="145" t="s">
        <v>379</v>
      </c>
      <c r="E10" s="116"/>
      <c r="F10" s="145" t="s">
        <v>380</v>
      </c>
      <c r="G10" s="116"/>
      <c r="H10" s="145" t="s">
        <v>381</v>
      </c>
      <c r="I10" s="115"/>
      <c r="J10" s="758"/>
      <c r="K10" s="542"/>
      <c r="L10" s="144" t="s">
        <v>382</v>
      </c>
      <c r="M10" s="527" t="s">
        <v>370</v>
      </c>
      <c r="N10" s="527"/>
      <c r="O10" s="527"/>
    </row>
    <row r="11" spans="1:15" ht="15" customHeight="1" thickBot="1" x14ac:dyDescent="0.3">
      <c r="A11" s="42"/>
      <c r="B11" s="43"/>
      <c r="C11" s="43"/>
      <c r="D11" s="45"/>
      <c r="E11" s="44"/>
      <c r="F11" s="44"/>
      <c r="G11" s="170"/>
      <c r="H11" s="170"/>
      <c r="I11" s="46"/>
      <c r="J11" s="46"/>
      <c r="K11" s="43"/>
      <c r="L11" s="43"/>
      <c r="M11" s="43"/>
      <c r="N11" s="43"/>
      <c r="O11" s="43"/>
    </row>
    <row r="12" spans="1:15" ht="15" customHeight="1" x14ac:dyDescent="0.25">
      <c r="A12" s="776" t="s">
        <v>383</v>
      </c>
      <c r="B12" s="759" t="s">
        <v>520</v>
      </c>
      <c r="C12" s="760"/>
      <c r="D12" s="760"/>
      <c r="E12" s="760"/>
      <c r="F12" s="760"/>
      <c r="G12" s="760"/>
      <c r="H12" s="760"/>
      <c r="I12" s="760"/>
      <c r="J12" s="760"/>
      <c r="K12" s="760"/>
      <c r="L12" s="760"/>
      <c r="M12" s="760"/>
      <c r="N12" s="760"/>
      <c r="O12" s="761"/>
    </row>
    <row r="13" spans="1:15" ht="15" customHeight="1" x14ac:dyDescent="0.25">
      <c r="A13" s="777"/>
      <c r="B13" s="762"/>
      <c r="C13" s="763"/>
      <c r="D13" s="763"/>
      <c r="E13" s="763"/>
      <c r="F13" s="763"/>
      <c r="G13" s="763"/>
      <c r="H13" s="763"/>
      <c r="I13" s="763"/>
      <c r="J13" s="763"/>
      <c r="K13" s="763"/>
      <c r="L13" s="763"/>
      <c r="M13" s="763"/>
      <c r="N13" s="763"/>
      <c r="O13" s="764"/>
    </row>
    <row r="14" spans="1:15" ht="15" customHeight="1" x14ac:dyDescent="0.25">
      <c r="A14" s="778"/>
      <c r="B14" s="765"/>
      <c r="C14" s="766"/>
      <c r="D14" s="766"/>
      <c r="E14" s="766"/>
      <c r="F14" s="766"/>
      <c r="G14" s="766"/>
      <c r="H14" s="766"/>
      <c r="I14" s="766"/>
      <c r="J14" s="766"/>
      <c r="K14" s="766"/>
      <c r="L14" s="766"/>
      <c r="M14" s="766"/>
      <c r="N14" s="766"/>
      <c r="O14" s="76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42" t="s">
        <v>521</v>
      </c>
      <c r="C16" s="542"/>
      <c r="D16" s="542"/>
      <c r="E16" s="542"/>
      <c r="F16" s="542"/>
      <c r="G16" s="555" t="s">
        <v>135</v>
      </c>
      <c r="H16" s="555"/>
      <c r="I16" s="769" t="s">
        <v>522</v>
      </c>
      <c r="J16" s="769"/>
      <c r="K16" s="769"/>
      <c r="L16" s="769"/>
      <c r="M16" s="769"/>
      <c r="N16" s="769"/>
      <c r="O16" s="769"/>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1" t="s">
        <v>137</v>
      </c>
      <c r="B18" s="824" t="s">
        <v>387</v>
      </c>
      <c r="C18" s="825"/>
      <c r="D18" s="825"/>
      <c r="E18" s="826"/>
      <c r="F18" s="172" t="s">
        <v>139</v>
      </c>
      <c r="G18" s="773" t="s">
        <v>388</v>
      </c>
      <c r="H18" s="773"/>
      <c r="I18" s="773"/>
      <c r="J18" s="61" t="s">
        <v>141</v>
      </c>
      <c r="K18" s="768" t="s">
        <v>389</v>
      </c>
      <c r="L18" s="768"/>
      <c r="M18" s="768"/>
      <c r="N18" s="768"/>
      <c r="O18" s="768"/>
    </row>
    <row r="19" spans="1:17" ht="9" customHeight="1" x14ac:dyDescent="0.25">
      <c r="A19" s="41"/>
      <c r="B19" s="40"/>
      <c r="C19" s="775"/>
      <c r="D19" s="775"/>
      <c r="E19" s="775"/>
      <c r="F19" s="775"/>
      <c r="G19" s="775"/>
      <c r="H19" s="775"/>
      <c r="I19" s="775"/>
      <c r="J19" s="775"/>
      <c r="K19" s="775"/>
      <c r="L19" s="775"/>
      <c r="M19" s="775"/>
      <c r="N19" s="775"/>
      <c r="O19" s="775"/>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756" t="s">
        <v>143</v>
      </c>
      <c r="B22" s="757"/>
      <c r="C22" s="757"/>
      <c r="D22" s="757"/>
      <c r="E22" s="757"/>
      <c r="F22" s="757"/>
      <c r="G22" s="757"/>
      <c r="H22" s="757"/>
      <c r="I22" s="757"/>
      <c r="J22" s="757"/>
      <c r="K22" s="757"/>
      <c r="L22" s="757"/>
      <c r="M22" s="757"/>
      <c r="N22" s="757"/>
      <c r="O22" s="758"/>
    </row>
    <row r="23" spans="1:17" ht="32.1" customHeight="1" x14ac:dyDescent="0.25">
      <c r="A23" s="756" t="s">
        <v>390</v>
      </c>
      <c r="B23" s="757"/>
      <c r="C23" s="757"/>
      <c r="D23" s="757"/>
      <c r="E23" s="757"/>
      <c r="F23" s="757"/>
      <c r="G23" s="757"/>
      <c r="H23" s="757"/>
      <c r="I23" s="757"/>
      <c r="J23" s="757"/>
      <c r="K23" s="757"/>
      <c r="L23" s="757"/>
      <c r="M23" s="757"/>
      <c r="N23" s="757"/>
      <c r="O23" s="758"/>
    </row>
    <row r="24" spans="1:17" ht="32.1" customHeight="1" x14ac:dyDescent="0.25">
      <c r="A24" s="57"/>
      <c r="B24" s="52" t="s">
        <v>367</v>
      </c>
      <c r="C24" s="52" t="s">
        <v>368</v>
      </c>
      <c r="D24" s="52" t="s">
        <v>369</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4">
        <v>332888000</v>
      </c>
      <c r="C25" s="204">
        <v>0</v>
      </c>
      <c r="D25" s="204">
        <v>31323000</v>
      </c>
      <c r="E25" s="204">
        <v>3030000</v>
      </c>
      <c r="F25" s="205"/>
      <c r="G25" s="204">
        <v>9985000</v>
      </c>
      <c r="H25" s="489"/>
      <c r="I25" s="489"/>
      <c r="J25" s="489"/>
      <c r="K25" s="489"/>
      <c r="L25" s="372"/>
      <c r="M25" s="204"/>
      <c r="N25" s="178">
        <f t="shared" ref="N25:N30" si="0">SUM(B25:M25)</f>
        <v>377226000</v>
      </c>
      <c r="O25" s="374"/>
    </row>
    <row r="26" spans="1:17" ht="32.1" customHeight="1" x14ac:dyDescent="0.25">
      <c r="A26" s="54" t="s">
        <v>146</v>
      </c>
      <c r="B26" s="204">
        <v>332888000</v>
      </c>
      <c r="C26" s="204">
        <v>0</v>
      </c>
      <c r="D26" s="204">
        <v>-2613297</v>
      </c>
      <c r="E26" s="204"/>
      <c r="F26" s="205"/>
      <c r="G26" s="205"/>
      <c r="H26" s="204"/>
      <c r="I26" s="204"/>
      <c r="J26" s="204"/>
      <c r="K26" s="204"/>
      <c r="L26" s="178"/>
      <c r="M26" s="178"/>
      <c r="N26" s="178">
        <f t="shared" si="0"/>
        <v>330274703</v>
      </c>
      <c r="O26" s="375">
        <f>N26/N25</f>
        <v>0.87553536341609539</v>
      </c>
      <c r="Q26" s="177"/>
    </row>
    <row r="27" spans="1:17" ht="32.1" customHeight="1" x14ac:dyDescent="0.25">
      <c r="A27" s="54" t="s">
        <v>148</v>
      </c>
      <c r="B27" s="205">
        <v>0</v>
      </c>
      <c r="C27" s="204">
        <v>9193067</v>
      </c>
      <c r="D27" s="204">
        <v>29480605</v>
      </c>
      <c r="E27" s="204"/>
      <c r="F27" s="204"/>
      <c r="G27" s="204"/>
      <c r="H27" s="204"/>
      <c r="I27" s="204"/>
      <c r="J27" s="204"/>
      <c r="K27" s="204"/>
      <c r="L27" s="178"/>
      <c r="M27" s="178"/>
      <c r="N27" s="178">
        <f t="shared" si="0"/>
        <v>38673672</v>
      </c>
      <c r="O27" s="375">
        <f>+N27/N26</f>
        <v>0.11709547128106872</v>
      </c>
    </row>
    <row r="28" spans="1:17" ht="32.1" customHeight="1" x14ac:dyDescent="0.25">
      <c r="A28" s="54" t="s">
        <v>393</v>
      </c>
      <c r="B28" s="205"/>
      <c r="C28" s="204">
        <v>10781000</v>
      </c>
      <c r="D28" s="205">
        <v>0</v>
      </c>
      <c r="E28" s="205"/>
      <c r="F28" s="205"/>
      <c r="G28" s="205"/>
      <c r="H28" s="205"/>
      <c r="I28" s="205"/>
      <c r="J28" s="205"/>
      <c r="K28" s="205"/>
      <c r="L28" s="178"/>
      <c r="M28" s="178"/>
      <c r="N28" s="178">
        <f t="shared" si="0"/>
        <v>10781000</v>
      </c>
      <c r="O28" s="376"/>
    </row>
    <row r="29" spans="1:17" ht="32.1" customHeight="1" x14ac:dyDescent="0.25">
      <c r="A29" s="54" t="s">
        <v>394</v>
      </c>
      <c r="B29" s="205"/>
      <c r="C29" s="205"/>
      <c r="D29" s="205">
        <v>0</v>
      </c>
      <c r="E29" s="205"/>
      <c r="F29" s="205"/>
      <c r="G29" s="205"/>
      <c r="H29" s="205"/>
      <c r="I29" s="205"/>
      <c r="J29" s="205"/>
      <c r="K29" s="205"/>
      <c r="L29" s="178"/>
      <c r="M29" s="178"/>
      <c r="N29" s="178">
        <f t="shared" si="0"/>
        <v>0</v>
      </c>
      <c r="O29" s="376"/>
    </row>
    <row r="30" spans="1:17" ht="32.1" customHeight="1" x14ac:dyDescent="0.25">
      <c r="A30" s="55" t="s">
        <v>154</v>
      </c>
      <c r="B30" s="473">
        <v>1900000</v>
      </c>
      <c r="C30" s="473">
        <v>8881000</v>
      </c>
      <c r="D30" s="490">
        <v>0</v>
      </c>
      <c r="E30" s="490"/>
      <c r="F30" s="490"/>
      <c r="G30" s="490"/>
      <c r="H30" s="490"/>
      <c r="I30" s="490"/>
      <c r="J30" s="490"/>
      <c r="K30" s="490"/>
      <c r="L30" s="179"/>
      <c r="M30" s="179"/>
      <c r="N30" s="179">
        <f t="shared" si="0"/>
        <v>10781000</v>
      </c>
      <c r="O30" s="378"/>
    </row>
    <row r="31" spans="1:17" s="56" customFormat="1" ht="16.5" customHeight="1" x14ac:dyDescent="0.2"/>
    <row r="32" spans="1:17" s="56" customFormat="1" ht="17.25" customHeight="1" x14ac:dyDescent="0.2"/>
    <row r="34" spans="1:9" ht="48" customHeight="1" x14ac:dyDescent="0.25">
      <c r="A34" s="745" t="s">
        <v>395</v>
      </c>
      <c r="B34" s="746"/>
      <c r="C34" s="746"/>
      <c r="D34" s="746"/>
      <c r="E34" s="746"/>
      <c r="F34" s="746"/>
      <c r="G34" s="746"/>
      <c r="H34" s="746"/>
      <c r="I34" s="747"/>
    </row>
    <row r="35" spans="1:9" ht="50.25" customHeight="1" x14ac:dyDescent="0.25">
      <c r="A35" s="132" t="s">
        <v>396</v>
      </c>
      <c r="B35" s="748" t="str">
        <f>+B12</f>
        <v>Desarrollar 3 acciones de transformación cultural efectivas para prevenir las violencias contra las mujeres, incluyendo campañas educativas.</v>
      </c>
      <c r="C35" s="749"/>
      <c r="D35" s="749"/>
      <c r="E35" s="749"/>
      <c r="F35" s="749"/>
      <c r="G35" s="749"/>
      <c r="H35" s="749"/>
      <c r="I35" s="750"/>
    </row>
    <row r="36" spans="1:9" ht="18.75" customHeight="1" x14ac:dyDescent="0.25">
      <c r="A36" s="502" t="s">
        <v>159</v>
      </c>
      <c r="B36" s="304">
        <v>2024</v>
      </c>
      <c r="C36" s="304">
        <v>2025</v>
      </c>
      <c r="D36" s="304">
        <v>2026</v>
      </c>
      <c r="E36" s="304">
        <v>2027</v>
      </c>
      <c r="F36" s="304" t="s">
        <v>397</v>
      </c>
      <c r="G36" s="508" t="s">
        <v>161</v>
      </c>
      <c r="H36" s="508" t="s">
        <v>21</v>
      </c>
      <c r="I36" s="508"/>
    </row>
    <row r="37" spans="1:9" ht="50.25" customHeight="1" x14ac:dyDescent="0.25">
      <c r="A37" s="733"/>
      <c r="B37" s="218">
        <v>1</v>
      </c>
      <c r="C37" s="218">
        <v>1</v>
      </c>
      <c r="D37" s="218">
        <v>1</v>
      </c>
      <c r="E37" s="218">
        <v>0</v>
      </c>
      <c r="F37" s="304">
        <f>+B37+C37+D37+E37</f>
        <v>3</v>
      </c>
      <c r="G37" s="508"/>
      <c r="H37" s="508"/>
      <c r="I37" s="508"/>
    </row>
    <row r="38" spans="1:9" ht="52.5" customHeight="1" thickBot="1" x14ac:dyDescent="0.3">
      <c r="A38" s="222" t="s">
        <v>163</v>
      </c>
      <c r="B38" s="751">
        <v>0.25</v>
      </c>
      <c r="C38" s="752"/>
      <c r="D38" s="753" t="s">
        <v>398</v>
      </c>
      <c r="E38" s="754"/>
      <c r="F38" s="754"/>
      <c r="G38" s="754"/>
      <c r="H38" s="754"/>
      <c r="I38" s="755"/>
    </row>
    <row r="39" spans="1:9" s="58" customFormat="1" ht="66.95" customHeight="1" thickBot="1" x14ac:dyDescent="0.3">
      <c r="A39" s="502" t="s">
        <v>399</v>
      </c>
      <c r="B39" s="307" t="s">
        <v>400</v>
      </c>
      <c r="C39" s="132" t="s">
        <v>206</v>
      </c>
      <c r="D39" s="514" t="s">
        <v>208</v>
      </c>
      <c r="E39" s="543"/>
      <c r="F39" s="514" t="s">
        <v>210</v>
      </c>
      <c r="G39" s="543"/>
      <c r="H39" s="113" t="s">
        <v>212</v>
      </c>
      <c r="I39" s="112" t="s">
        <v>213</v>
      </c>
    </row>
    <row r="40" spans="1:9" ht="246" customHeight="1" thickBot="1" x14ac:dyDescent="0.3">
      <c r="A40" s="522"/>
      <c r="B40" s="218">
        <v>0.02</v>
      </c>
      <c r="C40" s="467">
        <v>0.02</v>
      </c>
      <c r="D40" s="544" t="s">
        <v>523</v>
      </c>
      <c r="E40" s="736"/>
      <c r="F40" s="742" t="s">
        <v>524</v>
      </c>
      <c r="G40" s="736"/>
      <c r="H40" s="303" t="s">
        <v>403</v>
      </c>
      <c r="I40" s="354" t="s">
        <v>525</v>
      </c>
    </row>
    <row r="41" spans="1:9" s="58" customFormat="1" ht="69.599999999999994" customHeight="1" thickBot="1" x14ac:dyDescent="0.3">
      <c r="A41" s="502" t="s">
        <v>405</v>
      </c>
      <c r="B41" s="307" t="s">
        <v>400</v>
      </c>
      <c r="C41" s="113" t="s">
        <v>206</v>
      </c>
      <c r="D41" s="514" t="s">
        <v>208</v>
      </c>
      <c r="E41" s="543"/>
      <c r="F41" s="514" t="s">
        <v>210</v>
      </c>
      <c r="G41" s="543"/>
      <c r="H41" s="113" t="s">
        <v>212</v>
      </c>
      <c r="I41" s="112" t="s">
        <v>213</v>
      </c>
    </row>
    <row r="42" spans="1:9" ht="409.15" customHeight="1" x14ac:dyDescent="0.25">
      <c r="A42" s="522"/>
      <c r="B42" s="442">
        <v>0.04</v>
      </c>
      <c r="C42" s="440">
        <v>0.04</v>
      </c>
      <c r="D42" s="544" t="s">
        <v>526</v>
      </c>
      <c r="E42" s="736"/>
      <c r="F42" s="742" t="s">
        <v>527</v>
      </c>
      <c r="G42" s="736"/>
      <c r="H42" s="303" t="s">
        <v>403</v>
      </c>
      <c r="I42" s="354" t="s">
        <v>528</v>
      </c>
    </row>
    <row r="43" spans="1:9" s="58" customFormat="1" ht="73.5" customHeight="1" x14ac:dyDescent="0.25">
      <c r="A43" s="502" t="s">
        <v>409</v>
      </c>
      <c r="B43" s="307" t="s">
        <v>400</v>
      </c>
      <c r="C43" s="113" t="s">
        <v>206</v>
      </c>
      <c r="D43" s="514" t="s">
        <v>208</v>
      </c>
      <c r="E43" s="543"/>
      <c r="F43" s="514" t="s">
        <v>210</v>
      </c>
      <c r="G43" s="543"/>
      <c r="H43" s="113" t="s">
        <v>212</v>
      </c>
      <c r="I43" s="112" t="s">
        <v>213</v>
      </c>
    </row>
    <row r="44" spans="1:9" ht="267" customHeight="1" x14ac:dyDescent="0.25">
      <c r="A44" s="522"/>
      <c r="B44" s="442">
        <v>0.1</v>
      </c>
      <c r="C44" s="442">
        <v>0.1</v>
      </c>
      <c r="D44" s="544" t="s">
        <v>529</v>
      </c>
      <c r="E44" s="736"/>
      <c r="F44" s="544" t="s">
        <v>530</v>
      </c>
      <c r="G44" s="736"/>
      <c r="H44" s="303" t="s">
        <v>403</v>
      </c>
      <c r="I44" s="354" t="s">
        <v>531</v>
      </c>
    </row>
    <row r="45" spans="1:9" s="58" customFormat="1" ht="73.5" customHeight="1" x14ac:dyDescent="0.25">
      <c r="A45" s="502" t="s">
        <v>413</v>
      </c>
      <c r="B45" s="307" t="s">
        <v>400</v>
      </c>
      <c r="C45" s="220" t="s">
        <v>206</v>
      </c>
      <c r="D45" s="514" t="s">
        <v>208</v>
      </c>
      <c r="E45" s="543"/>
      <c r="F45" s="514" t="s">
        <v>210</v>
      </c>
      <c r="G45" s="543"/>
      <c r="H45" s="113" t="s">
        <v>212</v>
      </c>
      <c r="I45" s="113" t="s">
        <v>213</v>
      </c>
    </row>
    <row r="46" spans="1:9" ht="15" thickBot="1" x14ac:dyDescent="0.3">
      <c r="A46" s="522"/>
      <c r="B46" s="442">
        <v>0.1</v>
      </c>
      <c r="C46" s="441"/>
      <c r="D46" s="742"/>
      <c r="E46" s="744"/>
      <c r="F46" s="894"/>
      <c r="G46" s="895"/>
      <c r="H46" s="303"/>
      <c r="I46" s="328"/>
    </row>
    <row r="47" spans="1:9" s="58" customFormat="1" ht="72.599999999999994" customHeight="1" thickBot="1" x14ac:dyDescent="0.3">
      <c r="A47" s="502" t="s">
        <v>414</v>
      </c>
      <c r="B47" s="307" t="s">
        <v>400</v>
      </c>
      <c r="C47" s="113" t="s">
        <v>206</v>
      </c>
      <c r="D47" s="514" t="s">
        <v>208</v>
      </c>
      <c r="E47" s="543"/>
      <c r="F47" s="514" t="s">
        <v>210</v>
      </c>
      <c r="G47" s="543"/>
      <c r="H47" s="113" t="s">
        <v>212</v>
      </c>
      <c r="I47" s="112" t="s">
        <v>213</v>
      </c>
    </row>
    <row r="48" spans="1:9" ht="15" thickBot="1" x14ac:dyDescent="0.3">
      <c r="A48" s="522"/>
      <c r="B48" s="442">
        <v>0.1</v>
      </c>
      <c r="C48" s="441"/>
      <c r="D48" s="544"/>
      <c r="E48" s="546"/>
      <c r="F48" s="544"/>
      <c r="G48" s="736"/>
      <c r="H48" s="303"/>
      <c r="I48" s="359"/>
    </row>
    <row r="49" spans="1:9" s="58" customFormat="1" ht="69.95" customHeight="1" thickBot="1" x14ac:dyDescent="0.3">
      <c r="A49" s="502" t="s">
        <v>415</v>
      </c>
      <c r="B49" s="307" t="s">
        <v>400</v>
      </c>
      <c r="C49" s="113" t="s">
        <v>206</v>
      </c>
      <c r="D49" s="514" t="s">
        <v>208</v>
      </c>
      <c r="E49" s="543"/>
      <c r="F49" s="514" t="s">
        <v>210</v>
      </c>
      <c r="G49" s="543"/>
      <c r="H49" s="113" t="s">
        <v>212</v>
      </c>
      <c r="I49" s="112" t="s">
        <v>213</v>
      </c>
    </row>
    <row r="50" spans="1:9" ht="15" thickBot="1" x14ac:dyDescent="0.3">
      <c r="A50" s="522"/>
      <c r="B50" s="442">
        <v>0.1</v>
      </c>
      <c r="C50" s="191"/>
      <c r="D50" s="544"/>
      <c r="E50" s="736"/>
      <c r="F50" s="544"/>
      <c r="G50" s="736"/>
      <c r="H50" s="303"/>
      <c r="I50" s="359"/>
    </row>
    <row r="51" spans="1:9" ht="71.099999999999994" customHeight="1" thickBot="1" x14ac:dyDescent="0.3">
      <c r="A51" s="509" t="s">
        <v>416</v>
      </c>
      <c r="B51" s="192" t="s">
        <v>400</v>
      </c>
      <c r="C51" s="188" t="s">
        <v>206</v>
      </c>
      <c r="D51" s="514" t="s">
        <v>208</v>
      </c>
      <c r="E51" s="543"/>
      <c r="F51" s="514" t="s">
        <v>210</v>
      </c>
      <c r="G51" s="543"/>
      <c r="H51" s="113" t="s">
        <v>212</v>
      </c>
      <c r="I51" s="112" t="s">
        <v>213</v>
      </c>
    </row>
    <row r="52" spans="1:9" ht="15" thickBot="1" x14ac:dyDescent="0.3">
      <c r="A52" s="522"/>
      <c r="B52" s="442">
        <v>0.1</v>
      </c>
      <c r="C52" s="191"/>
      <c r="D52" s="544"/>
      <c r="E52" s="856"/>
      <c r="F52" s="544"/>
      <c r="G52" s="736"/>
      <c r="H52" s="303"/>
      <c r="I52" s="359"/>
    </row>
    <row r="53" spans="1:9" ht="68.45" customHeight="1" thickBot="1" x14ac:dyDescent="0.3">
      <c r="A53" s="509" t="s">
        <v>417</v>
      </c>
      <c r="B53" s="192" t="s">
        <v>400</v>
      </c>
      <c r="C53" s="188" t="s">
        <v>206</v>
      </c>
      <c r="D53" s="514" t="s">
        <v>208</v>
      </c>
      <c r="E53" s="543"/>
      <c r="F53" s="514" t="s">
        <v>210</v>
      </c>
      <c r="G53" s="543"/>
      <c r="H53" s="113" t="s">
        <v>212</v>
      </c>
      <c r="I53" s="356" t="s">
        <v>213</v>
      </c>
    </row>
    <row r="54" spans="1:9" ht="15" thickBot="1" x14ac:dyDescent="0.3">
      <c r="A54" s="522"/>
      <c r="B54" s="442">
        <v>0.1</v>
      </c>
      <c r="C54" s="191"/>
      <c r="D54" s="544"/>
      <c r="E54" s="856"/>
      <c r="F54" s="544"/>
      <c r="G54" s="736"/>
      <c r="H54" s="303"/>
      <c r="I54" s="359"/>
    </row>
    <row r="55" spans="1:9" ht="72.599999999999994" customHeight="1" thickBot="1" x14ac:dyDescent="0.3">
      <c r="A55" s="509" t="s">
        <v>418</v>
      </c>
      <c r="B55" s="192" t="s">
        <v>400</v>
      </c>
      <c r="C55" s="188" t="s">
        <v>206</v>
      </c>
      <c r="D55" s="514" t="s">
        <v>208</v>
      </c>
      <c r="E55" s="543"/>
      <c r="F55" s="514" t="s">
        <v>210</v>
      </c>
      <c r="G55" s="543"/>
      <c r="H55" s="113" t="s">
        <v>212</v>
      </c>
      <c r="I55" s="188" t="s">
        <v>213</v>
      </c>
    </row>
    <row r="56" spans="1:9" ht="15" thickBot="1" x14ac:dyDescent="0.3">
      <c r="A56" s="522"/>
      <c r="B56" s="442">
        <v>0.1</v>
      </c>
      <c r="C56" s="191"/>
      <c r="D56" s="544"/>
      <c r="E56" s="546"/>
      <c r="F56" s="544"/>
      <c r="G56" s="736"/>
      <c r="H56" s="303"/>
      <c r="I56" s="370"/>
    </row>
    <row r="57" spans="1:9" ht="69.95" customHeight="1" thickBot="1" x14ac:dyDescent="0.3">
      <c r="A57" s="509" t="s">
        <v>419</v>
      </c>
      <c r="B57" s="192" t="s">
        <v>400</v>
      </c>
      <c r="C57" s="188" t="s">
        <v>206</v>
      </c>
      <c r="D57" s="514" t="s">
        <v>208</v>
      </c>
      <c r="E57" s="543"/>
      <c r="F57" s="514" t="s">
        <v>210</v>
      </c>
      <c r="G57" s="543"/>
      <c r="H57" s="113" t="s">
        <v>212</v>
      </c>
      <c r="I57" s="112" t="s">
        <v>213</v>
      </c>
    </row>
    <row r="58" spans="1:9" ht="15" thickBot="1" x14ac:dyDescent="0.3">
      <c r="A58" s="522"/>
      <c r="B58" s="442">
        <v>0.1</v>
      </c>
      <c r="C58" s="191"/>
      <c r="D58" s="544"/>
      <c r="E58" s="546"/>
      <c r="F58" s="544"/>
      <c r="G58" s="546"/>
      <c r="H58" s="303"/>
      <c r="I58" s="365"/>
    </row>
    <row r="59" spans="1:9" ht="71.099999999999994" customHeight="1" thickBot="1" x14ac:dyDescent="0.3">
      <c r="A59" s="509" t="s">
        <v>420</v>
      </c>
      <c r="B59" s="192" t="s">
        <v>400</v>
      </c>
      <c r="C59" s="188" t="s">
        <v>206</v>
      </c>
      <c r="D59" s="514" t="s">
        <v>208</v>
      </c>
      <c r="E59" s="543"/>
      <c r="F59" s="514" t="s">
        <v>210</v>
      </c>
      <c r="G59" s="543"/>
      <c r="H59" s="113" t="s">
        <v>212</v>
      </c>
      <c r="I59" s="112" t="s">
        <v>213</v>
      </c>
    </row>
    <row r="60" spans="1:9" ht="15" thickBot="1" x14ac:dyDescent="0.3">
      <c r="A60" s="522"/>
      <c r="B60" s="442">
        <v>0.1</v>
      </c>
      <c r="C60" s="191"/>
      <c r="D60" s="544"/>
      <c r="E60" s="546"/>
      <c r="F60" s="721"/>
      <c r="G60" s="856"/>
      <c r="H60" s="303"/>
      <c r="I60" s="389"/>
    </row>
    <row r="61" spans="1:9" ht="72.599999999999994" customHeight="1" thickBot="1" x14ac:dyDescent="0.3">
      <c r="A61" s="509" t="s">
        <v>421</v>
      </c>
      <c r="B61" s="192" t="s">
        <v>400</v>
      </c>
      <c r="C61" s="188" t="s">
        <v>206</v>
      </c>
      <c r="D61" s="514" t="s">
        <v>208</v>
      </c>
      <c r="E61" s="543"/>
      <c r="F61" s="514" t="s">
        <v>210</v>
      </c>
      <c r="G61" s="543"/>
      <c r="H61" s="113" t="s">
        <v>212</v>
      </c>
      <c r="I61" s="112" t="s">
        <v>213</v>
      </c>
    </row>
    <row r="62" spans="1:9" s="391" customFormat="1" ht="15" thickBot="1" x14ac:dyDescent="0.3">
      <c r="A62" s="522"/>
      <c r="B62" s="218">
        <v>0.04</v>
      </c>
      <c r="C62" s="390"/>
      <c r="D62" s="544"/>
      <c r="E62" s="736"/>
      <c r="F62" s="544"/>
      <c r="G62" s="546"/>
      <c r="H62" s="303"/>
      <c r="I62" s="370"/>
    </row>
    <row r="63" spans="1:9" x14ac:dyDescent="0.25">
      <c r="B63" s="207">
        <f>B40+B42+B44+B46+B48+B50+B52+B54+B56+B58+B60+B62</f>
        <v>0.99999999999999989</v>
      </c>
      <c r="C63" s="207">
        <f>C40+C42+C44+C46+C48+C50+C52+C54+C56+C58+C60+C62</f>
        <v>0.16</v>
      </c>
    </row>
    <row r="66" spans="1:9" ht="15" x14ac:dyDescent="0.25">
      <c r="A66" s="540" t="s">
        <v>177</v>
      </c>
      <c r="B66" s="540"/>
      <c r="C66" s="540"/>
      <c r="D66" s="540"/>
      <c r="E66" s="540"/>
      <c r="F66" s="540"/>
      <c r="G66" s="540"/>
      <c r="H66" s="540"/>
      <c r="I66" s="540"/>
    </row>
    <row r="67" spans="1:9" ht="59.25" customHeight="1" x14ac:dyDescent="0.25">
      <c r="A67" s="306" t="s">
        <v>178</v>
      </c>
      <c r="B67" s="726" t="s">
        <v>532</v>
      </c>
      <c r="C67" s="821"/>
      <c r="D67" s="726" t="s">
        <v>533</v>
      </c>
      <c r="E67" s="821"/>
      <c r="F67" s="726" t="s">
        <v>534</v>
      </c>
      <c r="G67" s="821"/>
      <c r="H67" s="726" t="s">
        <v>425</v>
      </c>
      <c r="I67" s="821"/>
    </row>
    <row r="68" spans="1:9" ht="14.1" customHeight="1" x14ac:dyDescent="0.25">
      <c r="A68" s="306" t="s">
        <v>180</v>
      </c>
      <c r="B68" s="892">
        <v>0.12</v>
      </c>
      <c r="C68" s="893"/>
      <c r="D68" s="892">
        <v>0.05</v>
      </c>
      <c r="E68" s="893"/>
      <c r="F68" s="892">
        <v>0.08</v>
      </c>
      <c r="G68" s="893"/>
      <c r="H68" s="892">
        <v>0</v>
      </c>
      <c r="I68" s="893"/>
    </row>
    <row r="69" spans="1:9" ht="15" x14ac:dyDescent="0.25">
      <c r="A69" s="785" t="s">
        <v>367</v>
      </c>
      <c r="B69" s="314" t="s">
        <v>99</v>
      </c>
      <c r="C69" s="314" t="s">
        <v>206</v>
      </c>
      <c r="D69" s="314" t="s">
        <v>99</v>
      </c>
      <c r="E69" s="314" t="s">
        <v>206</v>
      </c>
      <c r="F69" s="314" t="s">
        <v>99</v>
      </c>
      <c r="G69" s="314" t="s">
        <v>206</v>
      </c>
      <c r="H69" s="314" t="s">
        <v>99</v>
      </c>
      <c r="I69" s="314" t="s">
        <v>206</v>
      </c>
    </row>
    <row r="70" spans="1:9" ht="15" x14ac:dyDescent="0.25">
      <c r="A70" s="786"/>
      <c r="B70" s="443">
        <v>0</v>
      </c>
      <c r="C70" s="335">
        <v>0</v>
      </c>
      <c r="D70" s="443">
        <v>0</v>
      </c>
      <c r="E70" s="335">
        <v>0</v>
      </c>
      <c r="F70" s="443">
        <v>0.05</v>
      </c>
      <c r="G70" s="316">
        <v>0.05</v>
      </c>
      <c r="H70" s="443">
        <v>0</v>
      </c>
      <c r="I70" s="316"/>
    </row>
    <row r="71" spans="1:9" ht="241.5" customHeight="1" x14ac:dyDescent="0.25">
      <c r="A71" s="336" t="s">
        <v>426</v>
      </c>
      <c r="B71" s="817" t="s">
        <v>452</v>
      </c>
      <c r="C71" s="818"/>
      <c r="D71" s="817" t="s">
        <v>452</v>
      </c>
      <c r="E71" s="818"/>
      <c r="F71" s="882" t="s">
        <v>535</v>
      </c>
      <c r="G71" s="883"/>
      <c r="H71" s="793"/>
      <c r="I71" s="794"/>
    </row>
    <row r="72" spans="1:9" ht="15" x14ac:dyDescent="0.25">
      <c r="A72" s="336" t="s">
        <v>429</v>
      </c>
      <c r="B72" s="885" t="s">
        <v>305</v>
      </c>
      <c r="C72" s="886"/>
      <c r="D72" s="885" t="s">
        <v>305</v>
      </c>
      <c r="E72" s="886"/>
      <c r="F72" s="884" t="s">
        <v>536</v>
      </c>
      <c r="G72" s="723"/>
      <c r="H72" s="714"/>
      <c r="I72" s="715"/>
    </row>
    <row r="73" spans="1:9" ht="15" x14ac:dyDescent="0.25">
      <c r="A73" s="785" t="s">
        <v>368</v>
      </c>
      <c r="B73" s="337" t="s">
        <v>99</v>
      </c>
      <c r="C73" s="337" t="s">
        <v>206</v>
      </c>
      <c r="D73" s="337" t="s">
        <v>99</v>
      </c>
      <c r="E73" s="337" t="s">
        <v>206</v>
      </c>
      <c r="F73" s="314" t="s">
        <v>99</v>
      </c>
      <c r="G73" s="314" t="s">
        <v>206</v>
      </c>
      <c r="H73" s="314" t="s">
        <v>99</v>
      </c>
      <c r="I73" s="314" t="s">
        <v>206</v>
      </c>
    </row>
    <row r="74" spans="1:9" ht="15" x14ac:dyDescent="0.25">
      <c r="A74" s="786"/>
      <c r="B74" s="436">
        <v>0.05</v>
      </c>
      <c r="C74" s="316">
        <v>0.05</v>
      </c>
      <c r="D74" s="436">
        <v>0.05</v>
      </c>
      <c r="E74" s="316">
        <v>0.05</v>
      </c>
      <c r="F74" s="443">
        <v>0.1</v>
      </c>
      <c r="G74" s="318">
        <v>0.1</v>
      </c>
      <c r="H74" s="443">
        <v>0</v>
      </c>
      <c r="I74" s="318"/>
    </row>
    <row r="75" spans="1:9" ht="237" customHeight="1" x14ac:dyDescent="0.25">
      <c r="A75" s="306" t="s">
        <v>426</v>
      </c>
      <c r="B75" s="887" t="s">
        <v>537</v>
      </c>
      <c r="C75" s="876"/>
      <c r="D75" s="888" t="s">
        <v>538</v>
      </c>
      <c r="E75" s="889"/>
      <c r="F75" s="880" t="s">
        <v>539</v>
      </c>
      <c r="G75" s="881"/>
      <c r="H75" s="807"/>
      <c r="I75" s="808"/>
    </row>
    <row r="76" spans="1:9" ht="45" customHeight="1" x14ac:dyDescent="0.25">
      <c r="A76" s="306" t="s">
        <v>429</v>
      </c>
      <c r="B76" s="877" t="s">
        <v>430</v>
      </c>
      <c r="C76" s="890"/>
      <c r="D76" s="891" t="s">
        <v>431</v>
      </c>
      <c r="E76" s="878"/>
      <c r="F76" s="722" t="s">
        <v>540</v>
      </c>
      <c r="G76" s="723"/>
      <c r="H76" s="714"/>
      <c r="I76" s="715"/>
    </row>
    <row r="77" spans="1:9" ht="15" x14ac:dyDescent="0.25">
      <c r="A77" s="785" t="s">
        <v>369</v>
      </c>
      <c r="B77" s="314" t="s">
        <v>99</v>
      </c>
      <c r="C77" s="314" t="s">
        <v>206</v>
      </c>
      <c r="D77" s="314" t="s">
        <v>99</v>
      </c>
      <c r="E77" s="314" t="s">
        <v>206</v>
      </c>
      <c r="F77" s="314" t="s">
        <v>99</v>
      </c>
      <c r="G77" s="314" t="s">
        <v>206</v>
      </c>
      <c r="H77" s="314" t="s">
        <v>99</v>
      </c>
      <c r="I77" s="314" t="s">
        <v>206</v>
      </c>
    </row>
    <row r="78" spans="1:9" ht="15" x14ac:dyDescent="0.25">
      <c r="A78" s="786"/>
      <c r="B78" s="436">
        <v>0.08</v>
      </c>
      <c r="C78" s="316">
        <v>0.08</v>
      </c>
      <c r="D78" s="436">
        <v>0.08</v>
      </c>
      <c r="E78" s="316">
        <v>0.08</v>
      </c>
      <c r="F78" s="443">
        <v>0.1</v>
      </c>
      <c r="G78" s="318">
        <v>0.1</v>
      </c>
      <c r="H78" s="443">
        <v>0</v>
      </c>
      <c r="I78" s="318"/>
    </row>
    <row r="79" spans="1:9" ht="184.5" customHeight="1" x14ac:dyDescent="0.25">
      <c r="A79" s="306" t="s">
        <v>426</v>
      </c>
      <c r="B79" s="875" t="s">
        <v>541</v>
      </c>
      <c r="C79" s="876"/>
      <c r="D79" s="879" t="s">
        <v>542</v>
      </c>
      <c r="E79" s="725"/>
      <c r="F79" s="871" t="s">
        <v>543</v>
      </c>
      <c r="G79" s="872"/>
      <c r="H79" s="714"/>
      <c r="I79" s="715"/>
    </row>
    <row r="80" spans="1:9" ht="15" x14ac:dyDescent="0.25">
      <c r="A80" s="306" t="s">
        <v>429</v>
      </c>
      <c r="B80" s="877" t="s">
        <v>453</v>
      </c>
      <c r="C80" s="878"/>
      <c r="D80" s="722" t="s">
        <v>544</v>
      </c>
      <c r="E80" s="723"/>
      <c r="F80" s="873" t="s">
        <v>545</v>
      </c>
      <c r="G80" s="874"/>
      <c r="H80" s="714"/>
      <c r="I80" s="715"/>
    </row>
    <row r="81" spans="1:9" ht="15" x14ac:dyDescent="0.25">
      <c r="A81" s="785" t="s">
        <v>371</v>
      </c>
      <c r="B81" s="314" t="s">
        <v>99</v>
      </c>
      <c r="C81" s="314" t="s">
        <v>206</v>
      </c>
      <c r="D81" s="314" t="s">
        <v>99</v>
      </c>
      <c r="E81" s="314" t="s">
        <v>206</v>
      </c>
      <c r="F81" s="314" t="s">
        <v>99</v>
      </c>
      <c r="G81" s="314" t="s">
        <v>206</v>
      </c>
      <c r="H81" s="314" t="s">
        <v>99</v>
      </c>
      <c r="I81" s="314" t="s">
        <v>206</v>
      </c>
    </row>
    <row r="82" spans="1:9" ht="15" x14ac:dyDescent="0.25">
      <c r="A82" s="786"/>
      <c r="B82" s="436">
        <v>0.1</v>
      </c>
      <c r="C82" s="316"/>
      <c r="D82" s="436">
        <v>0.1</v>
      </c>
      <c r="E82" s="316"/>
      <c r="F82" s="443">
        <v>0.09</v>
      </c>
      <c r="G82" s="318"/>
      <c r="H82" s="443">
        <v>0</v>
      </c>
      <c r="I82" s="318"/>
    </row>
    <row r="83" spans="1:9" ht="30" x14ac:dyDescent="0.25">
      <c r="A83" s="306" t="s">
        <v>426</v>
      </c>
      <c r="B83" s="405"/>
      <c r="C83" s="407"/>
      <c r="D83" s="405"/>
      <c r="E83" s="407"/>
      <c r="F83" s="714"/>
      <c r="G83" s="715"/>
      <c r="H83" s="714"/>
      <c r="I83" s="715"/>
    </row>
    <row r="84" spans="1:9" ht="15" x14ac:dyDescent="0.25">
      <c r="A84" s="306" t="s">
        <v>429</v>
      </c>
      <c r="B84" s="403"/>
      <c r="C84" s="404"/>
      <c r="D84" s="403"/>
      <c r="E84" s="404"/>
      <c r="F84" s="714"/>
      <c r="G84" s="715"/>
      <c r="H84" s="714"/>
      <c r="I84" s="715"/>
    </row>
    <row r="85" spans="1:9" ht="15" x14ac:dyDescent="0.25">
      <c r="A85" s="785" t="s">
        <v>373</v>
      </c>
      <c r="B85" s="314" t="s">
        <v>99</v>
      </c>
      <c r="C85" s="314" t="s">
        <v>206</v>
      </c>
      <c r="D85" s="314" t="s">
        <v>99</v>
      </c>
      <c r="E85" s="314" t="s">
        <v>206</v>
      </c>
      <c r="F85" s="314" t="s">
        <v>99</v>
      </c>
      <c r="G85" s="314" t="s">
        <v>206</v>
      </c>
      <c r="H85" s="314" t="s">
        <v>99</v>
      </c>
      <c r="I85" s="314" t="s">
        <v>206</v>
      </c>
    </row>
    <row r="86" spans="1:9" ht="15" x14ac:dyDescent="0.25">
      <c r="A86" s="786"/>
      <c r="B86" s="436">
        <v>0.1</v>
      </c>
      <c r="C86" s="316"/>
      <c r="D86" s="436">
        <v>0.1</v>
      </c>
      <c r="E86" s="316"/>
      <c r="F86" s="443">
        <v>0.09</v>
      </c>
      <c r="G86" s="318"/>
      <c r="H86" s="443">
        <v>0</v>
      </c>
      <c r="I86" s="318"/>
    </row>
    <row r="87" spans="1:9" ht="30" x14ac:dyDescent="0.25">
      <c r="A87" s="306" t="s">
        <v>426</v>
      </c>
      <c r="B87" s="406"/>
      <c r="C87" s="417"/>
      <c r="D87" s="406"/>
      <c r="E87" s="417"/>
      <c r="F87" s="795"/>
      <c r="G87" s="795"/>
      <c r="H87" s="795"/>
      <c r="I87" s="795"/>
    </row>
    <row r="88" spans="1:9" ht="15" x14ac:dyDescent="0.25">
      <c r="A88" s="306" t="s">
        <v>429</v>
      </c>
      <c r="B88" s="403"/>
      <c r="C88" s="400"/>
      <c r="D88" s="403"/>
      <c r="E88" s="400"/>
      <c r="F88" s="707"/>
      <c r="G88" s="706"/>
      <c r="H88" s="707"/>
      <c r="I88" s="706"/>
    </row>
    <row r="89" spans="1:9" ht="15" x14ac:dyDescent="0.25">
      <c r="A89" s="785" t="s">
        <v>374</v>
      </c>
      <c r="B89" s="314" t="s">
        <v>99</v>
      </c>
      <c r="C89" s="314" t="s">
        <v>206</v>
      </c>
      <c r="D89" s="314" t="s">
        <v>99</v>
      </c>
      <c r="E89" s="314" t="s">
        <v>206</v>
      </c>
      <c r="F89" s="314" t="s">
        <v>99</v>
      </c>
      <c r="G89" s="314" t="s">
        <v>206</v>
      </c>
      <c r="H89" s="314" t="s">
        <v>99</v>
      </c>
      <c r="I89" s="314" t="s">
        <v>206</v>
      </c>
    </row>
    <row r="90" spans="1:9" ht="15" x14ac:dyDescent="0.25">
      <c r="A90" s="786"/>
      <c r="B90" s="436">
        <v>0.1</v>
      </c>
      <c r="C90" s="329"/>
      <c r="D90" s="436">
        <v>0.11</v>
      </c>
      <c r="E90" s="329"/>
      <c r="F90" s="443">
        <v>0.1</v>
      </c>
      <c r="G90" s="318"/>
      <c r="H90" s="443">
        <v>0</v>
      </c>
      <c r="I90" s="318"/>
    </row>
    <row r="91" spans="1:9" ht="30" x14ac:dyDescent="0.2">
      <c r="A91" s="306" t="s">
        <v>426</v>
      </c>
      <c r="B91" s="401"/>
      <c r="C91" s="401"/>
      <c r="D91" s="401"/>
      <c r="E91" s="401"/>
      <c r="F91" s="870"/>
      <c r="G91" s="870"/>
      <c r="H91" s="870"/>
      <c r="I91" s="870"/>
    </row>
    <row r="92" spans="1:9" ht="15" x14ac:dyDescent="0.25">
      <c r="A92" s="306" t="s">
        <v>429</v>
      </c>
      <c r="B92" s="398"/>
      <c r="C92" s="399"/>
      <c r="D92" s="398"/>
      <c r="E92" s="399"/>
      <c r="F92" s="707"/>
      <c r="G92" s="706"/>
      <c r="H92" s="707"/>
      <c r="I92" s="706"/>
    </row>
    <row r="93" spans="1:9" ht="15" x14ac:dyDescent="0.25">
      <c r="A93" s="785" t="s">
        <v>375</v>
      </c>
      <c r="B93" s="314" t="s">
        <v>99</v>
      </c>
      <c r="C93" s="314" t="s">
        <v>206</v>
      </c>
      <c r="D93" s="314" t="s">
        <v>99</v>
      </c>
      <c r="E93" s="314" t="s">
        <v>206</v>
      </c>
      <c r="F93" s="314" t="s">
        <v>99</v>
      </c>
      <c r="G93" s="314" t="s">
        <v>206</v>
      </c>
      <c r="H93" s="314" t="s">
        <v>99</v>
      </c>
      <c r="I93" s="314" t="s">
        <v>206</v>
      </c>
    </row>
    <row r="94" spans="1:9" ht="15" x14ac:dyDescent="0.25">
      <c r="A94" s="786"/>
      <c r="B94" s="436">
        <v>0.1</v>
      </c>
      <c r="C94" s="329"/>
      <c r="D94" s="436">
        <v>0.1</v>
      </c>
      <c r="E94" s="329"/>
      <c r="F94" s="443">
        <v>0.09</v>
      </c>
      <c r="G94" s="318"/>
      <c r="H94" s="443">
        <v>0</v>
      </c>
      <c r="I94" s="318"/>
    </row>
    <row r="95" spans="1:9" ht="30" x14ac:dyDescent="0.2">
      <c r="A95" s="306" t="s">
        <v>426</v>
      </c>
      <c r="B95" s="416"/>
      <c r="C95" s="402"/>
      <c r="D95" s="416"/>
      <c r="E95" s="402"/>
      <c r="F95" s="870"/>
      <c r="G95" s="870"/>
      <c r="H95" s="870"/>
      <c r="I95" s="870"/>
    </row>
    <row r="96" spans="1:9" ht="15" x14ac:dyDescent="0.25">
      <c r="A96" s="306" t="s">
        <v>429</v>
      </c>
      <c r="B96" s="398"/>
      <c r="C96" s="400"/>
      <c r="D96" s="398"/>
      <c r="E96" s="400"/>
      <c r="F96" s="707"/>
      <c r="G96" s="706"/>
      <c r="H96" s="707"/>
      <c r="I96" s="706"/>
    </row>
    <row r="97" spans="1:9" ht="15" x14ac:dyDescent="0.25">
      <c r="A97" s="785" t="s">
        <v>376</v>
      </c>
      <c r="B97" s="314" t="s">
        <v>99</v>
      </c>
      <c r="C97" s="314" t="s">
        <v>206</v>
      </c>
      <c r="D97" s="314" t="s">
        <v>99</v>
      </c>
      <c r="E97" s="314" t="s">
        <v>206</v>
      </c>
      <c r="F97" s="314" t="s">
        <v>99</v>
      </c>
      <c r="G97" s="314" t="s">
        <v>206</v>
      </c>
      <c r="H97" s="314" t="s">
        <v>99</v>
      </c>
      <c r="I97" s="314" t="s">
        <v>206</v>
      </c>
    </row>
    <row r="98" spans="1:9" ht="15" x14ac:dyDescent="0.25">
      <c r="A98" s="786"/>
      <c r="B98" s="436">
        <v>0.1</v>
      </c>
      <c r="C98" s="329"/>
      <c r="D98" s="436">
        <v>0.1</v>
      </c>
      <c r="E98" s="329"/>
      <c r="F98" s="443">
        <v>0.09</v>
      </c>
      <c r="G98" s="318"/>
      <c r="H98" s="443">
        <v>0</v>
      </c>
      <c r="I98" s="318"/>
    </row>
    <row r="99" spans="1:9" ht="30" x14ac:dyDescent="0.2">
      <c r="A99" s="306" t="s">
        <v>426</v>
      </c>
      <c r="B99" s="401"/>
      <c r="C99" s="401"/>
      <c r="D99" s="401"/>
      <c r="E99" s="401"/>
      <c r="F99" s="870"/>
      <c r="G99" s="870"/>
      <c r="H99" s="870"/>
      <c r="I99" s="870"/>
    </row>
    <row r="100" spans="1:9" ht="15" x14ac:dyDescent="0.25">
      <c r="A100" s="306" t="s">
        <v>429</v>
      </c>
      <c r="B100" s="398"/>
      <c r="C100" s="400"/>
      <c r="D100" s="398"/>
      <c r="E100" s="400"/>
      <c r="F100" s="707"/>
      <c r="G100" s="706"/>
      <c r="H100" s="707"/>
      <c r="I100" s="706"/>
    </row>
    <row r="101" spans="1:9" ht="15" x14ac:dyDescent="0.25">
      <c r="A101" s="785" t="s">
        <v>378</v>
      </c>
      <c r="B101" s="314" t="s">
        <v>99</v>
      </c>
      <c r="C101" s="314" t="s">
        <v>206</v>
      </c>
      <c r="D101" s="314" t="s">
        <v>99</v>
      </c>
      <c r="E101" s="314" t="s">
        <v>206</v>
      </c>
      <c r="F101" s="314" t="s">
        <v>99</v>
      </c>
      <c r="G101" s="314" t="s">
        <v>206</v>
      </c>
      <c r="H101" s="314" t="s">
        <v>99</v>
      </c>
      <c r="I101" s="314" t="s">
        <v>206</v>
      </c>
    </row>
    <row r="102" spans="1:9" ht="15" x14ac:dyDescent="0.25">
      <c r="A102" s="786"/>
      <c r="B102" s="436">
        <v>0.1</v>
      </c>
      <c r="C102" s="329"/>
      <c r="D102" s="436">
        <v>0.1</v>
      </c>
      <c r="E102" s="329"/>
      <c r="F102" s="443">
        <v>0.09</v>
      </c>
      <c r="G102" s="318"/>
      <c r="H102" s="443">
        <v>0</v>
      </c>
      <c r="I102" s="318"/>
    </row>
    <row r="103" spans="1:9" ht="30" x14ac:dyDescent="0.25">
      <c r="A103" s="306" t="s">
        <v>426</v>
      </c>
      <c r="B103" s="415"/>
      <c r="C103" s="401"/>
      <c r="D103" s="415"/>
      <c r="E103" s="401"/>
      <c r="F103" s="709"/>
      <c r="G103" s="709"/>
      <c r="H103" s="709"/>
      <c r="I103" s="709"/>
    </row>
    <row r="104" spans="1:9" ht="15" x14ac:dyDescent="0.25">
      <c r="A104" s="306" t="s">
        <v>429</v>
      </c>
      <c r="B104" s="403"/>
      <c r="C104" s="404"/>
      <c r="D104" s="403"/>
      <c r="E104" s="404"/>
      <c r="F104" s="707"/>
      <c r="G104" s="706"/>
      <c r="H104" s="707"/>
      <c r="I104" s="706"/>
    </row>
    <row r="105" spans="1:9" ht="15" x14ac:dyDescent="0.25">
      <c r="A105" s="785" t="s">
        <v>379</v>
      </c>
      <c r="B105" s="314" t="s">
        <v>99</v>
      </c>
      <c r="C105" s="314" t="s">
        <v>206</v>
      </c>
      <c r="D105" s="314" t="s">
        <v>99</v>
      </c>
      <c r="E105" s="314" t="s">
        <v>206</v>
      </c>
      <c r="F105" s="314" t="s">
        <v>99</v>
      </c>
      <c r="G105" s="314" t="s">
        <v>206</v>
      </c>
      <c r="H105" s="314" t="s">
        <v>99</v>
      </c>
      <c r="I105" s="314" t="s">
        <v>206</v>
      </c>
    </row>
    <row r="106" spans="1:9" ht="15" x14ac:dyDescent="0.25">
      <c r="A106" s="786"/>
      <c r="B106" s="436">
        <v>0.11</v>
      </c>
      <c r="C106" s="329"/>
      <c r="D106" s="436">
        <v>0.1</v>
      </c>
      <c r="E106" s="329"/>
      <c r="F106" s="443">
        <v>0.08</v>
      </c>
      <c r="G106" s="318"/>
      <c r="H106" s="443">
        <v>0</v>
      </c>
      <c r="I106" s="318"/>
    </row>
    <row r="107" spans="1:9" ht="30" x14ac:dyDescent="0.2">
      <c r="A107" s="306" t="s">
        <v>426</v>
      </c>
      <c r="B107" s="401"/>
      <c r="C107" s="402"/>
      <c r="D107" s="401"/>
      <c r="E107" s="402"/>
      <c r="F107" s="870"/>
      <c r="G107" s="870"/>
      <c r="H107" s="870"/>
      <c r="I107" s="870"/>
    </row>
    <row r="108" spans="1:9" ht="15" x14ac:dyDescent="0.25">
      <c r="A108" s="306" t="s">
        <v>429</v>
      </c>
      <c r="B108" s="398"/>
      <c r="C108" s="400"/>
      <c r="D108" s="398"/>
      <c r="E108" s="400"/>
      <c r="F108" s="707"/>
      <c r="G108" s="706"/>
      <c r="H108" s="707"/>
      <c r="I108" s="706"/>
    </row>
    <row r="109" spans="1:9" ht="15" x14ac:dyDescent="0.25">
      <c r="A109" s="785" t="s">
        <v>380</v>
      </c>
      <c r="B109" s="314" t="s">
        <v>99</v>
      </c>
      <c r="C109" s="314" t="s">
        <v>206</v>
      </c>
      <c r="D109" s="314" t="s">
        <v>99</v>
      </c>
      <c r="E109" s="314" t="s">
        <v>206</v>
      </c>
      <c r="F109" s="314" t="s">
        <v>99</v>
      </c>
      <c r="G109" s="314" t="s">
        <v>206</v>
      </c>
      <c r="H109" s="314" t="s">
        <v>99</v>
      </c>
      <c r="I109" s="314" t="s">
        <v>206</v>
      </c>
    </row>
    <row r="110" spans="1:9" ht="15" x14ac:dyDescent="0.25">
      <c r="A110" s="786"/>
      <c r="B110" s="436">
        <v>0.11</v>
      </c>
      <c r="C110" s="329"/>
      <c r="D110" s="436">
        <v>0.1</v>
      </c>
      <c r="E110" s="329"/>
      <c r="F110" s="443">
        <v>0.08</v>
      </c>
      <c r="G110" s="318"/>
      <c r="H110" s="443">
        <v>0</v>
      </c>
      <c r="I110" s="444"/>
    </row>
    <row r="111" spans="1:9" x14ac:dyDescent="0.25">
      <c r="A111" s="864" t="s">
        <v>426</v>
      </c>
      <c r="B111" s="409"/>
      <c r="C111" s="410"/>
      <c r="D111" s="409"/>
      <c r="E111" s="410"/>
      <c r="F111" s="866"/>
      <c r="G111" s="867"/>
      <c r="H111" s="866"/>
      <c r="I111" s="867"/>
    </row>
    <row r="112" spans="1:9" ht="15" customHeight="1" x14ac:dyDescent="0.25">
      <c r="A112" s="865"/>
      <c r="B112" s="411"/>
      <c r="C112" s="412"/>
      <c r="D112" s="411"/>
      <c r="E112" s="412"/>
      <c r="F112" s="868"/>
      <c r="G112" s="869"/>
      <c r="H112" s="868"/>
      <c r="I112" s="869"/>
    </row>
    <row r="113" spans="1:9" ht="15" x14ac:dyDescent="0.25">
      <c r="A113" s="306" t="s">
        <v>429</v>
      </c>
      <c r="B113" s="398"/>
      <c r="C113" s="400"/>
      <c r="D113" s="398"/>
      <c r="E113" s="400"/>
      <c r="F113" s="707"/>
      <c r="G113" s="706"/>
      <c r="H113" s="707"/>
      <c r="I113" s="706"/>
    </row>
    <row r="114" spans="1:9" ht="15" x14ac:dyDescent="0.25">
      <c r="A114" s="785" t="s">
        <v>381</v>
      </c>
      <c r="B114" s="314" t="s">
        <v>99</v>
      </c>
      <c r="C114" s="329" t="s">
        <v>206</v>
      </c>
      <c r="D114" s="314" t="s">
        <v>99</v>
      </c>
      <c r="E114" s="329" t="s">
        <v>206</v>
      </c>
      <c r="F114" s="314" t="s">
        <v>99</v>
      </c>
      <c r="G114" s="314" t="s">
        <v>206</v>
      </c>
      <c r="H114" s="314" t="s">
        <v>99</v>
      </c>
      <c r="I114" s="314" t="s">
        <v>206</v>
      </c>
    </row>
    <row r="115" spans="1:9" ht="15" x14ac:dyDescent="0.25">
      <c r="A115" s="786"/>
      <c r="B115" s="436">
        <v>0.05</v>
      </c>
      <c r="C115" s="329"/>
      <c r="D115" s="436">
        <v>0.06</v>
      </c>
      <c r="E115" s="329"/>
      <c r="F115" s="443">
        <v>0.04</v>
      </c>
      <c r="G115" s="322"/>
      <c r="H115" s="443">
        <v>0</v>
      </c>
      <c r="I115" s="322"/>
    </row>
    <row r="116" spans="1:9" ht="30" x14ac:dyDescent="0.2">
      <c r="A116" s="306" t="s">
        <v>426</v>
      </c>
      <c r="B116" s="398"/>
      <c r="C116" s="408"/>
      <c r="D116" s="398"/>
      <c r="E116" s="408"/>
      <c r="F116" s="863"/>
      <c r="G116" s="863"/>
      <c r="H116" s="863"/>
      <c r="I116" s="863"/>
    </row>
    <row r="117" spans="1:9" ht="15" x14ac:dyDescent="0.25">
      <c r="A117" s="306" t="s">
        <v>429</v>
      </c>
      <c r="B117" s="398"/>
      <c r="C117" s="400"/>
      <c r="D117" s="413"/>
      <c r="E117" s="414"/>
      <c r="F117" s="707"/>
      <c r="G117" s="706"/>
      <c r="H117" s="707"/>
      <c r="I117" s="706"/>
    </row>
    <row r="118" spans="1:9" ht="15" x14ac:dyDescent="0.25">
      <c r="A118" s="323" t="s">
        <v>436</v>
      </c>
      <c r="B118" s="331">
        <f t="shared" ref="B118:G118" si="1">(B70+B74+B78+B82+B86+B90+B94+B98+B102+B106+B110+B115)</f>
        <v>1</v>
      </c>
      <c r="C118" s="331">
        <f t="shared" si="1"/>
        <v>0.13</v>
      </c>
      <c r="D118" s="331">
        <f t="shared" si="1"/>
        <v>1</v>
      </c>
      <c r="E118" s="331">
        <f t="shared" si="1"/>
        <v>0.13</v>
      </c>
      <c r="F118" s="332">
        <f t="shared" si="1"/>
        <v>0.99999999999999978</v>
      </c>
      <c r="G118" s="332">
        <f t="shared" si="1"/>
        <v>0.25</v>
      </c>
      <c r="H118" s="332">
        <f t="shared" ref="H118:I118" si="2">(H70+H74+H78+H82+H86+H90+H94+H98+H102+H106+H110+H115)</f>
        <v>0</v>
      </c>
      <c r="I118" s="332">
        <f t="shared" si="2"/>
        <v>0</v>
      </c>
    </row>
  </sheetData>
  <mergeCells count="176">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A81:A82"/>
    <mergeCell ref="F83:G83"/>
    <mergeCell ref="H83:I83"/>
    <mergeCell ref="F84:G84"/>
    <mergeCell ref="H84:I84"/>
    <mergeCell ref="A77:A78"/>
    <mergeCell ref="F79:G79"/>
    <mergeCell ref="H79:I79"/>
    <mergeCell ref="F80:G80"/>
    <mergeCell ref="H80:I80"/>
    <mergeCell ref="B79:C79"/>
    <mergeCell ref="B80:C80"/>
    <mergeCell ref="D79:E79"/>
    <mergeCell ref="D80:E80"/>
    <mergeCell ref="A89:A90"/>
    <mergeCell ref="F91:G91"/>
    <mergeCell ref="H91:I91"/>
    <mergeCell ref="F92:G92"/>
    <mergeCell ref="H92:I92"/>
    <mergeCell ref="A85:A86"/>
    <mergeCell ref="F87:G87"/>
    <mergeCell ref="H87:I87"/>
    <mergeCell ref="F88:G88"/>
    <mergeCell ref="H88:I88"/>
    <mergeCell ref="A97:A98"/>
    <mergeCell ref="F99:G99"/>
    <mergeCell ref="H99:I99"/>
    <mergeCell ref="F100:G100"/>
    <mergeCell ref="H100:I100"/>
    <mergeCell ref="A93:A94"/>
    <mergeCell ref="F95:G95"/>
    <mergeCell ref="H95:I95"/>
    <mergeCell ref="F96:G96"/>
    <mergeCell ref="H96:I96"/>
    <mergeCell ref="A105:A106"/>
    <mergeCell ref="F107:G107"/>
    <mergeCell ref="H107:I107"/>
    <mergeCell ref="F108:G108"/>
    <mergeCell ref="H108:I108"/>
    <mergeCell ref="A101:A102"/>
    <mergeCell ref="F103:G103"/>
    <mergeCell ref="H103:I103"/>
    <mergeCell ref="F104:G104"/>
    <mergeCell ref="H104:I104"/>
    <mergeCell ref="A114:A115"/>
    <mergeCell ref="F116:G116"/>
    <mergeCell ref="H116:I116"/>
    <mergeCell ref="H117:I117"/>
    <mergeCell ref="A109:A110"/>
    <mergeCell ref="F113:G113"/>
    <mergeCell ref="H113:I113"/>
    <mergeCell ref="A111:A112"/>
    <mergeCell ref="F111:G112"/>
    <mergeCell ref="F117:G117"/>
    <mergeCell ref="H111:I112"/>
  </mergeCells>
  <phoneticPr fontId="38"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 ref="B80:C80" r:id="rId5" display="Tarea 1" xr:uid="{248AD9B1-0FAB-4191-A4BB-FC2D1339E378}"/>
    <hyperlink ref="F80:G80" r:id="rId6" display="Tarea 3 " xr:uid="{D798CC14-AFE8-4F79-B276-3A8BA044D940}"/>
    <hyperlink ref="D80:E80" r:id="rId7" display="Tarea 2" xr:uid="{EE79605D-B540-408E-83A6-CD06E18E8430}"/>
  </hyperlinks>
  <pageMargins left="0.25" right="0.25" top="0.75" bottom="0.75" header="0.3" footer="0.3"/>
  <pageSetup paperSize="5" scale="27" fitToHeight="0" orientation="landscape" r:id="rId8"/>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A34" zoomScale="85" zoomScaleNormal="85" workbookViewId="0">
      <selection activeCell="F42" sqref="F42:G4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13.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770"/>
      <c r="B1" s="556" t="s">
        <v>357</v>
      </c>
      <c r="C1" s="557"/>
      <c r="D1" s="557"/>
      <c r="E1" s="557"/>
      <c r="F1" s="557"/>
      <c r="G1" s="557"/>
      <c r="H1" s="557"/>
      <c r="I1" s="557"/>
      <c r="J1" s="557"/>
      <c r="K1" s="557"/>
      <c r="L1" s="558"/>
      <c r="M1" s="524" t="s">
        <v>358</v>
      </c>
      <c r="N1" s="525"/>
      <c r="O1" s="526"/>
    </row>
    <row r="2" spans="1:15" s="75" customFormat="1" ht="18" customHeight="1" thickBot="1" x14ac:dyDescent="0.3">
      <c r="A2" s="771"/>
      <c r="B2" s="559" t="s">
        <v>359</v>
      </c>
      <c r="C2" s="560"/>
      <c r="D2" s="560"/>
      <c r="E2" s="560"/>
      <c r="F2" s="560"/>
      <c r="G2" s="560"/>
      <c r="H2" s="560"/>
      <c r="I2" s="560"/>
      <c r="J2" s="560"/>
      <c r="K2" s="560"/>
      <c r="L2" s="561"/>
      <c r="M2" s="524" t="s">
        <v>360</v>
      </c>
      <c r="N2" s="525"/>
      <c r="O2" s="526"/>
    </row>
    <row r="3" spans="1:15" s="75" customFormat="1" ht="20.100000000000001" customHeight="1" thickBot="1" x14ac:dyDescent="0.3">
      <c r="A3" s="771"/>
      <c r="B3" s="559" t="s">
        <v>120</v>
      </c>
      <c r="C3" s="560"/>
      <c r="D3" s="560"/>
      <c r="E3" s="560"/>
      <c r="F3" s="560"/>
      <c r="G3" s="560"/>
      <c r="H3" s="560"/>
      <c r="I3" s="560"/>
      <c r="J3" s="560"/>
      <c r="K3" s="560"/>
      <c r="L3" s="561"/>
      <c r="M3" s="524" t="s">
        <v>361</v>
      </c>
      <c r="N3" s="525"/>
      <c r="O3" s="526"/>
    </row>
    <row r="4" spans="1:15" s="75" customFormat="1" ht="21.75" customHeight="1" thickBot="1" x14ac:dyDescent="0.3">
      <c r="A4" s="772"/>
      <c r="B4" s="562" t="s">
        <v>362</v>
      </c>
      <c r="C4" s="563"/>
      <c r="D4" s="563"/>
      <c r="E4" s="563"/>
      <c r="F4" s="563"/>
      <c r="G4" s="563"/>
      <c r="H4" s="563"/>
      <c r="I4" s="563"/>
      <c r="J4" s="563"/>
      <c r="K4" s="563"/>
      <c r="L4" s="564"/>
      <c r="M4" s="524" t="s">
        <v>363</v>
      </c>
      <c r="N4" s="525"/>
      <c r="O4" s="526"/>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779" t="s">
        <v>365</v>
      </c>
      <c r="C6" s="780"/>
      <c r="D6" s="780"/>
      <c r="E6" s="780"/>
      <c r="F6" s="780"/>
      <c r="G6" s="780"/>
      <c r="H6" s="780"/>
      <c r="I6" s="780"/>
      <c r="J6" s="780"/>
      <c r="K6" s="781"/>
      <c r="L6" s="180" t="s">
        <v>366</v>
      </c>
      <c r="M6" s="782">
        <v>2024110010289</v>
      </c>
      <c r="N6" s="783"/>
      <c r="O6" s="784"/>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thickBot="1" x14ac:dyDescent="0.3">
      <c r="A8" s="555" t="s">
        <v>126</v>
      </c>
      <c r="B8" s="145" t="s">
        <v>367</v>
      </c>
      <c r="C8" s="114"/>
      <c r="D8" s="145" t="s">
        <v>368</v>
      </c>
      <c r="E8" s="114"/>
      <c r="F8" s="145" t="s">
        <v>369</v>
      </c>
      <c r="G8" s="114" t="s">
        <v>370</v>
      </c>
      <c r="H8" s="145" t="s">
        <v>371</v>
      </c>
      <c r="I8" s="116"/>
      <c r="J8" s="758" t="s">
        <v>128</v>
      </c>
      <c r="K8" s="542"/>
      <c r="L8" s="144" t="s">
        <v>372</v>
      </c>
      <c r="M8" s="527"/>
      <c r="N8" s="527"/>
      <c r="O8" s="527"/>
    </row>
    <row r="9" spans="1:15" s="75" customFormat="1" ht="21.75" customHeight="1" x14ac:dyDescent="0.25">
      <c r="A9" s="555"/>
      <c r="B9" s="146" t="s">
        <v>373</v>
      </c>
      <c r="C9" s="116"/>
      <c r="D9" s="145" t="s">
        <v>374</v>
      </c>
      <c r="E9" s="116"/>
      <c r="F9" s="145" t="s">
        <v>375</v>
      </c>
      <c r="G9" s="116"/>
      <c r="H9" s="145" t="s">
        <v>376</v>
      </c>
      <c r="I9" s="115"/>
      <c r="J9" s="758"/>
      <c r="K9" s="542"/>
      <c r="L9" s="144" t="s">
        <v>377</v>
      </c>
      <c r="M9" s="527"/>
      <c r="N9" s="527"/>
      <c r="O9" s="527"/>
    </row>
    <row r="10" spans="1:15" s="75" customFormat="1" ht="21.75" customHeight="1" x14ac:dyDescent="0.25">
      <c r="A10" s="555"/>
      <c r="B10" s="145" t="s">
        <v>378</v>
      </c>
      <c r="C10" s="114"/>
      <c r="D10" s="145" t="s">
        <v>379</v>
      </c>
      <c r="E10" s="116"/>
      <c r="F10" s="145" t="s">
        <v>380</v>
      </c>
      <c r="G10" s="116"/>
      <c r="H10" s="145" t="s">
        <v>381</v>
      </c>
      <c r="I10" s="115"/>
      <c r="J10" s="758"/>
      <c r="K10" s="542"/>
      <c r="L10" s="144" t="s">
        <v>382</v>
      </c>
      <c r="M10" s="527" t="s">
        <v>370</v>
      </c>
      <c r="N10" s="527"/>
      <c r="O10" s="527"/>
    </row>
    <row r="11" spans="1:15" ht="15" customHeight="1" thickBot="1" x14ac:dyDescent="0.3">
      <c r="A11" s="42"/>
      <c r="B11" s="43"/>
      <c r="C11" s="43"/>
      <c r="D11" s="45"/>
      <c r="E11" s="44"/>
      <c r="F11" s="44"/>
      <c r="G11" s="170"/>
      <c r="H11" s="170"/>
      <c r="I11" s="46"/>
      <c r="J11" s="46"/>
      <c r="K11" s="43"/>
      <c r="L11" s="43"/>
      <c r="M11" s="43"/>
      <c r="N11" s="43"/>
      <c r="O11" s="43"/>
    </row>
    <row r="12" spans="1:15" ht="15" customHeight="1" x14ac:dyDescent="0.25">
      <c r="A12" s="776" t="s">
        <v>383</v>
      </c>
      <c r="B12" s="759" t="s">
        <v>546</v>
      </c>
      <c r="C12" s="760"/>
      <c r="D12" s="760"/>
      <c r="E12" s="760"/>
      <c r="F12" s="760"/>
      <c r="G12" s="760"/>
      <c r="H12" s="760"/>
      <c r="I12" s="760"/>
      <c r="J12" s="760"/>
      <c r="K12" s="760"/>
      <c r="L12" s="760"/>
      <c r="M12" s="760"/>
      <c r="N12" s="760"/>
      <c r="O12" s="761"/>
    </row>
    <row r="13" spans="1:15" ht="15" customHeight="1" x14ac:dyDescent="0.25">
      <c r="A13" s="777"/>
      <c r="B13" s="762"/>
      <c r="C13" s="763"/>
      <c r="D13" s="763"/>
      <c r="E13" s="763"/>
      <c r="F13" s="763"/>
      <c r="G13" s="763"/>
      <c r="H13" s="763"/>
      <c r="I13" s="763"/>
      <c r="J13" s="763"/>
      <c r="K13" s="763"/>
      <c r="L13" s="763"/>
      <c r="M13" s="763"/>
      <c r="N13" s="763"/>
      <c r="O13" s="764"/>
    </row>
    <row r="14" spans="1:15" ht="15" customHeight="1" x14ac:dyDescent="0.25">
      <c r="A14" s="778"/>
      <c r="B14" s="765"/>
      <c r="C14" s="766"/>
      <c r="D14" s="766"/>
      <c r="E14" s="766"/>
      <c r="F14" s="766"/>
      <c r="G14" s="766"/>
      <c r="H14" s="766"/>
      <c r="I14" s="766"/>
      <c r="J14" s="766"/>
      <c r="K14" s="766"/>
      <c r="L14" s="766"/>
      <c r="M14" s="766"/>
      <c r="N14" s="766"/>
      <c r="O14" s="76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768" t="s">
        <v>521</v>
      </c>
      <c r="C16" s="768"/>
      <c r="D16" s="768"/>
      <c r="E16" s="768"/>
      <c r="F16" s="768"/>
      <c r="G16" s="555" t="s">
        <v>135</v>
      </c>
      <c r="H16" s="555"/>
      <c r="I16" s="769" t="s">
        <v>547</v>
      </c>
      <c r="J16" s="769"/>
      <c r="K16" s="769"/>
      <c r="L16" s="769"/>
      <c r="M16" s="769"/>
      <c r="N16" s="769"/>
      <c r="O16" s="769"/>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61" t="s">
        <v>137</v>
      </c>
      <c r="B18" s="932" t="s">
        <v>387</v>
      </c>
      <c r="C18" s="932"/>
      <c r="D18" s="932"/>
      <c r="E18" s="932"/>
      <c r="F18" s="61" t="s">
        <v>139</v>
      </c>
      <c r="G18" s="773" t="s">
        <v>388</v>
      </c>
      <c r="H18" s="773"/>
      <c r="I18" s="773"/>
      <c r="J18" s="61" t="s">
        <v>141</v>
      </c>
      <c r="K18" s="768" t="s">
        <v>389</v>
      </c>
      <c r="L18" s="768"/>
      <c r="M18" s="768"/>
      <c r="N18" s="768"/>
      <c r="O18" s="768"/>
    </row>
    <row r="19" spans="1:18" ht="9" customHeight="1" x14ac:dyDescent="0.25">
      <c r="A19" s="41"/>
      <c r="B19" s="40"/>
      <c r="C19" s="775"/>
      <c r="D19" s="775"/>
      <c r="E19" s="775"/>
      <c r="F19" s="775"/>
      <c r="G19" s="775"/>
      <c r="H19" s="775"/>
      <c r="I19" s="775"/>
      <c r="J19" s="775"/>
      <c r="K19" s="775"/>
      <c r="L19" s="775"/>
      <c r="M19" s="775"/>
      <c r="N19" s="775"/>
      <c r="O19" s="775"/>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756" t="s">
        <v>143</v>
      </c>
      <c r="B22" s="757"/>
      <c r="C22" s="757"/>
      <c r="D22" s="757"/>
      <c r="E22" s="757"/>
      <c r="F22" s="757"/>
      <c r="G22" s="757"/>
      <c r="H22" s="757"/>
      <c r="I22" s="757"/>
      <c r="J22" s="757"/>
      <c r="K22" s="757"/>
      <c r="L22" s="757"/>
      <c r="M22" s="757"/>
      <c r="N22" s="757"/>
      <c r="O22" s="758"/>
    </row>
    <row r="23" spans="1:18" ht="32.1" customHeight="1" x14ac:dyDescent="0.25">
      <c r="A23" s="756" t="s">
        <v>390</v>
      </c>
      <c r="B23" s="757"/>
      <c r="C23" s="757"/>
      <c r="D23" s="757"/>
      <c r="E23" s="757"/>
      <c r="F23" s="757"/>
      <c r="G23" s="757"/>
      <c r="H23" s="757"/>
      <c r="I23" s="757"/>
      <c r="J23" s="757"/>
      <c r="K23" s="757"/>
      <c r="L23" s="757"/>
      <c r="M23" s="757"/>
      <c r="N23" s="757"/>
      <c r="O23" s="758"/>
    </row>
    <row r="24" spans="1:18" ht="32.1" customHeight="1" thickBot="1" x14ac:dyDescent="0.3">
      <c r="A24" s="57"/>
      <c r="B24" s="52" t="s">
        <v>367</v>
      </c>
      <c r="C24" s="52" t="s">
        <v>368</v>
      </c>
      <c r="D24" s="52" t="s">
        <v>369</v>
      </c>
      <c r="E24" s="52" t="s">
        <v>371</v>
      </c>
      <c r="F24" s="52" t="s">
        <v>373</v>
      </c>
      <c r="G24" s="52" t="s">
        <v>374</v>
      </c>
      <c r="H24" s="52" t="s">
        <v>375</v>
      </c>
      <c r="I24" s="52" t="s">
        <v>376</v>
      </c>
      <c r="J24" s="52" t="s">
        <v>378</v>
      </c>
      <c r="K24" s="52" t="s">
        <v>379</v>
      </c>
      <c r="L24" s="52" t="s">
        <v>380</v>
      </c>
      <c r="M24" s="52" t="s">
        <v>381</v>
      </c>
      <c r="N24" s="53" t="s">
        <v>391</v>
      </c>
      <c r="O24" s="53" t="s">
        <v>392</v>
      </c>
    </row>
    <row r="25" spans="1:18" ht="32.1" customHeight="1" x14ac:dyDescent="0.25">
      <c r="A25" s="54" t="s">
        <v>144</v>
      </c>
      <c r="B25" s="204">
        <v>525200000</v>
      </c>
      <c r="C25" s="204">
        <v>0</v>
      </c>
      <c r="D25" s="204">
        <v>62643000</v>
      </c>
      <c r="E25" s="204">
        <v>6060000</v>
      </c>
      <c r="F25" s="205"/>
      <c r="G25" s="204">
        <v>9985000</v>
      </c>
      <c r="H25" s="204">
        <v>21270000</v>
      </c>
      <c r="I25" s="489"/>
      <c r="J25" s="489"/>
      <c r="K25" s="489"/>
      <c r="L25" s="204"/>
      <c r="M25" s="204"/>
      <c r="N25" s="491">
        <f>SUM(B25:M25)</f>
        <v>625158000</v>
      </c>
      <c r="O25" s="379"/>
    </row>
    <row r="26" spans="1:18" ht="32.1" customHeight="1" x14ac:dyDescent="0.25">
      <c r="A26" s="54" t="s">
        <v>146</v>
      </c>
      <c r="B26" s="204">
        <v>525200000</v>
      </c>
      <c r="C26" s="204">
        <v>0</v>
      </c>
      <c r="D26" s="204">
        <v>-7004076</v>
      </c>
      <c r="E26" s="204"/>
      <c r="F26" s="205"/>
      <c r="G26" s="205"/>
      <c r="H26" s="204"/>
      <c r="I26" s="204"/>
      <c r="J26" s="204"/>
      <c r="K26" s="204"/>
      <c r="L26" s="204"/>
      <c r="M26" s="204"/>
      <c r="N26" s="178">
        <f t="shared" ref="N26:N30" si="0">SUM(B26:M26)</f>
        <v>518195924</v>
      </c>
      <c r="O26" s="380">
        <f>+(B26+C26+D26+E26+F26+G26+H26+I26+J26+K26+L26+M26)/N25</f>
        <v>0.82890393148612029</v>
      </c>
      <c r="Q26" s="177"/>
    </row>
    <row r="27" spans="1:18" ht="32.1" customHeight="1" x14ac:dyDescent="0.25">
      <c r="A27" s="54" t="s">
        <v>148</v>
      </c>
      <c r="B27" s="205">
        <v>0</v>
      </c>
      <c r="C27" s="204">
        <v>13146729</v>
      </c>
      <c r="D27" s="204">
        <v>47864537</v>
      </c>
      <c r="E27" s="204">
        <v>0</v>
      </c>
      <c r="F27" s="204">
        <v>0</v>
      </c>
      <c r="G27" s="204">
        <v>0</v>
      </c>
      <c r="H27" s="204">
        <v>0</v>
      </c>
      <c r="I27" s="204">
        <v>0</v>
      </c>
      <c r="J27" s="204">
        <v>0</v>
      </c>
      <c r="K27" s="204">
        <v>0</v>
      </c>
      <c r="L27" s="204">
        <v>0</v>
      </c>
      <c r="M27" s="204">
        <v>0</v>
      </c>
      <c r="N27" s="178">
        <f t="shared" si="0"/>
        <v>61011266</v>
      </c>
      <c r="O27" s="380">
        <f>+N27/N26</f>
        <v>0.11773783461870688</v>
      </c>
    </row>
    <row r="28" spans="1:18" ht="32.1" customHeight="1" x14ac:dyDescent="0.25">
      <c r="A28" s="54" t="s">
        <v>393</v>
      </c>
      <c r="B28" s="205">
        <v>0</v>
      </c>
      <c r="C28" s="204">
        <v>9665400</v>
      </c>
      <c r="D28" s="204">
        <v>0</v>
      </c>
      <c r="E28" s="205"/>
      <c r="F28" s="205"/>
      <c r="G28" s="205"/>
      <c r="H28" s="205"/>
      <c r="I28" s="205"/>
      <c r="J28" s="205"/>
      <c r="K28" s="205"/>
      <c r="L28" s="205"/>
      <c r="M28" s="205"/>
      <c r="N28" s="178">
        <f t="shared" si="0"/>
        <v>9665400</v>
      </c>
      <c r="O28" s="381"/>
    </row>
    <row r="29" spans="1:18" ht="32.1" customHeight="1" x14ac:dyDescent="0.25">
      <c r="A29" s="54" t="s">
        <v>394</v>
      </c>
      <c r="B29" s="205">
        <v>0</v>
      </c>
      <c r="C29" s="205">
        <v>0</v>
      </c>
      <c r="D29" s="204">
        <v>0</v>
      </c>
      <c r="E29" s="205"/>
      <c r="F29" s="205"/>
      <c r="G29" s="205"/>
      <c r="H29" s="205"/>
      <c r="I29" s="205"/>
      <c r="J29" s="205"/>
      <c r="K29" s="205"/>
      <c r="L29" s="205"/>
      <c r="M29" s="205"/>
      <c r="N29" s="178">
        <f t="shared" si="0"/>
        <v>0</v>
      </c>
      <c r="O29" s="381"/>
    </row>
    <row r="30" spans="1:18" ht="32.1" customHeight="1" x14ac:dyDescent="0.25">
      <c r="A30" s="55" t="s">
        <v>154</v>
      </c>
      <c r="B30" s="473">
        <v>5700000</v>
      </c>
      <c r="C30" s="473">
        <v>3965400</v>
      </c>
      <c r="D30" s="490">
        <v>0</v>
      </c>
      <c r="E30" s="206"/>
      <c r="F30" s="490"/>
      <c r="G30" s="490"/>
      <c r="H30" s="490"/>
      <c r="I30" s="490"/>
      <c r="J30" s="490"/>
      <c r="K30" s="490"/>
      <c r="L30" s="490"/>
      <c r="M30" s="490"/>
      <c r="N30" s="179">
        <f t="shared" si="0"/>
        <v>9665400</v>
      </c>
      <c r="O30" s="382">
        <f>N30/N28</f>
        <v>1</v>
      </c>
      <c r="R30" s="177"/>
    </row>
    <row r="31" spans="1:18" s="56" customFormat="1" ht="16.5" customHeight="1" x14ac:dyDescent="0.2"/>
    <row r="32" spans="1:18" s="56" customFormat="1" ht="17.25" customHeight="1" x14ac:dyDescent="0.2"/>
    <row r="33" spans="1:14" x14ac:dyDescent="0.25">
      <c r="N33" s="177"/>
    </row>
    <row r="34" spans="1:14" ht="48" customHeight="1" x14ac:dyDescent="0.25">
      <c r="A34" s="745" t="s">
        <v>395</v>
      </c>
      <c r="B34" s="746"/>
      <c r="C34" s="746"/>
      <c r="D34" s="746"/>
      <c r="E34" s="746"/>
      <c r="F34" s="746"/>
      <c r="G34" s="746"/>
      <c r="H34" s="746"/>
      <c r="I34" s="747"/>
    </row>
    <row r="35" spans="1:14" ht="50.25" customHeight="1" x14ac:dyDescent="0.25">
      <c r="A35" s="132" t="s">
        <v>396</v>
      </c>
      <c r="B35" s="748" t="str">
        <f>+B12</f>
        <v>Implementar 3 acciones de transformación cultural que promuevan y garanticen el libre ejercicio de los derechos de las mujeres y la equidad de género a través de mecanismos de cambio cultural y comportamental desarrollados con las comunidades</v>
      </c>
      <c r="C35" s="749"/>
      <c r="D35" s="749"/>
      <c r="E35" s="749"/>
      <c r="F35" s="749"/>
      <c r="G35" s="749"/>
      <c r="H35" s="749"/>
      <c r="I35" s="750"/>
    </row>
    <row r="36" spans="1:14" ht="18.75" customHeight="1" x14ac:dyDescent="0.25">
      <c r="A36" s="502" t="s">
        <v>159</v>
      </c>
      <c r="B36" s="304">
        <v>2024</v>
      </c>
      <c r="C36" s="304">
        <v>2025</v>
      </c>
      <c r="D36" s="304">
        <v>2026</v>
      </c>
      <c r="E36" s="304">
        <v>2027</v>
      </c>
      <c r="F36" s="304" t="s">
        <v>397</v>
      </c>
      <c r="G36" s="508" t="s">
        <v>161</v>
      </c>
      <c r="H36" s="508"/>
      <c r="I36" s="508"/>
    </row>
    <row r="37" spans="1:14" ht="31.5" customHeight="1" x14ac:dyDescent="0.25">
      <c r="A37" s="733"/>
      <c r="B37" s="218">
        <v>1</v>
      </c>
      <c r="C37" s="308">
        <v>1</v>
      </c>
      <c r="D37" s="218">
        <v>1</v>
      </c>
      <c r="E37" s="218">
        <v>0</v>
      </c>
      <c r="F37" s="304">
        <f>B37+C37+D37+E37</f>
        <v>3</v>
      </c>
      <c r="G37" s="508"/>
      <c r="H37" s="508"/>
      <c r="I37" s="508"/>
    </row>
    <row r="38" spans="1:14" ht="33" customHeight="1" x14ac:dyDescent="0.25">
      <c r="A38" s="222" t="s">
        <v>163</v>
      </c>
      <c r="B38" s="751">
        <v>0.2</v>
      </c>
      <c r="C38" s="752"/>
      <c r="D38" s="753" t="s">
        <v>398</v>
      </c>
      <c r="E38" s="754"/>
      <c r="F38" s="754"/>
      <c r="G38" s="754"/>
      <c r="H38" s="754"/>
      <c r="I38" s="755"/>
    </row>
    <row r="39" spans="1:14" s="58" customFormat="1" ht="48.6" customHeight="1" x14ac:dyDescent="0.25">
      <c r="A39" s="502" t="s">
        <v>399</v>
      </c>
      <c r="B39" s="222" t="s">
        <v>400</v>
      </c>
      <c r="C39" s="132" t="s">
        <v>206</v>
      </c>
      <c r="D39" s="514" t="s">
        <v>208</v>
      </c>
      <c r="E39" s="543"/>
      <c r="F39" s="514" t="s">
        <v>210</v>
      </c>
      <c r="G39" s="543"/>
      <c r="H39" s="113" t="s">
        <v>212</v>
      </c>
      <c r="I39" s="112" t="s">
        <v>213</v>
      </c>
    </row>
    <row r="40" spans="1:14" ht="28.5" x14ac:dyDescent="0.25">
      <c r="A40" s="733"/>
      <c r="B40" s="309">
        <v>0</v>
      </c>
      <c r="C40" s="225">
        <v>0</v>
      </c>
      <c r="D40" s="505" t="s">
        <v>305</v>
      </c>
      <c r="E40" s="931"/>
      <c r="F40" s="505" t="s">
        <v>305</v>
      </c>
      <c r="G40" s="931"/>
      <c r="H40" s="303" t="s">
        <v>403</v>
      </c>
      <c r="I40" s="141" t="s">
        <v>305</v>
      </c>
    </row>
    <row r="41" spans="1:14" s="58" customFormat="1" ht="48.6" customHeight="1" x14ac:dyDescent="0.25">
      <c r="A41" s="502" t="s">
        <v>405</v>
      </c>
      <c r="B41" s="220" t="s">
        <v>400</v>
      </c>
      <c r="C41" s="113" t="s">
        <v>206</v>
      </c>
      <c r="D41" s="514" t="s">
        <v>208</v>
      </c>
      <c r="E41" s="543"/>
      <c r="F41" s="514" t="s">
        <v>210</v>
      </c>
      <c r="G41" s="543"/>
      <c r="H41" s="113" t="s">
        <v>212</v>
      </c>
      <c r="I41" s="112" t="s">
        <v>213</v>
      </c>
    </row>
    <row r="42" spans="1:14" ht="95.25" customHeight="1" x14ac:dyDescent="0.25">
      <c r="A42" s="733"/>
      <c r="B42" s="309">
        <v>0.02</v>
      </c>
      <c r="C42" s="225">
        <v>0.02</v>
      </c>
      <c r="D42" s="742" t="s">
        <v>548</v>
      </c>
      <c r="E42" s="736"/>
      <c r="F42" s="742" t="s">
        <v>549</v>
      </c>
      <c r="G42" s="736"/>
      <c r="H42" s="303" t="s">
        <v>403</v>
      </c>
      <c r="I42" s="354" t="s">
        <v>550</v>
      </c>
    </row>
    <row r="43" spans="1:14" s="58" customFormat="1" ht="48.6" customHeight="1" x14ac:dyDescent="0.25">
      <c r="A43" s="502" t="s">
        <v>409</v>
      </c>
      <c r="B43" s="220" t="s">
        <v>400</v>
      </c>
      <c r="C43" s="113" t="s">
        <v>206</v>
      </c>
      <c r="D43" s="514" t="s">
        <v>208</v>
      </c>
      <c r="E43" s="543"/>
      <c r="F43" s="514" t="s">
        <v>210</v>
      </c>
      <c r="G43" s="543"/>
      <c r="H43" s="113" t="s">
        <v>212</v>
      </c>
      <c r="I43" s="112" t="s">
        <v>213</v>
      </c>
    </row>
    <row r="44" spans="1:14" ht="93" customHeight="1" x14ac:dyDescent="0.25">
      <c r="A44" s="733"/>
      <c r="B44" s="309">
        <v>0</v>
      </c>
      <c r="C44" s="225">
        <v>0</v>
      </c>
      <c r="D44" s="742" t="s">
        <v>551</v>
      </c>
      <c r="E44" s="736"/>
      <c r="F44" s="742" t="s">
        <v>552</v>
      </c>
      <c r="G44" s="736"/>
      <c r="H44" s="303" t="s">
        <v>403</v>
      </c>
      <c r="I44" s="354" t="s">
        <v>550</v>
      </c>
    </row>
    <row r="45" spans="1:14" s="58" customFormat="1" ht="48.6" customHeight="1" x14ac:dyDescent="0.25">
      <c r="A45" s="502" t="s">
        <v>413</v>
      </c>
      <c r="B45" s="220" t="s">
        <v>400</v>
      </c>
      <c r="C45" s="220" t="s">
        <v>206</v>
      </c>
      <c r="D45" s="514" t="s">
        <v>208</v>
      </c>
      <c r="E45" s="543"/>
      <c r="F45" s="514" t="s">
        <v>210</v>
      </c>
      <c r="G45" s="543"/>
      <c r="H45" s="113" t="s">
        <v>212</v>
      </c>
      <c r="I45" s="113" t="s">
        <v>213</v>
      </c>
    </row>
    <row r="46" spans="1:14" ht="15" thickBot="1" x14ac:dyDescent="0.3">
      <c r="A46" s="733"/>
      <c r="B46" s="309">
        <v>0.05</v>
      </c>
      <c r="C46" s="225"/>
      <c r="D46" s="544"/>
      <c r="E46" s="736"/>
      <c r="F46" s="544"/>
      <c r="G46" s="736"/>
      <c r="H46" s="303"/>
      <c r="I46" s="354"/>
    </row>
    <row r="47" spans="1:14" s="58" customFormat="1" ht="48.6" customHeight="1" thickBot="1" x14ac:dyDescent="0.3">
      <c r="A47" s="502" t="s">
        <v>414</v>
      </c>
      <c r="B47" s="220" t="s">
        <v>400</v>
      </c>
      <c r="C47" s="113" t="s">
        <v>206</v>
      </c>
      <c r="D47" s="514" t="s">
        <v>208</v>
      </c>
      <c r="E47" s="543"/>
      <c r="F47" s="514" t="s">
        <v>210</v>
      </c>
      <c r="G47" s="543"/>
      <c r="H47" s="113" t="s">
        <v>212</v>
      </c>
      <c r="I47" s="112" t="s">
        <v>213</v>
      </c>
    </row>
    <row r="48" spans="1:14" x14ac:dyDescent="0.25">
      <c r="A48" s="733"/>
      <c r="B48" s="309">
        <v>0.05</v>
      </c>
      <c r="C48" s="225"/>
      <c r="D48" s="544"/>
      <c r="E48" s="736"/>
      <c r="F48" s="544"/>
      <c r="G48" s="736"/>
      <c r="H48" s="218"/>
      <c r="I48" s="143"/>
    </row>
    <row r="49" spans="1:9" s="58" customFormat="1" ht="48.6" customHeight="1" thickBot="1" x14ac:dyDescent="0.3">
      <c r="A49" s="502" t="s">
        <v>415</v>
      </c>
      <c r="B49" s="219" t="s">
        <v>400</v>
      </c>
      <c r="C49" s="113" t="s">
        <v>206</v>
      </c>
      <c r="D49" s="514" t="s">
        <v>208</v>
      </c>
      <c r="E49" s="543"/>
      <c r="F49" s="514" t="s">
        <v>210</v>
      </c>
      <c r="G49" s="543"/>
      <c r="H49" s="113" t="s">
        <v>212</v>
      </c>
      <c r="I49" s="112" t="s">
        <v>213</v>
      </c>
    </row>
    <row r="50" spans="1:9" ht="15" thickBot="1" x14ac:dyDescent="0.3">
      <c r="A50" s="522"/>
      <c r="B50" s="338">
        <v>0.1</v>
      </c>
      <c r="C50" s="360"/>
      <c r="D50" s="740"/>
      <c r="E50" s="930"/>
      <c r="F50" s="544"/>
      <c r="G50" s="736"/>
      <c r="H50" s="303"/>
      <c r="I50" s="354"/>
    </row>
    <row r="51" spans="1:9" ht="48.6" customHeight="1" thickBot="1" x14ac:dyDescent="0.3">
      <c r="A51" s="502" t="s">
        <v>416</v>
      </c>
      <c r="B51" s="307" t="s">
        <v>400</v>
      </c>
      <c r="C51" s="132" t="s">
        <v>206</v>
      </c>
      <c r="D51" s="514" t="s">
        <v>208</v>
      </c>
      <c r="E51" s="543"/>
      <c r="F51" s="514" t="s">
        <v>210</v>
      </c>
      <c r="G51" s="543"/>
      <c r="H51" s="113" t="s">
        <v>212</v>
      </c>
      <c r="I51" s="112" t="s">
        <v>213</v>
      </c>
    </row>
    <row r="52" spans="1:9" ht="15" thickBot="1" x14ac:dyDescent="0.3">
      <c r="A52" s="522"/>
      <c r="B52" s="338">
        <v>0.1</v>
      </c>
      <c r="C52" s="338"/>
      <c r="D52" s="544"/>
      <c r="E52" s="856"/>
      <c r="F52" s="544"/>
      <c r="G52" s="546"/>
      <c r="H52" s="303"/>
      <c r="I52" s="354"/>
    </row>
    <row r="53" spans="1:9" ht="48.6" customHeight="1" thickBot="1" x14ac:dyDescent="0.3">
      <c r="A53" s="509" t="s">
        <v>417</v>
      </c>
      <c r="B53" s="339" t="s">
        <v>400</v>
      </c>
      <c r="C53" s="188" t="s">
        <v>206</v>
      </c>
      <c r="D53" s="514" t="s">
        <v>208</v>
      </c>
      <c r="E53" s="543"/>
      <c r="F53" s="514" t="s">
        <v>210</v>
      </c>
      <c r="G53" s="543"/>
      <c r="H53" s="113" t="s">
        <v>212</v>
      </c>
      <c r="I53" s="112" t="s">
        <v>213</v>
      </c>
    </row>
    <row r="54" spans="1:9" ht="15" thickBot="1" x14ac:dyDescent="0.3">
      <c r="A54" s="522"/>
      <c r="B54" s="445">
        <v>0.13</v>
      </c>
      <c r="C54" s="191"/>
      <c r="D54" s="544"/>
      <c r="E54" s="856"/>
      <c r="F54" s="740"/>
      <c r="G54" s="929"/>
      <c r="H54" s="303"/>
      <c r="I54" s="354"/>
    </row>
    <row r="55" spans="1:9" ht="48.6" customHeight="1" x14ac:dyDescent="0.25">
      <c r="A55" s="502" t="s">
        <v>418</v>
      </c>
      <c r="B55" s="307" t="s">
        <v>400</v>
      </c>
      <c r="C55" s="132" t="s">
        <v>206</v>
      </c>
      <c r="D55" s="514" t="s">
        <v>208</v>
      </c>
      <c r="E55" s="543"/>
      <c r="F55" s="514" t="s">
        <v>210</v>
      </c>
      <c r="G55" s="543"/>
      <c r="H55" s="113" t="s">
        <v>212</v>
      </c>
      <c r="I55" s="112" t="s">
        <v>213</v>
      </c>
    </row>
    <row r="56" spans="1:9" x14ac:dyDescent="0.25">
      <c r="A56" s="522"/>
      <c r="B56" s="334">
        <v>0.15</v>
      </c>
      <c r="C56" s="191"/>
      <c r="D56" s="927"/>
      <c r="E56" s="928"/>
      <c r="F56" s="927"/>
      <c r="G56" s="928"/>
      <c r="H56" s="303"/>
      <c r="I56" s="354"/>
    </row>
    <row r="57" spans="1:9" ht="48.6" customHeight="1" x14ac:dyDescent="0.25">
      <c r="A57" s="502" t="s">
        <v>419</v>
      </c>
      <c r="B57" s="307" t="s">
        <v>400</v>
      </c>
      <c r="C57" s="132" t="s">
        <v>206</v>
      </c>
      <c r="D57" s="514" t="s">
        <v>208</v>
      </c>
      <c r="E57" s="543"/>
      <c r="F57" s="514" t="s">
        <v>210</v>
      </c>
      <c r="G57" s="543"/>
      <c r="H57" s="113" t="s">
        <v>212</v>
      </c>
      <c r="I57" s="112" t="s">
        <v>213</v>
      </c>
    </row>
    <row r="58" spans="1:9" x14ac:dyDescent="0.25">
      <c r="A58" s="522"/>
      <c r="B58" s="338">
        <v>0.2</v>
      </c>
      <c r="C58" s="191"/>
      <c r="D58" s="927"/>
      <c r="E58" s="928"/>
      <c r="F58" s="927"/>
      <c r="G58" s="928"/>
      <c r="H58" s="303"/>
      <c r="I58" s="354"/>
    </row>
    <row r="59" spans="1:9" ht="48.6" customHeight="1" x14ac:dyDescent="0.25">
      <c r="A59" s="502" t="s">
        <v>420</v>
      </c>
      <c r="B59" s="307" t="s">
        <v>400</v>
      </c>
      <c r="C59" s="132" t="s">
        <v>206</v>
      </c>
      <c r="D59" s="514" t="s">
        <v>208</v>
      </c>
      <c r="E59" s="543"/>
      <c r="F59" s="514" t="s">
        <v>210</v>
      </c>
      <c r="G59" s="543"/>
      <c r="H59" s="113" t="s">
        <v>212</v>
      </c>
      <c r="I59" s="112" t="s">
        <v>213</v>
      </c>
    </row>
    <row r="60" spans="1:9" x14ac:dyDescent="0.25">
      <c r="A60" s="522"/>
      <c r="B60" s="334">
        <v>0.15</v>
      </c>
      <c r="C60" s="334"/>
      <c r="D60" s="544"/>
      <c r="E60" s="736"/>
      <c r="F60" s="544"/>
      <c r="G60" s="736"/>
      <c r="H60" s="303"/>
      <c r="I60" s="354"/>
    </row>
    <row r="61" spans="1:9" ht="48.6" customHeight="1" x14ac:dyDescent="0.25">
      <c r="A61" s="502" t="s">
        <v>421</v>
      </c>
      <c r="B61" s="222" t="s">
        <v>400</v>
      </c>
      <c r="C61" s="132" t="s">
        <v>206</v>
      </c>
      <c r="D61" s="514" t="s">
        <v>208</v>
      </c>
      <c r="E61" s="543"/>
      <c r="F61" s="514" t="s">
        <v>210</v>
      </c>
      <c r="G61" s="543"/>
      <c r="H61" s="113" t="s">
        <v>212</v>
      </c>
      <c r="I61" s="112" t="s">
        <v>213</v>
      </c>
    </row>
    <row r="62" spans="1:9" x14ac:dyDescent="0.25">
      <c r="A62" s="733"/>
      <c r="B62" s="313">
        <v>0.05</v>
      </c>
      <c r="C62" s="305"/>
      <c r="D62" s="544"/>
      <c r="E62" s="736"/>
      <c r="F62" s="544"/>
      <c r="G62" s="736"/>
      <c r="H62" s="303"/>
      <c r="I62" s="354"/>
    </row>
    <row r="63" spans="1:9" x14ac:dyDescent="0.25">
      <c r="B63" s="207">
        <f>B62+B60+B58+B56+B54+B52+B50+B48+B46+B44+B42+B40</f>
        <v>1</v>
      </c>
      <c r="C63" s="207">
        <f>C62+C60+C58+C56+C54+C52+C50+C48+C46+C44+C42+C40</f>
        <v>0.02</v>
      </c>
    </row>
    <row r="66" spans="1:11" ht="34.5" customHeight="1" x14ac:dyDescent="0.25">
      <c r="A66" s="926" t="s">
        <v>177</v>
      </c>
      <c r="B66" s="926"/>
      <c r="C66" s="926"/>
      <c r="D66" s="926"/>
      <c r="E66" s="926"/>
      <c r="F66" s="926"/>
      <c r="G66" s="926"/>
      <c r="H66" s="926"/>
      <c r="I66" s="926"/>
      <c r="J66" s="40"/>
      <c r="K66" s="40"/>
    </row>
    <row r="67" spans="1:11" ht="123.75" customHeight="1" x14ac:dyDescent="0.25">
      <c r="A67" s="340" t="s">
        <v>178</v>
      </c>
      <c r="B67" s="923" t="s">
        <v>553</v>
      </c>
      <c r="C67" s="923"/>
      <c r="D67" s="924" t="s">
        <v>554</v>
      </c>
      <c r="E67" s="925"/>
      <c r="F67" s="923" t="s">
        <v>555</v>
      </c>
      <c r="G67" s="923"/>
      <c r="H67" s="923" t="s">
        <v>425</v>
      </c>
      <c r="I67" s="923"/>
      <c r="J67" s="937"/>
      <c r="K67" s="937"/>
    </row>
    <row r="68" spans="1:11" ht="40.5" customHeight="1" x14ac:dyDescent="0.25">
      <c r="A68" s="340" t="s">
        <v>556</v>
      </c>
      <c r="B68" s="941">
        <v>0.04</v>
      </c>
      <c r="C68" s="941"/>
      <c r="D68" s="896">
        <v>0.08</v>
      </c>
      <c r="E68" s="897"/>
      <c r="F68" s="941">
        <v>0.08</v>
      </c>
      <c r="G68" s="941"/>
      <c r="H68" s="941">
        <v>0</v>
      </c>
      <c r="I68" s="941"/>
      <c r="J68" s="938"/>
      <c r="K68" s="938"/>
    </row>
    <row r="69" spans="1:11" ht="30" customHeight="1" x14ac:dyDescent="0.25">
      <c r="A69" s="904" t="s">
        <v>367</v>
      </c>
      <c r="B69" s="341" t="s">
        <v>99</v>
      </c>
      <c r="C69" s="341" t="s">
        <v>206</v>
      </c>
      <c r="D69" s="341" t="s">
        <v>99</v>
      </c>
      <c r="E69" s="341" t="s">
        <v>206</v>
      </c>
      <c r="F69" s="341" t="s">
        <v>99</v>
      </c>
      <c r="G69" s="341" t="s">
        <v>206</v>
      </c>
      <c r="H69" s="341" t="s">
        <v>99</v>
      </c>
      <c r="I69" s="341" t="s">
        <v>206</v>
      </c>
      <c r="J69" s="342"/>
      <c r="K69" s="342"/>
    </row>
    <row r="70" spans="1:11" ht="15" x14ac:dyDescent="0.25">
      <c r="A70" s="904"/>
      <c r="B70" s="394">
        <v>0</v>
      </c>
      <c r="C70" s="343">
        <v>0</v>
      </c>
      <c r="D70" s="394">
        <v>0</v>
      </c>
      <c r="E70" s="343">
        <v>0</v>
      </c>
      <c r="F70" s="394">
        <v>0</v>
      </c>
      <c r="G70" s="343">
        <v>0</v>
      </c>
      <c r="H70" s="394">
        <v>0</v>
      </c>
      <c r="I70" s="343"/>
      <c r="J70" s="344"/>
      <c r="K70" s="345"/>
    </row>
    <row r="71" spans="1:11" ht="27.95" customHeight="1" x14ac:dyDescent="0.25">
      <c r="A71" s="340" t="s">
        <v>426</v>
      </c>
      <c r="B71" s="817" t="s">
        <v>452</v>
      </c>
      <c r="C71" s="818"/>
      <c r="D71" s="817" t="s">
        <v>452</v>
      </c>
      <c r="E71" s="818"/>
      <c r="F71" s="817" t="s">
        <v>452</v>
      </c>
      <c r="G71" s="818"/>
      <c r="H71" s="898"/>
      <c r="I71" s="898"/>
      <c r="J71" s="939"/>
      <c r="K71" s="939"/>
    </row>
    <row r="72" spans="1:11" ht="15" x14ac:dyDescent="0.25">
      <c r="A72" s="340" t="s">
        <v>429</v>
      </c>
      <c r="B72" s="903" t="s">
        <v>305</v>
      </c>
      <c r="C72" s="903"/>
      <c r="D72" s="903" t="s">
        <v>305</v>
      </c>
      <c r="E72" s="903"/>
      <c r="F72" s="903" t="s">
        <v>305</v>
      </c>
      <c r="G72" s="903"/>
      <c r="H72" s="903"/>
      <c r="I72" s="903"/>
      <c r="J72" s="935"/>
      <c r="K72" s="935"/>
    </row>
    <row r="73" spans="1:11" ht="30.75" customHeight="1" x14ac:dyDescent="0.25">
      <c r="A73" s="904" t="s">
        <v>368</v>
      </c>
      <c r="B73" s="341" t="s">
        <v>99</v>
      </c>
      <c r="C73" s="341" t="s">
        <v>206</v>
      </c>
      <c r="D73" s="341" t="s">
        <v>99</v>
      </c>
      <c r="E73" s="341" t="s">
        <v>206</v>
      </c>
      <c r="F73" s="341" t="s">
        <v>99</v>
      </c>
      <c r="G73" s="341" t="s">
        <v>206</v>
      </c>
      <c r="H73" s="341" t="s">
        <v>99</v>
      </c>
      <c r="I73" s="341" t="s">
        <v>206</v>
      </c>
      <c r="J73" s="342"/>
      <c r="K73" s="342"/>
    </row>
    <row r="74" spans="1:11" ht="15" x14ac:dyDescent="0.25">
      <c r="A74" s="904"/>
      <c r="B74" s="394">
        <v>0</v>
      </c>
      <c r="C74" s="343">
        <v>0</v>
      </c>
      <c r="D74" s="394">
        <v>0.09</v>
      </c>
      <c r="E74" s="343">
        <v>0.09</v>
      </c>
      <c r="F74" s="394">
        <v>0.09</v>
      </c>
      <c r="G74" s="394">
        <v>0.09</v>
      </c>
      <c r="H74" s="469">
        <v>0</v>
      </c>
      <c r="I74" s="470"/>
      <c r="J74" s="344"/>
      <c r="K74" s="346"/>
    </row>
    <row r="75" spans="1:11" ht="297.60000000000002" customHeight="1" x14ac:dyDescent="0.25">
      <c r="A75" s="340" t="s">
        <v>426</v>
      </c>
      <c r="B75" s="817" t="s">
        <v>452</v>
      </c>
      <c r="C75" s="818"/>
      <c r="D75" s="898" t="s">
        <v>557</v>
      </c>
      <c r="E75" s="898"/>
      <c r="F75" s="898" t="s">
        <v>558</v>
      </c>
      <c r="G75" s="922"/>
      <c r="H75" s="472"/>
      <c r="I75" s="472"/>
      <c r="J75" s="940"/>
      <c r="K75" s="940"/>
    </row>
    <row r="76" spans="1:11" ht="28.15" customHeight="1" x14ac:dyDescent="0.25">
      <c r="A76" s="340" t="s">
        <v>429</v>
      </c>
      <c r="B76" s="903" t="s">
        <v>305</v>
      </c>
      <c r="C76" s="903"/>
      <c r="D76" s="918" t="s">
        <v>431</v>
      </c>
      <c r="E76" s="903"/>
      <c r="F76" s="918" t="s">
        <v>461</v>
      </c>
      <c r="G76" s="817"/>
      <c r="H76" s="472"/>
      <c r="I76" s="472"/>
      <c r="J76" s="935"/>
      <c r="K76" s="935"/>
    </row>
    <row r="77" spans="1:11" ht="30.75" customHeight="1" x14ac:dyDescent="0.25">
      <c r="A77" s="904" t="s">
        <v>369</v>
      </c>
      <c r="B77" s="341" t="s">
        <v>99</v>
      </c>
      <c r="C77" s="341" t="s">
        <v>206</v>
      </c>
      <c r="D77" s="341" t="s">
        <v>99</v>
      </c>
      <c r="E77" s="341" t="s">
        <v>206</v>
      </c>
      <c r="F77" s="341" t="s">
        <v>99</v>
      </c>
      <c r="G77" s="341" t="s">
        <v>206</v>
      </c>
      <c r="H77" s="471" t="s">
        <v>99</v>
      </c>
      <c r="I77" s="471" t="s">
        <v>206</v>
      </c>
      <c r="J77" s="342"/>
      <c r="K77" s="342"/>
    </row>
    <row r="78" spans="1:11" ht="15" x14ac:dyDescent="0.25">
      <c r="A78" s="904"/>
      <c r="B78" s="394">
        <v>0</v>
      </c>
      <c r="C78" s="343">
        <v>0</v>
      </c>
      <c r="D78" s="394">
        <v>0.09</v>
      </c>
      <c r="E78" s="343">
        <v>0.09</v>
      </c>
      <c r="F78" s="394">
        <v>0.09</v>
      </c>
      <c r="G78" s="343">
        <v>0.09</v>
      </c>
      <c r="H78" s="394">
        <v>0</v>
      </c>
      <c r="I78" s="343"/>
      <c r="J78" s="344"/>
      <c r="K78" s="346"/>
    </row>
    <row r="79" spans="1:11" ht="250.5" customHeight="1" x14ac:dyDescent="0.25">
      <c r="A79" s="340" t="s">
        <v>426</v>
      </c>
      <c r="B79" s="903" t="s">
        <v>452</v>
      </c>
      <c r="C79" s="903"/>
      <c r="D79" s="898" t="s">
        <v>559</v>
      </c>
      <c r="E79" s="898"/>
      <c r="F79" s="898" t="s">
        <v>560</v>
      </c>
      <c r="G79" s="898"/>
      <c r="H79" s="898"/>
      <c r="I79" s="898"/>
      <c r="J79" s="935"/>
      <c r="K79" s="935"/>
    </row>
    <row r="80" spans="1:11" ht="15" x14ac:dyDescent="0.25">
      <c r="A80" s="340" t="s">
        <v>429</v>
      </c>
      <c r="B80" s="903" t="s">
        <v>305</v>
      </c>
      <c r="C80" s="903"/>
      <c r="D80" s="921" t="s">
        <v>431</v>
      </c>
      <c r="E80" s="818"/>
      <c r="F80" s="918" t="s">
        <v>461</v>
      </c>
      <c r="G80" s="903"/>
      <c r="H80" s="903"/>
      <c r="I80" s="903"/>
      <c r="J80" s="935"/>
      <c r="K80" s="935"/>
    </row>
    <row r="81" spans="1:11" ht="30.75" customHeight="1" x14ac:dyDescent="0.25">
      <c r="A81" s="904" t="s">
        <v>371</v>
      </c>
      <c r="B81" s="341" t="s">
        <v>99</v>
      </c>
      <c r="C81" s="341" t="s">
        <v>206</v>
      </c>
      <c r="D81" s="341" t="s">
        <v>99</v>
      </c>
      <c r="E81" s="341" t="s">
        <v>206</v>
      </c>
      <c r="F81" s="341" t="s">
        <v>99</v>
      </c>
      <c r="G81" s="341" t="s">
        <v>206</v>
      </c>
      <c r="H81" s="341" t="s">
        <v>99</v>
      </c>
      <c r="I81" s="341" t="s">
        <v>206</v>
      </c>
      <c r="J81" s="342"/>
      <c r="K81" s="342"/>
    </row>
    <row r="82" spans="1:11" ht="15" x14ac:dyDescent="0.25">
      <c r="A82" s="904"/>
      <c r="B82" s="394">
        <v>0.11</v>
      </c>
      <c r="C82" s="343"/>
      <c r="D82" s="394">
        <v>0.09</v>
      </c>
      <c r="E82" s="343"/>
      <c r="F82" s="394">
        <v>0.09</v>
      </c>
      <c r="G82" s="343"/>
      <c r="H82" s="394">
        <v>0</v>
      </c>
      <c r="I82" s="343"/>
      <c r="J82" s="344"/>
      <c r="K82" s="346"/>
    </row>
    <row r="83" spans="1:11" ht="30" x14ac:dyDescent="0.25">
      <c r="A83" s="340" t="s">
        <v>426</v>
      </c>
      <c r="B83" s="919"/>
      <c r="C83" s="920"/>
      <c r="D83" s="430"/>
      <c r="E83" s="431"/>
      <c r="F83" s="919"/>
      <c r="G83" s="920"/>
      <c r="H83" s="919"/>
      <c r="I83" s="920"/>
      <c r="J83" s="935"/>
      <c r="K83" s="935"/>
    </row>
    <row r="84" spans="1:11" ht="15" x14ac:dyDescent="0.25">
      <c r="A84" s="340" t="s">
        <v>429</v>
      </c>
      <c r="B84" s="918"/>
      <c r="C84" s="918"/>
      <c r="D84" s="432"/>
      <c r="E84" s="432"/>
      <c r="F84" s="918"/>
      <c r="G84" s="918"/>
      <c r="H84" s="918"/>
      <c r="I84" s="918"/>
      <c r="J84" s="935"/>
      <c r="K84" s="935"/>
    </row>
    <row r="85" spans="1:11" ht="15" x14ac:dyDescent="0.25">
      <c r="A85" s="904" t="s">
        <v>373</v>
      </c>
      <c r="B85" s="341" t="s">
        <v>99</v>
      </c>
      <c r="C85" s="341" t="s">
        <v>206</v>
      </c>
      <c r="D85" s="341" t="s">
        <v>99</v>
      </c>
      <c r="E85" s="341" t="s">
        <v>206</v>
      </c>
      <c r="F85" s="341" t="s">
        <v>99</v>
      </c>
      <c r="G85" s="341" t="s">
        <v>206</v>
      </c>
      <c r="H85" s="341" t="s">
        <v>99</v>
      </c>
      <c r="I85" s="341" t="s">
        <v>206</v>
      </c>
      <c r="J85" s="342"/>
      <c r="K85" s="342"/>
    </row>
    <row r="86" spans="1:11" ht="15" x14ac:dyDescent="0.25">
      <c r="A86" s="904"/>
      <c r="B86" s="394">
        <v>0.11</v>
      </c>
      <c r="C86" s="343"/>
      <c r="D86" s="394">
        <v>0.09</v>
      </c>
      <c r="E86" s="343"/>
      <c r="F86" s="394">
        <v>0.09</v>
      </c>
      <c r="G86" s="343"/>
      <c r="H86" s="394">
        <v>0</v>
      </c>
      <c r="I86" s="343"/>
      <c r="J86" s="344"/>
      <c r="K86" s="346"/>
    </row>
    <row r="87" spans="1:11" ht="30" x14ac:dyDescent="0.25">
      <c r="A87" s="340" t="s">
        <v>426</v>
      </c>
      <c r="B87" s="898"/>
      <c r="C87" s="898"/>
      <c r="D87" s="817"/>
      <c r="E87" s="818"/>
      <c r="F87" s="898"/>
      <c r="G87" s="898"/>
      <c r="H87" s="898"/>
      <c r="I87" s="898"/>
      <c r="J87" s="934"/>
      <c r="K87" s="934"/>
    </row>
    <row r="88" spans="1:11" ht="15" x14ac:dyDescent="0.25">
      <c r="A88" s="340" t="s">
        <v>429</v>
      </c>
      <c r="B88" s="910"/>
      <c r="C88" s="910"/>
      <c r="D88" s="428"/>
      <c r="E88" s="428"/>
      <c r="F88" s="910"/>
      <c r="G88" s="910"/>
      <c r="H88" s="910"/>
      <c r="I88" s="910"/>
      <c r="J88" s="934"/>
      <c r="K88" s="934"/>
    </row>
    <row r="89" spans="1:11" ht="15" x14ac:dyDescent="0.25">
      <c r="A89" s="904" t="s">
        <v>374</v>
      </c>
      <c r="B89" s="341" t="s">
        <v>99</v>
      </c>
      <c r="C89" s="341" t="s">
        <v>206</v>
      </c>
      <c r="D89" s="341" t="s">
        <v>99</v>
      </c>
      <c r="E89" s="341" t="s">
        <v>206</v>
      </c>
      <c r="F89" s="341" t="s">
        <v>99</v>
      </c>
      <c r="G89" s="341" t="s">
        <v>206</v>
      </c>
      <c r="H89" s="341" t="s">
        <v>99</v>
      </c>
      <c r="I89" s="341" t="s">
        <v>206</v>
      </c>
      <c r="J89" s="342"/>
      <c r="K89" s="342"/>
    </row>
    <row r="90" spans="1:11" ht="15" x14ac:dyDescent="0.25">
      <c r="A90" s="904"/>
      <c r="B90" s="394">
        <v>0.12</v>
      </c>
      <c r="C90" s="343"/>
      <c r="D90" s="394">
        <v>0.09</v>
      </c>
      <c r="E90" s="343"/>
      <c r="F90" s="394">
        <v>0.09</v>
      </c>
      <c r="G90" s="343"/>
      <c r="H90" s="394">
        <v>0</v>
      </c>
      <c r="I90" s="343"/>
      <c r="J90" s="344"/>
      <c r="K90" s="346"/>
    </row>
    <row r="91" spans="1:11" ht="30" x14ac:dyDescent="0.2">
      <c r="A91" s="340" t="s">
        <v>426</v>
      </c>
      <c r="B91" s="912"/>
      <c r="C91" s="912"/>
      <c r="D91" s="899"/>
      <c r="E91" s="900"/>
      <c r="F91" s="912"/>
      <c r="G91" s="912"/>
      <c r="H91" s="912"/>
      <c r="I91" s="912"/>
      <c r="J91" s="936"/>
      <c r="K91" s="936"/>
    </row>
    <row r="92" spans="1:11" ht="15" x14ac:dyDescent="0.25">
      <c r="A92" s="340" t="s">
        <v>429</v>
      </c>
      <c r="B92" s="910"/>
      <c r="C92" s="910"/>
      <c r="D92" s="428"/>
      <c r="E92" s="428"/>
      <c r="F92" s="910"/>
      <c r="G92" s="910"/>
      <c r="H92" s="910"/>
      <c r="I92" s="910"/>
      <c r="J92" s="934"/>
      <c r="K92" s="934"/>
    </row>
    <row r="93" spans="1:11" ht="15" x14ac:dyDescent="0.25">
      <c r="A93" s="904" t="s">
        <v>375</v>
      </c>
      <c r="B93" s="341" t="s">
        <v>99</v>
      </c>
      <c r="C93" s="341" t="s">
        <v>206</v>
      </c>
      <c r="D93" s="341" t="s">
        <v>99</v>
      </c>
      <c r="E93" s="341" t="s">
        <v>206</v>
      </c>
      <c r="F93" s="341" t="s">
        <v>99</v>
      </c>
      <c r="G93" s="341" t="s">
        <v>206</v>
      </c>
      <c r="H93" s="341" t="s">
        <v>99</v>
      </c>
      <c r="I93" s="341" t="s">
        <v>206</v>
      </c>
      <c r="J93" s="342"/>
      <c r="K93" s="342"/>
    </row>
    <row r="94" spans="1:11" ht="15" x14ac:dyDescent="0.25">
      <c r="A94" s="904"/>
      <c r="B94" s="394">
        <v>0.11</v>
      </c>
      <c r="C94" s="343"/>
      <c r="D94" s="394">
        <v>0.09</v>
      </c>
      <c r="E94" s="343"/>
      <c r="F94" s="394">
        <v>0.09</v>
      </c>
      <c r="G94" s="343"/>
      <c r="H94" s="394">
        <v>0</v>
      </c>
      <c r="I94" s="343"/>
      <c r="J94" s="344"/>
      <c r="K94" s="346"/>
    </row>
    <row r="95" spans="1:11" ht="30" x14ac:dyDescent="0.2">
      <c r="A95" s="340" t="s">
        <v>426</v>
      </c>
      <c r="B95" s="912"/>
      <c r="C95" s="912"/>
      <c r="D95" s="899"/>
      <c r="E95" s="900"/>
      <c r="F95" s="912"/>
      <c r="G95" s="912"/>
      <c r="H95" s="912"/>
      <c r="I95" s="912"/>
      <c r="J95" s="936"/>
      <c r="K95" s="936"/>
    </row>
    <row r="96" spans="1:11" ht="15" x14ac:dyDescent="0.25">
      <c r="A96" s="340" t="s">
        <v>429</v>
      </c>
      <c r="B96" s="910"/>
      <c r="C96" s="910"/>
      <c r="D96" s="428"/>
      <c r="E96" s="428"/>
      <c r="F96" s="910"/>
      <c r="G96" s="910"/>
      <c r="H96" s="910"/>
      <c r="I96" s="910"/>
      <c r="J96" s="934"/>
      <c r="K96" s="934"/>
    </row>
    <row r="97" spans="1:11" ht="15" x14ac:dyDescent="0.25">
      <c r="A97" s="904" t="s">
        <v>376</v>
      </c>
      <c r="B97" s="341" t="s">
        <v>99</v>
      </c>
      <c r="C97" s="341" t="s">
        <v>206</v>
      </c>
      <c r="D97" s="341" t="s">
        <v>99</v>
      </c>
      <c r="E97" s="341" t="s">
        <v>206</v>
      </c>
      <c r="F97" s="341" t="s">
        <v>99</v>
      </c>
      <c r="G97" s="341" t="s">
        <v>206</v>
      </c>
      <c r="H97" s="341" t="s">
        <v>99</v>
      </c>
      <c r="I97" s="341" t="s">
        <v>206</v>
      </c>
      <c r="J97" s="342"/>
      <c r="K97" s="342"/>
    </row>
    <row r="98" spans="1:11" ht="15" x14ac:dyDescent="0.25">
      <c r="A98" s="904"/>
      <c r="B98" s="394">
        <v>0.11</v>
      </c>
      <c r="C98" s="343"/>
      <c r="D98" s="394">
        <v>0.09</v>
      </c>
      <c r="E98" s="343"/>
      <c r="F98" s="394">
        <v>0.09</v>
      </c>
      <c r="G98" s="343"/>
      <c r="H98" s="394">
        <v>0</v>
      </c>
      <c r="I98" s="343"/>
      <c r="J98" s="344"/>
      <c r="K98" s="346"/>
    </row>
    <row r="99" spans="1:11" ht="30" x14ac:dyDescent="0.2">
      <c r="A99" s="340" t="s">
        <v>426</v>
      </c>
      <c r="B99" s="907"/>
      <c r="C99" s="907"/>
      <c r="D99" s="899"/>
      <c r="E99" s="900"/>
      <c r="F99" s="907"/>
      <c r="G99" s="907"/>
      <c r="H99" s="907"/>
      <c r="I99" s="907"/>
      <c r="J99" s="936"/>
      <c r="K99" s="936"/>
    </row>
    <row r="100" spans="1:11" ht="15" x14ac:dyDescent="0.25">
      <c r="A100" s="340" t="s">
        <v>429</v>
      </c>
      <c r="B100" s="910"/>
      <c r="C100" s="910"/>
      <c r="D100" s="428"/>
      <c r="E100" s="428"/>
      <c r="F100" s="910"/>
      <c r="G100" s="910"/>
      <c r="H100" s="910"/>
      <c r="I100" s="910"/>
      <c r="J100" s="934"/>
      <c r="K100" s="934"/>
    </row>
    <row r="101" spans="1:11" ht="15" x14ac:dyDescent="0.25">
      <c r="A101" s="904" t="s">
        <v>378</v>
      </c>
      <c r="B101" s="341" t="s">
        <v>99</v>
      </c>
      <c r="C101" s="341" t="s">
        <v>206</v>
      </c>
      <c r="D101" s="341" t="s">
        <v>99</v>
      </c>
      <c r="E101" s="341" t="s">
        <v>206</v>
      </c>
      <c r="F101" s="341" t="s">
        <v>99</v>
      </c>
      <c r="G101" s="341" t="s">
        <v>206</v>
      </c>
      <c r="H101" s="341" t="s">
        <v>99</v>
      </c>
      <c r="I101" s="341" t="s">
        <v>206</v>
      </c>
      <c r="J101" s="342"/>
      <c r="K101" s="342"/>
    </row>
    <row r="102" spans="1:11" ht="15" x14ac:dyDescent="0.25">
      <c r="A102" s="904"/>
      <c r="B102" s="394">
        <v>0.11</v>
      </c>
      <c r="C102" s="343"/>
      <c r="D102" s="394">
        <v>0.09</v>
      </c>
      <c r="E102" s="343"/>
      <c r="F102" s="394">
        <v>0.09</v>
      </c>
      <c r="G102" s="343"/>
      <c r="H102" s="394">
        <v>0</v>
      </c>
      <c r="I102" s="343"/>
      <c r="J102" s="344"/>
      <c r="K102" s="346"/>
    </row>
    <row r="103" spans="1:11" ht="30" x14ac:dyDescent="0.2">
      <c r="A103" s="340" t="s">
        <v>426</v>
      </c>
      <c r="B103" s="914"/>
      <c r="C103" s="914"/>
      <c r="D103" s="901"/>
      <c r="E103" s="902"/>
      <c r="F103" s="914"/>
      <c r="G103" s="914"/>
      <c r="H103" s="914"/>
      <c r="I103" s="914"/>
      <c r="J103" s="936"/>
      <c r="K103" s="936"/>
    </row>
    <row r="104" spans="1:11" ht="15" x14ac:dyDescent="0.25">
      <c r="A104" s="340" t="s">
        <v>429</v>
      </c>
      <c r="B104" s="910"/>
      <c r="C104" s="910"/>
      <c r="D104" s="428"/>
      <c r="E104" s="428"/>
      <c r="F104" s="910"/>
      <c r="G104" s="910"/>
      <c r="H104" s="910"/>
      <c r="I104" s="910"/>
      <c r="J104" s="934"/>
      <c r="K104" s="934"/>
    </row>
    <row r="105" spans="1:11" ht="15" x14ac:dyDescent="0.25">
      <c r="A105" s="904" t="s">
        <v>379</v>
      </c>
      <c r="B105" s="341" t="s">
        <v>99</v>
      </c>
      <c r="C105" s="341" t="s">
        <v>206</v>
      </c>
      <c r="D105" s="341" t="s">
        <v>99</v>
      </c>
      <c r="E105" s="341" t="s">
        <v>206</v>
      </c>
      <c r="F105" s="341" t="s">
        <v>99</v>
      </c>
      <c r="G105" s="341" t="s">
        <v>206</v>
      </c>
      <c r="H105" s="341" t="s">
        <v>99</v>
      </c>
      <c r="I105" s="341" t="s">
        <v>206</v>
      </c>
      <c r="J105" s="342"/>
      <c r="K105" s="342"/>
    </row>
    <row r="106" spans="1:11" ht="15" x14ac:dyDescent="0.25">
      <c r="A106" s="904"/>
      <c r="B106" s="394">
        <v>0.11</v>
      </c>
      <c r="C106" s="343"/>
      <c r="D106" s="394">
        <v>0.09</v>
      </c>
      <c r="E106" s="343"/>
      <c r="F106" s="394">
        <v>0.09</v>
      </c>
      <c r="G106" s="343"/>
      <c r="H106" s="394">
        <v>0</v>
      </c>
      <c r="I106" s="343"/>
      <c r="J106" s="344"/>
      <c r="K106" s="346"/>
    </row>
    <row r="107" spans="1:11" ht="30" x14ac:dyDescent="0.2">
      <c r="A107" s="340" t="s">
        <v>426</v>
      </c>
      <c r="B107" s="915"/>
      <c r="C107" s="914"/>
      <c r="D107" s="916"/>
      <c r="E107" s="917"/>
      <c r="F107" s="915"/>
      <c r="G107" s="914"/>
      <c r="H107" s="915"/>
      <c r="I107" s="914"/>
      <c r="J107" s="936"/>
      <c r="K107" s="936"/>
    </row>
    <row r="108" spans="1:11" ht="15" x14ac:dyDescent="0.25">
      <c r="A108" s="340" t="s">
        <v>429</v>
      </c>
      <c r="B108" s="910"/>
      <c r="C108" s="911"/>
      <c r="D108" s="428"/>
      <c r="E108" s="429"/>
      <c r="F108" s="910"/>
      <c r="G108" s="911"/>
      <c r="H108" s="910"/>
      <c r="I108" s="911"/>
      <c r="J108" s="934"/>
      <c r="K108" s="934"/>
    </row>
    <row r="109" spans="1:11" ht="15" x14ac:dyDescent="0.25">
      <c r="A109" s="904" t="s">
        <v>380</v>
      </c>
      <c r="B109" s="341" t="s">
        <v>99</v>
      </c>
      <c r="C109" s="341" t="s">
        <v>206</v>
      </c>
      <c r="D109" s="341" t="s">
        <v>99</v>
      </c>
      <c r="E109" s="341" t="s">
        <v>206</v>
      </c>
      <c r="F109" s="341" t="s">
        <v>99</v>
      </c>
      <c r="G109" s="341" t="s">
        <v>206</v>
      </c>
      <c r="H109" s="341" t="s">
        <v>99</v>
      </c>
      <c r="I109" s="341" t="s">
        <v>206</v>
      </c>
      <c r="J109" s="342"/>
      <c r="K109" s="342"/>
    </row>
    <row r="110" spans="1:11" ht="15" x14ac:dyDescent="0.25">
      <c r="A110" s="904"/>
      <c r="B110" s="394">
        <v>0.11</v>
      </c>
      <c r="C110" s="343"/>
      <c r="D110" s="394">
        <v>0.09</v>
      </c>
      <c r="E110" s="343"/>
      <c r="F110" s="394">
        <v>0.09</v>
      </c>
      <c r="G110" s="343"/>
      <c r="H110" s="394">
        <v>0</v>
      </c>
      <c r="I110" s="343"/>
      <c r="J110" s="344"/>
      <c r="K110" s="346"/>
    </row>
    <row r="111" spans="1:11" ht="30" x14ac:dyDescent="0.2">
      <c r="A111" s="340" t="s">
        <v>426</v>
      </c>
      <c r="B111" s="912"/>
      <c r="C111" s="912"/>
      <c r="D111" s="899"/>
      <c r="E111" s="900"/>
      <c r="F111" s="912"/>
      <c r="G111" s="912"/>
      <c r="H111" s="912"/>
      <c r="I111" s="912"/>
      <c r="J111" s="936"/>
      <c r="K111" s="936"/>
    </row>
    <row r="112" spans="1:11" ht="15" x14ac:dyDescent="0.25">
      <c r="A112" s="340" t="s">
        <v>429</v>
      </c>
      <c r="B112" s="910"/>
      <c r="C112" s="910"/>
      <c r="D112" s="428"/>
      <c r="E112" s="428"/>
      <c r="F112" s="910"/>
      <c r="G112" s="910"/>
      <c r="H112" s="910"/>
      <c r="I112" s="910"/>
      <c r="J112" s="934"/>
      <c r="K112" s="934"/>
    </row>
    <row r="113" spans="1:11" ht="15" x14ac:dyDescent="0.25">
      <c r="A113" s="904" t="s">
        <v>381</v>
      </c>
      <c r="B113" s="341" t="s">
        <v>99</v>
      </c>
      <c r="C113" s="341" t="s">
        <v>206</v>
      </c>
      <c r="D113" s="341" t="s">
        <v>99</v>
      </c>
      <c r="E113" s="341" t="s">
        <v>206</v>
      </c>
      <c r="F113" s="341" t="s">
        <v>99</v>
      </c>
      <c r="G113" s="341" t="s">
        <v>206</v>
      </c>
      <c r="H113" s="341" t="s">
        <v>99</v>
      </c>
      <c r="I113" s="341" t="s">
        <v>206</v>
      </c>
      <c r="J113" s="342"/>
      <c r="K113" s="342"/>
    </row>
    <row r="114" spans="1:11" ht="15" x14ac:dyDescent="0.25">
      <c r="A114" s="904"/>
      <c r="B114" s="446">
        <v>0.11</v>
      </c>
      <c r="C114" s="347"/>
      <c r="D114" s="446">
        <v>0.1</v>
      </c>
      <c r="E114" s="347"/>
      <c r="F114" s="446">
        <v>0.1</v>
      </c>
      <c r="G114" s="347"/>
      <c r="H114" s="394">
        <v>0</v>
      </c>
      <c r="I114" s="347"/>
      <c r="J114" s="348"/>
      <c r="K114" s="349"/>
    </row>
    <row r="115" spans="1:11" ht="30" x14ac:dyDescent="0.2">
      <c r="A115" s="340" t="s">
        <v>426</v>
      </c>
      <c r="B115" s="905"/>
      <c r="C115" s="906"/>
      <c r="D115" s="913"/>
      <c r="E115" s="900"/>
      <c r="F115" s="907"/>
      <c r="G115" s="908"/>
      <c r="H115" s="907"/>
      <c r="I115" s="908"/>
      <c r="J115" s="933"/>
      <c r="K115" s="933"/>
    </row>
    <row r="116" spans="1:11" ht="15" x14ac:dyDescent="0.25">
      <c r="A116" s="392" t="s">
        <v>429</v>
      </c>
      <c r="B116" s="909"/>
      <c r="C116" s="909"/>
      <c r="D116" s="433"/>
      <c r="E116" s="434"/>
      <c r="F116" s="910"/>
      <c r="G116" s="911"/>
      <c r="H116" s="910"/>
      <c r="I116" s="911"/>
      <c r="J116" s="934"/>
      <c r="K116" s="934"/>
    </row>
    <row r="117" spans="1:11" ht="15" x14ac:dyDescent="0.25">
      <c r="A117" s="350" t="s">
        <v>436</v>
      </c>
      <c r="B117" s="393">
        <f t="shared" ref="B117:I117" si="1">(B70+B74+B78+B82+B86+B90+B94+B98+B102+B106+B110+B114)</f>
        <v>0.99999999999999989</v>
      </c>
      <c r="C117" s="393">
        <f t="shared" si="1"/>
        <v>0</v>
      </c>
      <c r="D117" s="351">
        <f t="shared" ref="D117:G117" si="2">(D70+D74+D78+D82+D86+D90+D94+D98+D102+D106+D110+D114)</f>
        <v>0.99999999999999978</v>
      </c>
      <c r="E117" s="351">
        <f t="shared" si="2"/>
        <v>0.18</v>
      </c>
      <c r="F117" s="351">
        <f t="shared" si="2"/>
        <v>0.99999999999999978</v>
      </c>
      <c r="G117" s="352">
        <f t="shared" si="2"/>
        <v>0.18</v>
      </c>
      <c r="H117" s="351">
        <f t="shared" si="1"/>
        <v>0</v>
      </c>
      <c r="I117" s="352">
        <f t="shared" si="1"/>
        <v>0</v>
      </c>
      <c r="J117" s="353"/>
      <c r="K117" s="353"/>
    </row>
  </sheetData>
  <mergeCells count="225">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69:A70"/>
    <mergeCell ref="B71:C71"/>
    <mergeCell ref="F71:G71"/>
    <mergeCell ref="H71:I71"/>
    <mergeCell ref="B72:C72"/>
    <mergeCell ref="F72:G72"/>
    <mergeCell ref="H72:I72"/>
    <mergeCell ref="A73:A74"/>
    <mergeCell ref="B75:C75"/>
    <mergeCell ref="D75:E75"/>
    <mergeCell ref="F75:G75"/>
    <mergeCell ref="A77:A78"/>
    <mergeCell ref="B79:C79"/>
    <mergeCell ref="F79:G79"/>
    <mergeCell ref="H79:I79"/>
    <mergeCell ref="B80:C80"/>
    <mergeCell ref="F80:G80"/>
    <mergeCell ref="H80:I80"/>
    <mergeCell ref="A81:A82"/>
    <mergeCell ref="B83:C83"/>
    <mergeCell ref="F83:G83"/>
    <mergeCell ref="H83:I83"/>
    <mergeCell ref="D80:E80"/>
    <mergeCell ref="B84:C84"/>
    <mergeCell ref="F84:G84"/>
    <mergeCell ref="H84:I84"/>
    <mergeCell ref="A85:A86"/>
    <mergeCell ref="B87:C87"/>
    <mergeCell ref="F87:G87"/>
    <mergeCell ref="H87:I87"/>
    <mergeCell ref="B88:C88"/>
    <mergeCell ref="F88:G88"/>
    <mergeCell ref="H88:I88"/>
    <mergeCell ref="A89:A90"/>
    <mergeCell ref="B91:C91"/>
    <mergeCell ref="F91:G91"/>
    <mergeCell ref="H91:I91"/>
    <mergeCell ref="B92:C92"/>
    <mergeCell ref="F92:G92"/>
    <mergeCell ref="H92:I92"/>
    <mergeCell ref="A93:A94"/>
    <mergeCell ref="B95:C95"/>
    <mergeCell ref="F95:G95"/>
    <mergeCell ref="H95:I95"/>
    <mergeCell ref="B96:C96"/>
    <mergeCell ref="F96:G96"/>
    <mergeCell ref="H96:I96"/>
    <mergeCell ref="A97:A98"/>
    <mergeCell ref="B99:C99"/>
    <mergeCell ref="F99:G99"/>
    <mergeCell ref="H99:I99"/>
    <mergeCell ref="B100:C100"/>
    <mergeCell ref="F100:G100"/>
    <mergeCell ref="H100:I100"/>
    <mergeCell ref="A101:A102"/>
    <mergeCell ref="B103:C103"/>
    <mergeCell ref="F103:G103"/>
    <mergeCell ref="H103:I103"/>
    <mergeCell ref="B104:C104"/>
    <mergeCell ref="F104:G104"/>
    <mergeCell ref="H104:I104"/>
    <mergeCell ref="A105:A106"/>
    <mergeCell ref="B107:C107"/>
    <mergeCell ref="F107:G107"/>
    <mergeCell ref="D107:E107"/>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D68:E68"/>
    <mergeCell ref="D71:E71"/>
    <mergeCell ref="D79:E79"/>
    <mergeCell ref="D87:E87"/>
    <mergeCell ref="D91:E91"/>
    <mergeCell ref="D95:E95"/>
    <mergeCell ref="D99:E99"/>
    <mergeCell ref="D103:E103"/>
    <mergeCell ref="D72:E72"/>
  </mergeCells>
  <phoneticPr fontId="38" type="noConversion"/>
  <hyperlinks>
    <hyperlink ref="D76" r:id="rId1" xr:uid="{5404BF6F-0EF8-47B2-B8CD-9B80CEE2A221}"/>
    <hyperlink ref="F76" r:id="rId2" xr:uid="{18237756-1537-4D8C-9C67-DD53EFC79FFF}"/>
    <hyperlink ref="D80" r:id="rId3" xr:uid="{35A5122E-78CA-4807-99E8-ABDF21310F23}"/>
    <hyperlink ref="F80" r:id="rId4" xr:uid="{AF0948ED-142D-4010-8F16-644C23B9EAA5}"/>
  </hyperlinks>
  <pageMargins left="0.25" right="0.25" top="0.75" bottom="0.75" header="0.3" footer="0.3"/>
  <pageSetup paperSize="5" scale="33" fitToHeight="0" orientation="landscape" r:id="rId5"/>
  <drawing r:id="rId6"/>
  <legacyDrawing r:id="rId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9"/>
  <sheetViews>
    <sheetView showGridLines="0" topLeftCell="A32" zoomScale="80" zoomScaleNormal="80" workbookViewId="0">
      <selection activeCell="C34" activeCellId="2" sqref="C28:C29 C31:C32 C34"/>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43.85546875" style="39" customWidth="1"/>
    <col min="6" max="6" width="45.140625" style="39" customWidth="1"/>
    <col min="7" max="7" width="43.140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551"/>
      <c r="B1" s="556" t="s">
        <v>357</v>
      </c>
      <c r="C1" s="557"/>
      <c r="D1" s="557"/>
      <c r="E1" s="557"/>
      <c r="F1" s="557"/>
      <c r="G1" s="557"/>
      <c r="H1" s="558"/>
      <c r="I1" s="61" t="s">
        <v>561</v>
      </c>
      <c r="J1" s="524" t="s">
        <v>358</v>
      </c>
      <c r="K1" s="525"/>
      <c r="L1" s="526"/>
      <c r="M1" s="80"/>
    </row>
    <row r="2" spans="1:24" ht="24" customHeight="1" thickBot="1" x14ac:dyDescent="0.3">
      <c r="A2" s="552"/>
      <c r="B2" s="559" t="s">
        <v>359</v>
      </c>
      <c r="C2" s="560"/>
      <c r="D2" s="560"/>
      <c r="E2" s="560"/>
      <c r="F2" s="560"/>
      <c r="G2" s="560"/>
      <c r="H2" s="561"/>
      <c r="I2" s="61" t="s">
        <v>562</v>
      </c>
      <c r="J2" s="524" t="s">
        <v>360</v>
      </c>
      <c r="K2" s="525"/>
      <c r="L2" s="526"/>
      <c r="M2" s="80"/>
    </row>
    <row r="3" spans="1:24" ht="24" customHeight="1" thickBot="1" x14ac:dyDescent="0.3">
      <c r="A3" s="552"/>
      <c r="B3" s="559" t="s">
        <v>120</v>
      </c>
      <c r="C3" s="560"/>
      <c r="D3" s="560"/>
      <c r="E3" s="560"/>
      <c r="F3" s="560"/>
      <c r="G3" s="560"/>
      <c r="H3" s="561"/>
      <c r="I3" s="61" t="s">
        <v>563</v>
      </c>
      <c r="J3" s="524" t="s">
        <v>361</v>
      </c>
      <c r="K3" s="525"/>
      <c r="L3" s="526"/>
      <c r="M3" s="80"/>
    </row>
    <row r="4" spans="1:24" ht="24" customHeight="1" thickBot="1" x14ac:dyDescent="0.3">
      <c r="A4" s="553"/>
      <c r="B4" s="562" t="s">
        <v>564</v>
      </c>
      <c r="C4" s="563"/>
      <c r="D4" s="563"/>
      <c r="E4" s="563"/>
      <c r="F4" s="563"/>
      <c r="G4" s="563"/>
      <c r="H4" s="564"/>
      <c r="I4" s="61" t="s">
        <v>565</v>
      </c>
      <c r="J4" s="524" t="s">
        <v>566</v>
      </c>
      <c r="K4" s="525"/>
      <c r="L4" s="526"/>
      <c r="M4" s="80"/>
    </row>
    <row r="6" spans="1:24" ht="12.95" customHeight="1" x14ac:dyDescent="0.25">
      <c r="A6" s="540" t="s">
        <v>124</v>
      </c>
      <c r="B6" s="539" t="s">
        <v>365</v>
      </c>
      <c r="C6" s="539"/>
      <c r="D6" s="539"/>
      <c r="E6" s="539"/>
      <c r="F6" s="539"/>
      <c r="G6" s="539"/>
      <c r="H6" s="539"/>
      <c r="I6" s="540" t="s">
        <v>366</v>
      </c>
      <c r="J6" s="541">
        <v>2024110010289</v>
      </c>
      <c r="K6" s="43"/>
      <c r="L6" s="43"/>
      <c r="M6" s="43"/>
      <c r="N6" s="43"/>
      <c r="O6" s="43"/>
      <c r="P6" s="43"/>
      <c r="Q6" s="43"/>
      <c r="R6" s="43"/>
      <c r="S6" s="43"/>
      <c r="T6" s="43"/>
      <c r="U6" s="43"/>
      <c r="V6" s="43"/>
      <c r="W6" s="43"/>
      <c r="X6" s="43"/>
    </row>
    <row r="7" spans="1:24" ht="12.95" customHeight="1" x14ac:dyDescent="0.25">
      <c r="A7" s="540"/>
      <c r="B7" s="539"/>
      <c r="C7" s="539"/>
      <c r="D7" s="539"/>
      <c r="E7" s="539"/>
      <c r="F7" s="539"/>
      <c r="G7" s="539"/>
      <c r="H7" s="539"/>
      <c r="I7" s="540"/>
      <c r="J7" s="541"/>
      <c r="K7" s="43"/>
      <c r="L7" s="43"/>
      <c r="M7" s="43"/>
      <c r="N7" s="43"/>
      <c r="O7" s="43"/>
      <c r="P7" s="43"/>
      <c r="Q7" s="43"/>
      <c r="R7" s="43"/>
      <c r="S7" s="43"/>
      <c r="T7" s="43"/>
      <c r="U7" s="43"/>
      <c r="V7" s="43"/>
      <c r="W7" s="43"/>
      <c r="X7" s="43"/>
    </row>
    <row r="8" spans="1:24" ht="12.95" customHeight="1" x14ac:dyDescent="0.25">
      <c r="A8" s="540"/>
      <c r="B8" s="539"/>
      <c r="C8" s="539"/>
      <c r="D8" s="539"/>
      <c r="E8" s="539"/>
      <c r="F8" s="539"/>
      <c r="G8" s="539"/>
      <c r="H8" s="539"/>
      <c r="I8" s="540"/>
      <c r="J8" s="541"/>
      <c r="K8" s="43"/>
      <c r="L8" s="43"/>
      <c r="M8" s="43"/>
      <c r="N8" s="43"/>
      <c r="O8" s="43"/>
      <c r="P8" s="43"/>
      <c r="Q8" s="43"/>
      <c r="R8" s="43"/>
      <c r="S8" s="43"/>
      <c r="T8" s="43"/>
      <c r="U8" s="43"/>
      <c r="V8" s="43"/>
      <c r="W8" s="43"/>
      <c r="X8" s="43"/>
    </row>
    <row r="9" spans="1:24" ht="12.95" customHeight="1" x14ac:dyDescent="0.25">
      <c r="A9" s="540"/>
      <c r="B9" s="539"/>
      <c r="C9" s="539"/>
      <c r="D9" s="539"/>
      <c r="E9" s="539"/>
      <c r="F9" s="539"/>
      <c r="G9" s="539"/>
      <c r="H9" s="539"/>
      <c r="I9" s="540"/>
      <c r="J9" s="541"/>
      <c r="K9" s="43"/>
      <c r="L9" s="43"/>
      <c r="M9" s="43"/>
      <c r="N9" s="43"/>
      <c r="O9" s="43"/>
      <c r="P9" s="43"/>
      <c r="Q9" s="43"/>
      <c r="R9" s="43"/>
      <c r="S9" s="43"/>
      <c r="T9" s="43"/>
      <c r="U9" s="43"/>
      <c r="V9" s="43"/>
      <c r="W9" s="43"/>
      <c r="X9" s="43"/>
    </row>
    <row r="10" spans="1:24" ht="9" customHeight="1" thickBot="1" x14ac:dyDescent="0.3">
      <c r="A10" s="47"/>
      <c r="B10" s="74"/>
      <c r="C10" s="43"/>
      <c r="D10" s="43"/>
      <c r="E10" s="43"/>
      <c r="F10" s="43"/>
      <c r="G10" s="43"/>
      <c r="H10" s="43"/>
      <c r="I10" s="43"/>
      <c r="J10" s="43"/>
      <c r="K10" s="43"/>
      <c r="L10" s="43"/>
      <c r="M10" s="43"/>
      <c r="N10" s="43"/>
      <c r="O10" s="43"/>
      <c r="P10" s="43"/>
      <c r="Q10" s="43"/>
      <c r="R10" s="43"/>
      <c r="S10" s="43"/>
      <c r="T10" s="43"/>
      <c r="U10" s="43"/>
      <c r="V10" s="43"/>
      <c r="W10" s="43"/>
      <c r="X10" s="43"/>
    </row>
    <row r="11" spans="1:24" s="75" customFormat="1" ht="21.75" customHeight="1" thickBot="1" x14ac:dyDescent="0.3">
      <c r="A11" s="555" t="s">
        <v>126</v>
      </c>
      <c r="B11" s="129" t="s">
        <v>367</v>
      </c>
      <c r="C11" s="147"/>
      <c r="D11" s="129" t="s">
        <v>368</v>
      </c>
      <c r="E11" s="147"/>
      <c r="F11" s="129" t="s">
        <v>369</v>
      </c>
      <c r="G11" s="147" t="s">
        <v>370</v>
      </c>
      <c r="H11" s="129" t="s">
        <v>371</v>
      </c>
      <c r="I11" s="81"/>
    </row>
    <row r="12" spans="1:24" s="75" customFormat="1" ht="21.75" customHeight="1" thickBot="1" x14ac:dyDescent="0.3">
      <c r="A12" s="555"/>
      <c r="B12" s="130" t="s">
        <v>373</v>
      </c>
      <c r="C12" s="81"/>
      <c r="D12" s="129" t="s">
        <v>374</v>
      </c>
      <c r="E12" s="81"/>
      <c r="F12" s="129" t="s">
        <v>375</v>
      </c>
      <c r="G12" s="81"/>
      <c r="H12" s="129" t="s">
        <v>376</v>
      </c>
      <c r="I12" s="81"/>
    </row>
    <row r="13" spans="1:24" s="75" customFormat="1" ht="21.75" customHeight="1" x14ac:dyDescent="0.25">
      <c r="A13" s="555"/>
      <c r="B13" s="129" t="s">
        <v>378</v>
      </c>
      <c r="C13" s="147"/>
      <c r="D13" s="129" t="s">
        <v>379</v>
      </c>
      <c r="E13" s="81"/>
      <c r="F13" s="129" t="s">
        <v>380</v>
      </c>
      <c r="G13" s="81"/>
      <c r="H13" s="129" t="s">
        <v>381</v>
      </c>
      <c r="I13" s="81"/>
    </row>
    <row r="14" spans="1:24" s="75" customFormat="1" ht="21.75" customHeight="1" thickBot="1" x14ac:dyDescent="0.3">
      <c r="A14" s="39"/>
      <c r="B14" s="39"/>
      <c r="C14" s="39"/>
      <c r="D14" s="39"/>
      <c r="E14" s="39"/>
      <c r="F14" s="39"/>
      <c r="G14" s="39"/>
      <c r="H14" s="39"/>
      <c r="I14" s="39"/>
      <c r="J14" s="39"/>
      <c r="K14" s="39"/>
      <c r="L14" s="82"/>
      <c r="M14" s="83"/>
      <c r="N14" s="83"/>
      <c r="O14" s="83"/>
    </row>
    <row r="15" spans="1:24" s="75" customFormat="1" ht="21.75" customHeight="1" thickBot="1" x14ac:dyDescent="0.3">
      <c r="A15" s="542" t="s">
        <v>128</v>
      </c>
      <c r="B15" s="542"/>
      <c r="C15" s="144" t="s">
        <v>372</v>
      </c>
      <c r="D15" s="527"/>
      <c r="E15" s="527"/>
      <c r="F15" s="527"/>
      <c r="G15" s="39"/>
      <c r="H15" s="39"/>
      <c r="I15" s="39"/>
      <c r="J15" s="39"/>
      <c r="K15" s="39"/>
      <c r="L15" s="82"/>
      <c r="M15" s="83"/>
      <c r="N15" s="83"/>
      <c r="O15" s="83"/>
    </row>
    <row r="16" spans="1:24" s="75" customFormat="1" ht="21.75" customHeight="1" x14ac:dyDescent="0.25">
      <c r="A16" s="542"/>
      <c r="B16" s="542"/>
      <c r="C16" s="144" t="s">
        <v>377</v>
      </c>
      <c r="D16" s="527"/>
      <c r="E16" s="527"/>
      <c r="F16" s="527"/>
      <c r="G16" s="39"/>
      <c r="H16" s="39"/>
      <c r="I16" s="39"/>
      <c r="J16" s="39"/>
      <c r="K16" s="39"/>
      <c r="L16" s="82"/>
      <c r="M16" s="83"/>
      <c r="N16" s="83"/>
      <c r="O16" s="83"/>
    </row>
    <row r="17" spans="1:15" s="75" customFormat="1" ht="21.75" customHeight="1" thickBot="1" x14ac:dyDescent="0.3">
      <c r="A17" s="542"/>
      <c r="B17" s="542"/>
      <c r="C17" s="144" t="s">
        <v>382</v>
      </c>
      <c r="D17" s="527" t="s">
        <v>370</v>
      </c>
      <c r="E17" s="527"/>
      <c r="F17" s="527"/>
      <c r="G17" s="39"/>
      <c r="H17" s="39"/>
      <c r="I17" s="39"/>
      <c r="J17" s="39"/>
      <c r="K17" s="39"/>
      <c r="L17" s="82"/>
      <c r="M17" s="83"/>
      <c r="N17" s="83"/>
      <c r="O17" s="83"/>
    </row>
    <row r="18" spans="1:15" s="75" customFormat="1" ht="21.75" customHeight="1" x14ac:dyDescent="0.25">
      <c r="A18" s="39"/>
      <c r="B18" s="39"/>
      <c r="C18" s="39"/>
      <c r="D18" s="39"/>
      <c r="E18" s="39"/>
      <c r="F18" s="39"/>
      <c r="G18" s="39"/>
      <c r="H18" s="39"/>
      <c r="I18" s="39"/>
      <c r="J18" s="39"/>
      <c r="K18" s="39"/>
      <c r="L18" s="82"/>
      <c r="M18" s="83"/>
      <c r="N18" s="83"/>
      <c r="O18" s="83"/>
    </row>
    <row r="19" spans="1:15" s="56" customFormat="1" ht="16.5" customHeight="1" x14ac:dyDescent="0.2"/>
    <row r="20" spans="1:15" ht="5.25" customHeight="1" thickBot="1" x14ac:dyDescent="0.3"/>
    <row r="21" spans="1:15" ht="48" customHeight="1" thickBot="1" x14ac:dyDescent="0.3">
      <c r="A21" s="534" t="s">
        <v>567</v>
      </c>
      <c r="B21" s="534"/>
      <c r="C21" s="534"/>
      <c r="D21" s="534"/>
      <c r="E21" s="534"/>
      <c r="F21" s="534"/>
      <c r="G21" s="534"/>
      <c r="H21" s="534"/>
      <c r="I21" s="534"/>
      <c r="J21" s="534"/>
    </row>
    <row r="22" spans="1:15" ht="69.95" customHeight="1" thickBot="1" x14ac:dyDescent="0.3">
      <c r="A22" s="132" t="s">
        <v>141</v>
      </c>
      <c r="B22" s="505" t="s">
        <v>475</v>
      </c>
      <c r="C22" s="505"/>
      <c r="D22" s="505"/>
      <c r="E22" s="133" t="s">
        <v>192</v>
      </c>
      <c r="F22" s="134" t="s">
        <v>568</v>
      </c>
      <c r="G22" s="133" t="s">
        <v>194</v>
      </c>
      <c r="H22" s="544" t="s">
        <v>569</v>
      </c>
      <c r="I22" s="544"/>
      <c r="J22" s="554"/>
    </row>
    <row r="23" spans="1:15" ht="38.450000000000003" customHeight="1" thickBot="1" x14ac:dyDescent="0.3">
      <c r="A23" s="222" t="s">
        <v>196</v>
      </c>
      <c r="B23" s="505" t="s">
        <v>570</v>
      </c>
      <c r="C23" s="505"/>
      <c r="D23" s="505"/>
      <c r="E23" s="505"/>
      <c r="F23" s="505"/>
      <c r="G23" s="505"/>
      <c r="H23" s="505"/>
      <c r="I23" s="505"/>
      <c r="J23" s="506"/>
    </row>
    <row r="24" spans="1:15" ht="38.1" customHeight="1" thickBot="1" x14ac:dyDescent="0.3">
      <c r="A24" s="502" t="s">
        <v>198</v>
      </c>
      <c r="B24" s="135">
        <v>2024</v>
      </c>
      <c r="C24" s="136">
        <v>2025</v>
      </c>
      <c r="D24" s="136">
        <v>2026</v>
      </c>
      <c r="E24" s="136">
        <v>2027</v>
      </c>
      <c r="F24" s="137" t="s">
        <v>93</v>
      </c>
      <c r="G24" s="138" t="s">
        <v>200</v>
      </c>
      <c r="H24" s="503" t="s">
        <v>202</v>
      </c>
      <c r="I24" s="503"/>
      <c r="J24" s="504"/>
    </row>
    <row r="25" spans="1:15" ht="31.5" customHeight="1" thickBot="1" x14ac:dyDescent="0.3">
      <c r="A25" s="502"/>
      <c r="B25" s="208">
        <v>7.4999999999999997E-2</v>
      </c>
      <c r="C25" s="208" t="s">
        <v>571</v>
      </c>
      <c r="D25" s="139" t="s">
        <v>572</v>
      </c>
      <c r="E25" s="139" t="s">
        <v>573</v>
      </c>
      <c r="F25" s="140">
        <f>B25+C25+D25+E25</f>
        <v>0.75</v>
      </c>
      <c r="G25" s="209">
        <f>B25+C25</f>
        <v>0.3</v>
      </c>
      <c r="H25" s="505" t="s">
        <v>21</v>
      </c>
      <c r="I25" s="505"/>
      <c r="J25" s="506"/>
    </row>
    <row r="26" spans="1:15" ht="39" customHeight="1" thickBot="1" x14ac:dyDescent="0.3">
      <c r="A26" s="222"/>
      <c r="B26" s="507" t="s">
        <v>574</v>
      </c>
      <c r="C26" s="507"/>
      <c r="D26" s="507"/>
      <c r="E26" s="507"/>
      <c r="F26" s="507"/>
      <c r="G26" s="507"/>
      <c r="H26" s="507"/>
      <c r="I26" s="507"/>
      <c r="J26" s="508"/>
    </row>
    <row r="27" spans="1:15" s="58" customFormat="1" ht="58.15" customHeight="1" thickBot="1" x14ac:dyDescent="0.3">
      <c r="A27" s="502" t="s">
        <v>399</v>
      </c>
      <c r="B27" s="113" t="s">
        <v>400</v>
      </c>
      <c r="C27" s="132" t="s">
        <v>206</v>
      </c>
      <c r="D27" s="514" t="s">
        <v>208</v>
      </c>
      <c r="E27" s="514"/>
      <c r="F27" s="514" t="s">
        <v>210</v>
      </c>
      <c r="G27" s="514"/>
      <c r="H27" s="113" t="s">
        <v>212</v>
      </c>
      <c r="I27" s="112" t="s">
        <v>213</v>
      </c>
      <c r="J27" s="112" t="s">
        <v>215</v>
      </c>
    </row>
    <row r="28" spans="1:15" s="58" customFormat="1" ht="144" customHeight="1" thickBot="1" x14ac:dyDescent="0.3">
      <c r="A28" s="509"/>
      <c r="B28" s="515">
        <v>6.0000000000000001E-3</v>
      </c>
      <c r="C28" s="517">
        <v>6.0000000000000001E-3</v>
      </c>
      <c r="D28" s="498" t="s">
        <v>575</v>
      </c>
      <c r="E28" s="499"/>
      <c r="F28" s="498" t="s">
        <v>576</v>
      </c>
      <c r="G28" s="499"/>
      <c r="H28" s="518" t="s">
        <v>403</v>
      </c>
      <c r="I28" s="496" t="s">
        <v>577</v>
      </c>
      <c r="J28" s="518" t="s">
        <v>578</v>
      </c>
    </row>
    <row r="29" spans="1:15" ht="324.60000000000002" customHeight="1" x14ac:dyDescent="0.25">
      <c r="A29" s="509"/>
      <c r="B29" s="516"/>
      <c r="C29" s="516"/>
      <c r="D29" s="500"/>
      <c r="E29" s="501"/>
      <c r="F29" s="500"/>
      <c r="G29" s="501"/>
      <c r="H29" s="519"/>
      <c r="I29" s="497"/>
      <c r="J29" s="519"/>
    </row>
    <row r="30" spans="1:15" s="58" customFormat="1" ht="58.15" customHeight="1" thickBot="1" x14ac:dyDescent="0.3">
      <c r="A30" s="502" t="s">
        <v>405</v>
      </c>
      <c r="B30" s="307" t="s">
        <v>400</v>
      </c>
      <c r="C30" s="113" t="s">
        <v>206</v>
      </c>
      <c r="D30" s="514" t="s">
        <v>208</v>
      </c>
      <c r="E30" s="514"/>
      <c r="F30" s="514" t="s">
        <v>210</v>
      </c>
      <c r="G30" s="514"/>
      <c r="H30" s="302" t="s">
        <v>212</v>
      </c>
      <c r="I30" s="112" t="s">
        <v>213</v>
      </c>
      <c r="J30" s="356" t="s">
        <v>215</v>
      </c>
    </row>
    <row r="31" spans="1:15" s="58" customFormat="1" ht="148.9" customHeight="1" thickBot="1" x14ac:dyDescent="0.3">
      <c r="A31" s="509"/>
      <c r="B31" s="517">
        <v>1.4999999999999999E-2</v>
      </c>
      <c r="C31" s="517">
        <v>1.4999999999999999E-2</v>
      </c>
      <c r="D31" s="498" t="s">
        <v>579</v>
      </c>
      <c r="E31" s="499"/>
      <c r="F31" s="498" t="s">
        <v>580</v>
      </c>
      <c r="G31" s="499"/>
      <c r="H31" s="494" t="s">
        <v>403</v>
      </c>
      <c r="I31" s="496" t="s">
        <v>581</v>
      </c>
      <c r="J31" s="537" t="s">
        <v>578</v>
      </c>
    </row>
    <row r="32" spans="1:15" ht="378.6" customHeight="1" x14ac:dyDescent="0.25">
      <c r="A32" s="509"/>
      <c r="B32" s="516"/>
      <c r="C32" s="516"/>
      <c r="D32" s="500"/>
      <c r="E32" s="501"/>
      <c r="F32" s="500"/>
      <c r="G32" s="501"/>
      <c r="H32" s="495"/>
      <c r="I32" s="497"/>
      <c r="J32" s="538"/>
    </row>
    <row r="33" spans="1:10" s="58" customFormat="1" ht="58.15" customHeight="1" x14ac:dyDescent="0.25">
      <c r="A33" s="502" t="s">
        <v>409</v>
      </c>
      <c r="B33" s="307" t="s">
        <v>400</v>
      </c>
      <c r="C33" s="113" t="s">
        <v>206</v>
      </c>
      <c r="D33" s="509" t="s">
        <v>208</v>
      </c>
      <c r="E33" s="509"/>
      <c r="F33" s="510" t="s">
        <v>210</v>
      </c>
      <c r="G33" s="511"/>
      <c r="H33" s="474" t="s">
        <v>212</v>
      </c>
      <c r="I33" s="468" t="s">
        <v>213</v>
      </c>
      <c r="J33" s="474" t="s">
        <v>215</v>
      </c>
    </row>
    <row r="34" spans="1:10" ht="192.75" customHeight="1" x14ac:dyDescent="0.2">
      <c r="A34" s="509"/>
      <c r="B34" s="450">
        <v>2.3E-2</v>
      </c>
      <c r="C34" s="484">
        <v>2.3E-2</v>
      </c>
      <c r="D34" s="512" t="s">
        <v>582</v>
      </c>
      <c r="E34" s="513"/>
      <c r="F34" s="532" t="s">
        <v>808</v>
      </c>
      <c r="G34" s="533"/>
      <c r="H34" s="485" t="s">
        <v>403</v>
      </c>
      <c r="I34" s="210" t="s">
        <v>583</v>
      </c>
      <c r="J34" s="211" t="s">
        <v>578</v>
      </c>
    </row>
    <row r="35" spans="1:10" s="58" customFormat="1" ht="58.15" customHeight="1" thickBot="1" x14ac:dyDescent="0.3">
      <c r="A35" s="502" t="s">
        <v>413</v>
      </c>
      <c r="B35" s="307" t="s">
        <v>400</v>
      </c>
      <c r="C35" s="220" t="s">
        <v>206</v>
      </c>
      <c r="D35" s="522" t="s">
        <v>208</v>
      </c>
      <c r="E35" s="522"/>
      <c r="F35" s="530" t="s">
        <v>210</v>
      </c>
      <c r="G35" s="531"/>
      <c r="H35" s="483" t="s">
        <v>212</v>
      </c>
      <c r="I35" s="112" t="s">
        <v>213</v>
      </c>
      <c r="J35" s="112" t="s">
        <v>215</v>
      </c>
    </row>
    <row r="36" spans="1:10" ht="16.5" thickBot="1" x14ac:dyDescent="0.3">
      <c r="A36" s="509"/>
      <c r="B36" s="450">
        <v>2.3E-2</v>
      </c>
      <c r="C36" s="447"/>
      <c r="D36" s="572"/>
      <c r="E36" s="572"/>
      <c r="F36" s="492"/>
      <c r="G36" s="493"/>
      <c r="H36" s="482"/>
      <c r="I36" s="142"/>
      <c r="J36" s="301"/>
    </row>
    <row r="37" spans="1:10" s="58" customFormat="1" ht="58.15" customHeight="1" thickBot="1" x14ac:dyDescent="0.3">
      <c r="A37" s="502" t="s">
        <v>414</v>
      </c>
      <c r="B37" s="307" t="s">
        <v>400</v>
      </c>
      <c r="C37" s="113" t="s">
        <v>206</v>
      </c>
      <c r="D37" s="514" t="s">
        <v>208</v>
      </c>
      <c r="E37" s="514"/>
      <c r="F37" s="522" t="s">
        <v>210</v>
      </c>
      <c r="G37" s="529"/>
      <c r="H37" s="113" t="s">
        <v>212</v>
      </c>
      <c r="I37" s="112" t="s">
        <v>213</v>
      </c>
      <c r="J37" s="356" t="s">
        <v>215</v>
      </c>
    </row>
    <row r="38" spans="1:10" ht="15.75" x14ac:dyDescent="0.25">
      <c r="A38" s="509"/>
      <c r="B38" s="450">
        <v>2.3E-2</v>
      </c>
      <c r="C38" s="448"/>
      <c r="D38" s="523"/>
      <c r="E38" s="523"/>
      <c r="F38" s="480"/>
      <c r="G38" s="479"/>
      <c r="H38" s="143"/>
      <c r="I38" s="357"/>
      <c r="J38" s="355"/>
    </row>
    <row r="39" spans="1:10" s="58" customFormat="1" ht="58.15" customHeight="1" x14ac:dyDescent="0.25">
      <c r="A39" s="502" t="s">
        <v>415</v>
      </c>
      <c r="B39" s="307" t="s">
        <v>400</v>
      </c>
      <c r="C39" s="113" t="s">
        <v>206</v>
      </c>
      <c r="D39" s="509" t="s">
        <v>208</v>
      </c>
      <c r="E39" s="509"/>
      <c r="F39" s="509" t="s">
        <v>210</v>
      </c>
      <c r="G39" s="528"/>
      <c r="H39" s="112" t="s">
        <v>212</v>
      </c>
      <c r="I39" s="112" t="s">
        <v>213</v>
      </c>
      <c r="J39" s="188" t="s">
        <v>215</v>
      </c>
    </row>
    <row r="40" spans="1:10" ht="15.75" x14ac:dyDescent="0.25">
      <c r="A40" s="509"/>
      <c r="B40" s="450">
        <v>2.3E-2</v>
      </c>
      <c r="C40" s="449"/>
      <c r="D40" s="520"/>
      <c r="E40" s="521"/>
      <c r="F40" s="480"/>
      <c r="G40" s="475"/>
      <c r="H40" s="143"/>
      <c r="I40" s="357"/>
      <c r="J40" s="355"/>
    </row>
    <row r="41" spans="1:10" ht="58.15" customHeight="1" x14ac:dyDescent="0.25">
      <c r="A41" s="509" t="s">
        <v>416</v>
      </c>
      <c r="B41" s="192" t="s">
        <v>400</v>
      </c>
      <c r="C41" s="188" t="s">
        <v>206</v>
      </c>
      <c r="D41" s="522" t="s">
        <v>208</v>
      </c>
      <c r="E41" s="522"/>
      <c r="F41" s="514" t="s">
        <v>210</v>
      </c>
      <c r="G41" s="514"/>
      <c r="H41" s="113" t="s">
        <v>212</v>
      </c>
      <c r="I41" s="112" t="s">
        <v>213</v>
      </c>
      <c r="J41" s="112" t="s">
        <v>215</v>
      </c>
    </row>
    <row r="42" spans="1:10" ht="15.75" x14ac:dyDescent="0.25">
      <c r="A42" s="509"/>
      <c r="B42" s="450">
        <v>2.3E-2</v>
      </c>
      <c r="C42" s="191"/>
      <c r="D42" s="535"/>
      <c r="E42" s="536"/>
      <c r="F42" s="480"/>
      <c r="G42" s="475"/>
      <c r="H42" s="218"/>
      <c r="I42" s="366"/>
      <c r="J42" s="355"/>
    </row>
    <row r="43" spans="1:10" ht="58.15" customHeight="1" x14ac:dyDescent="0.25">
      <c r="A43" s="509" t="s">
        <v>417</v>
      </c>
      <c r="B43" s="192" t="s">
        <v>400</v>
      </c>
      <c r="C43" s="188" t="s">
        <v>206</v>
      </c>
      <c r="D43" s="514" t="s">
        <v>208</v>
      </c>
      <c r="E43" s="514"/>
      <c r="F43" s="514" t="s">
        <v>210</v>
      </c>
      <c r="G43" s="514"/>
      <c r="H43" s="113" t="s">
        <v>212</v>
      </c>
      <c r="I43" s="112" t="s">
        <v>213</v>
      </c>
      <c r="J43" s="112" t="s">
        <v>215</v>
      </c>
    </row>
    <row r="44" spans="1:10" ht="15.75" x14ac:dyDescent="0.25">
      <c r="A44" s="509"/>
      <c r="B44" s="450">
        <v>2.3E-2</v>
      </c>
      <c r="C44" s="191"/>
      <c r="D44" s="586"/>
      <c r="E44" s="587"/>
      <c r="F44" s="480"/>
      <c r="G44" s="476"/>
      <c r="H44" s="367"/>
      <c r="I44" s="368"/>
      <c r="J44" s="303"/>
    </row>
    <row r="45" spans="1:10" ht="58.15" customHeight="1" x14ac:dyDescent="0.25">
      <c r="A45" s="565" t="s">
        <v>418</v>
      </c>
      <c r="B45" s="192" t="s">
        <v>400</v>
      </c>
      <c r="C45" s="188" t="s">
        <v>206</v>
      </c>
      <c r="D45" s="514" t="s">
        <v>208</v>
      </c>
      <c r="E45" s="514"/>
      <c r="F45" s="514" t="s">
        <v>210</v>
      </c>
      <c r="G45" s="514"/>
      <c r="H45" s="113" t="s">
        <v>212</v>
      </c>
      <c r="I45" s="112" t="s">
        <v>213</v>
      </c>
      <c r="J45" s="112" t="s">
        <v>215</v>
      </c>
    </row>
    <row r="46" spans="1:10" ht="15.75" x14ac:dyDescent="0.25">
      <c r="A46" s="511"/>
      <c r="B46" s="517">
        <v>0.03</v>
      </c>
      <c r="C46" s="566"/>
      <c r="D46" s="568"/>
      <c r="E46" s="569"/>
      <c r="F46" s="480"/>
      <c r="G46" s="477"/>
      <c r="H46" s="551"/>
      <c r="I46" s="496"/>
      <c r="J46" s="518"/>
    </row>
    <row r="47" spans="1:10" ht="15.75" x14ac:dyDescent="0.25">
      <c r="A47" s="522"/>
      <c r="B47" s="516"/>
      <c r="C47" s="567"/>
      <c r="D47" s="570"/>
      <c r="E47" s="571"/>
      <c r="F47" s="481"/>
      <c r="G47" s="478"/>
      <c r="H47" s="553"/>
      <c r="I47" s="497"/>
      <c r="J47" s="519"/>
    </row>
    <row r="48" spans="1:10" ht="58.15" customHeight="1" x14ac:dyDescent="0.25">
      <c r="A48" s="565" t="s">
        <v>419</v>
      </c>
      <c r="B48" s="192" t="s">
        <v>400</v>
      </c>
      <c r="C48" s="188" t="s">
        <v>206</v>
      </c>
      <c r="D48" s="514" t="s">
        <v>208</v>
      </c>
      <c r="E48" s="514"/>
      <c r="F48" s="514" t="s">
        <v>210</v>
      </c>
      <c r="G48" s="514"/>
      <c r="H48" s="113" t="s">
        <v>212</v>
      </c>
      <c r="I48" s="112" t="s">
        <v>213</v>
      </c>
      <c r="J48" s="112" t="s">
        <v>215</v>
      </c>
    </row>
    <row r="49" spans="1:36" ht="14.1" customHeight="1" x14ac:dyDescent="0.25">
      <c r="A49" s="511"/>
      <c r="B49" s="517">
        <v>0.03</v>
      </c>
      <c r="C49" s="566"/>
      <c r="D49" s="582"/>
      <c r="E49" s="583"/>
      <c r="F49" s="582"/>
      <c r="G49" s="583"/>
      <c r="H49" s="387"/>
      <c r="I49" s="573"/>
      <c r="J49" s="590"/>
    </row>
    <row r="50" spans="1:36" ht="14.45" customHeight="1" thickBot="1" x14ac:dyDescent="0.3">
      <c r="A50" s="522"/>
      <c r="B50" s="516"/>
      <c r="C50" s="567"/>
      <c r="D50" s="584"/>
      <c r="E50" s="585"/>
      <c r="F50" s="588"/>
      <c r="G50" s="589"/>
      <c r="H50" s="388"/>
      <c r="I50" s="574"/>
      <c r="J50" s="591"/>
    </row>
    <row r="51" spans="1:36" ht="58.15" customHeight="1" thickBot="1" x14ac:dyDescent="0.3">
      <c r="A51" s="509" t="s">
        <v>420</v>
      </c>
      <c r="B51" s="435" t="s">
        <v>400</v>
      </c>
      <c r="C51" s="188" t="s">
        <v>206</v>
      </c>
      <c r="D51" s="514" t="s">
        <v>208</v>
      </c>
      <c r="E51" s="514"/>
      <c r="F51" s="514" t="s">
        <v>210</v>
      </c>
      <c r="G51" s="592"/>
      <c r="H51" s="113" t="s">
        <v>212</v>
      </c>
      <c r="I51" s="112" t="s">
        <v>213</v>
      </c>
      <c r="J51" s="112" t="s">
        <v>215</v>
      </c>
    </row>
    <row r="52" spans="1:36" x14ac:dyDescent="0.25">
      <c r="A52" s="511"/>
      <c r="B52" s="517">
        <v>0.03</v>
      </c>
      <c r="C52" s="576"/>
      <c r="D52" s="578"/>
      <c r="E52" s="579"/>
      <c r="F52" s="547"/>
      <c r="G52" s="548"/>
      <c r="H52" s="551"/>
      <c r="I52" s="573"/>
      <c r="J52" s="496"/>
    </row>
    <row r="53" spans="1:36" ht="15" thickBot="1" x14ac:dyDescent="0.3">
      <c r="A53" s="522"/>
      <c r="B53" s="516"/>
      <c r="C53" s="577"/>
      <c r="D53" s="580"/>
      <c r="E53" s="581"/>
      <c r="F53" s="549"/>
      <c r="G53" s="550"/>
      <c r="H53" s="553"/>
      <c r="I53" s="574"/>
      <c r="J53" s="497"/>
    </row>
    <row r="54" spans="1:36" ht="58.15" customHeight="1" x14ac:dyDescent="0.25">
      <c r="A54" s="509" t="s">
        <v>421</v>
      </c>
      <c r="B54" s="192" t="s">
        <v>400</v>
      </c>
      <c r="C54" s="188" t="s">
        <v>206</v>
      </c>
      <c r="D54" s="514" t="s">
        <v>208</v>
      </c>
      <c r="E54" s="514"/>
      <c r="F54" s="514" t="s">
        <v>210</v>
      </c>
      <c r="G54" s="543"/>
      <c r="H54" s="113" t="s">
        <v>212</v>
      </c>
      <c r="I54" s="112" t="s">
        <v>213</v>
      </c>
      <c r="J54" s="112" t="s">
        <v>215</v>
      </c>
    </row>
    <row r="55" spans="1:36" ht="27.95" customHeight="1" x14ac:dyDescent="0.25">
      <c r="A55" s="514"/>
      <c r="B55" s="450">
        <v>1.35E-2</v>
      </c>
      <c r="C55" s="191"/>
      <c r="D55" s="544"/>
      <c r="E55" s="545"/>
      <c r="F55" s="544"/>
      <c r="G55" s="546"/>
      <c r="H55" s="218"/>
      <c r="I55" s="370"/>
      <c r="J55" s="303"/>
    </row>
    <row r="56" spans="1:36" x14ac:dyDescent="0.25">
      <c r="B56" s="397">
        <f>B28+B31+B34+B36+B38+B40+B42+B44+B46+B49+B52+B55</f>
        <v>0.26249999999999996</v>
      </c>
      <c r="C56" s="396"/>
    </row>
    <row r="57" spans="1:36" s="201" customForma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row>
    <row r="60" spans="1:36" ht="23.25" x14ac:dyDescent="0.25">
      <c r="A60" s="575" t="s">
        <v>584</v>
      </c>
      <c r="B60" s="59" t="s">
        <v>367</v>
      </c>
      <c r="C60" s="59" t="s">
        <v>368</v>
      </c>
      <c r="D60" s="59" t="s">
        <v>369</v>
      </c>
      <c r="E60" s="59" t="s">
        <v>371</v>
      </c>
      <c r="F60" s="59" t="s">
        <v>373</v>
      </c>
      <c r="G60" s="59" t="s">
        <v>374</v>
      </c>
      <c r="H60" s="59" t="s">
        <v>375</v>
      </c>
      <c r="I60" s="59" t="s">
        <v>376</v>
      </c>
      <c r="J60" s="59" t="s">
        <v>378</v>
      </c>
      <c r="K60" s="59" t="s">
        <v>379</v>
      </c>
      <c r="L60" s="59" t="s">
        <v>380</v>
      </c>
      <c r="M60" s="59" t="s">
        <v>381</v>
      </c>
    </row>
    <row r="61" spans="1:36" ht="24.75" customHeight="1" x14ac:dyDescent="0.25">
      <c r="A61" s="575"/>
      <c r="B61" s="466">
        <v>6.0000000000000001E-3</v>
      </c>
      <c r="C61" s="466">
        <f>C31</f>
        <v>1.4999999999999999E-2</v>
      </c>
      <c r="D61" s="217">
        <v>2.3E-2</v>
      </c>
      <c r="E61" s="217">
        <f>C36</f>
        <v>0</v>
      </c>
      <c r="F61" s="217">
        <f>C38</f>
        <v>0</v>
      </c>
      <c r="G61" s="217">
        <f>C40</f>
        <v>0</v>
      </c>
      <c r="H61" s="217">
        <f>C42</f>
        <v>0</v>
      </c>
      <c r="I61" s="217">
        <f>C44</f>
        <v>0</v>
      </c>
      <c r="J61" s="217">
        <f>C46</f>
        <v>0</v>
      </c>
      <c r="K61" s="217">
        <f>C49</f>
        <v>0</v>
      </c>
      <c r="L61" s="217">
        <f>C52</f>
        <v>0</v>
      </c>
      <c r="M61" s="60">
        <f>C55</f>
        <v>0</v>
      </c>
    </row>
    <row r="62" spans="1:36" s="201" customFormat="1" ht="24.75" customHeight="1" x14ac:dyDescent="0.25">
      <c r="A62" s="39"/>
      <c r="B62" s="46"/>
      <c r="C62" s="46"/>
      <c r="D62" s="46"/>
      <c r="E62" s="46"/>
      <c r="F62" s="46"/>
      <c r="G62" s="46"/>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row>
    <row r="63" spans="1:36" s="202" customFormat="1" ht="30" customHeight="1" thickBot="1" x14ac:dyDescent="0.3">
      <c r="A63" s="39"/>
      <c r="B63" s="39"/>
      <c r="C63" s="39"/>
      <c r="D63" s="39"/>
      <c r="E63" s="39"/>
      <c r="F63" s="39"/>
      <c r="G63" s="39"/>
      <c r="H63" s="39"/>
      <c r="I63" s="39"/>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row>
    <row r="64" spans="1:36" ht="66.599999999999994" customHeight="1" thickBot="1" x14ac:dyDescent="0.3">
      <c r="A64" s="249" t="s">
        <v>585</v>
      </c>
      <c r="B64" s="250" t="s">
        <v>586</v>
      </c>
      <c r="C64" s="148"/>
      <c r="D64" s="369" t="s">
        <v>587</v>
      </c>
      <c r="E64" s="250" t="s">
        <v>586</v>
      </c>
      <c r="F64" s="148"/>
      <c r="G64" s="369" t="s">
        <v>588</v>
      </c>
      <c r="H64" s="250" t="s">
        <v>589</v>
      </c>
      <c r="I64" s="221"/>
      <c r="J64" s="143"/>
    </row>
    <row r="65" spans="1:10" ht="15" x14ac:dyDescent="0.25">
      <c r="A65" s="251"/>
      <c r="B65" s="250" t="s">
        <v>590</v>
      </c>
      <c r="C65" s="148" t="s">
        <v>591</v>
      </c>
      <c r="D65" s="252"/>
      <c r="E65" s="250" t="s">
        <v>590</v>
      </c>
      <c r="F65" s="148" t="s">
        <v>592</v>
      </c>
      <c r="G65" s="252"/>
      <c r="H65" s="250" t="s">
        <v>593</v>
      </c>
      <c r="I65" s="253"/>
      <c r="J65" s="143"/>
    </row>
    <row r="66" spans="1:10" ht="37.15" customHeight="1" x14ac:dyDescent="0.25">
      <c r="A66" s="251"/>
      <c r="B66" s="250" t="s">
        <v>594</v>
      </c>
      <c r="C66" s="196" t="s">
        <v>595</v>
      </c>
      <c r="D66" s="252"/>
      <c r="E66" s="250" t="s">
        <v>594</v>
      </c>
      <c r="F66" s="196" t="s">
        <v>596</v>
      </c>
      <c r="G66" s="252"/>
      <c r="H66" s="250" t="s">
        <v>597</v>
      </c>
      <c r="I66" s="253"/>
      <c r="J66" s="143"/>
    </row>
    <row r="67" spans="1:10" ht="39.75" customHeight="1" x14ac:dyDescent="0.25">
      <c r="A67" s="251"/>
      <c r="B67" s="250" t="s">
        <v>586</v>
      </c>
      <c r="C67" s="148"/>
      <c r="D67" s="252"/>
      <c r="E67" s="250" t="s">
        <v>586</v>
      </c>
      <c r="F67" s="148"/>
      <c r="G67" s="252"/>
      <c r="H67" s="250" t="s">
        <v>589</v>
      </c>
      <c r="I67" s="221"/>
      <c r="J67" s="143"/>
    </row>
    <row r="68" spans="1:10" ht="15" x14ac:dyDescent="0.25">
      <c r="A68" s="251"/>
      <c r="B68" s="250" t="s">
        <v>590</v>
      </c>
      <c r="C68" s="148" t="s">
        <v>598</v>
      </c>
      <c r="D68" s="252"/>
      <c r="E68" s="250" t="s">
        <v>590</v>
      </c>
      <c r="F68" s="148"/>
      <c r="G68" s="252"/>
      <c r="H68" s="250" t="s">
        <v>593</v>
      </c>
      <c r="I68" s="221"/>
      <c r="J68" s="143"/>
    </row>
    <row r="69" spans="1:10" ht="34.5" customHeight="1" x14ac:dyDescent="0.25">
      <c r="A69" s="254"/>
      <c r="B69" s="250" t="s">
        <v>594</v>
      </c>
      <c r="C69" s="148" t="s">
        <v>599</v>
      </c>
      <c r="D69" s="255"/>
      <c r="E69" s="250" t="s">
        <v>594</v>
      </c>
      <c r="F69" s="196"/>
      <c r="G69" s="255"/>
      <c r="H69" s="250" t="s">
        <v>597</v>
      </c>
      <c r="I69" s="221"/>
      <c r="J69" s="143"/>
    </row>
  </sheetData>
  <mergeCells count="106">
    <mergeCell ref="D44:E44"/>
    <mergeCell ref="D45:E45"/>
    <mergeCell ref="F45:G45"/>
    <mergeCell ref="H52:H53"/>
    <mergeCell ref="I52:I53"/>
    <mergeCell ref="J52:J53"/>
    <mergeCell ref="I46:I47"/>
    <mergeCell ref="J46:J47"/>
    <mergeCell ref="F49:G50"/>
    <mergeCell ref="F48:G48"/>
    <mergeCell ref="J49:J50"/>
    <mergeCell ref="F51:G51"/>
    <mergeCell ref="A60:A61"/>
    <mergeCell ref="D51:E51"/>
    <mergeCell ref="A54:A55"/>
    <mergeCell ref="D54:E54"/>
    <mergeCell ref="A51:A53"/>
    <mergeCell ref="B52:B53"/>
    <mergeCell ref="C52:C53"/>
    <mergeCell ref="D52:E53"/>
    <mergeCell ref="C49:C50"/>
    <mergeCell ref="D49:E50"/>
    <mergeCell ref="A48:A50"/>
    <mergeCell ref="B49:B50"/>
    <mergeCell ref="D48:E48"/>
    <mergeCell ref="A15:B17"/>
    <mergeCell ref="F54:G54"/>
    <mergeCell ref="D55:E55"/>
    <mergeCell ref="F55:G55"/>
    <mergeCell ref="F52:G53"/>
    <mergeCell ref="A1:A4"/>
    <mergeCell ref="B23:J23"/>
    <mergeCell ref="A6:A9"/>
    <mergeCell ref="H22:J22"/>
    <mergeCell ref="A11:A13"/>
    <mergeCell ref="B1:H1"/>
    <mergeCell ref="B2:H2"/>
    <mergeCell ref="B3:H3"/>
    <mergeCell ref="D15:F15"/>
    <mergeCell ref="D16:F16"/>
    <mergeCell ref="B4:H4"/>
    <mergeCell ref="B22:D22"/>
    <mergeCell ref="A45:A47"/>
    <mergeCell ref="B46:B47"/>
    <mergeCell ref="C46:C47"/>
    <mergeCell ref="D46:E47"/>
    <mergeCell ref="D36:E36"/>
    <mergeCell ref="H46:H47"/>
    <mergeCell ref="I49:I50"/>
    <mergeCell ref="J1:L1"/>
    <mergeCell ref="J2:L2"/>
    <mergeCell ref="J3:L3"/>
    <mergeCell ref="J4:L4"/>
    <mergeCell ref="D17:F17"/>
    <mergeCell ref="F43:G43"/>
    <mergeCell ref="F41:G41"/>
    <mergeCell ref="F39:G39"/>
    <mergeCell ref="F37:G37"/>
    <mergeCell ref="F35:G35"/>
    <mergeCell ref="F34:G34"/>
    <mergeCell ref="A21:J21"/>
    <mergeCell ref="A35:A36"/>
    <mergeCell ref="A41:A42"/>
    <mergeCell ref="D41:E41"/>
    <mergeCell ref="D42:E42"/>
    <mergeCell ref="J31:J32"/>
    <mergeCell ref="A43:A44"/>
    <mergeCell ref="D43:E43"/>
    <mergeCell ref="H28:H29"/>
    <mergeCell ref="B6:H9"/>
    <mergeCell ref="I6:I9"/>
    <mergeCell ref="J6:J9"/>
    <mergeCell ref="F28:G29"/>
    <mergeCell ref="B31:B32"/>
    <mergeCell ref="C31:C32"/>
    <mergeCell ref="A37:A38"/>
    <mergeCell ref="D37:E37"/>
    <mergeCell ref="A39:A40"/>
    <mergeCell ref="D39:E39"/>
    <mergeCell ref="D40:E40"/>
    <mergeCell ref="D35:E35"/>
    <mergeCell ref="D38:E38"/>
    <mergeCell ref="F36:G36"/>
    <mergeCell ref="H31:H32"/>
    <mergeCell ref="I31:I32"/>
    <mergeCell ref="D31:E32"/>
    <mergeCell ref="F31:G32"/>
    <mergeCell ref="A24:A25"/>
    <mergeCell ref="H24:J24"/>
    <mergeCell ref="H25:J25"/>
    <mergeCell ref="B26:J26"/>
    <mergeCell ref="A33:A34"/>
    <mergeCell ref="D33:E33"/>
    <mergeCell ref="F33:G33"/>
    <mergeCell ref="D34:E34"/>
    <mergeCell ref="F27:G27"/>
    <mergeCell ref="A30:A32"/>
    <mergeCell ref="D30:E30"/>
    <mergeCell ref="F30:G30"/>
    <mergeCell ref="A27:A29"/>
    <mergeCell ref="D27:E27"/>
    <mergeCell ref="B28:B29"/>
    <mergeCell ref="C28:C29"/>
    <mergeCell ref="I28:I29"/>
    <mergeCell ref="J28:J29"/>
    <mergeCell ref="D28:E29"/>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D15" zoomScale="70" zoomScaleNormal="70" workbookViewId="0">
      <selection activeCell="J18" sqref="J18:K2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75" customFormat="1" ht="32.25" customHeight="1" thickBot="1" x14ac:dyDescent="0.3">
      <c r="A1" s="770"/>
      <c r="B1" s="556" t="s">
        <v>357</v>
      </c>
      <c r="C1" s="557"/>
      <c r="D1" s="557"/>
      <c r="E1" s="557"/>
      <c r="F1" s="557"/>
      <c r="G1" s="557"/>
      <c r="H1" s="557"/>
      <c r="I1" s="558"/>
      <c r="J1" s="524" t="s">
        <v>358</v>
      </c>
      <c r="K1" s="525"/>
      <c r="L1" s="526"/>
    </row>
    <row r="2" spans="1:24" s="75" customFormat="1" ht="30.75" customHeight="1" thickBot="1" x14ac:dyDescent="0.3">
      <c r="A2" s="771"/>
      <c r="B2" s="559" t="s">
        <v>359</v>
      </c>
      <c r="C2" s="560"/>
      <c r="D2" s="560"/>
      <c r="E2" s="560"/>
      <c r="F2" s="560"/>
      <c r="G2" s="560"/>
      <c r="H2" s="560"/>
      <c r="I2" s="561"/>
      <c r="J2" s="524" t="s">
        <v>360</v>
      </c>
      <c r="K2" s="525"/>
      <c r="L2" s="526"/>
    </row>
    <row r="3" spans="1:24" s="75" customFormat="1" ht="24" customHeight="1" thickBot="1" x14ac:dyDescent="0.3">
      <c r="A3" s="771"/>
      <c r="B3" s="559" t="s">
        <v>120</v>
      </c>
      <c r="C3" s="560"/>
      <c r="D3" s="560"/>
      <c r="E3" s="560"/>
      <c r="F3" s="560"/>
      <c r="G3" s="560"/>
      <c r="H3" s="560"/>
      <c r="I3" s="561"/>
      <c r="J3" s="524" t="s">
        <v>361</v>
      </c>
      <c r="K3" s="525"/>
      <c r="L3" s="526"/>
    </row>
    <row r="4" spans="1:24" s="75" customFormat="1" ht="21.75" customHeight="1" thickBot="1" x14ac:dyDescent="0.3">
      <c r="A4" s="772"/>
      <c r="B4" s="562" t="s">
        <v>600</v>
      </c>
      <c r="C4" s="563"/>
      <c r="D4" s="563"/>
      <c r="E4" s="563"/>
      <c r="F4" s="563"/>
      <c r="G4" s="563"/>
      <c r="H4" s="563"/>
      <c r="I4" s="564"/>
      <c r="J4" s="524" t="s">
        <v>601</v>
      </c>
      <c r="K4" s="525"/>
      <c r="L4" s="526"/>
    </row>
    <row r="5" spans="1:24" s="75" customFormat="1" ht="21.75" customHeight="1" x14ac:dyDescent="0.25">
      <c r="A5" s="76"/>
      <c r="B5" s="77"/>
      <c r="C5" s="77"/>
      <c r="D5" s="77"/>
      <c r="E5" s="77"/>
      <c r="F5" s="77"/>
      <c r="G5" s="77"/>
      <c r="H5" s="77"/>
      <c r="I5" s="77"/>
      <c r="J5" s="78"/>
      <c r="K5" s="78"/>
      <c r="L5" s="78"/>
    </row>
    <row r="6" spans="1:24" ht="9" customHeight="1" x14ac:dyDescent="0.25">
      <c r="A6" s="540" t="s">
        <v>124</v>
      </c>
      <c r="B6" s="539" t="s">
        <v>365</v>
      </c>
      <c r="C6" s="539"/>
      <c r="D6" s="539"/>
      <c r="E6" s="539"/>
      <c r="F6" s="539"/>
      <c r="G6" s="539"/>
      <c r="H6" s="539"/>
      <c r="I6" s="539"/>
      <c r="J6" s="539"/>
      <c r="K6" s="540" t="s">
        <v>366</v>
      </c>
      <c r="L6" s="541">
        <v>2024110010289</v>
      </c>
      <c r="M6" s="43"/>
      <c r="N6" s="43"/>
      <c r="O6" s="43"/>
      <c r="P6" s="43"/>
      <c r="Q6" s="43"/>
      <c r="R6" s="43"/>
      <c r="S6" s="43"/>
      <c r="T6" s="43"/>
      <c r="U6" s="43"/>
      <c r="V6" s="43"/>
      <c r="W6" s="43"/>
      <c r="X6" s="43"/>
    </row>
    <row r="7" spans="1:24" ht="9" customHeight="1" x14ac:dyDescent="0.25">
      <c r="A7" s="540"/>
      <c r="B7" s="539"/>
      <c r="C7" s="539"/>
      <c r="D7" s="539"/>
      <c r="E7" s="539"/>
      <c r="F7" s="539"/>
      <c r="G7" s="539"/>
      <c r="H7" s="539"/>
      <c r="I7" s="539"/>
      <c r="J7" s="539"/>
      <c r="K7" s="540"/>
      <c r="L7" s="541"/>
      <c r="M7" s="43"/>
      <c r="N7" s="43"/>
      <c r="O7" s="43"/>
      <c r="P7" s="43"/>
      <c r="Q7" s="43"/>
      <c r="R7" s="43"/>
      <c r="S7" s="43"/>
      <c r="T7" s="43"/>
      <c r="U7" s="43"/>
      <c r="V7" s="43"/>
      <c r="W7" s="43"/>
      <c r="X7" s="43"/>
    </row>
    <row r="8" spans="1:24" ht="9" customHeight="1" x14ac:dyDescent="0.25">
      <c r="A8" s="540"/>
      <c r="B8" s="539"/>
      <c r="C8" s="539"/>
      <c r="D8" s="539"/>
      <c r="E8" s="539"/>
      <c r="F8" s="539"/>
      <c r="G8" s="539"/>
      <c r="H8" s="539"/>
      <c r="I8" s="539"/>
      <c r="J8" s="539"/>
      <c r="K8" s="540"/>
      <c r="L8" s="541"/>
      <c r="M8" s="43"/>
      <c r="N8" s="43"/>
      <c r="O8" s="43"/>
      <c r="P8" s="43"/>
      <c r="Q8" s="43"/>
      <c r="R8" s="43"/>
      <c r="S8" s="43"/>
      <c r="T8" s="43"/>
      <c r="U8" s="43"/>
      <c r="V8" s="43"/>
      <c r="W8" s="43"/>
      <c r="X8" s="43"/>
    </row>
    <row r="9" spans="1:24" ht="9" customHeight="1" x14ac:dyDescent="0.25">
      <c r="A9" s="540"/>
      <c r="B9" s="539"/>
      <c r="C9" s="539"/>
      <c r="D9" s="539"/>
      <c r="E9" s="539"/>
      <c r="F9" s="539"/>
      <c r="G9" s="539"/>
      <c r="H9" s="539"/>
      <c r="I9" s="539"/>
      <c r="J9" s="539"/>
      <c r="K9" s="540"/>
      <c r="L9" s="541"/>
      <c r="M9" s="43"/>
      <c r="N9" s="43"/>
      <c r="O9" s="43"/>
      <c r="P9" s="43"/>
      <c r="Q9" s="43"/>
      <c r="R9" s="43"/>
      <c r="S9" s="43"/>
      <c r="T9" s="43"/>
      <c r="U9" s="43"/>
      <c r="V9" s="43"/>
      <c r="W9" s="43"/>
      <c r="X9" s="43"/>
    </row>
    <row r="10" spans="1:24" s="75" customFormat="1" ht="21.75" customHeight="1" thickBot="1" x14ac:dyDescent="0.3">
      <c r="A10" s="76"/>
      <c r="B10" s="77"/>
      <c r="C10" s="77"/>
      <c r="D10" s="77"/>
      <c r="E10" s="77"/>
      <c r="F10" s="77"/>
      <c r="G10" s="77"/>
      <c r="H10" s="77"/>
      <c r="I10" s="77"/>
      <c r="J10" s="77"/>
      <c r="K10" s="77"/>
      <c r="L10" s="77"/>
      <c r="M10" s="78"/>
      <c r="N10" s="78"/>
      <c r="O10" s="78"/>
    </row>
    <row r="11" spans="1:24" s="75" customFormat="1" ht="21.75" customHeight="1" x14ac:dyDescent="0.25">
      <c r="A11" s="995" t="s">
        <v>126</v>
      </c>
      <c r="B11" s="145" t="s">
        <v>367</v>
      </c>
      <c r="C11" s="114"/>
      <c r="D11" s="145" t="s">
        <v>368</v>
      </c>
      <c r="E11" s="114"/>
      <c r="F11" s="145" t="s">
        <v>369</v>
      </c>
      <c r="G11" s="114" t="s">
        <v>370</v>
      </c>
      <c r="H11" s="145" t="s">
        <v>371</v>
      </c>
      <c r="I11" s="115"/>
      <c r="J11" s="999" t="s">
        <v>128</v>
      </c>
      <c r="K11" s="144" t="s">
        <v>372</v>
      </c>
      <c r="L11" s="187"/>
      <c r="M11" s="1006"/>
      <c r="N11" s="1006"/>
      <c r="O11" s="1006"/>
    </row>
    <row r="12" spans="1:24" s="75" customFormat="1" ht="21.75" customHeight="1" x14ac:dyDescent="0.25">
      <c r="A12" s="995"/>
      <c r="B12" s="146" t="s">
        <v>373</v>
      </c>
      <c r="C12" s="116"/>
      <c r="D12" s="145" t="s">
        <v>374</v>
      </c>
      <c r="E12" s="116"/>
      <c r="F12" s="145" t="s">
        <v>375</v>
      </c>
      <c r="G12" s="116"/>
      <c r="H12" s="145" t="s">
        <v>376</v>
      </c>
      <c r="I12" s="115"/>
      <c r="J12" s="999"/>
      <c r="K12" s="144" t="s">
        <v>377</v>
      </c>
      <c r="L12" s="79"/>
      <c r="M12" s="1006"/>
      <c r="N12" s="1006"/>
      <c r="O12" s="1006"/>
    </row>
    <row r="13" spans="1:24" s="75" customFormat="1" ht="21.75" customHeight="1" x14ac:dyDescent="0.25">
      <c r="A13" s="995"/>
      <c r="B13" s="145" t="s">
        <v>378</v>
      </c>
      <c r="C13" s="114"/>
      <c r="D13" s="145" t="s">
        <v>379</v>
      </c>
      <c r="E13" s="116"/>
      <c r="F13" s="145" t="s">
        <v>380</v>
      </c>
      <c r="G13" s="116"/>
      <c r="H13" s="145" t="s">
        <v>381</v>
      </c>
      <c r="I13" s="115"/>
      <c r="J13" s="999"/>
      <c r="K13" s="144" t="s">
        <v>382</v>
      </c>
      <c r="L13" s="187" t="s">
        <v>370</v>
      </c>
      <c r="M13" s="1006"/>
      <c r="N13" s="1006"/>
      <c r="O13" s="1006"/>
    </row>
    <row r="14" spans="1:24" ht="16.5" customHeight="1" thickBot="1" x14ac:dyDescent="0.3">
      <c r="A14" s="72"/>
      <c r="B14" s="73"/>
      <c r="C14" s="73"/>
      <c r="D14" s="73"/>
      <c r="E14" s="73"/>
      <c r="F14" s="73"/>
      <c r="G14" s="73"/>
      <c r="H14" s="73"/>
      <c r="I14" s="73"/>
      <c r="J14" s="73"/>
      <c r="K14" s="73"/>
      <c r="L14" s="73"/>
      <c r="M14" s="73"/>
    </row>
    <row r="15" spans="1:24" ht="32.1" customHeight="1" x14ac:dyDescent="0.25">
      <c r="A15" s="996" t="s">
        <v>602</v>
      </c>
      <c r="B15" s="997"/>
      <c r="C15" s="997"/>
      <c r="D15" s="997"/>
      <c r="E15" s="997"/>
      <c r="F15" s="997"/>
      <c r="G15" s="997"/>
      <c r="H15" s="997"/>
      <c r="I15" s="997"/>
      <c r="J15" s="997"/>
      <c r="K15" s="997"/>
      <c r="L15" s="998"/>
    </row>
    <row r="16" spans="1:24" ht="32.1" customHeight="1" x14ac:dyDescent="0.25">
      <c r="A16" s="1003" t="s">
        <v>603</v>
      </c>
      <c r="B16" s="990" t="s">
        <v>221</v>
      </c>
      <c r="C16" s="981" t="s">
        <v>133</v>
      </c>
      <c r="D16" s="978" t="s">
        <v>399</v>
      </c>
      <c r="E16" s="979"/>
      <c r="F16" s="980"/>
      <c r="G16" s="978" t="s">
        <v>405</v>
      </c>
      <c r="H16" s="979"/>
      <c r="I16" s="980"/>
      <c r="J16" s="756" t="s">
        <v>409</v>
      </c>
      <c r="K16" s="757"/>
      <c r="L16" s="989"/>
    </row>
    <row r="17" spans="1:14" ht="32.1" customHeight="1" thickBot="1" x14ac:dyDescent="0.3">
      <c r="A17" s="1004"/>
      <c r="B17" s="1005"/>
      <c r="C17" s="982"/>
      <c r="D17" s="111" t="s">
        <v>146</v>
      </c>
      <c r="E17" s="109" t="s">
        <v>148</v>
      </c>
      <c r="F17" s="110" t="s">
        <v>226</v>
      </c>
      <c r="G17" s="111" t="s">
        <v>146</v>
      </c>
      <c r="H17" s="109" t="s">
        <v>148</v>
      </c>
      <c r="I17" s="110" t="s">
        <v>226</v>
      </c>
      <c r="J17" s="111" t="s">
        <v>146</v>
      </c>
      <c r="K17" s="109" t="s">
        <v>148</v>
      </c>
      <c r="L17" s="174" t="s">
        <v>226</v>
      </c>
    </row>
    <row r="18" spans="1:14" ht="119.25" customHeight="1" x14ac:dyDescent="0.25">
      <c r="A18" s="957" t="s">
        <v>604</v>
      </c>
      <c r="B18" s="176" t="s">
        <v>384</v>
      </c>
      <c r="C18" s="960" t="s">
        <v>605</v>
      </c>
      <c r="D18" s="962">
        <f>ACTIVIDAD_1!B26+ACTIVIDAD_2!B26</f>
        <v>800963000</v>
      </c>
      <c r="E18" s="964">
        <v>0</v>
      </c>
      <c r="F18" s="1000">
        <f>ACTIVIDAD_1!C40</f>
        <v>0.05</v>
      </c>
      <c r="G18" s="962">
        <f>+ACTIVIDAD_1!C26+ACTIVIDAD_2!C26</f>
        <v>0</v>
      </c>
      <c r="H18" s="964">
        <f>+ACTIVIDAD_1!C27+ACTIVIDAD_2!C27</f>
        <v>24018215</v>
      </c>
      <c r="I18" s="1000">
        <f>ACTIVIDAD_1!C42</f>
        <v>0.05</v>
      </c>
      <c r="J18" s="962">
        <f>ACTIVIDAD_1!D26+ACTIVIDAD_2!D26</f>
        <v>-4419212</v>
      </c>
      <c r="K18" s="962">
        <f>ACTIVIDAD_1!D27+ACTIVIDAD_2!D27</f>
        <v>74546335</v>
      </c>
      <c r="L18" s="1007">
        <f>ACTIVIDAD_1!C44</f>
        <v>0.3</v>
      </c>
      <c r="N18" s="177"/>
    </row>
    <row r="19" spans="1:14" ht="94.5" customHeight="1" x14ac:dyDescent="0.25">
      <c r="A19" s="958"/>
      <c r="B19" s="108" t="s">
        <v>606</v>
      </c>
      <c r="C19" s="961"/>
      <c r="D19" s="963"/>
      <c r="E19" s="965"/>
      <c r="F19" s="1001"/>
      <c r="G19" s="963"/>
      <c r="H19" s="965"/>
      <c r="I19" s="1001"/>
      <c r="J19" s="963"/>
      <c r="K19" s="963"/>
      <c r="L19" s="1008"/>
    </row>
    <row r="20" spans="1:14" ht="69" customHeight="1" x14ac:dyDescent="0.25">
      <c r="A20" s="958"/>
      <c r="B20" s="173" t="s">
        <v>488</v>
      </c>
      <c r="C20" s="972" t="s">
        <v>607</v>
      </c>
      <c r="D20" s="945">
        <f>+ACTIVIDAD_3!B26+ACTIVIDAD_4!B26+ACTIVIDAD_5!B26</f>
        <v>1235449000</v>
      </c>
      <c r="E20" s="948">
        <v>0</v>
      </c>
      <c r="F20" s="1002">
        <f>ACTIVIDAD_3!C40+ACTIVIDAD_4!C40+ACTIVIDAD_5!C40</f>
        <v>0.04</v>
      </c>
      <c r="G20" s="945">
        <f>+ACTIVIDAD_3!C26+ACTIVIDAD_4!C26+ACTIVIDAD_5!C26</f>
        <v>0</v>
      </c>
      <c r="H20" s="948">
        <f>+ACTIVIDAD_3!C27+ACTIVIDAD_4!C27+ACTIVIDAD_5!C27</f>
        <v>32351117</v>
      </c>
      <c r="I20" s="975">
        <f>ACTIVIDAD_3!C43+ACTIVIDAD_4!C42+ACTIVIDAD_5!C42</f>
        <v>0.1</v>
      </c>
      <c r="J20" s="945">
        <f>ACTIVIDAD_3!D26+ACTIVIDAD_4!D26+ACTIVIDAD_5!D26</f>
        <v>-12131190</v>
      </c>
      <c r="K20" s="948">
        <f>ACTIVIDAD_3!D27+ACTIVIDAD_4!D27+ACTIVIDAD_5!D27</f>
        <v>111749466</v>
      </c>
      <c r="L20" s="975">
        <f>ACTIVIDAD_3!C45+ACTIVIDAD_4!C44+ACTIVIDAD_5!C44</f>
        <v>0.2</v>
      </c>
    </row>
    <row r="21" spans="1:14" ht="72.75" customHeight="1" x14ac:dyDescent="0.25">
      <c r="A21" s="958"/>
      <c r="B21" s="173" t="s">
        <v>608</v>
      </c>
      <c r="C21" s="973"/>
      <c r="D21" s="946"/>
      <c r="E21" s="949"/>
      <c r="F21" s="976"/>
      <c r="G21" s="946"/>
      <c r="H21" s="949"/>
      <c r="I21" s="976"/>
      <c r="J21" s="946"/>
      <c r="K21" s="949"/>
      <c r="L21" s="976"/>
    </row>
    <row r="22" spans="1:14" ht="127.5" customHeight="1" x14ac:dyDescent="0.25">
      <c r="A22" s="959"/>
      <c r="B22" s="175" t="s">
        <v>546</v>
      </c>
      <c r="C22" s="974"/>
      <c r="D22" s="947"/>
      <c r="E22" s="950"/>
      <c r="F22" s="977"/>
      <c r="G22" s="947"/>
      <c r="H22" s="950"/>
      <c r="I22" s="977"/>
      <c r="J22" s="947"/>
      <c r="K22" s="950"/>
      <c r="L22" s="977"/>
    </row>
    <row r="23" spans="1:14" s="56" customFormat="1" ht="16.5" customHeight="1" x14ac:dyDescent="0.2">
      <c r="E23" s="56">
        <v>0</v>
      </c>
      <c r="M23" s="39"/>
    </row>
    <row r="24" spans="1:14" ht="15" thickBot="1" x14ac:dyDescent="0.3"/>
    <row r="25" spans="1:14" ht="35.1" customHeight="1" thickBot="1" x14ac:dyDescent="0.3">
      <c r="A25" s="983" t="s">
        <v>609</v>
      </c>
      <c r="B25" s="984"/>
      <c r="C25" s="984"/>
      <c r="D25" s="984"/>
      <c r="E25" s="984"/>
      <c r="F25" s="984"/>
      <c r="G25" s="984"/>
      <c r="H25" s="984"/>
      <c r="I25" s="984"/>
      <c r="J25" s="984"/>
      <c r="K25" s="984"/>
      <c r="L25" s="985"/>
    </row>
    <row r="26" spans="1:14" ht="35.1" customHeight="1" x14ac:dyDescent="0.25">
      <c r="A26" s="993" t="s">
        <v>603</v>
      </c>
      <c r="B26" s="990" t="s">
        <v>221</v>
      </c>
      <c r="C26" s="981" t="s">
        <v>133</v>
      </c>
      <c r="D26" s="978" t="s">
        <v>413</v>
      </c>
      <c r="E26" s="979"/>
      <c r="F26" s="980"/>
      <c r="G26" s="978" t="s">
        <v>414</v>
      </c>
      <c r="H26" s="979"/>
      <c r="I26" s="980"/>
      <c r="J26" s="978" t="s">
        <v>415</v>
      </c>
      <c r="K26" s="979"/>
      <c r="L26" s="980"/>
    </row>
    <row r="27" spans="1:14" ht="35.1" customHeight="1" x14ac:dyDescent="0.25">
      <c r="A27" s="994"/>
      <c r="B27" s="991"/>
      <c r="C27" s="992"/>
      <c r="D27" s="111" t="s">
        <v>146</v>
      </c>
      <c r="E27" s="109" t="s">
        <v>148</v>
      </c>
      <c r="F27" s="110" t="s">
        <v>226</v>
      </c>
      <c r="G27" s="111" t="s">
        <v>146</v>
      </c>
      <c r="H27" s="109" t="s">
        <v>148</v>
      </c>
      <c r="I27" s="110" t="s">
        <v>226</v>
      </c>
      <c r="J27" s="111" t="s">
        <v>146</v>
      </c>
      <c r="K27" s="109" t="s">
        <v>148</v>
      </c>
      <c r="L27" s="110" t="s">
        <v>226</v>
      </c>
    </row>
    <row r="28" spans="1:14" ht="108" customHeight="1" x14ac:dyDescent="0.25">
      <c r="A28" s="957" t="s">
        <v>604</v>
      </c>
      <c r="B28" s="176" t="s">
        <v>384</v>
      </c>
      <c r="C28" s="960" t="s">
        <v>605</v>
      </c>
      <c r="D28" s="968"/>
      <c r="E28" s="970"/>
      <c r="F28" s="966"/>
      <c r="G28" s="968"/>
      <c r="H28" s="970"/>
      <c r="I28" s="966"/>
      <c r="J28" s="968"/>
      <c r="K28" s="970"/>
      <c r="L28" s="966"/>
    </row>
    <row r="29" spans="1:14" ht="85.5" x14ac:dyDescent="0.25">
      <c r="A29" s="958"/>
      <c r="B29" s="108" t="s">
        <v>606</v>
      </c>
      <c r="C29" s="961"/>
      <c r="D29" s="969"/>
      <c r="E29" s="971"/>
      <c r="F29" s="967"/>
      <c r="G29" s="969"/>
      <c r="H29" s="971"/>
      <c r="I29" s="967"/>
      <c r="J29" s="969"/>
      <c r="K29" s="971"/>
      <c r="L29" s="967"/>
    </row>
    <row r="30" spans="1:14" ht="68.45" customHeight="1" x14ac:dyDescent="0.25">
      <c r="A30" s="958"/>
      <c r="B30" s="173" t="s">
        <v>488</v>
      </c>
      <c r="C30" s="972" t="s">
        <v>607</v>
      </c>
      <c r="D30" s="951"/>
      <c r="E30" s="954"/>
      <c r="F30" s="942"/>
      <c r="G30" s="951"/>
      <c r="H30" s="954"/>
      <c r="I30" s="942"/>
      <c r="J30" s="951"/>
      <c r="K30" s="954"/>
      <c r="L30" s="942"/>
    </row>
    <row r="31" spans="1:14" ht="71.25" x14ac:dyDescent="0.25">
      <c r="A31" s="958"/>
      <c r="B31" s="173" t="s">
        <v>608</v>
      </c>
      <c r="C31" s="973"/>
      <c r="D31" s="952"/>
      <c r="E31" s="955"/>
      <c r="F31" s="943"/>
      <c r="G31" s="952"/>
      <c r="H31" s="955"/>
      <c r="I31" s="943"/>
      <c r="J31" s="952"/>
      <c r="K31" s="955"/>
      <c r="L31" s="943"/>
    </row>
    <row r="32" spans="1:14" ht="102.95" customHeight="1" thickBot="1" x14ac:dyDescent="0.3">
      <c r="A32" s="959"/>
      <c r="B32" s="175" t="s">
        <v>546</v>
      </c>
      <c r="C32" s="974"/>
      <c r="D32" s="953"/>
      <c r="E32" s="956"/>
      <c r="F32" s="944"/>
      <c r="G32" s="953"/>
      <c r="H32" s="956"/>
      <c r="I32" s="944"/>
      <c r="J32" s="953"/>
      <c r="K32" s="956"/>
      <c r="L32" s="944"/>
    </row>
    <row r="34" spans="1:12" ht="15" thickBot="1" x14ac:dyDescent="0.3"/>
    <row r="35" spans="1:12" ht="35.1" customHeight="1" thickBot="1" x14ac:dyDescent="0.3">
      <c r="A35" s="986" t="s">
        <v>610</v>
      </c>
      <c r="B35" s="987"/>
      <c r="C35" s="987"/>
      <c r="D35" s="987"/>
      <c r="E35" s="987"/>
      <c r="F35" s="987"/>
      <c r="G35" s="987"/>
      <c r="H35" s="987"/>
      <c r="I35" s="987"/>
      <c r="J35" s="987"/>
      <c r="K35" s="987"/>
      <c r="L35" s="988"/>
    </row>
    <row r="36" spans="1:12" ht="35.1" customHeight="1" x14ac:dyDescent="0.25">
      <c r="A36" s="993" t="s">
        <v>603</v>
      </c>
      <c r="B36" s="990" t="s">
        <v>221</v>
      </c>
      <c r="C36" s="981" t="s">
        <v>133</v>
      </c>
      <c r="D36" s="978" t="s">
        <v>416</v>
      </c>
      <c r="E36" s="979"/>
      <c r="F36" s="980"/>
      <c r="G36" s="978" t="s">
        <v>417</v>
      </c>
      <c r="H36" s="979"/>
      <c r="I36" s="980"/>
      <c r="J36" s="978" t="s">
        <v>418</v>
      </c>
      <c r="K36" s="979"/>
      <c r="L36" s="980"/>
    </row>
    <row r="37" spans="1:12" ht="35.1" customHeight="1" x14ac:dyDescent="0.25">
      <c r="A37" s="994"/>
      <c r="B37" s="991"/>
      <c r="C37" s="992"/>
      <c r="D37" s="111" t="s">
        <v>146</v>
      </c>
      <c r="E37" s="109" t="s">
        <v>148</v>
      </c>
      <c r="F37" s="110" t="s">
        <v>226</v>
      </c>
      <c r="G37" s="111" t="s">
        <v>146</v>
      </c>
      <c r="H37" s="109" t="s">
        <v>148</v>
      </c>
      <c r="I37" s="110" t="s">
        <v>226</v>
      </c>
      <c r="J37" s="111" t="s">
        <v>146</v>
      </c>
      <c r="K37" s="109" t="s">
        <v>148</v>
      </c>
      <c r="L37" s="110" t="s">
        <v>226</v>
      </c>
    </row>
    <row r="38" spans="1:12" ht="112.5" customHeight="1" x14ac:dyDescent="0.25">
      <c r="A38" s="957" t="s">
        <v>604</v>
      </c>
      <c r="B38" s="176" t="s">
        <v>384</v>
      </c>
      <c r="C38" s="960" t="s">
        <v>605</v>
      </c>
      <c r="D38" s="968"/>
      <c r="E38" s="970"/>
      <c r="F38" s="966"/>
      <c r="G38" s="968"/>
      <c r="H38" s="970"/>
      <c r="I38" s="966"/>
      <c r="J38" s="968"/>
      <c r="K38" s="970"/>
      <c r="L38" s="966"/>
    </row>
    <row r="39" spans="1:12" ht="85.5" x14ac:dyDescent="0.25">
      <c r="A39" s="958"/>
      <c r="B39" s="108" t="s">
        <v>606</v>
      </c>
      <c r="C39" s="961"/>
      <c r="D39" s="969"/>
      <c r="E39" s="971"/>
      <c r="F39" s="967"/>
      <c r="G39" s="969"/>
      <c r="H39" s="971"/>
      <c r="I39" s="967"/>
      <c r="J39" s="969"/>
      <c r="K39" s="971"/>
      <c r="L39" s="967"/>
    </row>
    <row r="40" spans="1:12" ht="71.25" x14ac:dyDescent="0.25">
      <c r="A40" s="958"/>
      <c r="B40" s="173" t="s">
        <v>488</v>
      </c>
      <c r="C40" s="972" t="s">
        <v>607</v>
      </c>
      <c r="D40" s="951"/>
      <c r="E40" s="954"/>
      <c r="F40" s="942"/>
      <c r="G40" s="951"/>
      <c r="H40" s="954"/>
      <c r="I40" s="942"/>
      <c r="J40" s="951"/>
      <c r="K40" s="948"/>
      <c r="L40" s="942"/>
    </row>
    <row r="41" spans="1:12" ht="71.25" x14ac:dyDescent="0.25">
      <c r="A41" s="958"/>
      <c r="B41" s="173" t="s">
        <v>608</v>
      </c>
      <c r="C41" s="973"/>
      <c r="D41" s="952"/>
      <c r="E41" s="955"/>
      <c r="F41" s="943"/>
      <c r="G41" s="952"/>
      <c r="H41" s="955"/>
      <c r="I41" s="943"/>
      <c r="J41" s="952"/>
      <c r="K41" s="949"/>
      <c r="L41" s="943"/>
    </row>
    <row r="42" spans="1:12" ht="111" customHeight="1" thickBot="1" x14ac:dyDescent="0.3">
      <c r="A42" s="959"/>
      <c r="B42" s="175" t="s">
        <v>546</v>
      </c>
      <c r="C42" s="974"/>
      <c r="D42" s="953"/>
      <c r="E42" s="956"/>
      <c r="F42" s="944"/>
      <c r="G42" s="953"/>
      <c r="H42" s="956"/>
      <c r="I42" s="944"/>
      <c r="J42" s="953"/>
      <c r="K42" s="950"/>
      <c r="L42" s="944"/>
    </row>
    <row r="44" spans="1:12" ht="15" thickBot="1" x14ac:dyDescent="0.3"/>
    <row r="45" spans="1:12" ht="35.1" customHeight="1" thickBot="1" x14ac:dyDescent="0.3">
      <c r="A45" s="986" t="s">
        <v>611</v>
      </c>
      <c r="B45" s="987"/>
      <c r="C45" s="987"/>
      <c r="D45" s="987"/>
      <c r="E45" s="987"/>
      <c r="F45" s="987"/>
      <c r="G45" s="987"/>
      <c r="H45" s="987"/>
      <c r="I45" s="987"/>
      <c r="J45" s="987"/>
      <c r="K45" s="987"/>
      <c r="L45" s="988"/>
    </row>
    <row r="46" spans="1:12" ht="35.1" customHeight="1" x14ac:dyDescent="0.25">
      <c r="A46" s="993" t="s">
        <v>603</v>
      </c>
      <c r="B46" s="990" t="s">
        <v>221</v>
      </c>
      <c r="C46" s="981" t="s">
        <v>133</v>
      </c>
      <c r="D46" s="978" t="s">
        <v>419</v>
      </c>
      <c r="E46" s="979"/>
      <c r="F46" s="980"/>
      <c r="G46" s="978" t="s">
        <v>612</v>
      </c>
      <c r="H46" s="979"/>
      <c r="I46" s="980"/>
      <c r="J46" s="978" t="s">
        <v>421</v>
      </c>
      <c r="K46" s="979"/>
      <c r="L46" s="980"/>
    </row>
    <row r="47" spans="1:12" ht="35.1" customHeight="1" x14ac:dyDescent="0.25">
      <c r="A47" s="994"/>
      <c r="B47" s="991"/>
      <c r="C47" s="992"/>
      <c r="D47" s="111" t="s">
        <v>146</v>
      </c>
      <c r="E47" s="109" t="s">
        <v>148</v>
      </c>
      <c r="F47" s="110" t="s">
        <v>226</v>
      </c>
      <c r="G47" s="111" t="s">
        <v>146</v>
      </c>
      <c r="H47" s="109" t="s">
        <v>148</v>
      </c>
      <c r="I47" s="110" t="s">
        <v>226</v>
      </c>
      <c r="J47" s="111" t="s">
        <v>146</v>
      </c>
      <c r="K47" s="109" t="s">
        <v>148</v>
      </c>
      <c r="L47" s="110" t="s">
        <v>226</v>
      </c>
    </row>
    <row r="48" spans="1:12" ht="107.45" customHeight="1" x14ac:dyDescent="0.25">
      <c r="A48" s="957" t="s">
        <v>604</v>
      </c>
      <c r="B48" s="176" t="s">
        <v>384</v>
      </c>
      <c r="C48" s="960" t="s">
        <v>605</v>
      </c>
      <c r="D48" s="962"/>
      <c r="E48" s="964"/>
      <c r="F48" s="966"/>
      <c r="G48" s="962"/>
      <c r="H48" s="964"/>
      <c r="I48" s="966"/>
      <c r="J48" s="968"/>
      <c r="K48" s="970"/>
      <c r="L48" s="966"/>
    </row>
    <row r="49" spans="1:12" ht="85.5" x14ac:dyDescent="0.25">
      <c r="A49" s="958"/>
      <c r="B49" s="108" t="s">
        <v>606</v>
      </c>
      <c r="C49" s="961"/>
      <c r="D49" s="963"/>
      <c r="E49" s="965"/>
      <c r="F49" s="967"/>
      <c r="G49" s="963"/>
      <c r="H49" s="965"/>
      <c r="I49" s="967"/>
      <c r="J49" s="969"/>
      <c r="K49" s="971"/>
      <c r="L49" s="967"/>
    </row>
    <row r="50" spans="1:12" ht="65.099999999999994" customHeight="1" x14ac:dyDescent="0.25">
      <c r="A50" s="958"/>
      <c r="B50" s="173" t="s">
        <v>488</v>
      </c>
      <c r="C50" s="972" t="s">
        <v>607</v>
      </c>
      <c r="D50" s="945"/>
      <c r="E50" s="948"/>
      <c r="F50" s="942"/>
      <c r="G50" s="945"/>
      <c r="H50" s="948"/>
      <c r="I50" s="942"/>
      <c r="J50" s="951"/>
      <c r="K50" s="954"/>
      <c r="L50" s="942"/>
    </row>
    <row r="51" spans="1:12" ht="75" customHeight="1" x14ac:dyDescent="0.25">
      <c r="A51" s="958"/>
      <c r="B51" s="173" t="s">
        <v>608</v>
      </c>
      <c r="C51" s="973"/>
      <c r="D51" s="946"/>
      <c r="E51" s="949"/>
      <c r="F51" s="943"/>
      <c r="G51" s="946"/>
      <c r="H51" s="949"/>
      <c r="I51" s="943"/>
      <c r="J51" s="952"/>
      <c r="K51" s="955"/>
      <c r="L51" s="943"/>
    </row>
    <row r="52" spans="1:12" ht="111.6" customHeight="1" thickBot="1" x14ac:dyDescent="0.3">
      <c r="A52" s="959"/>
      <c r="B52" s="175" t="s">
        <v>546</v>
      </c>
      <c r="C52" s="974"/>
      <c r="D52" s="947"/>
      <c r="E52" s="950"/>
      <c r="F52" s="944"/>
      <c r="G52" s="947"/>
      <c r="H52" s="950"/>
      <c r="I52" s="944"/>
      <c r="J52" s="953"/>
      <c r="K52" s="956"/>
      <c r="L52" s="944"/>
    </row>
  </sheetData>
  <mergeCells count="130">
    <mergeCell ref="M11:O11"/>
    <mergeCell ref="M12:O12"/>
    <mergeCell ref="M13:O13"/>
    <mergeCell ref="G18:G19"/>
    <mergeCell ref="H18:H19"/>
    <mergeCell ref="I18:I19"/>
    <mergeCell ref="J18:J19"/>
    <mergeCell ref="K18:K19"/>
    <mergeCell ref="L18:L19"/>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A18:A22"/>
    <mergeCell ref="C20:C22"/>
    <mergeCell ref="D20:D22"/>
    <mergeCell ref="I40:I42"/>
    <mergeCell ref="J40:J42"/>
    <mergeCell ref="G20:G22"/>
    <mergeCell ref="H20:H22"/>
    <mergeCell ref="I20:I22"/>
    <mergeCell ref="J20:J22"/>
    <mergeCell ref="J28:J29"/>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s>
  <pageMargins left="0.25" right="0.25" top="0.75" bottom="0.75" header="0.3" footer="0.3"/>
  <pageSetup paperSize="5" scale="38"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abSelected="1" topLeftCell="Q3" zoomScale="85" zoomScaleNormal="85" workbookViewId="0">
      <selection activeCell="W34" sqref="W34"/>
    </sheetView>
  </sheetViews>
  <sheetFormatPr baseColWidth="10" defaultColWidth="11.42578125" defaultRowHeight="15" x14ac:dyDescent="0.25"/>
  <cols>
    <col min="1" max="1" width="9.28515625" style="87" customWidth="1"/>
    <col min="2" max="2" width="35.42578125" style="87" customWidth="1"/>
    <col min="3" max="3" width="27.85546875" style="87" customWidth="1"/>
    <col min="4" max="4" width="12" style="87" customWidth="1"/>
    <col min="5" max="5" width="35" style="87" customWidth="1"/>
    <col min="6" max="6" width="17.28515625" style="87" customWidth="1"/>
    <col min="7" max="7" width="13.7109375" style="87" customWidth="1"/>
    <col min="8" max="8" width="13.42578125" style="87" customWidth="1"/>
    <col min="9" max="9" width="13.7109375" style="88" customWidth="1"/>
    <col min="10" max="10" width="11.42578125" style="88" customWidth="1"/>
    <col min="11" max="11" width="11.42578125" style="88"/>
    <col min="12" max="12" width="10.140625" style="88" customWidth="1"/>
    <col min="13" max="13" width="10.140625" style="87" customWidth="1"/>
    <col min="14" max="14" width="12.85546875" style="87" customWidth="1"/>
    <col min="15" max="16" width="10.140625" style="87" customWidth="1"/>
    <col min="17" max="17" width="46.42578125" style="87" customWidth="1"/>
    <col min="18" max="19" width="10.140625" style="87" customWidth="1"/>
    <col min="20" max="20" width="41.42578125" style="87" customWidth="1"/>
    <col min="21" max="21" width="10.140625" style="87" customWidth="1"/>
    <col min="22" max="22" width="12.28515625" style="87" customWidth="1"/>
    <col min="23" max="23" width="38.140625" style="87" customWidth="1"/>
    <col min="24" max="24" width="10.28515625" style="87" customWidth="1"/>
    <col min="25" max="25" width="9.85546875" style="87" customWidth="1"/>
    <col min="26" max="26" width="40.28515625" style="87" customWidth="1"/>
    <col min="27" max="28" width="10.28515625" style="87" customWidth="1"/>
    <col min="29" max="29" width="37.42578125" style="87" customWidth="1"/>
    <col min="30" max="31" width="10.28515625" style="87" customWidth="1"/>
    <col min="32" max="32" width="36.42578125" style="87" customWidth="1"/>
    <col min="33" max="34" width="10.28515625" style="87" customWidth="1"/>
    <col min="35" max="35" width="56" style="87" customWidth="1"/>
    <col min="36" max="37" width="10.28515625" style="87" customWidth="1"/>
    <col min="38" max="38" width="54.140625" style="87" customWidth="1"/>
    <col min="39" max="40" width="10.28515625" style="87" customWidth="1"/>
    <col min="41" max="41" width="66.140625" style="87" customWidth="1"/>
    <col min="42" max="43" width="10.28515625" style="87" customWidth="1"/>
    <col min="44" max="44" width="48.7109375" style="87" customWidth="1"/>
    <col min="45" max="46" width="10.28515625" style="87" customWidth="1"/>
    <col min="47" max="47" width="60.7109375" style="87" customWidth="1"/>
    <col min="48" max="48" width="14" style="87" customWidth="1"/>
    <col min="49" max="50" width="12" style="87" customWidth="1"/>
    <col min="51" max="91" width="11.42578125" style="107"/>
    <col min="92" max="16384" width="11.42578125" style="87"/>
  </cols>
  <sheetData>
    <row r="1" spans="1:91" s="75" customFormat="1" ht="25.5" customHeight="1" thickBot="1" x14ac:dyDescent="0.3">
      <c r="A1" s="771"/>
      <c r="B1" s="1026"/>
      <c r="C1" s="1031" t="s">
        <v>357</v>
      </c>
      <c r="D1" s="1031"/>
      <c r="E1" s="1031"/>
      <c r="F1" s="1031"/>
      <c r="G1" s="1031"/>
      <c r="H1" s="1031"/>
      <c r="I1" s="1031"/>
      <c r="J1" s="1031"/>
      <c r="K1" s="1031"/>
      <c r="L1" s="1031"/>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1031"/>
      <c r="AK1" s="1031"/>
      <c r="AL1" s="1031"/>
      <c r="AM1" s="1031"/>
      <c r="AN1" s="1031"/>
      <c r="AO1" s="1031"/>
      <c r="AP1" s="1031"/>
      <c r="AQ1" s="1031"/>
      <c r="AR1" s="1031"/>
      <c r="AS1" s="1031"/>
      <c r="AT1" s="1031"/>
      <c r="AU1" s="1031"/>
      <c r="AV1" s="524" t="s">
        <v>358</v>
      </c>
      <c r="AW1" s="525"/>
      <c r="AX1" s="526"/>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85"/>
      <c r="CB1" s="85"/>
      <c r="CC1" s="85"/>
      <c r="CD1" s="85"/>
      <c r="CE1" s="85"/>
      <c r="CF1" s="85"/>
      <c r="CG1" s="85"/>
      <c r="CH1" s="85"/>
      <c r="CI1" s="85"/>
      <c r="CJ1" s="85"/>
      <c r="CK1" s="85"/>
      <c r="CL1" s="85"/>
      <c r="CM1" s="85"/>
    </row>
    <row r="2" spans="1:91" s="75" customFormat="1" ht="25.5" customHeight="1" thickBot="1" x14ac:dyDescent="0.3">
      <c r="A2" s="771"/>
      <c r="B2" s="1026"/>
      <c r="C2" s="1032" t="s">
        <v>359</v>
      </c>
      <c r="D2" s="1032"/>
      <c r="E2" s="1032"/>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32"/>
      <c r="AD2" s="1032"/>
      <c r="AE2" s="1032"/>
      <c r="AF2" s="1032"/>
      <c r="AG2" s="1032"/>
      <c r="AH2" s="1032"/>
      <c r="AI2" s="1032"/>
      <c r="AJ2" s="1032"/>
      <c r="AK2" s="1032"/>
      <c r="AL2" s="1032"/>
      <c r="AM2" s="1032"/>
      <c r="AN2" s="1032"/>
      <c r="AO2" s="1032"/>
      <c r="AP2" s="1032"/>
      <c r="AQ2" s="1032"/>
      <c r="AR2" s="1032"/>
      <c r="AS2" s="1032"/>
      <c r="AT2" s="1032"/>
      <c r="AU2" s="1032"/>
      <c r="AV2" s="524" t="s">
        <v>360</v>
      </c>
      <c r="AW2" s="525"/>
      <c r="AX2" s="526"/>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85"/>
      <c r="CB2" s="85"/>
      <c r="CC2" s="85"/>
      <c r="CD2" s="85"/>
      <c r="CE2" s="85"/>
      <c r="CF2" s="85"/>
      <c r="CG2" s="85"/>
      <c r="CH2" s="85"/>
      <c r="CI2" s="85"/>
      <c r="CJ2" s="85"/>
      <c r="CK2" s="85"/>
      <c r="CL2" s="85"/>
      <c r="CM2" s="85"/>
    </row>
    <row r="3" spans="1:91" s="75" customFormat="1" ht="25.5" customHeight="1" thickBot="1" x14ac:dyDescent="0.3">
      <c r="A3" s="771"/>
      <c r="B3" s="1026"/>
      <c r="C3" s="1032" t="s">
        <v>120</v>
      </c>
      <c r="D3" s="1032"/>
      <c r="E3" s="1032"/>
      <c r="F3" s="1032"/>
      <c r="G3" s="1032"/>
      <c r="H3" s="1032"/>
      <c r="I3" s="1032"/>
      <c r="J3" s="1032"/>
      <c r="K3" s="1032"/>
      <c r="L3" s="1032"/>
      <c r="M3" s="1032"/>
      <c r="N3" s="1032"/>
      <c r="O3" s="1032"/>
      <c r="P3" s="1032"/>
      <c r="Q3" s="1032"/>
      <c r="R3" s="1032"/>
      <c r="S3" s="1032"/>
      <c r="T3" s="1032"/>
      <c r="U3" s="1032"/>
      <c r="V3" s="1032"/>
      <c r="W3" s="1032"/>
      <c r="X3" s="1032"/>
      <c r="Y3" s="1032"/>
      <c r="Z3" s="1032"/>
      <c r="AA3" s="1032"/>
      <c r="AB3" s="1032"/>
      <c r="AC3" s="1032"/>
      <c r="AD3" s="1032"/>
      <c r="AE3" s="1032"/>
      <c r="AF3" s="1032"/>
      <c r="AG3" s="1032"/>
      <c r="AH3" s="1032"/>
      <c r="AI3" s="1032"/>
      <c r="AJ3" s="1032"/>
      <c r="AK3" s="1032"/>
      <c r="AL3" s="1032"/>
      <c r="AM3" s="1032"/>
      <c r="AN3" s="1032"/>
      <c r="AO3" s="1032"/>
      <c r="AP3" s="1032"/>
      <c r="AQ3" s="1032"/>
      <c r="AR3" s="1032"/>
      <c r="AS3" s="1032"/>
      <c r="AT3" s="1032"/>
      <c r="AU3" s="1032"/>
      <c r="AV3" s="524" t="s">
        <v>361</v>
      </c>
      <c r="AW3" s="525"/>
      <c r="AX3" s="526"/>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85"/>
      <c r="CB3" s="85"/>
      <c r="CC3" s="85"/>
      <c r="CD3" s="85"/>
      <c r="CE3" s="85"/>
      <c r="CF3" s="85"/>
      <c r="CG3" s="85"/>
      <c r="CH3" s="85"/>
      <c r="CI3" s="85"/>
      <c r="CJ3" s="85"/>
      <c r="CK3" s="85"/>
      <c r="CL3" s="85"/>
      <c r="CM3" s="85"/>
    </row>
    <row r="4" spans="1:91" s="75" customFormat="1" ht="25.5" customHeight="1" thickBot="1" x14ac:dyDescent="0.3">
      <c r="A4" s="772"/>
      <c r="B4" s="1027"/>
      <c r="C4" s="1028" t="s">
        <v>613</v>
      </c>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29"/>
      <c r="AJ4" s="1029"/>
      <c r="AK4" s="1029"/>
      <c r="AL4" s="1029"/>
      <c r="AM4" s="1029"/>
      <c r="AN4" s="1029"/>
      <c r="AO4" s="1029"/>
      <c r="AP4" s="1029"/>
      <c r="AQ4" s="1029"/>
      <c r="AR4" s="1029"/>
      <c r="AS4" s="1029"/>
      <c r="AT4" s="1029"/>
      <c r="AU4" s="1030"/>
      <c r="AV4" s="524" t="s">
        <v>614</v>
      </c>
      <c r="AW4" s="525"/>
      <c r="AX4" s="526"/>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85"/>
      <c r="CB4" s="85"/>
      <c r="CC4" s="85"/>
      <c r="CD4" s="85"/>
      <c r="CE4" s="85"/>
      <c r="CF4" s="85"/>
      <c r="CG4" s="85"/>
      <c r="CH4" s="85"/>
      <c r="CI4" s="85"/>
      <c r="CJ4" s="85"/>
      <c r="CK4" s="85"/>
      <c r="CL4" s="85"/>
      <c r="CM4" s="85"/>
    </row>
    <row r="5" spans="1:91" s="75" customFormat="1" ht="25.5" customHeight="1" thickBot="1" x14ac:dyDescent="0.3">
      <c r="A5" s="85"/>
      <c r="B5" s="213"/>
      <c r="C5" s="86"/>
      <c r="D5" s="86"/>
      <c r="E5" s="86"/>
      <c r="F5" s="86"/>
      <c r="G5" s="86"/>
      <c r="H5" s="86"/>
      <c r="I5" s="86"/>
      <c r="J5" s="86"/>
      <c r="K5" s="86"/>
      <c r="L5" s="86"/>
      <c r="M5" s="86"/>
      <c r="N5" s="86"/>
      <c r="O5" s="86"/>
      <c r="P5" s="86"/>
      <c r="Q5" s="86"/>
      <c r="R5" s="86"/>
      <c r="S5" s="86"/>
      <c r="T5" s="86"/>
      <c r="U5" s="86"/>
      <c r="V5" s="86"/>
      <c r="W5" s="86"/>
      <c r="X5" s="86"/>
      <c r="Y5" s="86"/>
      <c r="Z5" s="86"/>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row>
    <row r="6" spans="1:91" s="39" customFormat="1" ht="29.45" customHeight="1" thickBot="1" x14ac:dyDescent="0.3">
      <c r="A6" s="542" t="s">
        <v>124</v>
      </c>
      <c r="B6" s="542"/>
      <c r="C6" s="1025" t="s">
        <v>365</v>
      </c>
      <c r="D6" s="1025"/>
      <c r="E6" s="1025"/>
      <c r="F6" s="1025"/>
      <c r="G6" s="1025"/>
      <c r="H6" s="1025"/>
      <c r="I6" s="1025"/>
      <c r="J6" s="1025"/>
      <c r="K6" s="1025"/>
      <c r="L6" s="1025"/>
      <c r="M6" s="1025"/>
      <c r="N6" s="1025"/>
      <c r="O6" s="1025"/>
      <c r="P6" s="1025"/>
      <c r="Q6" s="1025"/>
      <c r="R6" s="1025"/>
      <c r="S6" s="1025"/>
      <c r="T6" s="1025"/>
      <c r="U6" s="1023" t="s">
        <v>366</v>
      </c>
      <c r="V6" s="1023"/>
      <c r="W6" s="1023"/>
      <c r="X6" s="1024">
        <v>2024110010289</v>
      </c>
      <c r="Y6" s="1024"/>
      <c r="Z6" s="102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row>
    <row r="7" spans="1:91" s="85" customFormat="1" ht="29.45" customHeight="1" thickBot="1" x14ac:dyDescent="0.3"/>
    <row r="8" spans="1:91" s="75" customFormat="1" ht="21.75" customHeight="1" x14ac:dyDescent="0.25">
      <c r="A8" s="995" t="s">
        <v>126</v>
      </c>
      <c r="B8" s="995"/>
      <c r="C8" s="129" t="s">
        <v>367</v>
      </c>
      <c r="D8" s="147"/>
      <c r="E8" s="129" t="s">
        <v>368</v>
      </c>
      <c r="F8" s="147"/>
      <c r="G8" s="129" t="s">
        <v>369</v>
      </c>
      <c r="H8" s="358" t="s">
        <v>370</v>
      </c>
      <c r="I8" s="149" t="s">
        <v>371</v>
      </c>
      <c r="J8" s="194"/>
      <c r="K8" s="85"/>
      <c r="L8" s="85"/>
      <c r="M8" s="85"/>
      <c r="N8" s="1013" t="s">
        <v>128</v>
      </c>
      <c r="O8" s="1014"/>
      <c r="P8" s="1015"/>
      <c r="Q8" s="1022" t="s">
        <v>372</v>
      </c>
      <c r="R8" s="1022"/>
      <c r="S8" s="1022"/>
      <c r="T8" s="1009"/>
      <c r="U8" s="1010"/>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row>
    <row r="9" spans="1:91" s="75" customFormat="1" ht="21.75" customHeight="1" thickBot="1" x14ac:dyDescent="0.3">
      <c r="A9" s="995"/>
      <c r="B9" s="995"/>
      <c r="C9" s="130" t="s">
        <v>373</v>
      </c>
      <c r="D9" s="194"/>
      <c r="E9" s="129" t="s">
        <v>374</v>
      </c>
      <c r="F9" s="358"/>
      <c r="G9" s="129" t="s">
        <v>375</v>
      </c>
      <c r="H9" s="194"/>
      <c r="I9" s="149" t="s">
        <v>376</v>
      </c>
      <c r="J9" s="194"/>
      <c r="K9" s="85"/>
      <c r="L9" s="85"/>
      <c r="M9" s="85"/>
      <c r="N9" s="1016"/>
      <c r="O9" s="1017"/>
      <c r="P9" s="1018"/>
      <c r="Q9" s="1022" t="s">
        <v>377</v>
      </c>
      <c r="R9" s="1022"/>
      <c r="S9" s="1022"/>
      <c r="T9" s="1009"/>
      <c r="U9" s="1010"/>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row>
    <row r="10" spans="1:91" s="75" customFormat="1" ht="21.75" customHeight="1" x14ac:dyDescent="0.25">
      <c r="A10" s="995"/>
      <c r="B10" s="995"/>
      <c r="C10" s="129" t="s">
        <v>378</v>
      </c>
      <c r="D10" s="147"/>
      <c r="E10" s="129" t="s">
        <v>379</v>
      </c>
      <c r="F10" s="147"/>
      <c r="G10" s="129" t="s">
        <v>380</v>
      </c>
      <c r="H10" s="81"/>
      <c r="I10" s="149" t="s">
        <v>381</v>
      </c>
      <c r="J10" s="194"/>
      <c r="K10" s="85"/>
      <c r="L10" s="85"/>
      <c r="M10" s="85"/>
      <c r="N10" s="1019"/>
      <c r="O10" s="1020"/>
      <c r="P10" s="1021"/>
      <c r="Q10" s="1022" t="s">
        <v>382</v>
      </c>
      <c r="R10" s="1022"/>
      <c r="S10" s="1022"/>
      <c r="T10" s="1011" t="s">
        <v>370</v>
      </c>
      <c r="U10" s="1012"/>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row>
    <row r="11" spans="1:91" s="85" customFormat="1" ht="21.75" customHeight="1" thickBot="1" x14ac:dyDescent="0.3">
      <c r="I11" s="150"/>
      <c r="J11" s="150"/>
      <c r="K11" s="150"/>
      <c r="L11" s="150"/>
    </row>
    <row r="12" spans="1:91" ht="23.45" customHeight="1" x14ac:dyDescent="0.25">
      <c r="A12" s="1047" t="s">
        <v>242</v>
      </c>
      <c r="B12" s="1035" t="s">
        <v>244</v>
      </c>
      <c r="C12" s="1033" t="s">
        <v>53</v>
      </c>
      <c r="D12" s="1033" t="s">
        <v>248</v>
      </c>
      <c r="E12" s="1033" t="s">
        <v>250</v>
      </c>
      <c r="F12" s="1033" t="s">
        <v>252</v>
      </c>
      <c r="G12" s="1035" t="s">
        <v>254</v>
      </c>
      <c r="H12" s="1035" t="s">
        <v>256</v>
      </c>
      <c r="I12" s="1037" t="s">
        <v>615</v>
      </c>
      <c r="J12" s="1037" t="s">
        <v>616</v>
      </c>
      <c r="K12" s="1045" t="s">
        <v>617</v>
      </c>
      <c r="L12" s="1041" t="s">
        <v>367</v>
      </c>
      <c r="M12" s="1042"/>
      <c r="N12" s="1043"/>
      <c r="O12" s="1044" t="s">
        <v>368</v>
      </c>
      <c r="P12" s="1042"/>
      <c r="Q12" s="1043"/>
      <c r="R12" s="1044" t="s">
        <v>369</v>
      </c>
      <c r="S12" s="1042"/>
      <c r="T12" s="1043"/>
      <c r="U12" s="1044" t="s">
        <v>371</v>
      </c>
      <c r="V12" s="1042"/>
      <c r="W12" s="1043"/>
      <c r="X12" s="1044" t="s">
        <v>373</v>
      </c>
      <c r="Y12" s="1042"/>
      <c r="Z12" s="1043"/>
      <c r="AA12" s="1044" t="s">
        <v>374</v>
      </c>
      <c r="AB12" s="1042"/>
      <c r="AC12" s="1043"/>
      <c r="AD12" s="1044" t="s">
        <v>375</v>
      </c>
      <c r="AE12" s="1042"/>
      <c r="AF12" s="1043"/>
      <c r="AG12" s="1044" t="s">
        <v>376</v>
      </c>
      <c r="AH12" s="1042"/>
      <c r="AI12" s="1043"/>
      <c r="AJ12" s="1044" t="s">
        <v>378</v>
      </c>
      <c r="AK12" s="1042"/>
      <c r="AL12" s="1043"/>
      <c r="AM12" s="1044" t="s">
        <v>379</v>
      </c>
      <c r="AN12" s="1042"/>
      <c r="AO12" s="1043"/>
      <c r="AP12" s="1044" t="s">
        <v>380</v>
      </c>
      <c r="AQ12" s="1042"/>
      <c r="AR12" s="1043"/>
      <c r="AS12" s="1044" t="s">
        <v>381</v>
      </c>
      <c r="AT12" s="1042"/>
      <c r="AU12" s="1043"/>
      <c r="AV12" s="1039" t="s">
        <v>618</v>
      </c>
      <c r="AW12" s="1050" t="s">
        <v>619</v>
      </c>
      <c r="AX12" s="1052"/>
      <c r="AY12" s="1049"/>
      <c r="AZ12" s="1049"/>
      <c r="BA12" s="1049"/>
      <c r="BB12" s="1049"/>
      <c r="BC12" s="1049"/>
      <c r="BD12" s="1049"/>
      <c r="BE12" s="1049"/>
      <c r="BF12" s="1049"/>
      <c r="BG12" s="1049"/>
    </row>
    <row r="13" spans="1:91" s="88" customFormat="1" ht="36.75" customHeight="1" thickBot="1" x14ac:dyDescent="0.3">
      <c r="A13" s="1048"/>
      <c r="B13" s="1036"/>
      <c r="C13" s="1034"/>
      <c r="D13" s="1034"/>
      <c r="E13" s="1034"/>
      <c r="F13" s="1034"/>
      <c r="G13" s="1036"/>
      <c r="H13" s="1036"/>
      <c r="I13" s="1038"/>
      <c r="J13" s="1038"/>
      <c r="K13" s="1046"/>
      <c r="L13" s="131" t="s">
        <v>620</v>
      </c>
      <c r="M13" s="227" t="s">
        <v>621</v>
      </c>
      <c r="N13" s="227" t="s">
        <v>267</v>
      </c>
      <c r="O13" s="131" t="s">
        <v>620</v>
      </c>
      <c r="P13" s="227" t="s">
        <v>621</v>
      </c>
      <c r="Q13" s="227" t="s">
        <v>267</v>
      </c>
      <c r="R13" s="131" t="s">
        <v>620</v>
      </c>
      <c r="S13" s="227" t="s">
        <v>621</v>
      </c>
      <c r="T13" s="227" t="s">
        <v>267</v>
      </c>
      <c r="U13" s="131" t="s">
        <v>620</v>
      </c>
      <c r="V13" s="227" t="s">
        <v>621</v>
      </c>
      <c r="W13" s="227" t="s">
        <v>267</v>
      </c>
      <c r="X13" s="131" t="s">
        <v>620</v>
      </c>
      <c r="Y13" s="227" t="s">
        <v>621</v>
      </c>
      <c r="Z13" s="227" t="s">
        <v>267</v>
      </c>
      <c r="AA13" s="131" t="s">
        <v>620</v>
      </c>
      <c r="AB13" s="227" t="s">
        <v>621</v>
      </c>
      <c r="AC13" s="227" t="s">
        <v>267</v>
      </c>
      <c r="AD13" s="131" t="s">
        <v>620</v>
      </c>
      <c r="AE13" s="227" t="s">
        <v>621</v>
      </c>
      <c r="AF13" s="227" t="s">
        <v>267</v>
      </c>
      <c r="AG13" s="131" t="s">
        <v>620</v>
      </c>
      <c r="AH13" s="227" t="s">
        <v>621</v>
      </c>
      <c r="AI13" s="227" t="s">
        <v>267</v>
      </c>
      <c r="AJ13" s="131" t="s">
        <v>620</v>
      </c>
      <c r="AK13" s="227" t="s">
        <v>621</v>
      </c>
      <c r="AL13" s="227" t="s">
        <v>267</v>
      </c>
      <c r="AM13" s="131" t="s">
        <v>620</v>
      </c>
      <c r="AN13" s="227" t="s">
        <v>621</v>
      </c>
      <c r="AO13" s="227" t="s">
        <v>267</v>
      </c>
      <c r="AP13" s="131" t="s">
        <v>620</v>
      </c>
      <c r="AQ13" s="227" t="s">
        <v>621</v>
      </c>
      <c r="AR13" s="227" t="s">
        <v>267</v>
      </c>
      <c r="AS13" s="131" t="s">
        <v>620</v>
      </c>
      <c r="AT13" s="227" t="s">
        <v>621</v>
      </c>
      <c r="AU13" s="227" t="s">
        <v>267</v>
      </c>
      <c r="AV13" s="1040"/>
      <c r="AW13" s="1051"/>
      <c r="AX13" s="1052"/>
      <c r="AY13" s="1049"/>
      <c r="AZ13" s="1049"/>
      <c r="BA13" s="1049"/>
      <c r="BB13" s="1049"/>
      <c r="BC13" s="1049"/>
      <c r="BD13" s="1049"/>
      <c r="BE13" s="1049"/>
      <c r="BF13" s="1049"/>
      <c r="BG13" s="1049"/>
      <c r="BH13" s="226"/>
      <c r="BI13" s="226"/>
      <c r="BJ13" s="226"/>
      <c r="BK13" s="226"/>
      <c r="BL13" s="226"/>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row>
    <row r="14" spans="1:91" ht="51.75" hidden="1" customHeight="1" x14ac:dyDescent="0.25">
      <c r="A14" s="98" t="s">
        <v>622</v>
      </c>
      <c r="B14" s="99" t="s">
        <v>623</v>
      </c>
      <c r="C14" s="99" t="s">
        <v>624</v>
      </c>
      <c r="D14" s="100">
        <v>1</v>
      </c>
      <c r="E14" s="99" t="s">
        <v>625</v>
      </c>
      <c r="F14" s="99"/>
      <c r="G14" s="100" t="s">
        <v>626</v>
      </c>
      <c r="H14" s="100" t="s">
        <v>627</v>
      </c>
      <c r="I14" s="151">
        <v>3520</v>
      </c>
      <c r="J14" s="151">
        <v>9846</v>
      </c>
      <c r="K14" s="152">
        <v>1000</v>
      </c>
      <c r="L14" s="153">
        <v>42</v>
      </c>
      <c r="M14" s="118"/>
      <c r="N14" s="118"/>
      <c r="O14" s="119">
        <v>84</v>
      </c>
      <c r="P14" s="120"/>
      <c r="Q14" s="120"/>
      <c r="R14" s="119">
        <v>104</v>
      </c>
      <c r="S14" s="120"/>
      <c r="T14" s="120"/>
      <c r="U14" s="119">
        <v>104</v>
      </c>
      <c r="V14" s="120"/>
      <c r="W14" s="120"/>
      <c r="X14" s="119">
        <v>104</v>
      </c>
      <c r="Y14" s="120"/>
      <c r="Z14" s="120"/>
      <c r="AA14" s="119">
        <v>104</v>
      </c>
      <c r="AB14" s="120"/>
      <c r="AC14" s="120"/>
      <c r="AD14" s="119">
        <v>104</v>
      </c>
      <c r="AE14" s="120"/>
      <c r="AF14" s="120"/>
      <c r="AG14" s="119">
        <v>104</v>
      </c>
      <c r="AH14" s="120"/>
      <c r="AI14" s="120"/>
      <c r="AJ14" s="119">
        <v>104</v>
      </c>
      <c r="AK14" s="120"/>
      <c r="AL14" s="120"/>
      <c r="AM14" s="119">
        <v>104</v>
      </c>
      <c r="AN14" s="120"/>
      <c r="AO14" s="120"/>
      <c r="AP14" s="119">
        <v>42</v>
      </c>
      <c r="AQ14" s="120"/>
      <c r="AR14" s="120"/>
      <c r="AS14" s="119">
        <v>0</v>
      </c>
      <c r="AT14" s="120"/>
      <c r="AU14" s="120"/>
      <c r="AV14" s="101">
        <f>+L14+O14+R14+U14+X14+AA14+AD14+AG14+AJ14+AM14+AP14+AS14</f>
        <v>1000</v>
      </c>
      <c r="AW14" s="121">
        <f>+M14+P14+S14+V14+Y14+AB14+AE14+AH14+AK14+AN14+AQ14+AT14</f>
        <v>0</v>
      </c>
      <c r="AX14" s="102" t="s">
        <v>628</v>
      </c>
    </row>
    <row r="15" spans="1:91" ht="51.75" hidden="1" customHeight="1" x14ac:dyDescent="0.25">
      <c r="A15" s="92" t="s">
        <v>622</v>
      </c>
      <c r="B15" s="90" t="s">
        <v>623</v>
      </c>
      <c r="C15" s="90" t="s">
        <v>624</v>
      </c>
      <c r="D15" s="89">
        <v>2</v>
      </c>
      <c r="E15" s="90" t="s">
        <v>629</v>
      </c>
      <c r="F15" s="90"/>
      <c r="G15" s="89" t="s">
        <v>626</v>
      </c>
      <c r="H15" s="89" t="s">
        <v>627</v>
      </c>
      <c r="I15" s="91">
        <v>111340</v>
      </c>
      <c r="J15" s="91">
        <v>350292</v>
      </c>
      <c r="K15" s="154">
        <v>35000</v>
      </c>
      <c r="L15" s="155">
        <v>2916</v>
      </c>
      <c r="M15" s="122"/>
      <c r="N15" s="122"/>
      <c r="O15" s="123">
        <v>2916</v>
      </c>
      <c r="P15" s="124"/>
      <c r="Q15" s="124"/>
      <c r="R15" s="123">
        <v>2916</v>
      </c>
      <c r="S15" s="124"/>
      <c r="T15" s="124"/>
      <c r="U15" s="123">
        <v>2916</v>
      </c>
      <c r="V15" s="124"/>
      <c r="W15" s="124"/>
      <c r="X15" s="123">
        <v>2917</v>
      </c>
      <c r="Y15" s="124"/>
      <c r="Z15" s="124"/>
      <c r="AA15" s="123">
        <v>2917</v>
      </c>
      <c r="AB15" s="124"/>
      <c r="AC15" s="124"/>
      <c r="AD15" s="123">
        <v>2917</v>
      </c>
      <c r="AE15" s="124"/>
      <c r="AF15" s="124"/>
      <c r="AG15" s="123">
        <v>2917</v>
      </c>
      <c r="AH15" s="124"/>
      <c r="AI15" s="124"/>
      <c r="AJ15" s="123">
        <v>2917</v>
      </c>
      <c r="AK15" s="124"/>
      <c r="AL15" s="124"/>
      <c r="AM15" s="123">
        <v>2917</v>
      </c>
      <c r="AN15" s="124"/>
      <c r="AO15" s="124"/>
      <c r="AP15" s="123">
        <v>2917</v>
      </c>
      <c r="AQ15" s="124"/>
      <c r="AR15" s="124"/>
      <c r="AS15" s="123">
        <v>2917</v>
      </c>
      <c r="AT15" s="124"/>
      <c r="AU15" s="124"/>
      <c r="AV15" s="101">
        <f t="shared" ref="AV15:AV36" si="0">+L15+O15+R15+U15+X15+AA15+AD15+AG15+AJ15+AM15+AP15+AS15</f>
        <v>35000</v>
      </c>
      <c r="AW15" s="121">
        <f t="shared" ref="AW15:AW37" si="1">+M15+P15+S15+V15+Y15+AB15+AE15+AH15+AK15+AN15+AQ15+AT15</f>
        <v>0</v>
      </c>
      <c r="AX15" s="103" t="s">
        <v>630</v>
      </c>
    </row>
    <row r="16" spans="1:91" ht="51.75" hidden="1" customHeight="1" x14ac:dyDescent="0.25">
      <c r="A16" s="92" t="s">
        <v>622</v>
      </c>
      <c r="B16" s="90" t="s">
        <v>623</v>
      </c>
      <c r="C16" s="90" t="s">
        <v>624</v>
      </c>
      <c r="D16" s="89">
        <v>3</v>
      </c>
      <c r="E16" s="90" t="s">
        <v>631</v>
      </c>
      <c r="F16" s="90"/>
      <c r="G16" s="89" t="s">
        <v>626</v>
      </c>
      <c r="H16" s="89" t="s">
        <v>627</v>
      </c>
      <c r="I16" s="91">
        <v>196518110</v>
      </c>
      <c r="J16" s="91">
        <v>56451000</v>
      </c>
      <c r="K16" s="93">
        <v>5020000</v>
      </c>
      <c r="L16" s="155">
        <v>418000</v>
      </c>
      <c r="M16" s="122"/>
      <c r="N16" s="122"/>
      <c r="O16" s="123">
        <v>418000</v>
      </c>
      <c r="P16" s="124"/>
      <c r="Q16" s="124"/>
      <c r="R16" s="123">
        <v>418000</v>
      </c>
      <c r="S16" s="124"/>
      <c r="T16" s="124"/>
      <c r="U16" s="123">
        <v>550000</v>
      </c>
      <c r="V16" s="124"/>
      <c r="W16" s="124"/>
      <c r="X16" s="123">
        <v>418000</v>
      </c>
      <c r="Y16" s="124"/>
      <c r="Z16" s="124"/>
      <c r="AA16" s="123">
        <v>418000</v>
      </c>
      <c r="AB16" s="124"/>
      <c r="AC16" s="124"/>
      <c r="AD16" s="123">
        <v>418000</v>
      </c>
      <c r="AE16" s="124"/>
      <c r="AF16" s="124"/>
      <c r="AG16" s="123">
        <v>418000</v>
      </c>
      <c r="AH16" s="124"/>
      <c r="AI16" s="124"/>
      <c r="AJ16" s="123">
        <v>418000</v>
      </c>
      <c r="AK16" s="124"/>
      <c r="AL16" s="124"/>
      <c r="AM16" s="123">
        <v>418000</v>
      </c>
      <c r="AN16" s="124"/>
      <c r="AO16" s="124"/>
      <c r="AP16" s="123">
        <v>500000</v>
      </c>
      <c r="AQ16" s="124"/>
      <c r="AR16" s="124"/>
      <c r="AS16" s="123">
        <v>208000</v>
      </c>
      <c r="AT16" s="124"/>
      <c r="AU16" s="124"/>
      <c r="AV16" s="101">
        <f t="shared" si="0"/>
        <v>5020000</v>
      </c>
      <c r="AW16" s="121">
        <f t="shared" si="1"/>
        <v>0</v>
      </c>
      <c r="AX16" s="103" t="s">
        <v>632</v>
      </c>
    </row>
    <row r="17" spans="1:50" ht="51.75" hidden="1" customHeight="1" x14ac:dyDescent="0.25">
      <c r="A17" s="92" t="s">
        <v>622</v>
      </c>
      <c r="B17" s="90" t="s">
        <v>623</v>
      </c>
      <c r="C17" s="90" t="s">
        <v>624</v>
      </c>
      <c r="D17" s="89">
        <v>4</v>
      </c>
      <c r="E17" s="90" t="s">
        <v>633</v>
      </c>
      <c r="F17" s="90"/>
      <c r="G17" s="89" t="s">
        <v>626</v>
      </c>
      <c r="H17" s="89" t="s">
        <v>627</v>
      </c>
      <c r="I17" s="91">
        <v>3993</v>
      </c>
      <c r="J17" s="91">
        <v>9916</v>
      </c>
      <c r="K17" s="154">
        <v>1000</v>
      </c>
      <c r="L17" s="155">
        <v>0</v>
      </c>
      <c r="M17" s="122"/>
      <c r="N17" s="122"/>
      <c r="O17" s="123">
        <v>60</v>
      </c>
      <c r="P17" s="124"/>
      <c r="Q17" s="124"/>
      <c r="R17" s="123">
        <v>110</v>
      </c>
      <c r="S17" s="124"/>
      <c r="T17" s="124"/>
      <c r="U17" s="123">
        <v>110</v>
      </c>
      <c r="V17" s="124"/>
      <c r="W17" s="124"/>
      <c r="X17" s="123">
        <v>110</v>
      </c>
      <c r="Y17" s="124"/>
      <c r="Z17" s="124"/>
      <c r="AA17" s="123">
        <v>110</v>
      </c>
      <c r="AB17" s="124"/>
      <c r="AC17" s="124"/>
      <c r="AD17" s="123">
        <v>110</v>
      </c>
      <c r="AE17" s="124"/>
      <c r="AF17" s="124"/>
      <c r="AG17" s="123">
        <v>110</v>
      </c>
      <c r="AH17" s="124"/>
      <c r="AI17" s="124"/>
      <c r="AJ17" s="123">
        <v>110</v>
      </c>
      <c r="AK17" s="124"/>
      <c r="AL17" s="124"/>
      <c r="AM17" s="123">
        <v>110</v>
      </c>
      <c r="AN17" s="124"/>
      <c r="AO17" s="124"/>
      <c r="AP17" s="123">
        <v>60</v>
      </c>
      <c r="AQ17" s="124"/>
      <c r="AR17" s="124"/>
      <c r="AS17" s="123">
        <v>0</v>
      </c>
      <c r="AT17" s="124"/>
      <c r="AU17" s="124"/>
      <c r="AV17" s="101">
        <f t="shared" si="0"/>
        <v>1000</v>
      </c>
      <c r="AW17" s="121">
        <f t="shared" si="1"/>
        <v>0</v>
      </c>
      <c r="AX17" s="103" t="s">
        <v>630</v>
      </c>
    </row>
    <row r="18" spans="1:50" ht="51.75" hidden="1" customHeight="1" x14ac:dyDescent="0.25">
      <c r="A18" s="92" t="s">
        <v>622</v>
      </c>
      <c r="B18" s="90" t="s">
        <v>623</v>
      </c>
      <c r="C18" s="90" t="s">
        <v>624</v>
      </c>
      <c r="D18" s="89">
        <v>5</v>
      </c>
      <c r="E18" s="90" t="s">
        <v>634</v>
      </c>
      <c r="F18" s="90"/>
      <c r="G18" s="89" t="s">
        <v>626</v>
      </c>
      <c r="H18" s="89" t="s">
        <v>635</v>
      </c>
      <c r="I18" s="91">
        <v>90102</v>
      </c>
      <c r="J18" s="91">
        <v>286385</v>
      </c>
      <c r="K18" s="154">
        <v>29000</v>
      </c>
      <c r="L18" s="155">
        <v>0</v>
      </c>
      <c r="M18" s="122"/>
      <c r="N18" s="122"/>
      <c r="O18" s="123">
        <v>1500</v>
      </c>
      <c r="P18" s="124"/>
      <c r="Q18" s="124"/>
      <c r="R18" s="123">
        <v>3000</v>
      </c>
      <c r="S18" s="124"/>
      <c r="T18" s="124"/>
      <c r="U18" s="123">
        <v>3000</v>
      </c>
      <c r="V18" s="124"/>
      <c r="W18" s="124"/>
      <c r="X18" s="123">
        <v>3000</v>
      </c>
      <c r="Y18" s="124"/>
      <c r="Z18" s="124"/>
      <c r="AA18" s="123">
        <v>3000</v>
      </c>
      <c r="AB18" s="124"/>
      <c r="AC18" s="124"/>
      <c r="AD18" s="123">
        <v>3000</v>
      </c>
      <c r="AE18" s="124"/>
      <c r="AF18" s="124"/>
      <c r="AG18" s="123">
        <v>3000</v>
      </c>
      <c r="AH18" s="124"/>
      <c r="AI18" s="124"/>
      <c r="AJ18" s="123">
        <v>3000</v>
      </c>
      <c r="AK18" s="124"/>
      <c r="AL18" s="124"/>
      <c r="AM18" s="123">
        <v>3000</v>
      </c>
      <c r="AN18" s="124"/>
      <c r="AO18" s="124"/>
      <c r="AP18" s="123">
        <v>3500</v>
      </c>
      <c r="AQ18" s="124"/>
      <c r="AR18" s="124"/>
      <c r="AS18" s="123">
        <v>0</v>
      </c>
      <c r="AT18" s="124"/>
      <c r="AU18" s="124"/>
      <c r="AV18" s="101">
        <f t="shared" si="0"/>
        <v>29000</v>
      </c>
      <c r="AW18" s="121">
        <f t="shared" si="1"/>
        <v>0</v>
      </c>
      <c r="AX18" s="103" t="s">
        <v>630</v>
      </c>
    </row>
    <row r="19" spans="1:50" ht="51.75" hidden="1" customHeight="1" x14ac:dyDescent="0.25">
      <c r="A19" s="92" t="s">
        <v>622</v>
      </c>
      <c r="B19" s="90" t="s">
        <v>623</v>
      </c>
      <c r="C19" s="90" t="s">
        <v>624</v>
      </c>
      <c r="D19" s="89">
        <v>6</v>
      </c>
      <c r="E19" s="90" t="s">
        <v>636</v>
      </c>
      <c r="F19" s="90"/>
      <c r="G19" s="89" t="s">
        <v>626</v>
      </c>
      <c r="H19" s="89" t="s">
        <v>627</v>
      </c>
      <c r="I19" s="91">
        <v>3430</v>
      </c>
      <c r="J19" s="91">
        <v>11841</v>
      </c>
      <c r="K19" s="154">
        <v>1200</v>
      </c>
      <c r="L19" s="155">
        <v>100</v>
      </c>
      <c r="M19" s="122"/>
      <c r="N19" s="122"/>
      <c r="O19" s="123">
        <v>100</v>
      </c>
      <c r="P19" s="124"/>
      <c r="Q19" s="124"/>
      <c r="R19" s="123">
        <v>100</v>
      </c>
      <c r="S19" s="124"/>
      <c r="T19" s="124"/>
      <c r="U19" s="123">
        <v>100</v>
      </c>
      <c r="V19" s="124"/>
      <c r="W19" s="124"/>
      <c r="X19" s="123">
        <v>100</v>
      </c>
      <c r="Y19" s="124"/>
      <c r="Z19" s="124"/>
      <c r="AA19" s="123">
        <v>100</v>
      </c>
      <c r="AB19" s="124"/>
      <c r="AC19" s="124"/>
      <c r="AD19" s="123">
        <v>100</v>
      </c>
      <c r="AE19" s="124"/>
      <c r="AF19" s="124"/>
      <c r="AG19" s="123">
        <v>100</v>
      </c>
      <c r="AH19" s="124"/>
      <c r="AI19" s="124"/>
      <c r="AJ19" s="123">
        <v>100</v>
      </c>
      <c r="AK19" s="124"/>
      <c r="AL19" s="124"/>
      <c r="AM19" s="123">
        <v>100</v>
      </c>
      <c r="AN19" s="124"/>
      <c r="AO19" s="124"/>
      <c r="AP19" s="123">
        <v>100</v>
      </c>
      <c r="AQ19" s="124"/>
      <c r="AR19" s="124"/>
      <c r="AS19" s="123">
        <v>100</v>
      </c>
      <c r="AT19" s="124"/>
      <c r="AU19" s="124"/>
      <c r="AV19" s="101">
        <f t="shared" si="0"/>
        <v>1200</v>
      </c>
      <c r="AW19" s="121">
        <f t="shared" si="1"/>
        <v>0</v>
      </c>
      <c r="AX19" s="103" t="s">
        <v>630</v>
      </c>
    </row>
    <row r="20" spans="1:50" ht="51.75" hidden="1" customHeight="1" x14ac:dyDescent="0.25">
      <c r="A20" s="92" t="s">
        <v>622</v>
      </c>
      <c r="B20" s="90" t="s">
        <v>623</v>
      </c>
      <c r="C20" s="90" t="s">
        <v>624</v>
      </c>
      <c r="D20" s="89">
        <v>7</v>
      </c>
      <c r="E20" s="90" t="s">
        <v>637</v>
      </c>
      <c r="F20" s="90"/>
      <c r="G20" s="89" t="s">
        <v>626</v>
      </c>
      <c r="H20" s="89" t="s">
        <v>627</v>
      </c>
      <c r="I20" s="91">
        <v>13336</v>
      </c>
      <c r="J20" s="91">
        <v>12778</v>
      </c>
      <c r="K20" s="154">
        <v>1200</v>
      </c>
      <c r="L20" s="155">
        <v>0</v>
      </c>
      <c r="M20" s="122"/>
      <c r="N20" s="122"/>
      <c r="O20" s="123">
        <v>100</v>
      </c>
      <c r="P20" s="124"/>
      <c r="Q20" s="124"/>
      <c r="R20" s="123">
        <v>125</v>
      </c>
      <c r="S20" s="124"/>
      <c r="T20" s="124"/>
      <c r="U20" s="123">
        <v>125</v>
      </c>
      <c r="V20" s="124"/>
      <c r="W20" s="124"/>
      <c r="X20" s="123">
        <v>125</v>
      </c>
      <c r="Y20" s="124"/>
      <c r="Z20" s="124"/>
      <c r="AA20" s="123">
        <v>125</v>
      </c>
      <c r="AB20" s="124"/>
      <c r="AC20" s="124"/>
      <c r="AD20" s="123">
        <v>125</v>
      </c>
      <c r="AE20" s="124"/>
      <c r="AF20" s="124"/>
      <c r="AG20" s="123">
        <v>125</v>
      </c>
      <c r="AH20" s="124"/>
      <c r="AI20" s="124"/>
      <c r="AJ20" s="123">
        <v>125</v>
      </c>
      <c r="AK20" s="124"/>
      <c r="AL20" s="124"/>
      <c r="AM20" s="123">
        <v>125</v>
      </c>
      <c r="AN20" s="124"/>
      <c r="AO20" s="124"/>
      <c r="AP20" s="123">
        <v>100</v>
      </c>
      <c r="AQ20" s="124"/>
      <c r="AR20" s="124"/>
      <c r="AS20" s="123">
        <v>0</v>
      </c>
      <c r="AT20" s="124"/>
      <c r="AU20" s="124"/>
      <c r="AV20" s="101">
        <f t="shared" si="0"/>
        <v>1200</v>
      </c>
      <c r="AW20" s="121">
        <f t="shared" si="1"/>
        <v>0</v>
      </c>
      <c r="AX20" s="103" t="s">
        <v>630</v>
      </c>
    </row>
    <row r="21" spans="1:50" ht="51.75" hidden="1" customHeight="1" x14ac:dyDescent="0.25">
      <c r="A21" s="92" t="s">
        <v>622</v>
      </c>
      <c r="B21" s="90" t="s">
        <v>623</v>
      </c>
      <c r="C21" s="90" t="s">
        <v>624</v>
      </c>
      <c r="D21" s="89">
        <v>8</v>
      </c>
      <c r="E21" s="90" t="s">
        <v>638</v>
      </c>
      <c r="F21" s="90"/>
      <c r="G21" s="89" t="s">
        <v>626</v>
      </c>
      <c r="H21" s="89" t="s">
        <v>627</v>
      </c>
      <c r="I21" s="91">
        <v>14921</v>
      </c>
      <c r="J21" s="91">
        <v>24269</v>
      </c>
      <c r="K21" s="154">
        <v>2400</v>
      </c>
      <c r="L21" s="155">
        <v>0</v>
      </c>
      <c r="M21" s="122"/>
      <c r="N21" s="122"/>
      <c r="O21" s="123">
        <v>160</v>
      </c>
      <c r="P21" s="124"/>
      <c r="Q21" s="124"/>
      <c r="R21" s="123">
        <v>280</v>
      </c>
      <c r="S21" s="124"/>
      <c r="T21" s="124"/>
      <c r="U21" s="123">
        <v>280</v>
      </c>
      <c r="V21" s="124"/>
      <c r="W21" s="124"/>
      <c r="X21" s="123">
        <v>280</v>
      </c>
      <c r="Y21" s="124"/>
      <c r="Z21" s="124"/>
      <c r="AA21" s="123">
        <v>280</v>
      </c>
      <c r="AB21" s="124"/>
      <c r="AC21" s="124"/>
      <c r="AD21" s="123">
        <v>280</v>
      </c>
      <c r="AE21" s="124"/>
      <c r="AF21" s="124"/>
      <c r="AG21" s="123">
        <v>280</v>
      </c>
      <c r="AH21" s="124"/>
      <c r="AI21" s="124"/>
      <c r="AJ21" s="123">
        <v>280</v>
      </c>
      <c r="AK21" s="124"/>
      <c r="AL21" s="124"/>
      <c r="AM21" s="123">
        <v>280</v>
      </c>
      <c r="AN21" s="124"/>
      <c r="AO21" s="124"/>
      <c r="AP21" s="123">
        <v>0</v>
      </c>
      <c r="AQ21" s="124"/>
      <c r="AR21" s="124"/>
      <c r="AS21" s="123">
        <v>0</v>
      </c>
      <c r="AT21" s="124"/>
      <c r="AU21" s="124"/>
      <c r="AV21" s="101">
        <f t="shared" si="0"/>
        <v>2400</v>
      </c>
      <c r="AW21" s="121">
        <f t="shared" si="1"/>
        <v>0</v>
      </c>
      <c r="AX21" s="103" t="s">
        <v>630</v>
      </c>
    </row>
    <row r="22" spans="1:50" ht="51.75" hidden="1" customHeight="1" x14ac:dyDescent="0.25">
      <c r="A22" s="92" t="s">
        <v>622</v>
      </c>
      <c r="B22" s="90" t="s">
        <v>623</v>
      </c>
      <c r="C22" s="90" t="s">
        <v>624</v>
      </c>
      <c r="D22" s="89">
        <v>9</v>
      </c>
      <c r="E22" s="90" t="s">
        <v>639</v>
      </c>
      <c r="F22" s="90"/>
      <c r="G22" s="89" t="s">
        <v>626</v>
      </c>
      <c r="H22" s="89" t="s">
        <v>635</v>
      </c>
      <c r="I22" s="91">
        <v>34622</v>
      </c>
      <c r="J22" s="91">
        <v>116050</v>
      </c>
      <c r="K22" s="154">
        <v>11500</v>
      </c>
      <c r="L22" s="155">
        <v>479</v>
      </c>
      <c r="M22" s="122"/>
      <c r="N22" s="122"/>
      <c r="O22" s="123">
        <v>958</v>
      </c>
      <c r="P22" s="124"/>
      <c r="Q22" s="124"/>
      <c r="R22" s="123">
        <v>1150</v>
      </c>
      <c r="S22" s="124"/>
      <c r="T22" s="124"/>
      <c r="U22" s="123">
        <v>1150</v>
      </c>
      <c r="V22" s="124"/>
      <c r="W22" s="124"/>
      <c r="X22" s="123">
        <v>1150</v>
      </c>
      <c r="Y22" s="124"/>
      <c r="Z22" s="124"/>
      <c r="AA22" s="123">
        <v>1150</v>
      </c>
      <c r="AB22" s="124"/>
      <c r="AC22" s="124"/>
      <c r="AD22" s="123">
        <v>1150</v>
      </c>
      <c r="AE22" s="124"/>
      <c r="AF22" s="124"/>
      <c r="AG22" s="123">
        <v>1150</v>
      </c>
      <c r="AH22" s="124"/>
      <c r="AI22" s="124"/>
      <c r="AJ22" s="123">
        <v>1150</v>
      </c>
      <c r="AK22" s="124"/>
      <c r="AL22" s="124"/>
      <c r="AM22" s="123">
        <v>1150</v>
      </c>
      <c r="AN22" s="124"/>
      <c r="AO22" s="124"/>
      <c r="AP22" s="123">
        <v>479</v>
      </c>
      <c r="AQ22" s="124"/>
      <c r="AR22" s="124"/>
      <c r="AS22" s="123">
        <v>384</v>
      </c>
      <c r="AT22" s="124"/>
      <c r="AU22" s="124"/>
      <c r="AV22" s="101">
        <f t="shared" si="0"/>
        <v>11500</v>
      </c>
      <c r="AW22" s="121">
        <f t="shared" si="1"/>
        <v>0</v>
      </c>
      <c r="AX22" s="103" t="s">
        <v>628</v>
      </c>
    </row>
    <row r="23" spans="1:50" ht="51.75" hidden="1" customHeight="1" x14ac:dyDescent="0.25">
      <c r="A23" s="92" t="s">
        <v>640</v>
      </c>
      <c r="B23" s="90" t="s">
        <v>641</v>
      </c>
      <c r="C23" s="90" t="s">
        <v>642</v>
      </c>
      <c r="D23" s="89">
        <v>23</v>
      </c>
      <c r="E23" s="90" t="s">
        <v>643</v>
      </c>
      <c r="F23" s="90"/>
      <c r="G23" s="89" t="s">
        <v>626</v>
      </c>
      <c r="H23" s="89" t="s">
        <v>627</v>
      </c>
      <c r="I23" s="91">
        <v>15</v>
      </c>
      <c r="J23" s="91">
        <v>47</v>
      </c>
      <c r="K23" s="93">
        <v>4</v>
      </c>
      <c r="L23" s="155"/>
      <c r="M23" s="122"/>
      <c r="N23" s="122"/>
      <c r="O23" s="123"/>
      <c r="P23" s="124"/>
      <c r="Q23" s="124"/>
      <c r="R23" s="123">
        <v>1</v>
      </c>
      <c r="S23" s="124"/>
      <c r="T23" s="124"/>
      <c r="U23" s="123"/>
      <c r="V23" s="124"/>
      <c r="W23" s="124"/>
      <c r="X23" s="123"/>
      <c r="Y23" s="124"/>
      <c r="Z23" s="124"/>
      <c r="AA23" s="123"/>
      <c r="AB23" s="124"/>
      <c r="AC23" s="124"/>
      <c r="AD23" s="123"/>
      <c r="AE23" s="124"/>
      <c r="AF23" s="124"/>
      <c r="AG23" s="123"/>
      <c r="AH23" s="124"/>
      <c r="AI23" s="124"/>
      <c r="AJ23" s="123">
        <v>1</v>
      </c>
      <c r="AK23" s="124"/>
      <c r="AL23" s="124"/>
      <c r="AM23" s="123">
        <v>1</v>
      </c>
      <c r="AN23" s="124"/>
      <c r="AO23" s="124"/>
      <c r="AP23" s="123">
        <v>1</v>
      </c>
      <c r="AQ23" s="124"/>
      <c r="AR23" s="124"/>
      <c r="AS23" s="123"/>
      <c r="AT23" s="124"/>
      <c r="AU23" s="124"/>
      <c r="AV23" s="101">
        <f t="shared" si="0"/>
        <v>4</v>
      </c>
      <c r="AW23" s="121">
        <f t="shared" si="1"/>
        <v>0</v>
      </c>
      <c r="AX23" s="103" t="s">
        <v>644</v>
      </c>
    </row>
    <row r="24" spans="1:50" ht="51.75" hidden="1" customHeight="1" x14ac:dyDescent="0.25">
      <c r="A24" s="92" t="s">
        <v>640</v>
      </c>
      <c r="B24" s="90" t="s">
        <v>641</v>
      </c>
      <c r="C24" s="90" t="s">
        <v>642</v>
      </c>
      <c r="D24" s="89">
        <v>24</v>
      </c>
      <c r="E24" s="90" t="s">
        <v>645</v>
      </c>
      <c r="F24" s="90"/>
      <c r="G24" s="89" t="s">
        <v>626</v>
      </c>
      <c r="H24" s="89" t="s">
        <v>627</v>
      </c>
      <c r="I24" s="91">
        <v>15</v>
      </c>
      <c r="J24" s="91">
        <v>47</v>
      </c>
      <c r="K24" s="94">
        <v>4</v>
      </c>
      <c r="L24" s="155"/>
      <c r="M24" s="122"/>
      <c r="N24" s="122"/>
      <c r="O24" s="123"/>
      <c r="P24" s="124"/>
      <c r="Q24" s="124"/>
      <c r="R24" s="123"/>
      <c r="S24" s="124"/>
      <c r="T24" s="124"/>
      <c r="U24" s="123">
        <v>1</v>
      </c>
      <c r="V24" s="124"/>
      <c r="W24" s="124"/>
      <c r="X24" s="123"/>
      <c r="Y24" s="124"/>
      <c r="Z24" s="124"/>
      <c r="AA24" s="123"/>
      <c r="AB24" s="124"/>
      <c r="AC24" s="124"/>
      <c r="AD24" s="123"/>
      <c r="AE24" s="124"/>
      <c r="AF24" s="124"/>
      <c r="AG24" s="123"/>
      <c r="AH24" s="124"/>
      <c r="AI24" s="124"/>
      <c r="AJ24" s="123"/>
      <c r="AK24" s="124"/>
      <c r="AL24" s="124"/>
      <c r="AM24" s="123">
        <v>1</v>
      </c>
      <c r="AN24" s="124"/>
      <c r="AO24" s="124"/>
      <c r="AP24" s="123">
        <v>1</v>
      </c>
      <c r="AQ24" s="124"/>
      <c r="AR24" s="124"/>
      <c r="AS24" s="123">
        <v>1</v>
      </c>
      <c r="AT24" s="124"/>
      <c r="AU24" s="124"/>
      <c r="AV24" s="101">
        <f t="shared" si="0"/>
        <v>4</v>
      </c>
      <c r="AW24" s="121">
        <f t="shared" si="1"/>
        <v>0</v>
      </c>
      <c r="AX24" s="103" t="s">
        <v>644</v>
      </c>
    </row>
    <row r="25" spans="1:50" ht="51.75" hidden="1" customHeight="1" x14ac:dyDescent="0.25">
      <c r="A25" s="92" t="s">
        <v>646</v>
      </c>
      <c r="B25" s="90" t="s">
        <v>647</v>
      </c>
      <c r="C25" s="90" t="s">
        <v>648</v>
      </c>
      <c r="D25" s="89">
        <v>10</v>
      </c>
      <c r="E25" s="90" t="s">
        <v>649</v>
      </c>
      <c r="F25" s="90"/>
      <c r="G25" s="89" t="s">
        <v>626</v>
      </c>
      <c r="H25" s="89" t="s">
        <v>635</v>
      </c>
      <c r="I25" s="91">
        <v>45565</v>
      </c>
      <c r="J25" s="91">
        <v>121298</v>
      </c>
      <c r="K25" s="154">
        <v>12500</v>
      </c>
      <c r="L25" s="155">
        <v>768</v>
      </c>
      <c r="M25" s="122"/>
      <c r="N25" s="122"/>
      <c r="O25" s="123">
        <v>1000</v>
      </c>
      <c r="P25" s="124"/>
      <c r="Q25" s="124"/>
      <c r="R25" s="123">
        <v>1250</v>
      </c>
      <c r="S25" s="124"/>
      <c r="T25" s="124"/>
      <c r="U25" s="123">
        <v>885.00000000000011</v>
      </c>
      <c r="V25" s="124"/>
      <c r="W25" s="124"/>
      <c r="X25" s="123">
        <v>1260</v>
      </c>
      <c r="Y25" s="124"/>
      <c r="Z25" s="124"/>
      <c r="AA25" s="123">
        <v>1259</v>
      </c>
      <c r="AB25" s="124"/>
      <c r="AC25" s="124"/>
      <c r="AD25" s="123">
        <v>1078</v>
      </c>
      <c r="AE25" s="124"/>
      <c r="AF25" s="124"/>
      <c r="AG25" s="123">
        <v>1250</v>
      </c>
      <c r="AH25" s="124"/>
      <c r="AI25" s="124"/>
      <c r="AJ25" s="123">
        <v>1125</v>
      </c>
      <c r="AK25" s="124"/>
      <c r="AL25" s="124"/>
      <c r="AM25" s="123">
        <v>875.00000000000011</v>
      </c>
      <c r="AN25" s="124"/>
      <c r="AO25" s="124"/>
      <c r="AP25" s="123">
        <v>1000</v>
      </c>
      <c r="AQ25" s="124"/>
      <c r="AR25" s="124"/>
      <c r="AS25" s="123">
        <v>750</v>
      </c>
      <c r="AT25" s="124"/>
      <c r="AU25" s="124"/>
      <c r="AV25" s="101">
        <f t="shared" si="0"/>
        <v>12500</v>
      </c>
      <c r="AW25" s="121">
        <f t="shared" si="1"/>
        <v>0</v>
      </c>
      <c r="AX25" s="103" t="s">
        <v>650</v>
      </c>
    </row>
    <row r="26" spans="1:50" ht="51.75" hidden="1" customHeight="1" x14ac:dyDescent="0.25">
      <c r="A26" s="92" t="s">
        <v>646</v>
      </c>
      <c r="B26" s="90" t="s">
        <v>647</v>
      </c>
      <c r="C26" s="90" t="s">
        <v>648</v>
      </c>
      <c r="D26" s="89">
        <v>11</v>
      </c>
      <c r="E26" s="90" t="s">
        <v>651</v>
      </c>
      <c r="F26" s="90"/>
      <c r="G26" s="89" t="s">
        <v>626</v>
      </c>
      <c r="H26" s="89" t="s">
        <v>635</v>
      </c>
      <c r="I26" s="91">
        <v>166214</v>
      </c>
      <c r="J26" s="91">
        <v>386196</v>
      </c>
      <c r="K26" s="154">
        <v>41500</v>
      </c>
      <c r="L26" s="155">
        <v>867</v>
      </c>
      <c r="M26" s="122"/>
      <c r="N26" s="122"/>
      <c r="O26" s="123">
        <v>2493</v>
      </c>
      <c r="P26" s="124"/>
      <c r="Q26" s="124"/>
      <c r="R26" s="123">
        <v>5398</v>
      </c>
      <c r="S26" s="124"/>
      <c r="T26" s="124"/>
      <c r="U26" s="123">
        <v>2299</v>
      </c>
      <c r="V26" s="124"/>
      <c r="W26" s="124"/>
      <c r="X26" s="123">
        <v>4983</v>
      </c>
      <c r="Y26" s="124"/>
      <c r="Z26" s="124"/>
      <c r="AA26" s="123">
        <v>3323</v>
      </c>
      <c r="AB26" s="124"/>
      <c r="AC26" s="124"/>
      <c r="AD26" s="123">
        <v>3542</v>
      </c>
      <c r="AE26" s="124"/>
      <c r="AF26" s="124"/>
      <c r="AG26" s="123">
        <v>3662</v>
      </c>
      <c r="AH26" s="124"/>
      <c r="AI26" s="124"/>
      <c r="AJ26" s="123">
        <v>3674</v>
      </c>
      <c r="AK26" s="124"/>
      <c r="AL26" s="124"/>
      <c r="AM26" s="123">
        <v>3374</v>
      </c>
      <c r="AN26" s="124"/>
      <c r="AO26" s="124"/>
      <c r="AP26" s="123">
        <v>4565</v>
      </c>
      <c r="AQ26" s="124"/>
      <c r="AR26" s="124"/>
      <c r="AS26" s="123">
        <v>3320</v>
      </c>
      <c r="AT26" s="124"/>
      <c r="AU26" s="124"/>
      <c r="AV26" s="101">
        <f t="shared" si="0"/>
        <v>41500</v>
      </c>
      <c r="AW26" s="121">
        <f t="shared" si="1"/>
        <v>0</v>
      </c>
      <c r="AX26" s="103" t="s">
        <v>650</v>
      </c>
    </row>
    <row r="27" spans="1:50" ht="51.75" hidden="1" customHeight="1" x14ac:dyDescent="0.25">
      <c r="A27" s="92" t="s">
        <v>646</v>
      </c>
      <c r="B27" s="90" t="s">
        <v>647</v>
      </c>
      <c r="C27" s="90" t="s">
        <v>648</v>
      </c>
      <c r="D27" s="89">
        <v>13</v>
      </c>
      <c r="E27" s="90" t="s">
        <v>652</v>
      </c>
      <c r="F27" s="90"/>
      <c r="G27" s="89" t="s">
        <v>626</v>
      </c>
      <c r="H27" s="89" t="s">
        <v>635</v>
      </c>
      <c r="I27" s="91">
        <v>46329</v>
      </c>
      <c r="J27" s="91">
        <v>122579</v>
      </c>
      <c r="K27" s="154">
        <v>12800</v>
      </c>
      <c r="L27" s="155">
        <v>768</v>
      </c>
      <c r="M27" s="122"/>
      <c r="N27" s="122"/>
      <c r="O27" s="123">
        <v>1024</v>
      </c>
      <c r="P27" s="124"/>
      <c r="Q27" s="124"/>
      <c r="R27" s="123">
        <v>1280</v>
      </c>
      <c r="S27" s="124"/>
      <c r="T27" s="124"/>
      <c r="U27" s="123">
        <v>896.00000000000011</v>
      </c>
      <c r="V27" s="124"/>
      <c r="W27" s="124"/>
      <c r="X27" s="123">
        <v>1280</v>
      </c>
      <c r="Y27" s="124"/>
      <c r="Z27" s="124"/>
      <c r="AA27" s="123">
        <v>1280</v>
      </c>
      <c r="AB27" s="124"/>
      <c r="AC27" s="124"/>
      <c r="AD27" s="123">
        <v>1152</v>
      </c>
      <c r="AE27" s="124"/>
      <c r="AF27" s="124"/>
      <c r="AG27" s="123">
        <v>1280</v>
      </c>
      <c r="AH27" s="124"/>
      <c r="AI27" s="124"/>
      <c r="AJ27" s="123">
        <v>1152</v>
      </c>
      <c r="AK27" s="124"/>
      <c r="AL27" s="124"/>
      <c r="AM27" s="123">
        <v>896.00000000000011</v>
      </c>
      <c r="AN27" s="124"/>
      <c r="AO27" s="124"/>
      <c r="AP27" s="123">
        <v>1024</v>
      </c>
      <c r="AQ27" s="124"/>
      <c r="AR27" s="124"/>
      <c r="AS27" s="123">
        <v>768</v>
      </c>
      <c r="AT27" s="124"/>
      <c r="AU27" s="124"/>
      <c r="AV27" s="101">
        <f t="shared" si="0"/>
        <v>12800</v>
      </c>
      <c r="AW27" s="121">
        <f t="shared" si="1"/>
        <v>0</v>
      </c>
      <c r="AX27" s="103" t="s">
        <v>650</v>
      </c>
    </row>
    <row r="28" spans="1:50" ht="51.75" hidden="1" customHeight="1" x14ac:dyDescent="0.25">
      <c r="A28" s="92" t="s">
        <v>646</v>
      </c>
      <c r="B28" s="90" t="s">
        <v>647</v>
      </c>
      <c r="C28" s="90" t="s">
        <v>648</v>
      </c>
      <c r="D28" s="89">
        <v>14</v>
      </c>
      <c r="E28" s="90" t="s">
        <v>653</v>
      </c>
      <c r="F28" s="90"/>
      <c r="G28" s="89" t="s">
        <v>626</v>
      </c>
      <c r="H28" s="89" t="s">
        <v>635</v>
      </c>
      <c r="I28" s="91">
        <v>13521</v>
      </c>
      <c r="J28" s="91">
        <v>20650</v>
      </c>
      <c r="K28" s="154">
        <v>3500</v>
      </c>
      <c r="L28" s="155">
        <v>150</v>
      </c>
      <c r="M28" s="122"/>
      <c r="N28" s="122"/>
      <c r="O28" s="123">
        <v>200</v>
      </c>
      <c r="P28" s="124"/>
      <c r="Q28" s="124"/>
      <c r="R28" s="123">
        <v>250</v>
      </c>
      <c r="S28" s="124"/>
      <c r="T28" s="124"/>
      <c r="U28" s="123">
        <v>350</v>
      </c>
      <c r="V28" s="124"/>
      <c r="W28" s="124"/>
      <c r="X28" s="123">
        <v>350</v>
      </c>
      <c r="Y28" s="124"/>
      <c r="Z28" s="124"/>
      <c r="AA28" s="123">
        <v>450</v>
      </c>
      <c r="AB28" s="124"/>
      <c r="AC28" s="124"/>
      <c r="AD28" s="123">
        <v>450</v>
      </c>
      <c r="AE28" s="124"/>
      <c r="AF28" s="124"/>
      <c r="AG28" s="123">
        <v>350</v>
      </c>
      <c r="AH28" s="124"/>
      <c r="AI28" s="124"/>
      <c r="AJ28" s="123">
        <v>350</v>
      </c>
      <c r="AK28" s="124"/>
      <c r="AL28" s="124"/>
      <c r="AM28" s="123">
        <v>250</v>
      </c>
      <c r="AN28" s="124"/>
      <c r="AO28" s="124"/>
      <c r="AP28" s="123">
        <v>200</v>
      </c>
      <c r="AQ28" s="124"/>
      <c r="AR28" s="124"/>
      <c r="AS28" s="123">
        <v>150</v>
      </c>
      <c r="AT28" s="124"/>
      <c r="AU28" s="124"/>
      <c r="AV28" s="101">
        <f t="shared" si="0"/>
        <v>3500</v>
      </c>
      <c r="AW28" s="121">
        <f t="shared" si="1"/>
        <v>0</v>
      </c>
      <c r="AX28" s="103" t="s">
        <v>654</v>
      </c>
    </row>
    <row r="29" spans="1:50" ht="51.75" hidden="1" customHeight="1" x14ac:dyDescent="0.25">
      <c r="A29" s="92" t="s">
        <v>646</v>
      </c>
      <c r="B29" s="90" t="s">
        <v>647</v>
      </c>
      <c r="C29" s="90" t="s">
        <v>648</v>
      </c>
      <c r="D29" s="89">
        <v>15</v>
      </c>
      <c r="E29" s="90" t="s">
        <v>655</v>
      </c>
      <c r="F29" s="90"/>
      <c r="G29" s="89" t="s">
        <v>626</v>
      </c>
      <c r="H29" s="89" t="s">
        <v>635</v>
      </c>
      <c r="I29" s="91">
        <v>8570</v>
      </c>
      <c r="J29" s="91">
        <v>20178</v>
      </c>
      <c r="K29" s="154">
        <v>2300</v>
      </c>
      <c r="L29" s="155">
        <v>100</v>
      </c>
      <c r="M29" s="122"/>
      <c r="N29" s="122"/>
      <c r="O29" s="123">
        <v>140</v>
      </c>
      <c r="P29" s="124"/>
      <c r="Q29" s="124"/>
      <c r="R29" s="123">
        <v>180</v>
      </c>
      <c r="S29" s="124"/>
      <c r="T29" s="124"/>
      <c r="U29" s="123">
        <v>200</v>
      </c>
      <c r="V29" s="124"/>
      <c r="W29" s="124"/>
      <c r="X29" s="123">
        <v>230</v>
      </c>
      <c r="Y29" s="124"/>
      <c r="Z29" s="124"/>
      <c r="AA29" s="123">
        <v>300</v>
      </c>
      <c r="AB29" s="124"/>
      <c r="AC29" s="124"/>
      <c r="AD29" s="123">
        <v>300</v>
      </c>
      <c r="AE29" s="124"/>
      <c r="AF29" s="124"/>
      <c r="AG29" s="123">
        <v>230</v>
      </c>
      <c r="AH29" s="124"/>
      <c r="AI29" s="124"/>
      <c r="AJ29" s="123">
        <v>200</v>
      </c>
      <c r="AK29" s="124"/>
      <c r="AL29" s="124"/>
      <c r="AM29" s="123">
        <v>180</v>
      </c>
      <c r="AN29" s="124"/>
      <c r="AO29" s="124"/>
      <c r="AP29" s="123">
        <v>140</v>
      </c>
      <c r="AQ29" s="124"/>
      <c r="AR29" s="124"/>
      <c r="AS29" s="123">
        <v>100</v>
      </c>
      <c r="AT29" s="124"/>
      <c r="AU29" s="124"/>
      <c r="AV29" s="101">
        <f t="shared" si="0"/>
        <v>2300</v>
      </c>
      <c r="AW29" s="121">
        <f t="shared" si="1"/>
        <v>0</v>
      </c>
      <c r="AX29" s="103" t="s">
        <v>654</v>
      </c>
    </row>
    <row r="30" spans="1:50" ht="51.75" hidden="1" customHeight="1" x14ac:dyDescent="0.25">
      <c r="A30" s="92" t="s">
        <v>646</v>
      </c>
      <c r="B30" s="90" t="s">
        <v>647</v>
      </c>
      <c r="C30" s="90" t="s">
        <v>648</v>
      </c>
      <c r="D30" s="89">
        <v>16</v>
      </c>
      <c r="E30" s="90" t="s">
        <v>656</v>
      </c>
      <c r="F30" s="90"/>
      <c r="G30" s="89" t="s">
        <v>626</v>
      </c>
      <c r="H30" s="89" t="s">
        <v>635</v>
      </c>
      <c r="I30" s="91">
        <v>20697</v>
      </c>
      <c r="J30" s="91">
        <v>22950</v>
      </c>
      <c r="K30" s="154">
        <v>4000</v>
      </c>
      <c r="L30" s="155">
        <v>150</v>
      </c>
      <c r="M30" s="122"/>
      <c r="N30" s="122"/>
      <c r="O30" s="123">
        <v>250</v>
      </c>
      <c r="P30" s="124"/>
      <c r="Q30" s="124"/>
      <c r="R30" s="123">
        <v>250</v>
      </c>
      <c r="S30" s="124"/>
      <c r="T30" s="124"/>
      <c r="U30" s="123">
        <v>350</v>
      </c>
      <c r="V30" s="124"/>
      <c r="W30" s="124"/>
      <c r="X30" s="123">
        <v>450</v>
      </c>
      <c r="Y30" s="124"/>
      <c r="Z30" s="124"/>
      <c r="AA30" s="123">
        <v>550</v>
      </c>
      <c r="AB30" s="124"/>
      <c r="AC30" s="124"/>
      <c r="AD30" s="123">
        <v>550</v>
      </c>
      <c r="AE30" s="124"/>
      <c r="AF30" s="124"/>
      <c r="AG30" s="123">
        <v>450</v>
      </c>
      <c r="AH30" s="124"/>
      <c r="AI30" s="124"/>
      <c r="AJ30" s="123">
        <v>350</v>
      </c>
      <c r="AK30" s="124"/>
      <c r="AL30" s="124"/>
      <c r="AM30" s="123">
        <v>250</v>
      </c>
      <c r="AN30" s="124"/>
      <c r="AO30" s="124"/>
      <c r="AP30" s="123">
        <v>250</v>
      </c>
      <c r="AQ30" s="124"/>
      <c r="AR30" s="124"/>
      <c r="AS30" s="123">
        <v>150</v>
      </c>
      <c r="AT30" s="124"/>
      <c r="AU30" s="124"/>
      <c r="AV30" s="101">
        <f t="shared" si="0"/>
        <v>4000</v>
      </c>
      <c r="AW30" s="121">
        <f t="shared" si="1"/>
        <v>0</v>
      </c>
      <c r="AX30" s="103" t="s">
        <v>654</v>
      </c>
    </row>
    <row r="31" spans="1:50" ht="51.75" hidden="1" customHeight="1" x14ac:dyDescent="0.25">
      <c r="A31" s="92" t="s">
        <v>646</v>
      </c>
      <c r="B31" s="90" t="s">
        <v>647</v>
      </c>
      <c r="C31" s="90" t="s">
        <v>657</v>
      </c>
      <c r="D31" s="89">
        <v>17</v>
      </c>
      <c r="E31" s="90" t="s">
        <v>658</v>
      </c>
      <c r="F31" s="90"/>
      <c r="G31" s="89" t="s">
        <v>626</v>
      </c>
      <c r="H31" s="89" t="s">
        <v>635</v>
      </c>
      <c r="I31" s="91">
        <v>24162</v>
      </c>
      <c r="J31" s="91">
        <v>77500</v>
      </c>
      <c r="K31" s="93">
        <v>7900</v>
      </c>
      <c r="L31" s="155">
        <v>0</v>
      </c>
      <c r="M31" s="122"/>
      <c r="N31" s="122"/>
      <c r="O31" s="123">
        <v>750</v>
      </c>
      <c r="P31" s="124"/>
      <c r="Q31" s="124"/>
      <c r="R31" s="123">
        <v>750</v>
      </c>
      <c r="S31" s="124"/>
      <c r="T31" s="124"/>
      <c r="U31" s="123">
        <v>750</v>
      </c>
      <c r="V31" s="124"/>
      <c r="W31" s="124"/>
      <c r="X31" s="123">
        <v>750</v>
      </c>
      <c r="Y31" s="124"/>
      <c r="Z31" s="124"/>
      <c r="AA31" s="123">
        <v>750</v>
      </c>
      <c r="AB31" s="124"/>
      <c r="AC31" s="124"/>
      <c r="AD31" s="123">
        <v>750</v>
      </c>
      <c r="AE31" s="124"/>
      <c r="AF31" s="124"/>
      <c r="AG31" s="123">
        <v>750</v>
      </c>
      <c r="AH31" s="124"/>
      <c r="AI31" s="124"/>
      <c r="AJ31" s="123">
        <v>750</v>
      </c>
      <c r="AK31" s="124"/>
      <c r="AL31" s="124"/>
      <c r="AM31" s="123">
        <v>750</v>
      </c>
      <c r="AN31" s="124"/>
      <c r="AO31" s="124"/>
      <c r="AP31" s="123">
        <v>750</v>
      </c>
      <c r="AQ31" s="124"/>
      <c r="AR31" s="124"/>
      <c r="AS31" s="123">
        <v>400</v>
      </c>
      <c r="AT31" s="124"/>
      <c r="AU31" s="124"/>
      <c r="AV31" s="101">
        <f t="shared" si="0"/>
        <v>7900</v>
      </c>
      <c r="AW31" s="121">
        <f t="shared" si="1"/>
        <v>0</v>
      </c>
      <c r="AX31" s="103" t="s">
        <v>659</v>
      </c>
    </row>
    <row r="32" spans="1:50" ht="51.75" hidden="1" customHeight="1" x14ac:dyDescent="0.25">
      <c r="A32" s="92" t="s">
        <v>660</v>
      </c>
      <c r="B32" s="90" t="s">
        <v>661</v>
      </c>
      <c r="C32" s="90" t="s">
        <v>662</v>
      </c>
      <c r="D32" s="89">
        <v>20</v>
      </c>
      <c r="E32" s="90" t="s">
        <v>663</v>
      </c>
      <c r="F32" s="90"/>
      <c r="G32" s="89" t="s">
        <v>626</v>
      </c>
      <c r="H32" s="89" t="s">
        <v>627</v>
      </c>
      <c r="I32" s="91">
        <v>5332</v>
      </c>
      <c r="J32" s="91">
        <v>13748</v>
      </c>
      <c r="K32" s="154">
        <v>1800</v>
      </c>
      <c r="L32" s="155">
        <v>0</v>
      </c>
      <c r="M32" s="122"/>
      <c r="N32" s="122"/>
      <c r="O32" s="123">
        <v>200</v>
      </c>
      <c r="P32" s="124"/>
      <c r="Q32" s="124"/>
      <c r="R32" s="123">
        <v>300</v>
      </c>
      <c r="S32" s="124"/>
      <c r="T32" s="124"/>
      <c r="U32" s="123">
        <v>200</v>
      </c>
      <c r="V32" s="124"/>
      <c r="W32" s="124"/>
      <c r="X32" s="123">
        <v>300</v>
      </c>
      <c r="Y32" s="124"/>
      <c r="Z32" s="124"/>
      <c r="AA32" s="123">
        <v>200</v>
      </c>
      <c r="AB32" s="124"/>
      <c r="AC32" s="124"/>
      <c r="AD32" s="123">
        <v>200</v>
      </c>
      <c r="AE32" s="124"/>
      <c r="AF32" s="124"/>
      <c r="AG32" s="123">
        <v>200</v>
      </c>
      <c r="AH32" s="124"/>
      <c r="AI32" s="124"/>
      <c r="AJ32" s="123">
        <v>200</v>
      </c>
      <c r="AK32" s="124"/>
      <c r="AL32" s="124"/>
      <c r="AM32" s="123"/>
      <c r="AN32" s="124"/>
      <c r="AO32" s="124"/>
      <c r="AP32" s="123"/>
      <c r="AQ32" s="124"/>
      <c r="AR32" s="124"/>
      <c r="AS32" s="123"/>
      <c r="AT32" s="124"/>
      <c r="AU32" s="124"/>
      <c r="AV32" s="101">
        <f t="shared" si="0"/>
        <v>1800</v>
      </c>
      <c r="AW32" s="121">
        <f t="shared" si="1"/>
        <v>0</v>
      </c>
      <c r="AX32" s="103" t="s">
        <v>650</v>
      </c>
    </row>
    <row r="33" spans="1:50" ht="51.75" hidden="1" customHeight="1" x14ac:dyDescent="0.25">
      <c r="A33" s="92" t="s">
        <v>664</v>
      </c>
      <c r="B33" s="90" t="s">
        <v>665</v>
      </c>
      <c r="C33" s="90" t="s">
        <v>666</v>
      </c>
      <c r="D33" s="89">
        <v>21</v>
      </c>
      <c r="E33" s="90" t="s">
        <v>667</v>
      </c>
      <c r="F33" s="90"/>
      <c r="G33" s="89" t="s">
        <v>626</v>
      </c>
      <c r="H33" s="89" t="s">
        <v>635</v>
      </c>
      <c r="I33" s="91">
        <v>11925</v>
      </c>
      <c r="J33" s="91">
        <v>25000</v>
      </c>
      <c r="K33" s="154">
        <v>3000</v>
      </c>
      <c r="L33" s="155">
        <v>0</v>
      </c>
      <c r="M33" s="122"/>
      <c r="N33" s="122"/>
      <c r="O33" s="123">
        <v>0</v>
      </c>
      <c r="P33" s="124"/>
      <c r="Q33" s="124"/>
      <c r="R33" s="123">
        <v>500</v>
      </c>
      <c r="S33" s="124"/>
      <c r="T33" s="124"/>
      <c r="U33" s="123">
        <v>0</v>
      </c>
      <c r="V33" s="216"/>
      <c r="W33" s="124"/>
      <c r="X33" s="123">
        <v>0</v>
      </c>
      <c r="Y33" s="124"/>
      <c r="Z33" s="124"/>
      <c r="AA33" s="123">
        <v>1000</v>
      </c>
      <c r="AB33" s="124"/>
      <c r="AC33" s="124"/>
      <c r="AD33" s="123">
        <v>0</v>
      </c>
      <c r="AE33" s="124"/>
      <c r="AF33" s="124"/>
      <c r="AG33" s="123">
        <v>0</v>
      </c>
      <c r="AH33" s="124"/>
      <c r="AI33" s="216"/>
      <c r="AJ33" s="123">
        <v>500</v>
      </c>
      <c r="AK33" s="124"/>
      <c r="AL33" s="124"/>
      <c r="AM33" s="123">
        <v>0</v>
      </c>
      <c r="AN33" s="124"/>
      <c r="AO33" s="124"/>
      <c r="AP33" s="123">
        <v>0</v>
      </c>
      <c r="AQ33" s="124"/>
      <c r="AR33" s="124"/>
      <c r="AS33" s="123">
        <v>1000</v>
      </c>
      <c r="AT33" s="124"/>
      <c r="AU33" s="124"/>
      <c r="AV33" s="101">
        <f t="shared" si="0"/>
        <v>3000</v>
      </c>
      <c r="AW33" s="121">
        <f t="shared" si="1"/>
        <v>0</v>
      </c>
      <c r="AX33" s="103" t="s">
        <v>668</v>
      </c>
    </row>
    <row r="34" spans="1:50" ht="312.75" customHeight="1" x14ac:dyDescent="0.25">
      <c r="A34" s="92" t="s">
        <v>664</v>
      </c>
      <c r="B34" s="90" t="s">
        <v>665</v>
      </c>
      <c r="C34" s="90" t="s">
        <v>666</v>
      </c>
      <c r="D34" s="89">
        <v>22</v>
      </c>
      <c r="E34" s="90" t="s">
        <v>669</v>
      </c>
      <c r="F34" s="90" t="s">
        <v>670</v>
      </c>
      <c r="G34" s="89" t="s">
        <v>626</v>
      </c>
      <c r="H34" s="89" t="s">
        <v>635</v>
      </c>
      <c r="I34" s="91">
        <v>16877</v>
      </c>
      <c r="J34" s="91">
        <v>32500</v>
      </c>
      <c r="K34" s="154">
        <v>5250</v>
      </c>
      <c r="L34" s="155">
        <v>0</v>
      </c>
      <c r="M34" s="122">
        <v>0</v>
      </c>
      <c r="N34" s="122">
        <v>0</v>
      </c>
      <c r="O34" s="123">
        <v>263</v>
      </c>
      <c r="P34" s="453">
        <v>118</v>
      </c>
      <c r="Q34" s="454" t="s">
        <v>671</v>
      </c>
      <c r="R34" s="455">
        <v>421</v>
      </c>
      <c r="S34" s="456">
        <v>818</v>
      </c>
      <c r="T34" s="1130" t="s">
        <v>672</v>
      </c>
      <c r="U34" s="457">
        <v>526</v>
      </c>
      <c r="V34" s="458"/>
      <c r="W34" s="487"/>
      <c r="X34" s="455">
        <v>526</v>
      </c>
      <c r="Y34" s="458"/>
      <c r="Z34" s="459"/>
      <c r="AA34" s="455">
        <v>526</v>
      </c>
      <c r="AB34" s="458"/>
      <c r="AC34" s="460"/>
      <c r="AD34" s="455">
        <v>526</v>
      </c>
      <c r="AE34" s="456"/>
      <c r="AF34" s="461"/>
      <c r="AG34" s="455">
        <v>526</v>
      </c>
      <c r="AH34" s="462"/>
      <c r="AI34" s="463"/>
      <c r="AJ34" s="464">
        <v>526</v>
      </c>
      <c r="AK34" s="456"/>
      <c r="AL34" s="459"/>
      <c r="AM34" s="123">
        <v>577</v>
      </c>
      <c r="AN34" s="124"/>
      <c r="AO34" s="459"/>
      <c r="AP34" s="123">
        <v>577</v>
      </c>
      <c r="AQ34" s="124"/>
      <c r="AR34" s="486"/>
      <c r="AS34" s="123">
        <v>256</v>
      </c>
      <c r="AT34" s="124"/>
      <c r="AU34" s="459"/>
      <c r="AV34" s="465">
        <f>L34+O34+R34+U34+X34+AA34+AD34+AG34+AJ34+AM34+AP34+AS34</f>
        <v>5250</v>
      </c>
      <c r="AW34" s="121">
        <f>+M34+P34+S34+V34+Y34+AB34+AE34+AH34+AK34+AN34+AQ34+AT34</f>
        <v>936</v>
      </c>
      <c r="AX34" s="198">
        <v>8198</v>
      </c>
    </row>
    <row r="35" spans="1:50" ht="51.75" hidden="1" customHeight="1" x14ac:dyDescent="0.25">
      <c r="A35" s="92">
        <v>11</v>
      </c>
      <c r="B35" s="90" t="s">
        <v>673</v>
      </c>
      <c r="C35" s="90" t="s">
        <v>674</v>
      </c>
      <c r="D35" s="89">
        <v>25</v>
      </c>
      <c r="E35" s="90" t="s">
        <v>675</v>
      </c>
      <c r="F35" s="90"/>
      <c r="G35" s="89" t="s">
        <v>676</v>
      </c>
      <c r="H35" s="89" t="s">
        <v>627</v>
      </c>
      <c r="I35" s="91">
        <v>100</v>
      </c>
      <c r="J35" s="91">
        <v>100</v>
      </c>
      <c r="K35" s="154">
        <v>100</v>
      </c>
      <c r="L35" s="155">
        <v>100</v>
      </c>
      <c r="M35" s="122"/>
      <c r="N35" s="122"/>
      <c r="O35" s="123">
        <v>100</v>
      </c>
      <c r="P35" s="124"/>
      <c r="Q35" s="124"/>
      <c r="R35" s="123">
        <v>100</v>
      </c>
      <c r="S35" s="124"/>
      <c r="T35" s="124"/>
      <c r="U35" s="123">
        <v>100</v>
      </c>
      <c r="V35" s="120"/>
      <c r="W35" s="124"/>
      <c r="X35" s="123">
        <v>100</v>
      </c>
      <c r="Y35" s="124"/>
      <c r="Z35" s="124"/>
      <c r="AA35" s="123">
        <v>100</v>
      </c>
      <c r="AB35" s="124"/>
      <c r="AC35" s="124"/>
      <c r="AD35" s="123">
        <v>100</v>
      </c>
      <c r="AE35" s="124"/>
      <c r="AF35" s="124"/>
      <c r="AG35" s="123">
        <v>100</v>
      </c>
      <c r="AH35" s="124"/>
      <c r="AI35" s="181"/>
      <c r="AJ35" s="123">
        <v>100</v>
      </c>
      <c r="AK35" s="124"/>
      <c r="AL35" s="124"/>
      <c r="AM35" s="123">
        <v>100</v>
      </c>
      <c r="AN35" s="124"/>
      <c r="AO35" s="124"/>
      <c r="AP35" s="123">
        <v>100</v>
      </c>
      <c r="AQ35" s="124"/>
      <c r="AR35" s="124"/>
      <c r="AS35" s="123">
        <v>100</v>
      </c>
      <c r="AT35" s="124"/>
      <c r="AU35" s="124"/>
      <c r="AV35" s="101">
        <v>100</v>
      </c>
      <c r="AW35" s="121">
        <f t="shared" si="1"/>
        <v>0</v>
      </c>
      <c r="AX35" s="104">
        <v>8225</v>
      </c>
    </row>
    <row r="36" spans="1:50" ht="51.75" hidden="1" customHeight="1" x14ac:dyDescent="0.25">
      <c r="A36" s="92">
        <v>11</v>
      </c>
      <c r="B36" s="90" t="s">
        <v>673</v>
      </c>
      <c r="C36" s="90" t="s">
        <v>677</v>
      </c>
      <c r="D36" s="89">
        <v>26</v>
      </c>
      <c r="E36" s="90" t="s">
        <v>678</v>
      </c>
      <c r="F36" s="90"/>
      <c r="G36" s="89" t="s">
        <v>676</v>
      </c>
      <c r="H36" s="89" t="s">
        <v>627</v>
      </c>
      <c r="I36" s="91">
        <v>100</v>
      </c>
      <c r="J36" s="91">
        <v>100</v>
      </c>
      <c r="K36" s="154">
        <v>100</v>
      </c>
      <c r="L36" s="155">
        <v>0</v>
      </c>
      <c r="M36" s="122"/>
      <c r="N36" s="122"/>
      <c r="O36" s="123">
        <v>9.09</v>
      </c>
      <c r="P36" s="124"/>
      <c r="Q36" s="124"/>
      <c r="R36" s="123">
        <v>9.09</v>
      </c>
      <c r="S36" s="124"/>
      <c r="T36" s="124"/>
      <c r="U36" s="123">
        <v>9.09</v>
      </c>
      <c r="V36" s="124"/>
      <c r="W36" s="124"/>
      <c r="X36" s="123">
        <v>9.09</v>
      </c>
      <c r="Y36" s="124"/>
      <c r="Z36" s="124"/>
      <c r="AA36" s="123">
        <v>9.09</v>
      </c>
      <c r="AB36" s="124"/>
      <c r="AC36" s="124"/>
      <c r="AD36" s="123">
        <v>9.09</v>
      </c>
      <c r="AE36" s="124"/>
      <c r="AF36" s="124"/>
      <c r="AG36" s="123">
        <v>9.09</v>
      </c>
      <c r="AH36" s="124"/>
      <c r="AI36" t="s">
        <v>679</v>
      </c>
      <c r="AJ36" s="123">
        <v>9.09</v>
      </c>
      <c r="AK36" s="124"/>
      <c r="AL36" s="124"/>
      <c r="AM36" s="123">
        <v>9.09</v>
      </c>
      <c r="AN36" s="124"/>
      <c r="AO36" s="124"/>
      <c r="AP36" s="123">
        <v>9.1</v>
      </c>
      <c r="AQ36" s="124"/>
      <c r="AR36" s="124"/>
      <c r="AS36" s="123">
        <v>9.09</v>
      </c>
      <c r="AT36" s="124"/>
      <c r="AU36" s="124"/>
      <c r="AV36" s="101">
        <f t="shared" si="0"/>
        <v>100.00000000000001</v>
      </c>
      <c r="AW36" s="121">
        <f t="shared" si="1"/>
        <v>0</v>
      </c>
      <c r="AX36" s="104">
        <v>8225</v>
      </c>
    </row>
    <row r="37" spans="1:50" ht="51.75" hidden="1" customHeight="1" thickBot="1" x14ac:dyDescent="0.3">
      <c r="A37" s="95">
        <v>11</v>
      </c>
      <c r="B37" s="96" t="s">
        <v>673</v>
      </c>
      <c r="C37" s="96" t="s">
        <v>677</v>
      </c>
      <c r="D37" s="97">
        <v>27</v>
      </c>
      <c r="E37" s="96" t="s">
        <v>680</v>
      </c>
      <c r="F37" s="96"/>
      <c r="G37" s="97" t="s">
        <v>681</v>
      </c>
      <c r="H37" s="97" t="s">
        <v>627</v>
      </c>
      <c r="I37" s="156">
        <v>90</v>
      </c>
      <c r="J37" s="156">
        <v>95</v>
      </c>
      <c r="K37" s="157">
        <v>91</v>
      </c>
      <c r="L37" s="158">
        <v>9.5</v>
      </c>
      <c r="M37" s="125"/>
      <c r="N37" s="125"/>
      <c r="O37" s="126">
        <v>9.5500000000000007</v>
      </c>
      <c r="P37" s="127"/>
      <c r="Q37" s="127"/>
      <c r="R37" s="126">
        <v>90.59</v>
      </c>
      <c r="S37" s="127"/>
      <c r="T37" s="127"/>
      <c r="U37" s="126">
        <v>90.64</v>
      </c>
      <c r="V37" s="127"/>
      <c r="W37" s="127"/>
      <c r="X37" s="126">
        <v>90.68</v>
      </c>
      <c r="Y37" s="127"/>
      <c r="Z37" s="127"/>
      <c r="AA37" s="126">
        <v>90.73</v>
      </c>
      <c r="AB37" s="127"/>
      <c r="AC37" s="127"/>
      <c r="AD37" s="126">
        <v>90.77</v>
      </c>
      <c r="AE37" s="127"/>
      <c r="AF37" s="127"/>
      <c r="AG37" s="126">
        <v>90.82</v>
      </c>
      <c r="AH37" s="127"/>
      <c r="AI37" s="127"/>
      <c r="AJ37" s="126">
        <v>90.86</v>
      </c>
      <c r="AK37" s="127"/>
      <c r="AL37" s="127"/>
      <c r="AM37" s="126">
        <v>90.91</v>
      </c>
      <c r="AN37" s="127"/>
      <c r="AO37" s="127"/>
      <c r="AP37" s="126">
        <v>90</v>
      </c>
      <c r="AQ37" s="127"/>
      <c r="AR37" s="127"/>
      <c r="AS37" s="126">
        <v>91.000000000000014</v>
      </c>
      <c r="AT37" s="127"/>
      <c r="AU37" s="127"/>
      <c r="AV37" s="105">
        <v>91</v>
      </c>
      <c r="AW37" s="128">
        <f t="shared" si="1"/>
        <v>0</v>
      </c>
      <c r="AX37" s="106">
        <v>8225</v>
      </c>
    </row>
    <row r="38" spans="1:50" x14ac:dyDescent="0.25">
      <c r="A38" s="199"/>
      <c r="B38" s="199"/>
      <c r="C38" s="199"/>
      <c r="D38" s="199"/>
      <c r="E38" s="199"/>
      <c r="F38" s="199"/>
      <c r="G38" s="199"/>
      <c r="H38" s="199"/>
      <c r="I38" s="200"/>
      <c r="J38" s="200"/>
      <c r="K38" s="200"/>
      <c r="L38" s="200"/>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W12:AW13"/>
    <mergeCell ref="AX12:AX13"/>
    <mergeCell ref="AY12:AY13"/>
    <mergeCell ref="AZ12:AZ13"/>
    <mergeCell ref="X12:Z12"/>
    <mergeCell ref="AJ12:AL12"/>
    <mergeCell ref="AM12:AO12"/>
    <mergeCell ref="BG12:BG13"/>
    <mergeCell ref="BA12:BA13"/>
    <mergeCell ref="BB12:BB13"/>
    <mergeCell ref="BC12:BC13"/>
    <mergeCell ref="BD12:BD13"/>
    <mergeCell ref="BE12:BE13"/>
    <mergeCell ref="BF12:BF13"/>
    <mergeCell ref="A12:A13"/>
    <mergeCell ref="B12:B13"/>
    <mergeCell ref="C12:C13"/>
    <mergeCell ref="D12:D13"/>
    <mergeCell ref="E12:E1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V1:AX1"/>
    <mergeCell ref="AV2:AX2"/>
    <mergeCell ref="AV3:AX3"/>
    <mergeCell ref="AV4:AX4"/>
    <mergeCell ref="C1:AU1"/>
    <mergeCell ref="C2:AU2"/>
    <mergeCell ref="C3:AU3"/>
    <mergeCell ref="U6:W6"/>
    <mergeCell ref="X6:Z6"/>
    <mergeCell ref="A6:B6"/>
    <mergeCell ref="C6:T6"/>
    <mergeCell ref="A1:B4"/>
    <mergeCell ref="C4:AU4"/>
    <mergeCell ref="A8:B10"/>
    <mergeCell ref="T8:U8"/>
    <mergeCell ref="T9:U9"/>
    <mergeCell ref="T10:U10"/>
    <mergeCell ref="N8:P10"/>
    <mergeCell ref="Q8:S8"/>
    <mergeCell ref="Q9:S9"/>
    <mergeCell ref="Q10:S10"/>
  </mergeCells>
  <pageMargins left="0.25" right="0.25" top="0.75" bottom="0.75" header="0.3" footer="0.3"/>
  <pageSetup paperSize="5" scale="17"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88" t="s">
        <v>23</v>
      </c>
      <c r="D2" s="488" t="s">
        <v>682</v>
      </c>
      <c r="F2" s="488" t="s">
        <v>20</v>
      </c>
    </row>
    <row r="3" spans="2:6" x14ac:dyDescent="0.25">
      <c r="B3" s="488" t="s">
        <v>33</v>
      </c>
      <c r="D3" s="488" t="s">
        <v>34</v>
      </c>
      <c r="F3" s="488" t="s">
        <v>42</v>
      </c>
    </row>
    <row r="4" spans="2:6" x14ac:dyDescent="0.25">
      <c r="B4" s="488" t="s">
        <v>21</v>
      </c>
      <c r="F4" s="488" t="s">
        <v>50</v>
      </c>
    </row>
    <row r="5" spans="2:6" x14ac:dyDescent="0.25">
      <c r="F5" s="488" t="s">
        <v>62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88" t="s">
        <v>683</v>
      </c>
    </row>
    <row r="3" spans="1:15" x14ac:dyDescent="0.25">
      <c r="A3" s="488" t="s">
        <v>684</v>
      </c>
      <c r="C3" s="488" t="s">
        <v>685</v>
      </c>
      <c r="E3" s="488" t="s">
        <v>686</v>
      </c>
      <c r="G3" s="488" t="s">
        <v>687</v>
      </c>
      <c r="I3" s="488" t="s">
        <v>688</v>
      </c>
      <c r="K3" s="488" t="s">
        <v>689</v>
      </c>
      <c r="M3" s="488" t="s">
        <v>690</v>
      </c>
      <c r="O3" s="488" t="s">
        <v>691</v>
      </c>
    </row>
    <row r="5" spans="1:15" x14ac:dyDescent="0.25">
      <c r="A5" s="488" t="s">
        <v>21</v>
      </c>
      <c r="C5" s="488" t="s">
        <v>692</v>
      </c>
      <c r="D5" s="488">
        <v>1</v>
      </c>
      <c r="E5" s="488" t="s">
        <v>693</v>
      </c>
      <c r="G5" s="488" t="s">
        <v>15</v>
      </c>
      <c r="I5" s="488" t="s">
        <v>694</v>
      </c>
      <c r="K5" s="488" t="s">
        <v>626</v>
      </c>
      <c r="M5" s="488" t="s">
        <v>695</v>
      </c>
      <c r="O5" s="488" t="s">
        <v>696</v>
      </c>
    </row>
    <row r="6" spans="1:15" x14ac:dyDescent="0.25">
      <c r="A6" s="488" t="s">
        <v>33</v>
      </c>
      <c r="C6" s="488" t="s">
        <v>697</v>
      </c>
      <c r="D6" s="488">
        <v>2</v>
      </c>
      <c r="E6" s="488" t="s">
        <v>698</v>
      </c>
      <c r="G6" s="488" t="s">
        <v>27</v>
      </c>
      <c r="I6" s="488" t="s">
        <v>699</v>
      </c>
      <c r="M6" s="488" t="s">
        <v>700</v>
      </c>
      <c r="O6" s="488" t="s">
        <v>701</v>
      </c>
    </row>
    <row r="7" spans="1:15" x14ac:dyDescent="0.25">
      <c r="A7" s="488" t="s">
        <v>23</v>
      </c>
      <c r="D7" s="488">
        <v>3</v>
      </c>
      <c r="E7" s="488" t="s">
        <v>702</v>
      </c>
      <c r="G7" s="488" t="s">
        <v>46</v>
      </c>
      <c r="I7" s="488" t="s">
        <v>20</v>
      </c>
      <c r="M7" s="488" t="s">
        <v>703</v>
      </c>
      <c r="O7" s="488" t="s">
        <v>704</v>
      </c>
    </row>
    <row r="8" spans="1:15" x14ac:dyDescent="0.25">
      <c r="D8" s="488">
        <v>4</v>
      </c>
      <c r="E8" s="488" t="s">
        <v>705</v>
      </c>
      <c r="G8" s="488" t="s">
        <v>26</v>
      </c>
      <c r="I8" s="488" t="s">
        <v>42</v>
      </c>
      <c r="M8" s="488" t="s">
        <v>706</v>
      </c>
      <c r="O8" s="488" t="s">
        <v>707</v>
      </c>
    </row>
    <row r="9" spans="1:15" x14ac:dyDescent="0.25">
      <c r="D9" s="488">
        <v>5</v>
      </c>
      <c r="E9" s="488" t="s">
        <v>708</v>
      </c>
      <c r="G9" s="488" t="s">
        <v>709</v>
      </c>
      <c r="I9" s="488" t="s">
        <v>57</v>
      </c>
      <c r="O9" s="488" t="s">
        <v>710</v>
      </c>
    </row>
    <row r="10" spans="1:15" x14ac:dyDescent="0.25">
      <c r="D10" s="488">
        <v>6</v>
      </c>
      <c r="E10" s="488" t="s">
        <v>711</v>
      </c>
      <c r="G10" s="488" t="s">
        <v>712</v>
      </c>
      <c r="I10" s="488" t="s">
        <v>62</v>
      </c>
      <c r="O10" s="488" t="s">
        <v>713</v>
      </c>
    </row>
    <row r="11" spans="1:15" x14ac:dyDescent="0.25">
      <c r="D11" s="488">
        <v>7</v>
      </c>
      <c r="E11" s="488" t="s">
        <v>714</v>
      </c>
      <c r="I11" s="488" t="s">
        <v>712</v>
      </c>
    </row>
    <row r="12" spans="1:15" x14ac:dyDescent="0.25">
      <c r="D12" s="488">
        <v>8</v>
      </c>
      <c r="E12" s="488" t="s">
        <v>715</v>
      </c>
    </row>
    <row r="13" spans="1:15" x14ac:dyDescent="0.25">
      <c r="D13" s="488">
        <v>9</v>
      </c>
      <c r="E13" s="488" t="s">
        <v>716</v>
      </c>
    </row>
    <row r="14" spans="1:15" x14ac:dyDescent="0.25">
      <c r="D14" s="488">
        <v>10</v>
      </c>
      <c r="E14" s="488" t="s">
        <v>717</v>
      </c>
    </row>
    <row r="15" spans="1:15" x14ac:dyDescent="0.25">
      <c r="D15" s="488">
        <v>11</v>
      </c>
      <c r="E15" s="488" t="s">
        <v>718</v>
      </c>
    </row>
    <row r="16" spans="1:15" x14ac:dyDescent="0.25">
      <c r="D16" s="488">
        <v>12</v>
      </c>
      <c r="E16" s="488" t="s">
        <v>719</v>
      </c>
    </row>
    <row r="17" spans="4:14" x14ac:dyDescent="0.25">
      <c r="D17" s="488">
        <v>13</v>
      </c>
      <c r="E17" s="488" t="s">
        <v>720</v>
      </c>
    </row>
    <row r="18" spans="4:14" x14ac:dyDescent="0.25">
      <c r="D18" s="488">
        <v>14</v>
      </c>
      <c r="E18" s="488" t="s">
        <v>721</v>
      </c>
    </row>
    <row r="19" spans="4:14" x14ac:dyDescent="0.25">
      <c r="D19" s="488">
        <v>15</v>
      </c>
      <c r="E19" s="488" t="s">
        <v>722</v>
      </c>
    </row>
    <row r="20" spans="4:14" x14ac:dyDescent="0.25">
      <c r="D20" s="488">
        <v>16</v>
      </c>
      <c r="E20" s="488" t="s">
        <v>723</v>
      </c>
    </row>
    <row r="21" spans="4:14" ht="15.75" customHeight="1" x14ac:dyDescent="0.25">
      <c r="D21" s="488">
        <v>17</v>
      </c>
      <c r="E21" s="488" t="s">
        <v>724</v>
      </c>
      <c r="I21" s="488" t="s">
        <v>725</v>
      </c>
      <c r="N21" s="488" t="s">
        <v>726</v>
      </c>
    </row>
    <row r="22" spans="4:14" ht="15.75" customHeight="1" x14ac:dyDescent="0.25">
      <c r="D22" s="488">
        <v>18</v>
      </c>
      <c r="E22" s="488" t="s">
        <v>727</v>
      </c>
    </row>
    <row r="23" spans="4:14" ht="15.75" customHeight="1" x14ac:dyDescent="0.25">
      <c r="D23" s="488">
        <v>19</v>
      </c>
      <c r="E23" s="488" t="s">
        <v>728</v>
      </c>
      <c r="I23" s="488" t="s">
        <v>729</v>
      </c>
      <c r="N23" s="488" t="s">
        <v>730</v>
      </c>
    </row>
    <row r="24" spans="4:14" ht="15.75" customHeight="1" x14ac:dyDescent="0.25">
      <c r="D24" s="488">
        <v>20</v>
      </c>
      <c r="E24" s="488" t="s">
        <v>731</v>
      </c>
      <c r="I24" s="488" t="s">
        <v>732</v>
      </c>
      <c r="N24" s="488" t="s">
        <v>733</v>
      </c>
    </row>
    <row r="25" spans="4:14" ht="15.75" customHeight="1" x14ac:dyDescent="0.25">
      <c r="I25" s="488" t="s">
        <v>734</v>
      </c>
      <c r="N25" s="488" t="s">
        <v>735</v>
      </c>
    </row>
    <row r="26" spans="4:14" ht="15.75" customHeight="1" x14ac:dyDescent="0.25">
      <c r="I26" s="488" t="s">
        <v>736</v>
      </c>
      <c r="N26" s="488" t="s">
        <v>737</v>
      </c>
    </row>
    <row r="27" spans="4:14" ht="15.75" customHeight="1" x14ac:dyDescent="0.25">
      <c r="I27" s="488" t="s">
        <v>738</v>
      </c>
      <c r="N27" s="488" t="s">
        <v>739</v>
      </c>
    </row>
    <row r="28" spans="4:14" ht="15.75" customHeight="1" x14ac:dyDescent="0.25">
      <c r="N28" s="488" t="s">
        <v>740</v>
      </c>
    </row>
    <row r="29" spans="4:14" ht="15.75" customHeight="1" x14ac:dyDescent="0.25">
      <c r="N29" s="488" t="s">
        <v>741</v>
      </c>
    </row>
    <row r="30" spans="4:14" ht="15.75" customHeight="1" x14ac:dyDescent="0.25">
      <c r="I30" s="488" t="s">
        <v>742</v>
      </c>
      <c r="N30" s="488" t="s">
        <v>743</v>
      </c>
    </row>
    <row r="31" spans="4:14" ht="15.75" customHeight="1" x14ac:dyDescent="0.25">
      <c r="N31" s="488" t="s">
        <v>744</v>
      </c>
    </row>
    <row r="32" spans="4:14" ht="15.75" customHeight="1" x14ac:dyDescent="0.25">
      <c r="I32" s="488" t="s">
        <v>745</v>
      </c>
      <c r="N32" s="488" t="s">
        <v>746</v>
      </c>
    </row>
    <row r="33" spans="8:14" ht="15.75" customHeight="1" x14ac:dyDescent="0.25">
      <c r="I33" s="488" t="s">
        <v>747</v>
      </c>
      <c r="N33" s="488" t="s">
        <v>748</v>
      </c>
    </row>
    <row r="34" spans="8:14" ht="15.75" customHeight="1" x14ac:dyDescent="0.25">
      <c r="I34" s="488" t="s">
        <v>749</v>
      </c>
    </row>
    <row r="35" spans="8:14" ht="15.75" customHeight="1" x14ac:dyDescent="0.25">
      <c r="I35" s="488" t="s">
        <v>750</v>
      </c>
    </row>
    <row r="36" spans="8:14" ht="15.75" customHeight="1" x14ac:dyDescent="0.25"/>
    <row r="37" spans="8:14" ht="15.75" customHeight="1" x14ac:dyDescent="0.25"/>
    <row r="38" spans="8:14" ht="15.75" customHeight="1" x14ac:dyDescent="0.25">
      <c r="I38" s="488" t="s">
        <v>751</v>
      </c>
      <c r="L38" s="488" t="s">
        <v>752</v>
      </c>
      <c r="M38" s="488" t="s">
        <v>753</v>
      </c>
      <c r="N38" s="488" t="s">
        <v>754</v>
      </c>
    </row>
    <row r="39" spans="8:14" ht="15.75" customHeight="1" x14ac:dyDescent="0.25"/>
    <row r="40" spans="8:14" ht="15.75" customHeight="1" x14ac:dyDescent="0.25">
      <c r="H40" s="488" t="s">
        <v>755</v>
      </c>
      <c r="I40" s="488" t="s">
        <v>756</v>
      </c>
      <c r="L40" s="24" t="s">
        <v>757</v>
      </c>
      <c r="M40" s="488" t="s">
        <v>758</v>
      </c>
      <c r="N40" s="488" t="s">
        <v>759</v>
      </c>
    </row>
    <row r="41" spans="8:14" ht="15.75" customHeight="1" x14ac:dyDescent="0.25">
      <c r="I41" s="488" t="s">
        <v>760</v>
      </c>
      <c r="L41" s="24" t="s">
        <v>761</v>
      </c>
      <c r="M41" s="488" t="s">
        <v>762</v>
      </c>
      <c r="N41" s="488" t="s">
        <v>763</v>
      </c>
    </row>
    <row r="42" spans="8:14" ht="15.75" customHeight="1" x14ac:dyDescent="0.25">
      <c r="I42" s="488" t="s">
        <v>764</v>
      </c>
      <c r="L42" s="24" t="s">
        <v>765</v>
      </c>
      <c r="N42" s="488" t="s">
        <v>766</v>
      </c>
    </row>
    <row r="43" spans="8:14" ht="15.75" customHeight="1" x14ac:dyDescent="0.25">
      <c r="I43" s="488" t="s">
        <v>767</v>
      </c>
      <c r="L43" s="24" t="s">
        <v>768</v>
      </c>
      <c r="N43" s="488" t="s">
        <v>769</v>
      </c>
    </row>
    <row r="44" spans="8:14" ht="15.75" customHeight="1" x14ac:dyDescent="0.25">
      <c r="I44" s="488" t="s">
        <v>770</v>
      </c>
      <c r="N44" s="488" t="s">
        <v>771</v>
      </c>
    </row>
    <row r="45" spans="8:14" ht="15.75" customHeight="1" x14ac:dyDescent="0.25">
      <c r="I45" s="488" t="s">
        <v>772</v>
      </c>
      <c r="N45" s="488" t="s">
        <v>773</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06"/>
      <c r="B3" s="594"/>
      <c r="C3" s="594"/>
      <c r="D3" s="594"/>
      <c r="E3" s="594"/>
      <c r="F3" s="594"/>
      <c r="G3" s="594"/>
      <c r="H3" s="594"/>
      <c r="I3" s="594"/>
      <c r="J3" s="594"/>
      <c r="K3" s="594"/>
      <c r="L3" s="594"/>
      <c r="M3" s="594"/>
      <c r="N3" s="594"/>
      <c r="O3" s="594"/>
    </row>
    <row r="4" spans="1:15" ht="39.75" customHeight="1" x14ac:dyDescent="0.25">
      <c r="A4" s="607" t="s">
        <v>91</v>
      </c>
      <c r="B4" s="594"/>
      <c r="C4" s="594"/>
      <c r="D4" s="594"/>
      <c r="E4" s="594"/>
      <c r="F4" s="594"/>
      <c r="G4" s="594"/>
      <c r="H4" s="594"/>
      <c r="I4" s="594"/>
      <c r="J4" s="594"/>
      <c r="K4" s="594"/>
      <c r="L4" s="594"/>
      <c r="M4" s="594"/>
      <c r="N4" s="594"/>
      <c r="O4" s="594"/>
    </row>
    <row r="5" spans="1:15" ht="21" hidden="1" customHeight="1" x14ac:dyDescent="0.35">
      <c r="A5" s="606"/>
      <c r="B5" s="594"/>
      <c r="C5" s="594"/>
      <c r="D5" s="594"/>
      <c r="E5" s="594"/>
      <c r="F5" s="594"/>
      <c r="G5" s="594"/>
      <c r="H5" s="594"/>
      <c r="I5" s="594"/>
      <c r="J5" s="594"/>
      <c r="K5" s="594"/>
      <c r="L5" s="594"/>
      <c r="M5" s="594"/>
      <c r="N5" s="594"/>
      <c r="O5" s="594"/>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08" t="s">
        <v>92</v>
      </c>
      <c r="C7" s="594"/>
      <c r="D7" s="594"/>
      <c r="E7" s="1"/>
      <c r="F7" s="609">
        <v>2024</v>
      </c>
      <c r="G7" s="610"/>
      <c r="H7" s="25"/>
      <c r="I7" s="25"/>
      <c r="J7" s="2">
        <v>2025</v>
      </c>
      <c r="K7" s="2">
        <v>2026</v>
      </c>
      <c r="L7" s="2">
        <v>2027</v>
      </c>
      <c r="M7" s="2">
        <v>2028</v>
      </c>
      <c r="N7" s="2" t="s">
        <v>93</v>
      </c>
      <c r="O7" s="1"/>
    </row>
    <row r="8" spans="1:15" ht="15" hidden="1" customHeight="1" x14ac:dyDescent="0.25">
      <c r="A8" s="1"/>
      <c r="B8" s="594"/>
      <c r="C8" s="594"/>
      <c r="D8" s="594"/>
      <c r="E8" s="1"/>
      <c r="F8" s="611">
        <v>16263770000</v>
      </c>
      <c r="G8" s="610"/>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01" t="s">
        <v>94</v>
      </c>
      <c r="B11" s="594"/>
      <c r="C11" s="594"/>
      <c r="D11" s="594"/>
      <c r="E11" s="594"/>
      <c r="F11" s="594"/>
      <c r="G11" s="594"/>
      <c r="H11" s="594"/>
      <c r="I11" s="594"/>
      <c r="J11" s="594"/>
      <c r="K11" s="594"/>
      <c r="L11" s="594"/>
      <c r="M11" s="594"/>
      <c r="N11" s="594"/>
      <c r="O11" s="594"/>
    </row>
    <row r="12" spans="1:15" ht="9" customHeight="1" x14ac:dyDescent="0.25">
      <c r="A12" s="5"/>
      <c r="B12" s="5"/>
      <c r="C12" s="5"/>
      <c r="D12" s="5"/>
      <c r="E12" s="5"/>
      <c r="F12" s="5"/>
      <c r="G12" s="5"/>
      <c r="H12" s="5"/>
      <c r="I12" s="5"/>
      <c r="J12" s="5"/>
      <c r="K12" s="5"/>
      <c r="L12" s="5"/>
      <c r="M12" s="5"/>
      <c r="N12" s="5"/>
      <c r="O12" s="5"/>
    </row>
    <row r="13" spans="1:15" ht="21.75" customHeight="1" x14ac:dyDescent="0.25">
      <c r="A13" s="593" t="s">
        <v>95</v>
      </c>
      <c r="B13" s="600"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594"/>
      <c r="B14" s="596"/>
      <c r="C14" s="4"/>
      <c r="D14" s="599">
        <v>1</v>
      </c>
      <c r="E14" s="4"/>
      <c r="F14" s="599" t="s">
        <v>21</v>
      </c>
      <c r="G14" s="4"/>
      <c r="H14" s="599"/>
      <c r="I14" s="4"/>
      <c r="J14" s="9" t="s">
        <v>100</v>
      </c>
      <c r="K14" s="10">
        <v>15</v>
      </c>
      <c r="L14" s="11">
        <v>50</v>
      </c>
      <c r="M14" s="11">
        <v>85</v>
      </c>
      <c r="N14" s="12">
        <v>100</v>
      </c>
      <c r="O14" s="10">
        <v>100</v>
      </c>
    </row>
    <row r="15" spans="1:15" ht="21.75" customHeight="1" x14ac:dyDescent="0.25">
      <c r="A15" s="594"/>
      <c r="B15" s="597"/>
      <c r="C15" s="4"/>
      <c r="D15" s="597"/>
      <c r="E15" s="4"/>
      <c r="F15" s="597"/>
      <c r="G15" s="4"/>
      <c r="H15" s="597"/>
      <c r="I15" s="4"/>
      <c r="J15" s="9" t="s">
        <v>101</v>
      </c>
      <c r="K15" s="3"/>
      <c r="L15" s="3"/>
      <c r="M15" s="3"/>
      <c r="N15" s="3"/>
      <c r="O15" s="3">
        <f t="shared" ref="O15" si="0">SUM(K15:N15)</f>
        <v>0</v>
      </c>
    </row>
    <row r="17" spans="1:15" ht="15" customHeight="1" x14ac:dyDescent="0.25">
      <c r="A17" s="612" t="s">
        <v>102</v>
      </c>
      <c r="B17" s="594"/>
      <c r="C17" s="594"/>
      <c r="D17" s="594"/>
      <c r="E17" s="594"/>
      <c r="F17" s="594"/>
      <c r="G17" s="594"/>
      <c r="H17" s="594"/>
      <c r="I17" s="594"/>
      <c r="J17" s="594"/>
      <c r="K17" s="594"/>
      <c r="L17" s="594"/>
      <c r="M17" s="594"/>
      <c r="N17" s="594"/>
      <c r="O17" s="594"/>
    </row>
    <row r="18" spans="1:15" ht="26.25" customHeight="1" x14ac:dyDescent="0.25">
      <c r="A18" s="593" t="s">
        <v>103</v>
      </c>
      <c r="B18" s="602"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594"/>
      <c r="B19" s="596"/>
      <c r="C19" s="4"/>
      <c r="D19" s="599">
        <v>1</v>
      </c>
      <c r="E19" s="4"/>
      <c r="F19" s="599" t="s">
        <v>23</v>
      </c>
      <c r="G19" s="4"/>
      <c r="H19" s="599">
        <v>10</v>
      </c>
      <c r="I19" s="4"/>
      <c r="J19" s="9" t="s">
        <v>100</v>
      </c>
      <c r="K19" s="10">
        <v>1</v>
      </c>
      <c r="L19" s="11">
        <v>1</v>
      </c>
      <c r="M19" s="11">
        <v>1</v>
      </c>
      <c r="N19" s="11">
        <v>1</v>
      </c>
      <c r="O19" s="14">
        <v>1</v>
      </c>
    </row>
    <row r="20" spans="1:15" ht="15" customHeight="1" x14ac:dyDescent="0.25">
      <c r="A20" s="594"/>
      <c r="B20" s="597"/>
      <c r="C20" s="4"/>
      <c r="D20" s="597"/>
      <c r="E20" s="4"/>
      <c r="F20" s="597"/>
      <c r="G20" s="4"/>
      <c r="H20" s="597"/>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593" t="s">
        <v>103</v>
      </c>
      <c r="B22" s="595"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594"/>
      <c r="B23" s="596"/>
      <c r="C23" s="4"/>
      <c r="D23" s="599">
        <v>1</v>
      </c>
      <c r="E23" s="4"/>
      <c r="F23" s="599" t="s">
        <v>23</v>
      </c>
      <c r="G23" s="4"/>
      <c r="H23" s="599">
        <v>10</v>
      </c>
      <c r="I23" s="4"/>
      <c r="J23" s="9" t="s">
        <v>100</v>
      </c>
      <c r="K23" s="10">
        <v>1</v>
      </c>
      <c r="L23" s="11">
        <v>1</v>
      </c>
      <c r="M23" s="11">
        <v>1</v>
      </c>
      <c r="N23" s="11">
        <v>1</v>
      </c>
      <c r="O23" s="14">
        <v>1</v>
      </c>
    </row>
    <row r="24" spans="1:15" ht="15" customHeight="1" x14ac:dyDescent="0.25">
      <c r="A24" s="594"/>
      <c r="B24" s="597"/>
      <c r="C24" s="4"/>
      <c r="D24" s="597"/>
      <c r="E24" s="4"/>
      <c r="F24" s="597"/>
      <c r="G24" s="4"/>
      <c r="H24" s="597"/>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593" t="s">
        <v>103</v>
      </c>
      <c r="B26" s="603"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594"/>
      <c r="B27" s="604"/>
      <c r="C27" s="4"/>
      <c r="D27" s="599">
        <v>1</v>
      </c>
      <c r="E27" s="4"/>
      <c r="F27" s="599" t="s">
        <v>23</v>
      </c>
      <c r="G27" s="4"/>
      <c r="H27" s="599">
        <v>10</v>
      </c>
      <c r="I27" s="4"/>
      <c r="J27" s="9" t="s">
        <v>100</v>
      </c>
      <c r="K27" s="10">
        <v>1</v>
      </c>
      <c r="L27" s="11">
        <v>1</v>
      </c>
      <c r="M27" s="11">
        <v>1</v>
      </c>
      <c r="N27" s="11">
        <v>1</v>
      </c>
      <c r="O27" s="14">
        <v>1</v>
      </c>
    </row>
    <row r="28" spans="1:15" ht="15" customHeight="1" x14ac:dyDescent="0.25">
      <c r="A28" s="594"/>
      <c r="B28" s="605"/>
      <c r="C28" s="4"/>
      <c r="D28" s="597"/>
      <c r="E28" s="4"/>
      <c r="F28" s="597"/>
      <c r="G28" s="4"/>
      <c r="H28" s="597"/>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593" t="s">
        <v>103</v>
      </c>
      <c r="B30" s="618"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594"/>
      <c r="B31" s="596"/>
      <c r="C31" s="4"/>
      <c r="D31" s="599">
        <v>100</v>
      </c>
      <c r="E31" s="4"/>
      <c r="F31" s="599" t="s">
        <v>33</v>
      </c>
      <c r="G31" s="4"/>
      <c r="H31" s="599">
        <v>15</v>
      </c>
      <c r="I31" s="4"/>
      <c r="J31" s="9" t="s">
        <v>100</v>
      </c>
      <c r="K31" s="18">
        <v>0.15</v>
      </c>
      <c r="L31" s="18">
        <v>0.5</v>
      </c>
      <c r="M31" s="18">
        <v>0.85</v>
      </c>
      <c r="N31" s="18">
        <v>1</v>
      </c>
      <c r="O31" s="19">
        <v>100</v>
      </c>
    </row>
    <row r="32" spans="1:15" ht="15" customHeight="1" x14ac:dyDescent="0.25">
      <c r="A32" s="594"/>
      <c r="B32" s="597"/>
      <c r="C32" s="4"/>
      <c r="D32" s="597"/>
      <c r="E32" s="4"/>
      <c r="F32" s="597"/>
      <c r="G32" s="4"/>
      <c r="H32" s="597"/>
      <c r="I32" s="4"/>
      <c r="J32" s="9" t="s">
        <v>101</v>
      </c>
      <c r="K32" s="15">
        <v>265950000</v>
      </c>
      <c r="L32" s="15">
        <v>699000000</v>
      </c>
      <c r="M32" s="15">
        <v>808000000</v>
      </c>
      <c r="N32" s="15">
        <v>812000000</v>
      </c>
      <c r="O32" s="14">
        <f>+SUM(K32:N32)</f>
        <v>2584950000</v>
      </c>
    </row>
    <row r="34" spans="1:15" ht="15" customHeight="1" x14ac:dyDescent="0.25">
      <c r="A34" s="601" t="s">
        <v>110</v>
      </c>
      <c r="B34" s="594"/>
      <c r="C34" s="594"/>
      <c r="D34" s="594"/>
      <c r="E34" s="594"/>
      <c r="F34" s="594"/>
      <c r="G34" s="594"/>
      <c r="H34" s="594"/>
      <c r="I34" s="594"/>
      <c r="J34" s="594"/>
      <c r="K34" s="594"/>
      <c r="L34" s="594"/>
      <c r="M34" s="594"/>
      <c r="N34" s="594"/>
      <c r="O34" s="594"/>
    </row>
    <row r="35" spans="1:15" ht="9" customHeight="1" x14ac:dyDescent="0.25">
      <c r="A35" s="5"/>
      <c r="B35" s="5"/>
      <c r="C35" s="5"/>
      <c r="D35" s="5"/>
      <c r="E35" s="5"/>
      <c r="F35" s="5"/>
      <c r="G35" s="5"/>
      <c r="H35" s="5"/>
      <c r="I35" s="5"/>
      <c r="J35" s="5"/>
      <c r="K35" s="5"/>
      <c r="L35" s="5"/>
      <c r="M35" s="5"/>
      <c r="N35" s="5"/>
      <c r="O35" s="5"/>
    </row>
    <row r="36" spans="1:15" ht="21.75" customHeight="1" x14ac:dyDescent="0.25">
      <c r="A36" s="593" t="s">
        <v>95</v>
      </c>
      <c r="B36" s="600"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594"/>
      <c r="B37" s="596"/>
      <c r="C37" s="4"/>
      <c r="D37" s="599">
        <v>5</v>
      </c>
      <c r="E37" s="4"/>
      <c r="F37" s="599" t="s">
        <v>21</v>
      </c>
      <c r="G37" s="4"/>
      <c r="H37" s="599">
        <v>15</v>
      </c>
      <c r="I37" s="4"/>
      <c r="J37" s="9" t="s">
        <v>100</v>
      </c>
      <c r="K37" s="20">
        <v>1.7</v>
      </c>
      <c r="L37" s="20">
        <v>1.6</v>
      </c>
      <c r="M37" s="20">
        <v>0.9</v>
      </c>
      <c r="N37" s="20">
        <v>0.8</v>
      </c>
      <c r="O37" s="21">
        <f t="shared" ref="O37:O38" si="1">SUM(K37:N37)</f>
        <v>5</v>
      </c>
    </row>
    <row r="38" spans="1:15" ht="21.75" customHeight="1" x14ac:dyDescent="0.25">
      <c r="A38" s="594"/>
      <c r="B38" s="597"/>
      <c r="C38" s="4"/>
      <c r="D38" s="597"/>
      <c r="E38" s="4"/>
      <c r="F38" s="597"/>
      <c r="G38" s="4"/>
      <c r="H38" s="597"/>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593" t="s">
        <v>103</v>
      </c>
      <c r="B41" s="602"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594"/>
      <c r="B42" s="596"/>
      <c r="C42" s="4"/>
      <c r="D42" s="599">
        <v>5</v>
      </c>
      <c r="E42" s="4"/>
      <c r="F42" s="599" t="s">
        <v>21</v>
      </c>
      <c r="G42" s="4"/>
      <c r="H42" s="599">
        <v>15</v>
      </c>
      <c r="I42" s="4"/>
      <c r="J42" s="9" t="s">
        <v>100</v>
      </c>
      <c r="K42" s="20">
        <v>1.7</v>
      </c>
      <c r="L42" s="20">
        <v>1.6</v>
      </c>
      <c r="M42" s="20">
        <v>0.9</v>
      </c>
      <c r="N42" s="20">
        <v>0.8</v>
      </c>
      <c r="O42" s="21">
        <f>SUM(K42:N42)</f>
        <v>5</v>
      </c>
    </row>
    <row r="43" spans="1:15" ht="15" customHeight="1" x14ac:dyDescent="0.25">
      <c r="A43" s="594"/>
      <c r="B43" s="597"/>
      <c r="C43" s="4"/>
      <c r="D43" s="597"/>
      <c r="E43" s="4"/>
      <c r="F43" s="597"/>
      <c r="G43" s="4"/>
      <c r="H43" s="597"/>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01" t="s">
        <v>113</v>
      </c>
      <c r="B46" s="594"/>
      <c r="C46" s="594"/>
      <c r="D46" s="594"/>
      <c r="E46" s="594"/>
      <c r="F46" s="594"/>
      <c r="G46" s="594"/>
      <c r="H46" s="594"/>
      <c r="I46" s="594"/>
      <c r="J46" s="594"/>
      <c r="K46" s="594"/>
      <c r="L46" s="594"/>
      <c r="M46" s="594"/>
      <c r="N46" s="594"/>
      <c r="O46" s="594"/>
    </row>
    <row r="47" spans="1:15" ht="9" customHeight="1" x14ac:dyDescent="0.25">
      <c r="A47" s="5"/>
      <c r="B47" s="5"/>
      <c r="C47" s="5"/>
      <c r="D47" s="5"/>
      <c r="E47" s="5"/>
      <c r="F47" s="5"/>
      <c r="G47" s="5"/>
      <c r="H47" s="5"/>
      <c r="I47" s="5"/>
      <c r="J47" s="5"/>
      <c r="K47" s="5"/>
      <c r="L47" s="5"/>
      <c r="M47" s="5"/>
      <c r="N47" s="5"/>
      <c r="O47" s="5"/>
    </row>
    <row r="48" spans="1:15" ht="30" customHeight="1" x14ac:dyDescent="0.25">
      <c r="A48" s="593" t="s">
        <v>95</v>
      </c>
      <c r="B48" s="600"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594"/>
      <c r="B49" s="596"/>
      <c r="C49" s="4"/>
      <c r="D49" s="599">
        <v>100</v>
      </c>
      <c r="E49" s="4"/>
      <c r="F49" s="599" t="s">
        <v>33</v>
      </c>
      <c r="G49" s="4"/>
      <c r="H49" s="599">
        <f>+H54+H58</f>
        <v>28</v>
      </c>
      <c r="I49" s="4"/>
      <c r="J49" s="9" t="s">
        <v>100</v>
      </c>
      <c r="K49" s="23"/>
      <c r="L49" s="23"/>
      <c r="M49" s="23"/>
      <c r="N49" s="23"/>
      <c r="O49" s="14">
        <v>100</v>
      </c>
    </row>
    <row r="50" spans="1:15" ht="21.75" customHeight="1" x14ac:dyDescent="0.25">
      <c r="A50" s="594"/>
      <c r="B50" s="597"/>
      <c r="C50" s="4"/>
      <c r="D50" s="597"/>
      <c r="E50" s="4"/>
      <c r="F50" s="597"/>
      <c r="G50" s="4"/>
      <c r="H50" s="597"/>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598" t="s">
        <v>102</v>
      </c>
      <c r="B52" s="598"/>
      <c r="C52" s="598"/>
      <c r="D52" s="598"/>
      <c r="E52" s="598"/>
      <c r="F52" s="598"/>
      <c r="G52" s="598"/>
      <c r="H52" s="598"/>
      <c r="I52" s="598"/>
      <c r="J52" s="598"/>
      <c r="K52" s="598"/>
      <c r="L52" s="598"/>
      <c r="M52" s="598"/>
      <c r="N52" s="598"/>
      <c r="O52" s="598"/>
    </row>
    <row r="53" spans="1:15" ht="26.25" customHeight="1" x14ac:dyDescent="0.25">
      <c r="A53" s="613" t="s">
        <v>103</v>
      </c>
      <c r="B53" s="614"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13"/>
      <c r="B54" s="615"/>
      <c r="C54" s="4"/>
      <c r="D54" s="599">
        <v>100</v>
      </c>
      <c r="E54" s="4"/>
      <c r="F54" s="599" t="s">
        <v>33</v>
      </c>
      <c r="G54" s="4"/>
      <c r="H54" s="599">
        <v>15</v>
      </c>
      <c r="I54" s="4"/>
      <c r="J54" s="9" t="s">
        <v>100</v>
      </c>
      <c r="K54" s="23">
        <v>0.1</v>
      </c>
      <c r="L54" s="23">
        <v>0.5</v>
      </c>
      <c r="M54" s="23"/>
      <c r="N54" s="23"/>
      <c r="O54" s="14">
        <v>100</v>
      </c>
    </row>
    <row r="55" spans="1:15" ht="15" customHeight="1" x14ac:dyDescent="0.25">
      <c r="A55" s="613"/>
      <c r="B55" s="616"/>
      <c r="C55" s="4"/>
      <c r="D55" s="617"/>
      <c r="E55" s="4"/>
      <c r="F55" s="617"/>
      <c r="G55" s="4"/>
      <c r="H55" s="597"/>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593" t="s">
        <v>103</v>
      </c>
      <c r="B57" s="595"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594"/>
      <c r="B58" s="596"/>
      <c r="C58" s="4"/>
      <c r="D58" s="599">
        <v>100</v>
      </c>
      <c r="E58" s="4"/>
      <c r="F58" s="599" t="s">
        <v>23</v>
      </c>
      <c r="G58" s="4"/>
      <c r="H58" s="599">
        <v>13</v>
      </c>
      <c r="I58" s="4"/>
      <c r="J58" s="9" t="s">
        <v>100</v>
      </c>
      <c r="K58" s="23">
        <v>0.05</v>
      </c>
      <c r="L58" s="23"/>
      <c r="M58" s="23"/>
      <c r="N58" s="23"/>
      <c r="O58" s="14">
        <v>100</v>
      </c>
    </row>
    <row r="59" spans="1:15" ht="15" customHeight="1" x14ac:dyDescent="0.25">
      <c r="A59" s="594"/>
      <c r="B59" s="597"/>
      <c r="C59" s="4"/>
      <c r="D59" s="597"/>
      <c r="E59" s="4"/>
      <c r="F59" s="597"/>
      <c r="G59" s="4"/>
      <c r="H59" s="597"/>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01" t="s">
        <v>117</v>
      </c>
      <c r="B62" s="594"/>
      <c r="C62" s="594"/>
      <c r="D62" s="594"/>
      <c r="E62" s="594"/>
      <c r="F62" s="594"/>
      <c r="G62" s="594"/>
      <c r="H62" s="594"/>
      <c r="I62" s="594"/>
      <c r="J62" s="594"/>
      <c r="K62" s="594"/>
      <c r="L62" s="594"/>
      <c r="M62" s="594"/>
      <c r="N62" s="594"/>
      <c r="O62" s="594"/>
    </row>
    <row r="63" spans="1:15" ht="15" customHeight="1" x14ac:dyDescent="0.25">
      <c r="A63" s="5"/>
      <c r="B63" s="5"/>
      <c r="C63" s="5"/>
      <c r="D63" s="5"/>
      <c r="E63" s="5"/>
      <c r="F63" s="5"/>
      <c r="G63" s="5"/>
      <c r="H63" s="5"/>
      <c r="I63" s="5"/>
      <c r="J63" s="5"/>
      <c r="K63" s="5"/>
      <c r="L63" s="5"/>
      <c r="M63" s="5"/>
      <c r="N63" s="5"/>
      <c r="O63" s="5"/>
    </row>
    <row r="64" spans="1:15" ht="25.5" x14ac:dyDescent="0.25">
      <c r="A64" s="593" t="s">
        <v>95</v>
      </c>
      <c r="B64" s="600"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594"/>
      <c r="B65" s="596"/>
      <c r="C65" s="4"/>
      <c r="D65" s="599">
        <v>60</v>
      </c>
      <c r="E65" s="4"/>
      <c r="F65" s="599" t="s">
        <v>33</v>
      </c>
      <c r="G65" s="4"/>
      <c r="H65" s="599">
        <v>12</v>
      </c>
      <c r="I65" s="4"/>
      <c r="J65" s="9" t="s">
        <v>100</v>
      </c>
      <c r="K65" s="10">
        <v>15</v>
      </c>
      <c r="L65" s="11">
        <v>30</v>
      </c>
      <c r="M65" s="11">
        <v>45</v>
      </c>
      <c r="N65" s="11">
        <v>60</v>
      </c>
      <c r="O65" s="14">
        <v>60</v>
      </c>
    </row>
    <row r="66" spans="1:15" ht="15" customHeight="1" x14ac:dyDescent="0.25">
      <c r="A66" s="594"/>
      <c r="B66" s="597"/>
      <c r="C66" s="4"/>
      <c r="D66" s="597"/>
      <c r="E66" s="4"/>
      <c r="F66" s="597"/>
      <c r="G66" s="4"/>
      <c r="H66" s="597"/>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12" t="s">
        <v>102</v>
      </c>
      <c r="B68" s="594"/>
      <c r="C68" s="594"/>
      <c r="D68" s="594"/>
      <c r="E68" s="594"/>
      <c r="F68" s="594"/>
      <c r="G68" s="594"/>
      <c r="H68" s="594"/>
      <c r="I68" s="594"/>
      <c r="J68" s="594"/>
      <c r="K68" s="594"/>
      <c r="L68" s="594"/>
      <c r="M68" s="594"/>
      <c r="N68" s="594"/>
      <c r="O68" s="594"/>
    </row>
    <row r="69" spans="1:15" ht="25.5" customHeight="1" x14ac:dyDescent="0.25">
      <c r="A69" s="593" t="s">
        <v>103</v>
      </c>
      <c r="B69" s="602"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594"/>
      <c r="B70" s="596"/>
      <c r="C70" s="4"/>
      <c r="D70" s="599">
        <v>60</v>
      </c>
      <c r="E70" s="4"/>
      <c r="F70" s="599" t="s">
        <v>33</v>
      </c>
      <c r="G70" s="4"/>
      <c r="H70" s="599">
        <v>12</v>
      </c>
      <c r="I70" s="4"/>
      <c r="J70" s="9" t="s">
        <v>100</v>
      </c>
      <c r="K70" s="10">
        <v>15</v>
      </c>
      <c r="L70" s="11">
        <v>30</v>
      </c>
      <c r="M70" s="11">
        <v>45</v>
      </c>
      <c r="N70" s="11">
        <v>60</v>
      </c>
      <c r="O70" s="14">
        <v>60</v>
      </c>
    </row>
    <row r="71" spans="1:15" ht="15" customHeight="1" x14ac:dyDescent="0.25">
      <c r="A71" s="594"/>
      <c r="B71" s="597"/>
      <c r="C71" s="4"/>
      <c r="D71" s="597"/>
      <c r="E71" s="4"/>
      <c r="F71" s="597"/>
      <c r="G71" s="4"/>
      <c r="H71" s="597"/>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20" zoomScale="55" zoomScaleNormal="55" workbookViewId="0">
      <pane xSplit="2" topLeftCell="L1" activePane="topRight" state="frozen"/>
      <selection pane="topRight" activeCell="V31" sqref="V31"/>
    </sheetView>
  </sheetViews>
  <sheetFormatPr baseColWidth="10" defaultColWidth="10.85546875" defaultRowHeight="14.25" x14ac:dyDescent="0.25"/>
  <cols>
    <col min="1" max="1" width="25.42578125" style="259" customWidth="1"/>
    <col min="2" max="2" width="29.85546875" style="259" customWidth="1"/>
    <col min="3" max="3" width="21.42578125" style="259" customWidth="1"/>
    <col min="4" max="4" width="21.7109375" style="259" customWidth="1"/>
    <col min="5" max="5" width="20.7109375" style="259" bestFit="1" customWidth="1"/>
    <col min="6" max="6" width="21.85546875" style="259" customWidth="1"/>
    <col min="7" max="7" width="20.7109375" style="259" bestFit="1" customWidth="1"/>
    <col min="8" max="8" width="21.42578125" style="259" customWidth="1"/>
    <col min="9" max="9" width="20.7109375" style="259" bestFit="1" customWidth="1"/>
    <col min="10" max="10" width="22.28515625" style="259" customWidth="1"/>
    <col min="11" max="11" width="20.7109375" style="259" bestFit="1" customWidth="1"/>
    <col min="12" max="12" width="23" style="259" customWidth="1"/>
    <col min="13" max="13" width="20.7109375" style="259" bestFit="1" customWidth="1"/>
    <col min="14" max="14" width="22.28515625" style="259" customWidth="1"/>
    <col min="15" max="15" width="20.7109375" style="259" bestFit="1" customWidth="1"/>
    <col min="16" max="17" width="20.42578125" style="259" customWidth="1"/>
    <col min="18" max="18" width="17.28515625" style="259" bestFit="1" customWidth="1"/>
    <col min="19" max="19" width="20.7109375" style="259" bestFit="1" customWidth="1"/>
    <col min="20" max="20" width="21.140625" style="259" customWidth="1"/>
    <col min="21" max="21" width="20.7109375" style="259" bestFit="1" customWidth="1"/>
    <col min="22" max="22" width="19.85546875" style="259" bestFit="1" customWidth="1"/>
    <col min="23" max="23" width="21.85546875" style="259" customWidth="1"/>
    <col min="24" max="24" width="17.28515625" style="259" bestFit="1" customWidth="1"/>
    <col min="25" max="25" width="20.7109375" style="259" bestFit="1" customWidth="1"/>
    <col min="26" max="26" width="20.42578125" style="259" customWidth="1"/>
    <col min="27" max="27" width="17.42578125" style="259" customWidth="1"/>
    <col min="28" max="28" width="20.42578125" style="259" customWidth="1"/>
    <col min="29" max="29" width="22.85546875" style="259" customWidth="1"/>
    <col min="30" max="30" width="17" style="259" customWidth="1"/>
    <col min="31" max="31" width="19.85546875" style="259" bestFit="1" customWidth="1"/>
    <col min="32" max="32" width="22" style="259" customWidth="1"/>
    <col min="33" max="36" width="20.42578125" style="259" bestFit="1" customWidth="1"/>
    <col min="37" max="16384" width="10.85546875" style="259"/>
  </cols>
  <sheetData>
    <row r="1" spans="1:62" s="260" customFormat="1" ht="20.25" customHeight="1" x14ac:dyDescent="0.25">
      <c r="A1" s="1079"/>
      <c r="B1" s="1082" t="s">
        <v>774</v>
      </c>
      <c r="C1" s="1083"/>
      <c r="D1" s="1083"/>
      <c r="E1" s="1083"/>
      <c r="F1" s="1083"/>
      <c r="G1" s="1083"/>
      <c r="H1" s="1083"/>
      <c r="I1" s="1083"/>
      <c r="J1" s="1083"/>
      <c r="K1" s="1083"/>
      <c r="L1" s="1083"/>
      <c r="M1" s="1083"/>
      <c r="N1" s="1083"/>
      <c r="O1" s="1083"/>
      <c r="P1" s="1083"/>
      <c r="Q1" s="1083"/>
      <c r="R1" s="1083"/>
      <c r="S1" s="1083"/>
      <c r="T1" s="1083"/>
      <c r="U1" s="1083"/>
      <c r="V1" s="1083"/>
      <c r="W1" s="1083"/>
      <c r="X1" s="1083"/>
      <c r="Y1" s="1083"/>
      <c r="Z1" s="1083"/>
      <c r="AA1" s="1083"/>
      <c r="AB1" s="1083"/>
      <c r="AC1" s="1083"/>
      <c r="AD1" s="1083"/>
      <c r="AE1" s="1083"/>
      <c r="AF1" s="1084"/>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row>
    <row r="2" spans="1:62" s="260" customFormat="1" ht="18.75" customHeight="1" x14ac:dyDescent="0.25">
      <c r="A2" s="1080"/>
      <c r="B2" s="1085"/>
      <c r="C2" s="1086"/>
      <c r="D2" s="1086"/>
      <c r="E2" s="1086"/>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7"/>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c r="BE2" s="259"/>
      <c r="BF2" s="259"/>
      <c r="BG2" s="259"/>
      <c r="BH2" s="259"/>
      <c r="BI2" s="259"/>
      <c r="BJ2" s="259"/>
    </row>
    <row r="3" spans="1:62" s="260" customFormat="1" ht="14.25" customHeight="1" x14ac:dyDescent="0.25">
      <c r="A3" s="1080"/>
      <c r="B3" s="1085"/>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7"/>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row>
    <row r="4" spans="1:62" s="260" customFormat="1" ht="33" customHeight="1" thickBot="1" x14ac:dyDescent="0.3">
      <c r="A4" s="1081"/>
      <c r="B4" s="1088"/>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90"/>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row>
    <row r="5" spans="1:62" s="260" customFormat="1" ht="15" x14ac:dyDescent="0.25">
      <c r="B5" s="84"/>
      <c r="C5" s="84"/>
      <c r="D5" s="84"/>
      <c r="E5" s="84"/>
      <c r="F5" s="84"/>
      <c r="G5" s="84"/>
      <c r="H5" s="84"/>
      <c r="I5" s="84"/>
      <c r="J5" s="84"/>
      <c r="K5" s="261"/>
      <c r="L5" s="261"/>
      <c r="M5" s="261"/>
      <c r="N5" s="261"/>
      <c r="O5" s="261"/>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row>
    <row r="6" spans="1:62" s="260" customFormat="1" ht="9" customHeight="1" x14ac:dyDescent="0.25">
      <c r="A6" s="41"/>
      <c r="B6" s="84"/>
      <c r="C6" s="84"/>
      <c r="D6" s="84"/>
      <c r="E6" s="84"/>
      <c r="F6" s="84"/>
      <c r="G6" s="84"/>
      <c r="H6" s="84"/>
      <c r="I6" s="84"/>
      <c r="J6" s="84"/>
      <c r="K6" s="84"/>
      <c r="L6" s="84"/>
      <c r="M6" s="84"/>
      <c r="N6" s="84"/>
      <c r="O6" s="84"/>
      <c r="P6" s="40"/>
      <c r="Q6" s="40"/>
      <c r="R6" s="256"/>
      <c r="S6" s="256"/>
      <c r="T6" s="40"/>
      <c r="U6" s="40"/>
      <c r="V6" s="40"/>
      <c r="W6" s="259"/>
      <c r="X6" s="257"/>
      <c r="Y6" s="257"/>
      <c r="Z6" s="257"/>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row>
    <row r="7" spans="1:62" s="260" customFormat="1" ht="15" customHeight="1" thickBot="1" x14ac:dyDescent="0.3">
      <c r="A7" s="42"/>
      <c r="B7" s="84"/>
      <c r="C7" s="84"/>
      <c r="D7" s="84"/>
      <c r="E7" s="84"/>
      <c r="F7" s="84"/>
      <c r="G7" s="84"/>
      <c r="H7" s="84"/>
      <c r="I7" s="84"/>
      <c r="J7" s="84"/>
      <c r="K7" s="84"/>
      <c r="L7" s="84"/>
      <c r="M7" s="84"/>
      <c r="N7" s="84"/>
      <c r="O7" s="84"/>
      <c r="P7" s="40"/>
      <c r="Q7" s="40"/>
      <c r="R7" s="256"/>
      <c r="S7" s="256"/>
      <c r="T7" s="40"/>
      <c r="U7" s="40"/>
      <c r="V7" s="40"/>
      <c r="W7" s="259"/>
      <c r="X7" s="257"/>
      <c r="Y7" s="257"/>
      <c r="Z7" s="258"/>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row>
    <row r="8" spans="1:62" s="260" customFormat="1" ht="15" customHeight="1" thickBot="1" x14ac:dyDescent="0.3">
      <c r="A8" s="1091" t="s">
        <v>124</v>
      </c>
      <c r="B8" s="1094" t="s">
        <v>365</v>
      </c>
      <c r="C8" s="1095"/>
      <c r="D8" s="1095"/>
      <c r="E8" s="1095"/>
      <c r="F8" s="1095"/>
      <c r="G8" s="1095"/>
      <c r="H8" s="1095"/>
      <c r="I8" s="1095"/>
      <c r="J8" s="1095"/>
      <c r="K8" s="1095"/>
      <c r="L8" s="1095"/>
      <c r="M8" s="1095"/>
      <c r="N8" s="1095"/>
      <c r="O8" s="1095"/>
      <c r="P8" s="1095"/>
      <c r="Q8" s="1095"/>
      <c r="R8" s="1095"/>
      <c r="S8" s="1095"/>
      <c r="T8" s="1095"/>
      <c r="U8" s="1095"/>
      <c r="V8" s="1095"/>
      <c r="W8" s="1095"/>
      <c r="X8" s="1095"/>
      <c r="Y8" s="1095"/>
      <c r="Z8" s="1095"/>
      <c r="AA8" s="1100" t="s">
        <v>366</v>
      </c>
      <c r="AB8" s="1103">
        <v>2024110010289</v>
      </c>
      <c r="AC8" s="1106" t="s">
        <v>561</v>
      </c>
      <c r="AD8" s="1107"/>
      <c r="AE8" s="1108" t="s">
        <v>358</v>
      </c>
      <c r="AF8" s="1109"/>
      <c r="AG8" s="259"/>
      <c r="AH8" s="259"/>
      <c r="AI8" s="259"/>
      <c r="AJ8" s="259"/>
      <c r="AK8" s="259"/>
      <c r="AL8" s="259"/>
      <c r="AM8" s="259"/>
      <c r="AN8" s="259"/>
      <c r="AO8" s="259"/>
      <c r="AP8" s="259"/>
      <c r="AQ8" s="259"/>
      <c r="AR8" s="259"/>
      <c r="AS8" s="259"/>
      <c r="AT8" s="259"/>
      <c r="AU8" s="259"/>
      <c r="AV8" s="259"/>
      <c r="AW8" s="259"/>
      <c r="AX8" s="259"/>
      <c r="AY8" s="259"/>
      <c r="AZ8" s="259"/>
      <c r="BA8" s="259"/>
      <c r="BB8" s="259"/>
      <c r="BC8" s="259"/>
      <c r="BD8" s="259"/>
      <c r="BE8" s="259"/>
      <c r="BF8" s="259"/>
      <c r="BG8" s="259"/>
      <c r="BH8" s="259"/>
      <c r="BI8" s="259"/>
      <c r="BJ8" s="259"/>
    </row>
    <row r="9" spans="1:62" s="260" customFormat="1" ht="15" customHeight="1" thickBot="1" x14ac:dyDescent="0.3">
      <c r="A9" s="1092"/>
      <c r="B9" s="1096"/>
      <c r="C9" s="1097"/>
      <c r="D9" s="1097"/>
      <c r="E9" s="1097"/>
      <c r="F9" s="1097"/>
      <c r="G9" s="1097"/>
      <c r="H9" s="1097"/>
      <c r="I9" s="1097"/>
      <c r="J9" s="1097"/>
      <c r="K9" s="1097"/>
      <c r="L9" s="1097"/>
      <c r="M9" s="1097"/>
      <c r="N9" s="1097"/>
      <c r="O9" s="1097"/>
      <c r="P9" s="1097"/>
      <c r="Q9" s="1097"/>
      <c r="R9" s="1097"/>
      <c r="S9" s="1097"/>
      <c r="T9" s="1097"/>
      <c r="U9" s="1097"/>
      <c r="V9" s="1097"/>
      <c r="W9" s="1097"/>
      <c r="X9" s="1097"/>
      <c r="Y9" s="1097"/>
      <c r="Z9" s="1097"/>
      <c r="AA9" s="1101"/>
      <c r="AB9" s="1104"/>
      <c r="AC9" s="1106" t="s">
        <v>562</v>
      </c>
      <c r="AD9" s="1107"/>
      <c r="AE9" s="1108" t="s">
        <v>360</v>
      </c>
      <c r="AF9" s="110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row>
    <row r="10" spans="1:62" s="260" customFormat="1" ht="15" customHeight="1" thickBot="1" x14ac:dyDescent="0.3">
      <c r="A10" s="1092"/>
      <c r="B10" s="1096"/>
      <c r="C10" s="1097"/>
      <c r="D10" s="1097"/>
      <c r="E10" s="1097"/>
      <c r="F10" s="1097"/>
      <c r="G10" s="1097"/>
      <c r="H10" s="1097"/>
      <c r="I10" s="1097"/>
      <c r="J10" s="1097"/>
      <c r="K10" s="1097"/>
      <c r="L10" s="1097"/>
      <c r="M10" s="1097"/>
      <c r="N10" s="1097"/>
      <c r="O10" s="1097"/>
      <c r="P10" s="1097"/>
      <c r="Q10" s="1097"/>
      <c r="R10" s="1097"/>
      <c r="S10" s="1097"/>
      <c r="T10" s="1097"/>
      <c r="U10" s="1097"/>
      <c r="V10" s="1097"/>
      <c r="W10" s="1097"/>
      <c r="X10" s="1097"/>
      <c r="Y10" s="1097"/>
      <c r="Z10" s="1097"/>
      <c r="AA10" s="1101"/>
      <c r="AB10" s="1104"/>
      <c r="AC10" s="1106" t="s">
        <v>563</v>
      </c>
      <c r="AD10" s="1107"/>
      <c r="AE10" s="1110" t="s">
        <v>361</v>
      </c>
      <c r="AF10" s="1111"/>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259"/>
      <c r="BC10" s="259"/>
      <c r="BD10" s="259"/>
      <c r="BE10" s="259"/>
      <c r="BF10" s="259"/>
      <c r="BG10" s="259"/>
      <c r="BH10" s="259"/>
      <c r="BI10" s="259"/>
      <c r="BJ10" s="259"/>
    </row>
    <row r="11" spans="1:62" s="260" customFormat="1" ht="15" customHeight="1" thickBot="1" x14ac:dyDescent="0.3">
      <c r="A11" s="1093"/>
      <c r="B11" s="1098"/>
      <c r="C11" s="1099"/>
      <c r="D11" s="1099"/>
      <c r="E11" s="1099"/>
      <c r="F11" s="1099"/>
      <c r="G11" s="1099"/>
      <c r="H11" s="1099"/>
      <c r="I11" s="1099"/>
      <c r="J11" s="1099"/>
      <c r="K11" s="1099"/>
      <c r="L11" s="1099"/>
      <c r="M11" s="1099"/>
      <c r="N11" s="1099"/>
      <c r="O11" s="1099"/>
      <c r="P11" s="1099"/>
      <c r="Q11" s="1099"/>
      <c r="R11" s="1099"/>
      <c r="S11" s="1099"/>
      <c r="T11" s="1099"/>
      <c r="U11" s="1099"/>
      <c r="V11" s="1099"/>
      <c r="W11" s="1099"/>
      <c r="X11" s="1099"/>
      <c r="Y11" s="1099"/>
      <c r="Z11" s="1099"/>
      <c r="AA11" s="1102"/>
      <c r="AB11" s="1105"/>
      <c r="AC11" s="1106" t="s">
        <v>565</v>
      </c>
      <c r="AD11" s="1107"/>
      <c r="AE11" s="1108" t="s">
        <v>775</v>
      </c>
      <c r="AF11" s="110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row>
    <row r="12" spans="1:62" s="260" customFormat="1" ht="9" customHeight="1" x14ac:dyDescent="0.25">
      <c r="A12" s="47"/>
      <c r="B12" s="262"/>
      <c r="C12" s="262"/>
      <c r="D12" s="262"/>
      <c r="E12" s="262"/>
      <c r="F12" s="262"/>
      <c r="G12" s="262"/>
      <c r="H12" s="262"/>
      <c r="I12" s="269"/>
      <c r="J12" s="269"/>
      <c r="K12" s="269"/>
      <c r="L12" s="269"/>
      <c r="M12" s="269"/>
      <c r="N12" s="269"/>
      <c r="O12" s="269"/>
      <c r="P12" s="269"/>
      <c r="Q12" s="269"/>
      <c r="R12" s="262"/>
      <c r="S12" s="262"/>
      <c r="T12" s="262"/>
      <c r="U12" s="262"/>
      <c r="V12" s="262"/>
      <c r="W12" s="262"/>
      <c r="X12" s="262"/>
      <c r="Y12" s="262"/>
      <c r="Z12" s="262"/>
      <c r="AA12" s="262"/>
      <c r="AB12" s="262"/>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row>
    <row r="13" spans="1:62" s="263" customFormat="1" ht="16.5" customHeight="1" thickBot="1" x14ac:dyDescent="0.25">
      <c r="C13" s="264"/>
      <c r="D13" s="264"/>
      <c r="E13" s="264"/>
      <c r="F13" s="264"/>
      <c r="G13" s="264"/>
      <c r="H13" s="264"/>
      <c r="I13" s="269"/>
      <c r="J13" s="269"/>
      <c r="K13" s="269"/>
      <c r="L13" s="269"/>
      <c r="M13" s="269"/>
      <c r="N13" s="269"/>
      <c r="O13" s="269"/>
      <c r="P13" s="269"/>
      <c r="Q13" s="269"/>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row>
    <row r="14" spans="1:62" s="270" customFormat="1" ht="21.75" customHeight="1" thickBot="1" x14ac:dyDescent="0.3">
      <c r="A14" s="555" t="s">
        <v>126</v>
      </c>
      <c r="B14" s="145" t="s">
        <v>367</v>
      </c>
      <c r="C14" s="266"/>
      <c r="D14" s="145" t="s">
        <v>368</v>
      </c>
      <c r="E14" s="266"/>
      <c r="F14" s="145" t="s">
        <v>369</v>
      </c>
      <c r="G14" s="266" t="s">
        <v>370</v>
      </c>
      <c r="H14" s="145" t="s">
        <v>371</v>
      </c>
      <c r="I14" s="115"/>
      <c r="J14" s="267"/>
      <c r="K14" s="542" t="s">
        <v>128</v>
      </c>
      <c r="L14" s="542"/>
      <c r="M14" s="1078" t="s">
        <v>372</v>
      </c>
      <c r="N14" s="1078"/>
      <c r="O14" s="1078"/>
      <c r="P14" s="295"/>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row>
    <row r="15" spans="1:62" s="270" customFormat="1" ht="21.75" customHeight="1" thickBot="1" x14ac:dyDescent="0.3">
      <c r="A15" s="555"/>
      <c r="B15" s="271" t="s">
        <v>373</v>
      </c>
      <c r="C15" s="116"/>
      <c r="D15" s="145" t="s">
        <v>374</v>
      </c>
      <c r="E15" s="116"/>
      <c r="F15" s="145" t="s">
        <v>375</v>
      </c>
      <c r="G15" s="116"/>
      <c r="H15" s="145" t="s">
        <v>376</v>
      </c>
      <c r="I15" s="115"/>
      <c r="J15" s="267"/>
      <c r="K15" s="542"/>
      <c r="L15" s="542"/>
      <c r="M15" s="1078" t="s">
        <v>377</v>
      </c>
      <c r="N15" s="1078"/>
      <c r="O15" s="1078"/>
      <c r="P15" s="268"/>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row>
    <row r="16" spans="1:62" s="270" customFormat="1" ht="21.75" customHeight="1" x14ac:dyDescent="0.25">
      <c r="A16" s="555"/>
      <c r="B16" s="145" t="s">
        <v>378</v>
      </c>
      <c r="C16" s="266"/>
      <c r="D16" s="145" t="s">
        <v>379</v>
      </c>
      <c r="E16" s="116"/>
      <c r="F16" s="145" t="s">
        <v>380</v>
      </c>
      <c r="G16" s="116"/>
      <c r="H16" s="145" t="s">
        <v>381</v>
      </c>
      <c r="I16" s="115"/>
      <c r="K16" s="542"/>
      <c r="L16" s="542"/>
      <c r="M16" s="1078" t="s">
        <v>382</v>
      </c>
      <c r="N16" s="1078"/>
      <c r="O16" s="1078"/>
      <c r="P16" s="295" t="s">
        <v>370</v>
      </c>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row>
    <row r="17" spans="1:62" s="270" customFormat="1" ht="21.75" customHeight="1" thickBot="1" x14ac:dyDescent="0.3">
      <c r="A17" s="260"/>
      <c r="B17" s="260"/>
      <c r="C17" s="260"/>
      <c r="D17" s="260"/>
      <c r="E17" s="260"/>
      <c r="F17" s="260"/>
      <c r="G17" s="267"/>
      <c r="H17" s="267"/>
      <c r="I17" s="267"/>
      <c r="J17" s="267"/>
      <c r="K17" s="272"/>
      <c r="L17" s="272"/>
      <c r="M17" s="264"/>
      <c r="N17" s="264"/>
      <c r="O17" s="264"/>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row>
    <row r="18" spans="1:62" s="260" customFormat="1" ht="48" customHeight="1" thickBot="1" x14ac:dyDescent="0.3">
      <c r="A18" s="1068" t="s">
        <v>776</v>
      </c>
      <c r="B18" s="1069"/>
      <c r="C18" s="1069"/>
      <c r="D18" s="1069"/>
      <c r="E18" s="1069"/>
      <c r="F18" s="1069"/>
      <c r="G18" s="1069"/>
      <c r="H18" s="1069"/>
      <c r="I18" s="1069"/>
      <c r="J18" s="1069"/>
      <c r="K18" s="1069"/>
      <c r="L18" s="1069"/>
      <c r="M18" s="1069"/>
      <c r="N18" s="1069"/>
      <c r="O18" s="1069"/>
      <c r="P18" s="1069"/>
      <c r="Q18" s="1069"/>
      <c r="R18" s="1069"/>
      <c r="S18" s="1069"/>
      <c r="T18" s="1069"/>
      <c r="U18" s="1069"/>
      <c r="V18" s="1069"/>
      <c r="W18" s="1069"/>
      <c r="X18" s="1069"/>
      <c r="Y18" s="1069"/>
      <c r="Z18" s="1069"/>
      <c r="AA18" s="1069"/>
      <c r="AB18" s="1069"/>
      <c r="AC18" s="1069"/>
      <c r="AD18" s="1069"/>
      <c r="AE18" s="1069"/>
      <c r="AF18" s="1070"/>
      <c r="AG18" s="269"/>
      <c r="AH18" s="269"/>
      <c r="AI18" s="269"/>
      <c r="AJ18" s="269"/>
      <c r="AK18" s="269"/>
      <c r="AL18" s="269"/>
      <c r="AM18" s="26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row>
    <row r="19" spans="1:62" s="260" customFormat="1" ht="50.25" customHeight="1" thickBot="1" x14ac:dyDescent="0.3">
      <c r="A19" s="1071" t="s">
        <v>777</v>
      </c>
      <c r="B19" s="1072"/>
      <c r="C19" s="1073"/>
      <c r="D19" s="1073"/>
      <c r="E19" s="1073"/>
      <c r="F19" s="1073"/>
      <c r="G19" s="1073"/>
      <c r="H19" s="1073"/>
      <c r="I19" s="1073"/>
      <c r="J19" s="1073"/>
      <c r="K19" s="1073"/>
      <c r="L19" s="1073"/>
      <c r="M19" s="1073"/>
      <c r="N19" s="1073"/>
      <c r="O19" s="1073"/>
      <c r="P19" s="1073"/>
      <c r="Q19" s="1073"/>
      <c r="R19" s="1073"/>
      <c r="S19" s="1073"/>
      <c r="T19" s="1073"/>
      <c r="U19" s="1073"/>
      <c r="V19" s="1073"/>
      <c r="W19" s="1073"/>
      <c r="X19" s="1073"/>
      <c r="Y19" s="1073"/>
      <c r="Z19" s="1073"/>
      <c r="AA19" s="1073"/>
      <c r="AB19" s="1073"/>
      <c r="AC19" s="1073"/>
      <c r="AD19" s="1073"/>
      <c r="AE19" s="1073"/>
      <c r="AF19" s="1074"/>
      <c r="AG19" s="269"/>
      <c r="AH19" s="269"/>
      <c r="AI19" s="269"/>
      <c r="AJ19" s="269"/>
      <c r="AK19" s="269"/>
      <c r="AL19" s="269"/>
      <c r="AM19" s="269"/>
      <c r="AN19" s="259"/>
      <c r="AO19" s="259"/>
      <c r="AP19" s="259"/>
      <c r="AQ19" s="259"/>
      <c r="AR19" s="259"/>
      <c r="AS19" s="259"/>
      <c r="AT19" s="259"/>
      <c r="AU19" s="259"/>
      <c r="AV19" s="259"/>
      <c r="AW19" s="259"/>
      <c r="AX19" s="259"/>
      <c r="AY19" s="259"/>
      <c r="AZ19" s="259"/>
      <c r="BA19" s="259"/>
      <c r="BB19" s="259"/>
      <c r="BC19" s="259"/>
      <c r="BD19" s="259"/>
      <c r="BE19" s="259"/>
      <c r="BF19" s="259"/>
      <c r="BG19" s="259"/>
      <c r="BH19" s="259"/>
      <c r="BI19" s="259"/>
      <c r="BJ19" s="259"/>
    </row>
    <row r="20" spans="1:62" s="275" customFormat="1" ht="21.75" customHeight="1" thickBot="1" x14ac:dyDescent="0.3">
      <c r="A20" s="1059" t="s">
        <v>778</v>
      </c>
      <c r="B20" s="1075" t="s">
        <v>779</v>
      </c>
      <c r="C20" s="1065" t="s">
        <v>99</v>
      </c>
      <c r="D20" s="1066"/>
      <c r="E20" s="1066"/>
      <c r="F20" s="1066"/>
      <c r="G20" s="1066"/>
      <c r="H20" s="1066"/>
      <c r="I20" s="1066"/>
      <c r="J20" s="1066"/>
      <c r="K20" s="1066"/>
      <c r="L20" s="1066"/>
      <c r="M20" s="1066"/>
      <c r="N20" s="1067"/>
      <c r="O20" s="1053" t="s">
        <v>206</v>
      </c>
      <c r="P20" s="1054"/>
      <c r="Q20" s="1054"/>
      <c r="R20" s="1054"/>
      <c r="S20" s="1054"/>
      <c r="T20" s="1054"/>
      <c r="U20" s="1054"/>
      <c r="V20" s="1054"/>
      <c r="W20" s="1054"/>
      <c r="X20" s="1054"/>
      <c r="Y20" s="1054"/>
      <c r="Z20" s="1054"/>
      <c r="AA20" s="1054"/>
      <c r="AB20" s="1054"/>
      <c r="AC20" s="1054"/>
      <c r="AD20" s="1054"/>
      <c r="AE20" s="1054"/>
      <c r="AF20" s="1055"/>
      <c r="AG20" s="269"/>
      <c r="AH20" s="269"/>
      <c r="AI20" s="269"/>
      <c r="AJ20" s="269"/>
      <c r="AK20" s="269"/>
      <c r="AL20" s="269"/>
      <c r="AM20" s="269"/>
      <c r="AN20" s="274"/>
      <c r="AO20" s="274"/>
      <c r="AP20" s="274"/>
      <c r="AQ20" s="274"/>
      <c r="AR20" s="274"/>
      <c r="AS20" s="274"/>
      <c r="AT20" s="274"/>
      <c r="AU20" s="274"/>
      <c r="AV20" s="274"/>
      <c r="AW20" s="274"/>
      <c r="AX20" s="274"/>
      <c r="AY20" s="274"/>
      <c r="AZ20" s="274"/>
      <c r="BA20" s="274"/>
      <c r="BB20" s="274"/>
      <c r="BC20" s="274"/>
      <c r="BD20" s="274"/>
      <c r="BE20" s="274"/>
      <c r="BF20" s="274"/>
      <c r="BG20" s="274"/>
      <c r="BH20" s="274"/>
      <c r="BI20" s="274"/>
      <c r="BJ20" s="274"/>
    </row>
    <row r="21" spans="1:62" s="275" customFormat="1" ht="21.75" customHeight="1" thickBot="1" x14ac:dyDescent="0.3">
      <c r="A21" s="1060"/>
      <c r="B21" s="1075"/>
      <c r="C21" s="1076" t="s">
        <v>399</v>
      </c>
      <c r="D21" s="1077"/>
      <c r="E21" s="1076" t="s">
        <v>405</v>
      </c>
      <c r="F21" s="1077"/>
      <c r="G21" s="1076" t="s">
        <v>409</v>
      </c>
      <c r="H21" s="1077"/>
      <c r="I21" s="1076" t="s">
        <v>413</v>
      </c>
      <c r="J21" s="1077"/>
      <c r="K21" s="1076" t="s">
        <v>414</v>
      </c>
      <c r="L21" s="1077"/>
      <c r="M21" s="1076" t="s">
        <v>415</v>
      </c>
      <c r="N21" s="1077"/>
      <c r="O21" s="1053" t="s">
        <v>399</v>
      </c>
      <c r="P21" s="1054"/>
      <c r="Q21" s="1055"/>
      <c r="R21" s="1056" t="s">
        <v>405</v>
      </c>
      <c r="S21" s="1057"/>
      <c r="T21" s="1058"/>
      <c r="U21" s="1056" t="s">
        <v>409</v>
      </c>
      <c r="V21" s="1057"/>
      <c r="W21" s="1058"/>
      <c r="X21" s="1056" t="s">
        <v>413</v>
      </c>
      <c r="Y21" s="1057"/>
      <c r="Z21" s="1058"/>
      <c r="AA21" s="1056" t="s">
        <v>414</v>
      </c>
      <c r="AB21" s="1057"/>
      <c r="AC21" s="1058"/>
      <c r="AD21" s="1056" t="s">
        <v>415</v>
      </c>
      <c r="AE21" s="1057"/>
      <c r="AF21" s="1058"/>
      <c r="AG21" s="269"/>
      <c r="AH21" s="269"/>
      <c r="AI21" s="269"/>
      <c r="AJ21" s="269"/>
      <c r="AK21" s="269"/>
      <c r="AL21" s="269"/>
      <c r="AM21" s="269"/>
      <c r="AN21" s="274"/>
      <c r="AO21" s="274"/>
      <c r="AP21" s="274"/>
      <c r="AQ21" s="274"/>
      <c r="AR21" s="274"/>
      <c r="AS21" s="274"/>
      <c r="AT21" s="274"/>
      <c r="AU21" s="274"/>
      <c r="AV21" s="274"/>
      <c r="AW21" s="274"/>
      <c r="AX21" s="274"/>
      <c r="AY21" s="274"/>
      <c r="AZ21" s="274"/>
      <c r="BA21" s="274"/>
      <c r="BB21" s="274"/>
      <c r="BC21" s="274"/>
      <c r="BD21" s="274"/>
      <c r="BE21" s="274"/>
      <c r="BF21" s="274"/>
      <c r="BG21" s="274"/>
      <c r="BH21" s="274"/>
      <c r="BI21" s="274"/>
      <c r="BJ21" s="274"/>
    </row>
    <row r="22" spans="1:62" s="275" customFormat="1" ht="28.5" customHeight="1" x14ac:dyDescent="0.25">
      <c r="A22" s="1060"/>
      <c r="B22" s="1075"/>
      <c r="C22" s="276" t="s">
        <v>100</v>
      </c>
      <c r="D22" s="276" t="s">
        <v>780</v>
      </c>
      <c r="E22" s="276" t="s">
        <v>100</v>
      </c>
      <c r="F22" s="276" t="s">
        <v>780</v>
      </c>
      <c r="G22" s="276" t="s">
        <v>100</v>
      </c>
      <c r="H22" s="276" t="s">
        <v>780</v>
      </c>
      <c r="I22" s="276" t="s">
        <v>100</v>
      </c>
      <c r="J22" s="276" t="s">
        <v>780</v>
      </c>
      <c r="K22" s="276" t="s">
        <v>100</v>
      </c>
      <c r="L22" s="276" t="s">
        <v>780</v>
      </c>
      <c r="M22" s="276" t="s">
        <v>100</v>
      </c>
      <c r="N22" s="276" t="s">
        <v>780</v>
      </c>
      <c r="O22" s="277" t="s">
        <v>100</v>
      </c>
      <c r="P22" s="277" t="s">
        <v>781</v>
      </c>
      <c r="Q22" s="277" t="s">
        <v>148</v>
      </c>
      <c r="R22" s="277" t="s">
        <v>100</v>
      </c>
      <c r="S22" s="277" t="s">
        <v>781</v>
      </c>
      <c r="T22" s="277" t="s">
        <v>148</v>
      </c>
      <c r="U22" s="277" t="s">
        <v>100</v>
      </c>
      <c r="V22" s="277" t="s">
        <v>781</v>
      </c>
      <c r="W22" s="277" t="s">
        <v>148</v>
      </c>
      <c r="X22" s="277" t="s">
        <v>100</v>
      </c>
      <c r="Y22" s="277" t="s">
        <v>781</v>
      </c>
      <c r="Z22" s="277" t="s">
        <v>148</v>
      </c>
      <c r="AA22" s="277" t="s">
        <v>100</v>
      </c>
      <c r="AB22" s="277" t="s">
        <v>781</v>
      </c>
      <c r="AC22" s="277" t="s">
        <v>148</v>
      </c>
      <c r="AD22" s="277" t="s">
        <v>100</v>
      </c>
      <c r="AE22" s="277" t="s">
        <v>781</v>
      </c>
      <c r="AF22" s="277" t="s">
        <v>148</v>
      </c>
      <c r="AG22" s="269"/>
      <c r="AH22" s="269"/>
      <c r="AI22" s="269"/>
      <c r="AJ22" s="269"/>
      <c r="AK22" s="269"/>
      <c r="AL22" s="269"/>
      <c r="AM22" s="269"/>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row>
    <row r="23" spans="1:62" s="275" customFormat="1" ht="15.75" customHeight="1" x14ac:dyDescent="0.25">
      <c r="A23" s="1060"/>
      <c r="B23" s="278" t="s">
        <v>782</v>
      </c>
      <c r="C23" s="451">
        <v>0</v>
      </c>
      <c r="D23" s="420"/>
      <c r="E23" s="451">
        <v>16</v>
      </c>
      <c r="F23" s="420"/>
      <c r="G23" s="451">
        <v>26</v>
      </c>
      <c r="H23" s="420"/>
      <c r="I23" s="451">
        <v>33</v>
      </c>
      <c r="J23" s="420"/>
      <c r="K23" s="451">
        <v>33</v>
      </c>
      <c r="L23" s="420"/>
      <c r="M23" s="451">
        <v>33</v>
      </c>
      <c r="N23" s="279"/>
      <c r="O23" s="280">
        <v>0</v>
      </c>
      <c r="P23" s="279"/>
      <c r="Q23" s="279"/>
      <c r="R23" s="280">
        <v>106</v>
      </c>
      <c r="S23" s="279"/>
      <c r="T23" s="279"/>
      <c r="U23" s="280">
        <v>0</v>
      </c>
      <c r="V23" s="279"/>
      <c r="W23" s="279"/>
      <c r="X23" s="280">
        <v>0</v>
      </c>
      <c r="Y23" s="279"/>
      <c r="Z23" s="279"/>
      <c r="AA23" s="280">
        <v>0</v>
      </c>
      <c r="AB23" s="279"/>
      <c r="AC23" s="279"/>
      <c r="AD23" s="280">
        <v>0</v>
      </c>
      <c r="AE23" s="418"/>
      <c r="AF23" s="281"/>
      <c r="AG23" s="269"/>
      <c r="AH23" s="269"/>
      <c r="AI23" s="269"/>
      <c r="AJ23" s="269"/>
      <c r="AK23" s="269"/>
      <c r="AL23" s="269"/>
      <c r="AM23" s="269"/>
      <c r="AN23" s="274"/>
      <c r="AO23" s="274"/>
      <c r="AP23" s="274"/>
      <c r="AQ23" s="274"/>
      <c r="AR23" s="274"/>
      <c r="AS23" s="274"/>
      <c r="AT23" s="274"/>
      <c r="AU23" s="274"/>
      <c r="AV23" s="274"/>
      <c r="AW23" s="274"/>
      <c r="AX23" s="274"/>
      <c r="AY23" s="274"/>
      <c r="AZ23" s="274"/>
      <c r="BA23" s="274"/>
      <c r="BB23" s="274"/>
      <c r="BC23" s="274"/>
      <c r="BD23" s="274"/>
      <c r="BE23" s="274"/>
      <c r="BF23" s="274"/>
      <c r="BG23" s="274"/>
      <c r="BH23" s="274"/>
      <c r="BI23" s="274"/>
      <c r="BJ23" s="274"/>
    </row>
    <row r="24" spans="1:62" s="275" customFormat="1" ht="15.75" customHeight="1" x14ac:dyDescent="0.25">
      <c r="A24" s="1060"/>
      <c r="B24" s="282" t="s">
        <v>783</v>
      </c>
      <c r="C24" s="451">
        <v>0</v>
      </c>
      <c r="D24" s="420"/>
      <c r="E24" s="451">
        <v>9</v>
      </c>
      <c r="F24" s="420"/>
      <c r="G24" s="451">
        <v>15</v>
      </c>
      <c r="H24" s="420"/>
      <c r="I24" s="451">
        <v>18</v>
      </c>
      <c r="J24" s="420"/>
      <c r="K24" s="451">
        <v>18</v>
      </c>
      <c r="L24" s="420"/>
      <c r="M24" s="451">
        <v>18</v>
      </c>
      <c r="N24" s="279"/>
      <c r="O24" s="280">
        <v>0</v>
      </c>
      <c r="P24" s="279"/>
      <c r="Q24" s="279"/>
      <c r="R24" s="280">
        <v>0</v>
      </c>
      <c r="S24" s="279"/>
      <c r="T24" s="279"/>
      <c r="U24" s="280">
        <v>31</v>
      </c>
      <c r="V24" s="279"/>
      <c r="W24" s="279"/>
      <c r="X24" s="280">
        <v>0</v>
      </c>
      <c r="Y24" s="279"/>
      <c r="Z24" s="279"/>
      <c r="AA24" s="280">
        <v>0</v>
      </c>
      <c r="AB24" s="279"/>
      <c r="AC24" s="279"/>
      <c r="AD24" s="280">
        <v>0</v>
      </c>
      <c r="AE24" s="418"/>
      <c r="AF24" s="281"/>
      <c r="AG24" s="269"/>
      <c r="AH24" s="269"/>
      <c r="AI24" s="269"/>
      <c r="AJ24" s="269"/>
      <c r="AK24" s="269"/>
      <c r="AL24" s="269"/>
      <c r="AM24" s="269"/>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row>
    <row r="25" spans="1:62" s="275" customFormat="1" ht="15.75" customHeight="1" x14ac:dyDescent="0.25">
      <c r="A25" s="1060"/>
      <c r="B25" s="282" t="s">
        <v>784</v>
      </c>
      <c r="C25" s="451">
        <v>0</v>
      </c>
      <c r="D25" s="420"/>
      <c r="E25" s="451">
        <v>7</v>
      </c>
      <c r="F25" s="420"/>
      <c r="G25" s="451">
        <v>10</v>
      </c>
      <c r="H25" s="420"/>
      <c r="I25" s="451">
        <v>13</v>
      </c>
      <c r="J25" s="420"/>
      <c r="K25" s="451">
        <v>13</v>
      </c>
      <c r="L25" s="420"/>
      <c r="M25" s="451">
        <v>13</v>
      </c>
      <c r="N25" s="279"/>
      <c r="O25" s="280">
        <v>0</v>
      </c>
      <c r="P25" s="279"/>
      <c r="Q25" s="279"/>
      <c r="R25" s="280">
        <v>0</v>
      </c>
      <c r="S25" s="279"/>
      <c r="T25" s="279"/>
      <c r="U25" s="280">
        <v>139</v>
      </c>
      <c r="V25" s="279"/>
      <c r="W25" s="279"/>
      <c r="X25" s="280">
        <v>0</v>
      </c>
      <c r="Y25" s="279"/>
      <c r="Z25" s="279"/>
      <c r="AA25" s="280">
        <v>0</v>
      </c>
      <c r="AB25" s="279"/>
      <c r="AC25" s="279"/>
      <c r="AD25" s="280">
        <v>0</v>
      </c>
      <c r="AE25" s="418"/>
      <c r="AF25" s="281"/>
      <c r="AG25" s="269"/>
      <c r="AH25" s="269"/>
      <c r="AI25" s="269"/>
      <c r="AJ25" s="269"/>
      <c r="AK25" s="269"/>
      <c r="AL25" s="269"/>
      <c r="AM25" s="269"/>
      <c r="AN25" s="274"/>
      <c r="AO25" s="274"/>
      <c r="AP25" s="274"/>
      <c r="AQ25" s="274"/>
      <c r="AR25" s="274"/>
      <c r="AS25" s="274"/>
      <c r="AT25" s="274"/>
      <c r="AU25" s="274"/>
      <c r="AV25" s="274"/>
      <c r="AW25" s="274"/>
      <c r="AX25" s="274"/>
      <c r="AY25" s="274"/>
      <c r="AZ25" s="274"/>
      <c r="BA25" s="274"/>
      <c r="BB25" s="274"/>
      <c r="BC25" s="274"/>
      <c r="BD25" s="274"/>
      <c r="BE25" s="274"/>
      <c r="BF25" s="274"/>
      <c r="BG25" s="274"/>
      <c r="BH25" s="274"/>
      <c r="BI25" s="274"/>
      <c r="BJ25" s="274"/>
    </row>
    <row r="26" spans="1:62" s="275" customFormat="1" ht="15.75" customHeight="1" x14ac:dyDescent="0.25">
      <c r="A26" s="1060"/>
      <c r="B26" s="282" t="s">
        <v>785</v>
      </c>
      <c r="C26" s="451">
        <v>0</v>
      </c>
      <c r="D26" s="420"/>
      <c r="E26" s="451">
        <v>16</v>
      </c>
      <c r="F26" s="420"/>
      <c r="G26" s="451">
        <v>26</v>
      </c>
      <c r="H26" s="420"/>
      <c r="I26" s="451">
        <v>33</v>
      </c>
      <c r="J26" s="420"/>
      <c r="K26" s="451">
        <v>33</v>
      </c>
      <c r="L26" s="420"/>
      <c r="M26" s="451">
        <v>33</v>
      </c>
      <c r="N26" s="279"/>
      <c r="O26" s="280">
        <v>0</v>
      </c>
      <c r="P26" s="279"/>
      <c r="Q26" s="279"/>
      <c r="R26" s="280">
        <v>12</v>
      </c>
      <c r="S26" s="279"/>
      <c r="T26" s="279"/>
      <c r="U26" s="280">
        <v>144</v>
      </c>
      <c r="V26" s="279"/>
      <c r="W26" s="279"/>
      <c r="X26" s="280">
        <v>0</v>
      </c>
      <c r="Y26" s="279"/>
      <c r="Z26" s="279"/>
      <c r="AA26" s="280">
        <v>0</v>
      </c>
      <c r="AB26" s="279"/>
      <c r="AC26" s="279"/>
      <c r="AD26" s="280">
        <v>0</v>
      </c>
      <c r="AE26" s="418"/>
      <c r="AF26" s="281"/>
      <c r="AG26" s="269"/>
      <c r="AH26" s="269"/>
      <c r="AI26" s="269"/>
      <c r="AJ26" s="269"/>
      <c r="AK26" s="269"/>
      <c r="AL26" s="269"/>
      <c r="AM26" s="269"/>
      <c r="AN26" s="274"/>
      <c r="AO26" s="274"/>
      <c r="AP26" s="274"/>
      <c r="AQ26" s="274"/>
      <c r="AR26" s="274"/>
      <c r="AS26" s="274"/>
      <c r="AT26" s="274"/>
      <c r="AU26" s="274"/>
      <c r="AV26" s="274"/>
      <c r="AW26" s="274"/>
      <c r="AX26" s="274"/>
      <c r="AY26" s="274"/>
      <c r="AZ26" s="274"/>
      <c r="BA26" s="274"/>
      <c r="BB26" s="274"/>
      <c r="BC26" s="274"/>
      <c r="BD26" s="274"/>
      <c r="BE26" s="274"/>
      <c r="BF26" s="274"/>
      <c r="BG26" s="274"/>
      <c r="BH26" s="274"/>
      <c r="BI26" s="274"/>
      <c r="BJ26" s="274"/>
    </row>
    <row r="27" spans="1:62" s="275" customFormat="1" ht="15.75" customHeight="1" x14ac:dyDescent="0.25">
      <c r="A27" s="1060"/>
      <c r="B27" s="282" t="s">
        <v>786</v>
      </c>
      <c r="C27" s="451">
        <v>0</v>
      </c>
      <c r="D27" s="420"/>
      <c r="E27" s="451">
        <v>10</v>
      </c>
      <c r="F27" s="420"/>
      <c r="G27" s="451">
        <v>16</v>
      </c>
      <c r="H27" s="420"/>
      <c r="I27" s="451">
        <v>20</v>
      </c>
      <c r="J27" s="420"/>
      <c r="K27" s="451">
        <v>20</v>
      </c>
      <c r="L27" s="420"/>
      <c r="M27" s="451">
        <v>20</v>
      </c>
      <c r="N27" s="279"/>
      <c r="O27" s="280">
        <v>0</v>
      </c>
      <c r="P27" s="279"/>
      <c r="Q27" s="279"/>
      <c r="R27" s="280">
        <v>0</v>
      </c>
      <c r="S27" s="279"/>
      <c r="T27" s="279"/>
      <c r="U27" s="280">
        <v>30</v>
      </c>
      <c r="V27" s="279"/>
      <c r="W27" s="279"/>
      <c r="X27" s="280">
        <v>0</v>
      </c>
      <c r="Y27" s="279"/>
      <c r="Z27" s="279"/>
      <c r="AA27" s="280">
        <v>0</v>
      </c>
      <c r="AB27" s="279"/>
      <c r="AC27" s="279"/>
      <c r="AD27" s="280">
        <v>0</v>
      </c>
      <c r="AE27" s="418"/>
      <c r="AF27" s="281"/>
      <c r="AG27" s="269"/>
      <c r="AH27" s="269"/>
      <c r="AI27" s="269"/>
      <c r="AJ27" s="269"/>
      <c r="AK27" s="269"/>
      <c r="AL27" s="269"/>
      <c r="AM27" s="269"/>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row>
    <row r="28" spans="1:62" s="275" customFormat="1" ht="15.75" customHeight="1" x14ac:dyDescent="0.25">
      <c r="A28" s="1060"/>
      <c r="B28" s="282" t="s">
        <v>787</v>
      </c>
      <c r="C28" s="451">
        <v>0</v>
      </c>
      <c r="D28" s="420"/>
      <c r="E28" s="451">
        <v>16</v>
      </c>
      <c r="F28" s="420"/>
      <c r="G28" s="451">
        <v>26</v>
      </c>
      <c r="H28" s="420"/>
      <c r="I28" s="451">
        <v>33</v>
      </c>
      <c r="J28" s="420"/>
      <c r="K28" s="451">
        <v>33</v>
      </c>
      <c r="L28" s="420"/>
      <c r="M28" s="451">
        <v>33</v>
      </c>
      <c r="N28" s="279"/>
      <c r="O28" s="280">
        <v>0</v>
      </c>
      <c r="P28" s="279"/>
      <c r="Q28" s="279"/>
      <c r="R28" s="280">
        <v>0</v>
      </c>
      <c r="S28" s="279"/>
      <c r="T28" s="279"/>
      <c r="U28" s="280">
        <v>38</v>
      </c>
      <c r="V28" s="279"/>
      <c r="W28" s="279"/>
      <c r="X28" s="280">
        <v>0</v>
      </c>
      <c r="Y28" s="279"/>
      <c r="Z28" s="279"/>
      <c r="AA28" s="280">
        <v>0</v>
      </c>
      <c r="AB28" s="279"/>
      <c r="AC28" s="279"/>
      <c r="AD28" s="280">
        <v>0</v>
      </c>
      <c r="AE28" s="418"/>
      <c r="AF28" s="281"/>
      <c r="AG28" s="269"/>
      <c r="AH28" s="269"/>
      <c r="AI28" s="269"/>
      <c r="AJ28" s="269"/>
      <c r="AK28" s="269"/>
      <c r="AL28" s="269"/>
      <c r="AM28" s="269"/>
      <c r="AN28" s="274"/>
      <c r="AO28" s="274"/>
      <c r="AP28" s="274"/>
      <c r="AQ28" s="274"/>
      <c r="AR28" s="274"/>
      <c r="AS28" s="274"/>
      <c r="AT28" s="274"/>
      <c r="AU28" s="274"/>
      <c r="AV28" s="274"/>
      <c r="AW28" s="274"/>
      <c r="AX28" s="274"/>
      <c r="AY28" s="274"/>
      <c r="AZ28" s="274"/>
      <c r="BA28" s="274"/>
      <c r="BB28" s="274"/>
      <c r="BC28" s="274"/>
      <c r="BD28" s="274"/>
      <c r="BE28" s="274"/>
      <c r="BF28" s="274"/>
      <c r="BG28" s="274"/>
      <c r="BH28" s="274"/>
      <c r="BI28" s="274"/>
      <c r="BJ28" s="274"/>
    </row>
    <row r="29" spans="1:62" s="275" customFormat="1" ht="15.75" customHeight="1" x14ac:dyDescent="0.25">
      <c r="A29" s="1060"/>
      <c r="B29" s="282" t="s">
        <v>788</v>
      </c>
      <c r="C29" s="451">
        <v>0</v>
      </c>
      <c r="D29" s="420"/>
      <c r="E29" s="451">
        <v>20</v>
      </c>
      <c r="F29" s="420"/>
      <c r="G29" s="451">
        <v>32</v>
      </c>
      <c r="H29" s="420"/>
      <c r="I29" s="451">
        <v>39</v>
      </c>
      <c r="J29" s="420"/>
      <c r="K29" s="451">
        <v>39</v>
      </c>
      <c r="L29" s="420"/>
      <c r="M29" s="451">
        <v>39</v>
      </c>
      <c r="N29" s="279"/>
      <c r="O29" s="280">
        <v>0</v>
      </c>
      <c r="P29" s="279"/>
      <c r="Q29" s="279"/>
      <c r="R29" s="280">
        <v>0</v>
      </c>
      <c r="S29" s="279"/>
      <c r="T29" s="279"/>
      <c r="U29" s="280">
        <v>0</v>
      </c>
      <c r="V29" s="279"/>
      <c r="W29" s="279"/>
      <c r="X29" s="280">
        <v>0</v>
      </c>
      <c r="Y29" s="279"/>
      <c r="Z29" s="279"/>
      <c r="AA29" s="280">
        <v>0</v>
      </c>
      <c r="AB29" s="426"/>
      <c r="AC29" s="279"/>
      <c r="AD29" s="280">
        <v>0</v>
      </c>
      <c r="AE29" s="418"/>
      <c r="AF29" s="281"/>
      <c r="AG29" s="269"/>
      <c r="AH29" s="269"/>
      <c r="AI29" s="269"/>
      <c r="AJ29" s="269"/>
      <c r="AK29" s="269"/>
      <c r="AL29" s="269"/>
      <c r="AM29" s="269"/>
      <c r="AN29" s="274"/>
      <c r="AO29" s="274"/>
      <c r="AP29" s="274"/>
      <c r="AQ29" s="274"/>
      <c r="AR29" s="274"/>
      <c r="AS29" s="274"/>
      <c r="AT29" s="274"/>
      <c r="AU29" s="274"/>
      <c r="AV29" s="274"/>
      <c r="AW29" s="274"/>
      <c r="AX29" s="274"/>
      <c r="AY29" s="274"/>
      <c r="AZ29" s="274"/>
      <c r="BA29" s="274"/>
      <c r="BB29" s="274"/>
      <c r="BC29" s="274"/>
      <c r="BD29" s="274"/>
      <c r="BE29" s="274"/>
      <c r="BF29" s="274"/>
      <c r="BG29" s="274"/>
      <c r="BH29" s="274"/>
      <c r="BI29" s="274"/>
      <c r="BJ29" s="274"/>
    </row>
    <row r="30" spans="1:62" s="275" customFormat="1" ht="15.75" customHeight="1" x14ac:dyDescent="0.25">
      <c r="A30" s="1060"/>
      <c r="B30" s="282" t="s">
        <v>789</v>
      </c>
      <c r="C30" s="451">
        <v>0</v>
      </c>
      <c r="D30" s="420"/>
      <c r="E30" s="451">
        <v>20</v>
      </c>
      <c r="F30" s="420"/>
      <c r="G30" s="451">
        <v>32</v>
      </c>
      <c r="H30" s="420"/>
      <c r="I30" s="451">
        <v>39</v>
      </c>
      <c r="J30" s="420"/>
      <c r="K30" s="451">
        <v>39</v>
      </c>
      <c r="L30" s="420"/>
      <c r="M30" s="451">
        <v>39</v>
      </c>
      <c r="N30" s="279"/>
      <c r="O30" s="280">
        <v>0</v>
      </c>
      <c r="P30" s="279"/>
      <c r="Q30" s="279"/>
      <c r="R30" s="280">
        <v>0</v>
      </c>
      <c r="S30" s="279"/>
      <c r="T30" s="279"/>
      <c r="U30" s="280">
        <v>86</v>
      </c>
      <c r="V30" s="279"/>
      <c r="W30" s="279"/>
      <c r="X30" s="280">
        <v>0</v>
      </c>
      <c r="Y30" s="279"/>
      <c r="Z30" s="279"/>
      <c r="AA30" s="280">
        <v>0</v>
      </c>
      <c r="AB30" s="427"/>
      <c r="AC30" s="279"/>
      <c r="AD30" s="280">
        <v>0</v>
      </c>
      <c r="AE30" s="418"/>
      <c r="AF30" s="281"/>
      <c r="AG30" s="269"/>
      <c r="AH30" s="269"/>
      <c r="AI30" s="269"/>
      <c r="AJ30" s="269"/>
      <c r="AK30" s="269"/>
      <c r="AL30" s="269"/>
      <c r="AM30" s="269"/>
      <c r="AN30" s="274"/>
      <c r="AO30" s="274"/>
      <c r="AP30" s="274"/>
      <c r="AQ30" s="274"/>
      <c r="AR30" s="274"/>
      <c r="AS30" s="274"/>
      <c r="AT30" s="274"/>
      <c r="AU30" s="274"/>
      <c r="AV30" s="274"/>
      <c r="AW30" s="274"/>
      <c r="AX30" s="274"/>
      <c r="AY30" s="274"/>
      <c r="AZ30" s="274"/>
      <c r="BA30" s="274"/>
      <c r="BB30" s="274"/>
      <c r="BC30" s="274"/>
      <c r="BD30" s="274"/>
      <c r="BE30" s="274"/>
      <c r="BF30" s="274"/>
      <c r="BG30" s="274"/>
      <c r="BH30" s="274"/>
      <c r="BI30" s="274"/>
      <c r="BJ30" s="274"/>
    </row>
    <row r="31" spans="1:62" s="275" customFormat="1" ht="15.75" customHeight="1" x14ac:dyDescent="0.25">
      <c r="A31" s="1060"/>
      <c r="B31" s="282" t="s">
        <v>790</v>
      </c>
      <c r="C31" s="451">
        <v>0</v>
      </c>
      <c r="D31" s="420"/>
      <c r="E31" s="451">
        <v>12</v>
      </c>
      <c r="F31" s="420"/>
      <c r="G31" s="451">
        <v>19</v>
      </c>
      <c r="H31" s="420"/>
      <c r="I31" s="451">
        <v>24</v>
      </c>
      <c r="J31" s="420"/>
      <c r="K31" s="451">
        <v>24</v>
      </c>
      <c r="L31" s="420"/>
      <c r="M31" s="451">
        <v>24</v>
      </c>
      <c r="N31" s="279"/>
      <c r="O31" s="280">
        <v>0</v>
      </c>
      <c r="P31" s="279"/>
      <c r="Q31" s="279"/>
      <c r="R31" s="280">
        <v>0</v>
      </c>
      <c r="S31" s="279"/>
      <c r="T31" s="279"/>
      <c r="U31" s="280">
        <v>0</v>
      </c>
      <c r="V31" s="279"/>
      <c r="W31" s="279"/>
      <c r="X31" s="280">
        <v>0</v>
      </c>
      <c r="Y31" s="279"/>
      <c r="Z31" s="279"/>
      <c r="AA31" s="280">
        <v>0</v>
      </c>
      <c r="AB31" s="427"/>
      <c r="AC31" s="279"/>
      <c r="AD31" s="280">
        <v>0</v>
      </c>
      <c r="AE31" s="418"/>
      <c r="AF31" s="281"/>
      <c r="AG31" s="269"/>
      <c r="AH31" s="269"/>
      <c r="AI31" s="269"/>
      <c r="AJ31" s="269"/>
      <c r="AK31" s="269"/>
      <c r="AL31" s="269"/>
      <c r="AM31" s="269"/>
      <c r="AN31" s="274"/>
      <c r="AO31" s="274"/>
      <c r="AP31" s="274"/>
      <c r="AQ31" s="274"/>
      <c r="AR31" s="274"/>
      <c r="AS31" s="274"/>
      <c r="AT31" s="274"/>
      <c r="AU31" s="274"/>
      <c r="AV31" s="274"/>
      <c r="AW31" s="274"/>
      <c r="AX31" s="274"/>
      <c r="AY31" s="274"/>
      <c r="AZ31" s="274"/>
      <c r="BA31" s="274"/>
      <c r="BB31" s="274"/>
      <c r="BC31" s="274"/>
      <c r="BD31" s="274"/>
      <c r="BE31" s="274"/>
      <c r="BF31" s="274"/>
      <c r="BG31" s="274"/>
      <c r="BH31" s="274"/>
      <c r="BI31" s="274"/>
      <c r="BJ31" s="274"/>
    </row>
    <row r="32" spans="1:62" s="275" customFormat="1" ht="15.75" customHeight="1" x14ac:dyDescent="0.25">
      <c r="A32" s="1060"/>
      <c r="B32" s="282" t="s">
        <v>791</v>
      </c>
      <c r="C32" s="451">
        <v>0</v>
      </c>
      <c r="D32" s="420"/>
      <c r="E32" s="451">
        <v>16</v>
      </c>
      <c r="F32" s="420"/>
      <c r="G32" s="451">
        <v>26</v>
      </c>
      <c r="H32" s="420"/>
      <c r="I32" s="451">
        <v>33</v>
      </c>
      <c r="J32" s="420"/>
      <c r="K32" s="451">
        <v>33</v>
      </c>
      <c r="L32" s="420"/>
      <c r="M32" s="451">
        <v>33</v>
      </c>
      <c r="N32" s="279"/>
      <c r="O32" s="280">
        <v>0</v>
      </c>
      <c r="P32" s="279"/>
      <c r="Q32" s="279"/>
      <c r="R32" s="280">
        <v>0</v>
      </c>
      <c r="S32" s="279"/>
      <c r="T32" s="279"/>
      <c r="U32" s="280">
        <v>10</v>
      </c>
      <c r="V32" s="279"/>
      <c r="W32" s="279"/>
      <c r="X32" s="280">
        <v>0</v>
      </c>
      <c r="Y32" s="279"/>
      <c r="Z32" s="279"/>
      <c r="AA32" s="280">
        <v>0</v>
      </c>
      <c r="AB32" s="279"/>
      <c r="AC32" s="279"/>
      <c r="AD32" s="280">
        <v>0</v>
      </c>
      <c r="AE32" s="418"/>
      <c r="AF32" s="281"/>
      <c r="AG32" s="269"/>
      <c r="AH32" s="269"/>
      <c r="AI32" s="269"/>
      <c r="AJ32" s="269"/>
      <c r="AK32" s="269"/>
      <c r="AL32" s="269"/>
      <c r="AM32" s="269"/>
      <c r="AN32" s="274"/>
      <c r="AO32" s="274"/>
      <c r="AP32" s="274"/>
      <c r="AQ32" s="274"/>
      <c r="AR32" s="274"/>
      <c r="AS32" s="274"/>
      <c r="AT32" s="274"/>
      <c r="AU32" s="274"/>
      <c r="AV32" s="274"/>
      <c r="AW32" s="274"/>
      <c r="AX32" s="274"/>
      <c r="AY32" s="274"/>
      <c r="AZ32" s="274"/>
      <c r="BA32" s="274"/>
      <c r="BB32" s="274"/>
      <c r="BC32" s="274"/>
      <c r="BD32" s="274"/>
      <c r="BE32" s="274"/>
      <c r="BF32" s="274"/>
      <c r="BG32" s="274"/>
      <c r="BH32" s="274"/>
      <c r="BI32" s="274"/>
      <c r="BJ32" s="274"/>
    </row>
    <row r="33" spans="1:62" s="275" customFormat="1" ht="15.75" customHeight="1" x14ac:dyDescent="0.25">
      <c r="A33" s="1060"/>
      <c r="B33" s="282" t="s">
        <v>792</v>
      </c>
      <c r="C33" s="451">
        <v>0</v>
      </c>
      <c r="D33" s="420"/>
      <c r="E33" s="451">
        <v>13</v>
      </c>
      <c r="F33" s="420"/>
      <c r="G33" s="451">
        <v>21</v>
      </c>
      <c r="H33" s="420"/>
      <c r="I33" s="451">
        <v>26</v>
      </c>
      <c r="J33" s="420"/>
      <c r="K33" s="451">
        <v>26</v>
      </c>
      <c r="L33" s="420"/>
      <c r="M33" s="451">
        <v>26</v>
      </c>
      <c r="N33" s="279"/>
      <c r="O33" s="280">
        <v>0</v>
      </c>
      <c r="P33" s="279"/>
      <c r="Q33" s="279"/>
      <c r="R33" s="280">
        <v>0</v>
      </c>
      <c r="S33" s="279"/>
      <c r="T33" s="279"/>
      <c r="U33" s="280">
        <v>76</v>
      </c>
      <c r="V33" s="279"/>
      <c r="W33" s="279"/>
      <c r="X33" s="280">
        <v>0</v>
      </c>
      <c r="Y33" s="279"/>
      <c r="Z33" s="279"/>
      <c r="AA33" s="280">
        <v>0</v>
      </c>
      <c r="AB33" s="279"/>
      <c r="AC33" s="279"/>
      <c r="AD33" s="280">
        <v>0</v>
      </c>
      <c r="AE33" s="418"/>
      <c r="AF33" s="281"/>
      <c r="AG33" s="269"/>
      <c r="AH33" s="269"/>
      <c r="AI33" s="269"/>
      <c r="AJ33" s="269"/>
      <c r="AK33" s="269"/>
      <c r="AL33" s="269"/>
      <c r="AM33" s="269"/>
      <c r="AN33" s="274"/>
      <c r="AO33" s="274"/>
      <c r="AP33" s="274"/>
      <c r="AQ33" s="274"/>
      <c r="AR33" s="274"/>
      <c r="AS33" s="274"/>
      <c r="AT33" s="274"/>
      <c r="AU33" s="274"/>
      <c r="AV33" s="274"/>
      <c r="AW33" s="274"/>
      <c r="AX33" s="274"/>
      <c r="AY33" s="274"/>
      <c r="AZ33" s="274"/>
      <c r="BA33" s="274"/>
      <c r="BB33" s="274"/>
      <c r="BC33" s="274"/>
      <c r="BD33" s="274"/>
      <c r="BE33" s="274"/>
      <c r="BF33" s="274"/>
      <c r="BG33" s="274"/>
      <c r="BH33" s="274"/>
      <c r="BI33" s="274"/>
      <c r="BJ33" s="274"/>
    </row>
    <row r="34" spans="1:62" s="275" customFormat="1" ht="15.75" customHeight="1" x14ac:dyDescent="0.25">
      <c r="A34" s="1060"/>
      <c r="B34" s="282" t="s">
        <v>793</v>
      </c>
      <c r="C34" s="451">
        <v>0</v>
      </c>
      <c r="D34" s="420"/>
      <c r="E34" s="451">
        <v>10</v>
      </c>
      <c r="F34" s="420"/>
      <c r="G34" s="451">
        <v>16</v>
      </c>
      <c r="H34" s="420"/>
      <c r="I34" s="451">
        <v>20</v>
      </c>
      <c r="J34" s="420"/>
      <c r="K34" s="451">
        <v>20</v>
      </c>
      <c r="L34" s="420"/>
      <c r="M34" s="451">
        <v>20</v>
      </c>
      <c r="N34" s="279"/>
      <c r="O34" s="280">
        <v>0</v>
      </c>
      <c r="P34" s="279"/>
      <c r="Q34" s="279"/>
      <c r="R34" s="280">
        <v>0</v>
      </c>
      <c r="S34" s="279"/>
      <c r="T34" s="279"/>
      <c r="U34" s="280">
        <v>0</v>
      </c>
      <c r="V34" s="279"/>
      <c r="W34" s="279"/>
      <c r="X34" s="280">
        <v>0</v>
      </c>
      <c r="Y34" s="279"/>
      <c r="Z34" s="279"/>
      <c r="AA34" s="280">
        <v>0</v>
      </c>
      <c r="AB34" s="279"/>
      <c r="AC34" s="279"/>
      <c r="AD34" s="280">
        <v>0</v>
      </c>
      <c r="AE34" s="418"/>
      <c r="AF34" s="281"/>
      <c r="AG34" s="269"/>
      <c r="AH34" s="269"/>
      <c r="AI34" s="269"/>
      <c r="AJ34" s="269"/>
      <c r="AK34" s="269"/>
      <c r="AL34" s="269"/>
      <c r="AM34" s="269"/>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4"/>
      <c r="BJ34" s="274"/>
    </row>
    <row r="35" spans="1:62" s="275" customFormat="1" ht="15.75" customHeight="1" x14ac:dyDescent="0.25">
      <c r="A35" s="1060"/>
      <c r="B35" s="282" t="s">
        <v>794</v>
      </c>
      <c r="C35" s="451">
        <v>0</v>
      </c>
      <c r="D35" s="420"/>
      <c r="E35" s="451">
        <v>10</v>
      </c>
      <c r="F35" s="420"/>
      <c r="G35" s="451">
        <v>16</v>
      </c>
      <c r="H35" s="420"/>
      <c r="I35" s="451">
        <v>20</v>
      </c>
      <c r="J35" s="420"/>
      <c r="K35" s="451">
        <v>20</v>
      </c>
      <c r="L35" s="420"/>
      <c r="M35" s="451">
        <v>20</v>
      </c>
      <c r="N35" s="279"/>
      <c r="O35" s="280">
        <v>0</v>
      </c>
      <c r="P35" s="279"/>
      <c r="Q35" s="279"/>
      <c r="R35" s="280">
        <v>0</v>
      </c>
      <c r="S35" s="279"/>
      <c r="T35" s="279"/>
      <c r="U35" s="280">
        <v>0</v>
      </c>
      <c r="V35" s="279"/>
      <c r="W35" s="279"/>
      <c r="X35" s="280">
        <v>0</v>
      </c>
      <c r="Y35" s="279"/>
      <c r="Z35" s="279"/>
      <c r="AA35" s="280">
        <v>0</v>
      </c>
      <c r="AB35" s="279"/>
      <c r="AC35" s="279"/>
      <c r="AD35" s="280">
        <v>0</v>
      </c>
      <c r="AE35" s="418"/>
      <c r="AF35" s="281"/>
      <c r="AG35" s="269"/>
      <c r="AH35" s="269"/>
      <c r="AI35" s="269"/>
      <c r="AJ35" s="269"/>
      <c r="AK35" s="269"/>
      <c r="AL35" s="269"/>
      <c r="AM35" s="269"/>
      <c r="AN35" s="274"/>
      <c r="AO35" s="274"/>
      <c r="AP35" s="274"/>
      <c r="AQ35" s="274"/>
      <c r="AR35" s="274"/>
      <c r="AS35" s="274"/>
      <c r="AT35" s="274"/>
      <c r="AU35" s="274"/>
      <c r="AV35" s="274"/>
      <c r="AW35" s="274"/>
      <c r="AX35" s="274"/>
      <c r="AY35" s="274"/>
      <c r="AZ35" s="274"/>
      <c r="BA35" s="274"/>
      <c r="BB35" s="274"/>
      <c r="BC35" s="274"/>
      <c r="BD35" s="274"/>
      <c r="BE35" s="274"/>
      <c r="BF35" s="274"/>
      <c r="BG35" s="274"/>
      <c r="BH35" s="274"/>
      <c r="BI35" s="274"/>
      <c r="BJ35" s="274"/>
    </row>
    <row r="36" spans="1:62" s="275" customFormat="1" ht="15.75" customHeight="1" x14ac:dyDescent="0.25">
      <c r="A36" s="1060"/>
      <c r="B36" s="282" t="s">
        <v>795</v>
      </c>
      <c r="C36" s="451">
        <v>0</v>
      </c>
      <c r="D36" s="420"/>
      <c r="E36" s="451">
        <v>7</v>
      </c>
      <c r="F36" s="420"/>
      <c r="G36" s="451">
        <v>10</v>
      </c>
      <c r="H36" s="420"/>
      <c r="I36" s="451">
        <v>13</v>
      </c>
      <c r="J36" s="420"/>
      <c r="K36" s="451">
        <v>13</v>
      </c>
      <c r="L36" s="420"/>
      <c r="M36" s="451">
        <v>13</v>
      </c>
      <c r="N36" s="279"/>
      <c r="O36" s="280">
        <v>0</v>
      </c>
      <c r="P36" s="279"/>
      <c r="Q36" s="279"/>
      <c r="R36" s="280">
        <v>0</v>
      </c>
      <c r="S36" s="279"/>
      <c r="T36" s="279"/>
      <c r="U36" s="280">
        <v>0</v>
      </c>
      <c r="V36" s="279"/>
      <c r="W36" s="279"/>
      <c r="X36" s="280">
        <v>0</v>
      </c>
      <c r="Y36" s="279"/>
      <c r="Z36" s="279"/>
      <c r="AA36" s="280">
        <v>0</v>
      </c>
      <c r="AB36" s="279"/>
      <c r="AC36" s="279"/>
      <c r="AD36" s="280">
        <v>0</v>
      </c>
      <c r="AE36" s="418"/>
      <c r="AF36" s="281"/>
      <c r="AG36" s="269"/>
      <c r="AH36" s="269"/>
      <c r="AI36" s="269"/>
      <c r="AJ36" s="269"/>
      <c r="AK36" s="269"/>
      <c r="AL36" s="269"/>
      <c r="AM36" s="269"/>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row>
    <row r="37" spans="1:62" s="275" customFormat="1" ht="15.75" customHeight="1" x14ac:dyDescent="0.25">
      <c r="A37" s="1060"/>
      <c r="B37" s="282" t="s">
        <v>796</v>
      </c>
      <c r="C37" s="451">
        <v>0</v>
      </c>
      <c r="D37" s="420"/>
      <c r="E37" s="451">
        <v>16</v>
      </c>
      <c r="F37" s="420"/>
      <c r="G37" s="451">
        <v>26</v>
      </c>
      <c r="H37" s="420"/>
      <c r="I37" s="451">
        <v>33</v>
      </c>
      <c r="J37" s="420"/>
      <c r="K37" s="451">
        <v>33</v>
      </c>
      <c r="L37" s="420"/>
      <c r="M37" s="451">
        <v>33</v>
      </c>
      <c r="N37" s="279"/>
      <c r="O37" s="280">
        <v>0</v>
      </c>
      <c r="P37" s="279"/>
      <c r="Q37" s="279"/>
      <c r="R37" s="280">
        <v>0</v>
      </c>
      <c r="S37" s="279"/>
      <c r="T37" s="279"/>
      <c r="U37" s="280">
        <v>0</v>
      </c>
      <c r="V37" s="279"/>
      <c r="W37" s="279"/>
      <c r="X37" s="280">
        <v>0</v>
      </c>
      <c r="Y37" s="279"/>
      <c r="Z37" s="279"/>
      <c r="AA37" s="280">
        <v>0</v>
      </c>
      <c r="AB37" s="279"/>
      <c r="AC37" s="279"/>
      <c r="AD37" s="280">
        <v>0</v>
      </c>
      <c r="AE37" s="418"/>
      <c r="AF37" s="281"/>
      <c r="AG37" s="269"/>
      <c r="AH37" s="269"/>
      <c r="AI37" s="269"/>
      <c r="AJ37" s="269"/>
      <c r="AK37" s="269"/>
      <c r="AL37" s="269"/>
      <c r="AM37" s="269"/>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row>
    <row r="38" spans="1:62" s="275" customFormat="1" ht="15.75" customHeight="1" x14ac:dyDescent="0.25">
      <c r="A38" s="1060"/>
      <c r="B38" s="282" t="s">
        <v>797</v>
      </c>
      <c r="C38" s="451">
        <v>0</v>
      </c>
      <c r="D38" s="420"/>
      <c r="E38" s="451">
        <v>10</v>
      </c>
      <c r="F38" s="420"/>
      <c r="G38" s="451">
        <v>16</v>
      </c>
      <c r="H38" s="420"/>
      <c r="I38" s="451">
        <v>20</v>
      </c>
      <c r="J38" s="420"/>
      <c r="K38" s="451">
        <v>20</v>
      </c>
      <c r="L38" s="420"/>
      <c r="M38" s="451">
        <v>20</v>
      </c>
      <c r="N38" s="279"/>
      <c r="O38" s="280">
        <v>0</v>
      </c>
      <c r="P38" s="279"/>
      <c r="Q38" s="279"/>
      <c r="R38" s="280">
        <v>0</v>
      </c>
      <c r="S38" s="279"/>
      <c r="T38" s="279"/>
      <c r="U38" s="280">
        <v>51</v>
      </c>
      <c r="V38" s="279"/>
      <c r="W38" s="279"/>
      <c r="X38" s="280">
        <v>0</v>
      </c>
      <c r="Y38" s="279"/>
      <c r="Z38" s="279"/>
      <c r="AA38" s="280">
        <v>0</v>
      </c>
      <c r="AB38" s="279"/>
      <c r="AC38" s="279"/>
      <c r="AD38" s="280">
        <v>0</v>
      </c>
      <c r="AE38" s="418"/>
      <c r="AF38" s="281"/>
      <c r="AG38" s="269"/>
      <c r="AH38" s="269"/>
      <c r="AI38" s="269"/>
      <c r="AJ38" s="269"/>
      <c r="AK38" s="269"/>
      <c r="AL38" s="269"/>
      <c r="AM38" s="269"/>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row>
    <row r="39" spans="1:62" s="275" customFormat="1" ht="15.75" customHeight="1" x14ac:dyDescent="0.25">
      <c r="A39" s="1060"/>
      <c r="B39" s="282" t="s">
        <v>798</v>
      </c>
      <c r="C39" s="451">
        <v>0</v>
      </c>
      <c r="D39" s="420"/>
      <c r="E39" s="451">
        <v>10</v>
      </c>
      <c r="F39" s="420"/>
      <c r="G39" s="451">
        <v>16</v>
      </c>
      <c r="H39" s="420"/>
      <c r="I39" s="451">
        <v>20</v>
      </c>
      <c r="J39" s="420"/>
      <c r="K39" s="451">
        <v>20</v>
      </c>
      <c r="L39" s="420"/>
      <c r="M39" s="451">
        <v>20</v>
      </c>
      <c r="N39" s="279"/>
      <c r="O39" s="280">
        <v>0</v>
      </c>
      <c r="P39" s="279"/>
      <c r="Q39" s="279"/>
      <c r="R39" s="280">
        <v>0</v>
      </c>
      <c r="S39" s="279"/>
      <c r="T39" s="279"/>
      <c r="U39" s="280">
        <v>8</v>
      </c>
      <c r="V39" s="279"/>
      <c r="W39" s="279"/>
      <c r="X39" s="280">
        <v>0</v>
      </c>
      <c r="Y39" s="279"/>
      <c r="Z39" s="279"/>
      <c r="AA39" s="280">
        <v>0</v>
      </c>
      <c r="AB39" s="279"/>
      <c r="AC39" s="279"/>
      <c r="AD39" s="280">
        <v>0</v>
      </c>
      <c r="AE39" s="418"/>
      <c r="AF39" s="281"/>
      <c r="AG39" s="269"/>
      <c r="AH39" s="269"/>
      <c r="AI39" s="269"/>
      <c r="AJ39" s="269"/>
      <c r="AK39" s="269"/>
      <c r="AL39" s="269"/>
      <c r="AM39" s="269"/>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row>
    <row r="40" spans="1:62" s="275" customFormat="1" ht="15.75" customHeight="1" x14ac:dyDescent="0.25">
      <c r="A40" s="1060"/>
      <c r="B40" s="282" t="s">
        <v>799</v>
      </c>
      <c r="C40" s="451">
        <v>0</v>
      </c>
      <c r="D40" s="420"/>
      <c r="E40" s="451">
        <v>20</v>
      </c>
      <c r="F40" s="420"/>
      <c r="G40" s="451">
        <v>32</v>
      </c>
      <c r="H40" s="420"/>
      <c r="I40" s="451">
        <v>39</v>
      </c>
      <c r="J40" s="420"/>
      <c r="K40" s="451">
        <v>39</v>
      </c>
      <c r="L40" s="420"/>
      <c r="M40" s="451">
        <v>39</v>
      </c>
      <c r="N40" s="279"/>
      <c r="O40" s="280">
        <v>0</v>
      </c>
      <c r="P40" s="279"/>
      <c r="Q40" s="279"/>
      <c r="R40" s="280">
        <v>0</v>
      </c>
      <c r="S40" s="279"/>
      <c r="T40" s="279"/>
      <c r="U40" s="280">
        <v>18</v>
      </c>
      <c r="V40" s="279"/>
      <c r="W40" s="279"/>
      <c r="X40" s="280">
        <v>0</v>
      </c>
      <c r="Y40" s="279"/>
      <c r="Z40" s="279"/>
      <c r="AA40" s="280">
        <v>0</v>
      </c>
      <c r="AB40" s="279"/>
      <c r="AC40" s="279"/>
      <c r="AD40" s="280">
        <v>0</v>
      </c>
      <c r="AE40" s="418"/>
      <c r="AF40" s="281"/>
      <c r="AG40" s="269"/>
      <c r="AH40" s="269"/>
      <c r="AI40" s="269"/>
      <c r="AJ40" s="269"/>
      <c r="AK40" s="269"/>
      <c r="AL40" s="269"/>
      <c r="AM40" s="269"/>
      <c r="AN40" s="274"/>
      <c r="AO40" s="274"/>
      <c r="AP40" s="274"/>
      <c r="AQ40" s="274"/>
      <c r="AR40" s="274"/>
      <c r="AS40" s="274"/>
      <c r="AT40" s="274"/>
      <c r="AU40" s="274"/>
      <c r="AV40" s="274"/>
      <c r="AW40" s="274"/>
      <c r="AX40" s="274"/>
      <c r="AY40" s="274"/>
      <c r="AZ40" s="274"/>
      <c r="BA40" s="274"/>
      <c r="BB40" s="274"/>
      <c r="BC40" s="274"/>
      <c r="BD40" s="274"/>
      <c r="BE40" s="274"/>
      <c r="BF40" s="274"/>
      <c r="BG40" s="274"/>
      <c r="BH40" s="274"/>
      <c r="BI40" s="274"/>
      <c r="BJ40" s="274"/>
    </row>
    <row r="41" spans="1:62" s="275" customFormat="1" ht="15.75" customHeight="1" x14ac:dyDescent="0.25">
      <c r="A41" s="1060"/>
      <c r="B41" s="282" t="s">
        <v>800</v>
      </c>
      <c r="C41" s="451">
        <v>0</v>
      </c>
      <c r="D41" s="420"/>
      <c r="E41" s="451">
        <v>20</v>
      </c>
      <c r="F41" s="420"/>
      <c r="G41" s="451">
        <v>32</v>
      </c>
      <c r="H41" s="420"/>
      <c r="I41" s="451">
        <v>39</v>
      </c>
      <c r="J41" s="420"/>
      <c r="K41" s="451">
        <v>39</v>
      </c>
      <c r="L41" s="420"/>
      <c r="M41" s="451">
        <v>39</v>
      </c>
      <c r="N41" s="279"/>
      <c r="O41" s="280">
        <v>0</v>
      </c>
      <c r="P41" s="279"/>
      <c r="Q41" s="279"/>
      <c r="R41" s="280">
        <v>0</v>
      </c>
      <c r="S41" s="279"/>
      <c r="T41" s="279"/>
      <c r="U41" s="280">
        <v>187</v>
      </c>
      <c r="V41" s="279"/>
      <c r="W41" s="279"/>
      <c r="X41" s="280">
        <v>0</v>
      </c>
      <c r="Y41" s="279"/>
      <c r="Z41" s="279"/>
      <c r="AA41" s="280">
        <v>0</v>
      </c>
      <c r="AB41" s="279"/>
      <c r="AC41" s="279"/>
      <c r="AD41" s="280">
        <v>0</v>
      </c>
      <c r="AE41" s="418"/>
      <c r="AF41" s="281"/>
      <c r="AG41" s="269"/>
      <c r="AH41" s="269"/>
      <c r="AI41" s="269"/>
      <c r="AJ41" s="269"/>
      <c r="AK41" s="269"/>
      <c r="AL41" s="269"/>
      <c r="AM41" s="269"/>
      <c r="AN41" s="274"/>
      <c r="AO41" s="274"/>
      <c r="AP41" s="274"/>
      <c r="AQ41" s="274"/>
      <c r="AR41" s="274"/>
      <c r="AS41" s="274"/>
      <c r="AT41" s="274"/>
      <c r="AU41" s="274"/>
      <c r="AV41" s="274"/>
      <c r="AW41" s="274"/>
      <c r="AX41" s="274"/>
      <c r="AY41" s="274"/>
      <c r="AZ41" s="274"/>
      <c r="BA41" s="274"/>
      <c r="BB41" s="274"/>
      <c r="BC41" s="274"/>
      <c r="BD41" s="274"/>
      <c r="BE41" s="274"/>
      <c r="BF41" s="274"/>
      <c r="BG41" s="274"/>
      <c r="BH41" s="274"/>
      <c r="BI41" s="274"/>
      <c r="BJ41" s="274"/>
    </row>
    <row r="42" spans="1:62" s="275" customFormat="1" ht="15.75" customHeight="1" x14ac:dyDescent="0.25">
      <c r="A42" s="1060"/>
      <c r="B42" s="282" t="s">
        <v>801</v>
      </c>
      <c r="C42" s="452">
        <v>0</v>
      </c>
      <c r="D42" s="420"/>
      <c r="E42" s="452">
        <v>5</v>
      </c>
      <c r="F42" s="420"/>
      <c r="G42" s="452">
        <v>8</v>
      </c>
      <c r="H42" s="420"/>
      <c r="I42" s="452">
        <v>11</v>
      </c>
      <c r="J42" s="420"/>
      <c r="K42" s="452">
        <v>11</v>
      </c>
      <c r="L42" s="420"/>
      <c r="M42" s="452">
        <v>11</v>
      </c>
      <c r="N42" s="279"/>
      <c r="O42" s="280">
        <v>0</v>
      </c>
      <c r="P42" s="279"/>
      <c r="Q42" s="279"/>
      <c r="R42" s="280">
        <v>0</v>
      </c>
      <c r="S42" s="279"/>
      <c r="T42" s="279"/>
      <c r="U42" s="291">
        <v>0</v>
      </c>
      <c r="V42" s="279"/>
      <c r="W42" s="279"/>
      <c r="X42" s="291">
        <v>0</v>
      </c>
      <c r="Y42" s="279"/>
      <c r="Z42" s="279"/>
      <c r="AA42" s="291">
        <v>0</v>
      </c>
      <c r="AB42" s="279"/>
      <c r="AC42" s="279"/>
      <c r="AD42" s="291">
        <v>0</v>
      </c>
      <c r="AE42" s="418"/>
      <c r="AF42" s="281"/>
      <c r="AG42" s="269"/>
      <c r="AH42" s="269"/>
      <c r="AI42" s="269"/>
      <c r="AJ42" s="269"/>
      <c r="AK42" s="269"/>
      <c r="AL42" s="269"/>
      <c r="AM42" s="269"/>
      <c r="AN42" s="274"/>
      <c r="AO42" s="274"/>
      <c r="AP42" s="274"/>
      <c r="AQ42" s="274"/>
      <c r="AR42" s="274"/>
      <c r="AS42" s="274"/>
      <c r="AT42" s="274"/>
      <c r="AU42" s="274"/>
      <c r="AV42" s="274"/>
      <c r="AW42" s="274"/>
      <c r="AX42" s="274"/>
      <c r="AY42" s="274"/>
      <c r="AZ42" s="274"/>
      <c r="BA42" s="274"/>
      <c r="BB42" s="274"/>
      <c r="BC42" s="274"/>
      <c r="BD42" s="274"/>
      <c r="BE42" s="274"/>
      <c r="BF42" s="274"/>
      <c r="BG42" s="274"/>
      <c r="BH42" s="274"/>
      <c r="BI42" s="274"/>
      <c r="BJ42" s="274"/>
    </row>
    <row r="43" spans="1:62" s="275" customFormat="1" ht="29.25" customHeight="1" x14ac:dyDescent="0.25">
      <c r="A43" s="1061"/>
      <c r="B43" s="283" t="s">
        <v>93</v>
      </c>
      <c r="C43" s="296">
        <f>SUM(C23:C42)</f>
        <v>0</v>
      </c>
      <c r="D43" s="284"/>
      <c r="E43" s="296">
        <f>SUM(E23:E42)</f>
        <v>263</v>
      </c>
      <c r="F43" s="284"/>
      <c r="G43" s="296">
        <f>SUM(G23:G42)</f>
        <v>421</v>
      </c>
      <c r="H43" s="284"/>
      <c r="I43" s="296">
        <f>SUM(I23:I42)</f>
        <v>526</v>
      </c>
      <c r="J43" s="284"/>
      <c r="K43" s="296">
        <f>SUM(K23:K42)</f>
        <v>526</v>
      </c>
      <c r="L43" s="284"/>
      <c r="M43" s="296">
        <f>SUM(M23:M42)</f>
        <v>526</v>
      </c>
      <c r="N43" s="284"/>
      <c r="O43" s="419">
        <f>SUM(O23:O42)</f>
        <v>0</v>
      </c>
      <c r="P43" s="284"/>
      <c r="Q43" s="284"/>
      <c r="R43" s="419">
        <f>SUM(R23:R42)</f>
        <v>118</v>
      </c>
      <c r="S43" s="284"/>
      <c r="T43" s="284"/>
      <c r="U43" s="419">
        <f>SUM(U23:U42)</f>
        <v>818</v>
      </c>
      <c r="V43" s="284"/>
      <c r="W43" s="284"/>
      <c r="X43" s="419">
        <f>SUM(X23:X42)</f>
        <v>0</v>
      </c>
      <c r="Y43" s="284"/>
      <c r="Z43" s="284"/>
      <c r="AA43" s="419">
        <f>SUM(AA23:AA42)</f>
        <v>0</v>
      </c>
      <c r="AB43" s="284"/>
      <c r="AC43" s="284"/>
      <c r="AD43" s="419">
        <f>SUM(AD23:AD42)</f>
        <v>0</v>
      </c>
      <c r="AE43" s="285"/>
      <c r="AF43" s="286"/>
      <c r="AG43" s="269"/>
      <c r="AH43" s="269"/>
      <c r="AI43" s="269"/>
      <c r="AJ43" s="269"/>
      <c r="AK43" s="269"/>
      <c r="AL43" s="269"/>
      <c r="AM43" s="269"/>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row>
    <row r="44" spans="1:62" s="260" customFormat="1" ht="24" customHeight="1" x14ac:dyDescent="0.25">
      <c r="K44" s="261"/>
      <c r="L44" s="261"/>
      <c r="M44" s="261"/>
      <c r="N44" s="261"/>
      <c r="O44" s="261"/>
      <c r="AG44" s="269"/>
      <c r="AH44" s="269"/>
      <c r="AI44" s="269"/>
      <c r="AJ44" s="269"/>
      <c r="AK44" s="269"/>
      <c r="AL44" s="269"/>
      <c r="AM44" s="269"/>
      <c r="AN44" s="259"/>
      <c r="AO44" s="259"/>
      <c r="AP44" s="259"/>
      <c r="AQ44" s="259"/>
      <c r="AR44" s="259"/>
      <c r="AS44" s="259"/>
      <c r="AT44" s="259"/>
      <c r="AU44" s="259"/>
      <c r="AV44" s="259"/>
      <c r="AW44" s="259"/>
      <c r="AX44" s="259"/>
      <c r="AY44" s="259"/>
      <c r="AZ44" s="259"/>
      <c r="BA44" s="259"/>
      <c r="BB44" s="259"/>
      <c r="BC44" s="259"/>
      <c r="BD44" s="259"/>
      <c r="BE44" s="259"/>
      <c r="BF44" s="259"/>
      <c r="BG44" s="259"/>
      <c r="BH44" s="259"/>
      <c r="BI44" s="259"/>
      <c r="BJ44" s="259"/>
    </row>
    <row r="45" spans="1:62" s="260" customFormat="1" ht="24" customHeight="1" x14ac:dyDescent="0.25">
      <c r="A45" s="1059" t="s">
        <v>802</v>
      </c>
      <c r="B45" s="1062" t="s">
        <v>779</v>
      </c>
      <c r="C45" s="1065" t="s">
        <v>99</v>
      </c>
      <c r="D45" s="1066"/>
      <c r="E45" s="1066"/>
      <c r="F45" s="1066"/>
      <c r="G45" s="1066"/>
      <c r="H45" s="1066"/>
      <c r="I45" s="1066"/>
      <c r="J45" s="1066"/>
      <c r="K45" s="1066"/>
      <c r="L45" s="1066"/>
      <c r="M45" s="1066"/>
      <c r="N45" s="1067"/>
      <c r="O45" s="1053" t="s">
        <v>206</v>
      </c>
      <c r="P45" s="1054"/>
      <c r="Q45" s="1054"/>
      <c r="R45" s="1054"/>
      <c r="S45" s="1054"/>
      <c r="T45" s="1054"/>
      <c r="U45" s="1054"/>
      <c r="V45" s="1054"/>
      <c r="W45" s="1054"/>
      <c r="X45" s="1054"/>
      <c r="Y45" s="1054"/>
      <c r="Z45" s="1054"/>
      <c r="AA45" s="1054"/>
      <c r="AB45" s="1054"/>
      <c r="AC45" s="1054"/>
      <c r="AD45" s="1054"/>
      <c r="AE45" s="1054"/>
      <c r="AF45" s="1055"/>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59"/>
      <c r="BE45" s="259"/>
      <c r="BF45" s="259"/>
      <c r="BG45" s="259"/>
      <c r="BH45" s="259"/>
      <c r="BI45" s="259"/>
      <c r="BJ45" s="259"/>
    </row>
    <row r="46" spans="1:62" s="260" customFormat="1" ht="24" customHeight="1" x14ac:dyDescent="0.25">
      <c r="A46" s="1060"/>
      <c r="B46" s="1063"/>
      <c r="C46" s="1065" t="s">
        <v>416</v>
      </c>
      <c r="D46" s="1067"/>
      <c r="E46" s="1065" t="s">
        <v>417</v>
      </c>
      <c r="F46" s="1067"/>
      <c r="G46" s="1065" t="s">
        <v>418</v>
      </c>
      <c r="H46" s="1067"/>
      <c r="I46" s="1065" t="s">
        <v>419</v>
      </c>
      <c r="J46" s="1067"/>
      <c r="K46" s="1065" t="s">
        <v>612</v>
      </c>
      <c r="L46" s="1067"/>
      <c r="M46" s="1065" t="s">
        <v>421</v>
      </c>
      <c r="N46" s="1067"/>
      <c r="O46" s="1053" t="s">
        <v>416</v>
      </c>
      <c r="P46" s="1054"/>
      <c r="Q46" s="1055"/>
      <c r="R46" s="1053" t="s">
        <v>417</v>
      </c>
      <c r="S46" s="1054"/>
      <c r="T46" s="1055"/>
      <c r="U46" s="1053" t="s">
        <v>418</v>
      </c>
      <c r="V46" s="1054"/>
      <c r="W46" s="1055"/>
      <c r="X46" s="1053" t="s">
        <v>419</v>
      </c>
      <c r="Y46" s="1054"/>
      <c r="Z46" s="1055"/>
      <c r="AA46" s="1053" t="s">
        <v>612</v>
      </c>
      <c r="AB46" s="1054"/>
      <c r="AC46" s="1055"/>
      <c r="AD46" s="1053" t="s">
        <v>421</v>
      </c>
      <c r="AE46" s="1054"/>
      <c r="AF46" s="1055"/>
      <c r="AG46" s="259"/>
      <c r="AH46" s="259"/>
      <c r="AI46" s="259"/>
      <c r="AJ46" s="259"/>
      <c r="AK46" s="259"/>
      <c r="AL46" s="259"/>
      <c r="AM46" s="259"/>
      <c r="AN46" s="259"/>
      <c r="AO46" s="259"/>
      <c r="AP46" s="259"/>
      <c r="AQ46" s="259"/>
      <c r="AR46" s="259"/>
      <c r="AS46" s="259"/>
      <c r="AT46" s="259"/>
      <c r="AU46" s="259"/>
      <c r="AV46" s="259"/>
      <c r="AW46" s="259"/>
      <c r="AX46" s="259"/>
      <c r="AY46" s="259"/>
      <c r="AZ46" s="259"/>
      <c r="BA46" s="259"/>
      <c r="BB46" s="259"/>
      <c r="BC46" s="259"/>
      <c r="BD46" s="259"/>
      <c r="BE46" s="259"/>
      <c r="BF46" s="259"/>
      <c r="BG46" s="259"/>
      <c r="BH46" s="259"/>
      <c r="BI46" s="259"/>
      <c r="BJ46" s="259"/>
    </row>
    <row r="47" spans="1:62" s="260" customFormat="1" ht="29.25" customHeight="1" x14ac:dyDescent="0.25">
      <c r="A47" s="1060"/>
      <c r="B47" s="1064"/>
      <c r="C47" s="273" t="s">
        <v>100</v>
      </c>
      <c r="D47" s="273" t="s">
        <v>780</v>
      </c>
      <c r="E47" s="287" t="s">
        <v>100</v>
      </c>
      <c r="F47" s="273" t="s">
        <v>780</v>
      </c>
      <c r="G47" s="287" t="s">
        <v>100</v>
      </c>
      <c r="H47" s="273" t="s">
        <v>780</v>
      </c>
      <c r="I47" s="383" t="s">
        <v>100</v>
      </c>
      <c r="J47" s="384" t="s">
        <v>780</v>
      </c>
      <c r="K47" s="383" t="s">
        <v>100</v>
      </c>
      <c r="L47" s="384" t="s">
        <v>780</v>
      </c>
      <c r="M47" s="383" t="s">
        <v>100</v>
      </c>
      <c r="N47" s="384" t="s">
        <v>780</v>
      </c>
      <c r="O47" s="277" t="s">
        <v>100</v>
      </c>
      <c r="P47" s="277" t="s">
        <v>781</v>
      </c>
      <c r="Q47" s="277" t="s">
        <v>148</v>
      </c>
      <c r="R47" s="277" t="s">
        <v>100</v>
      </c>
      <c r="S47" s="277" t="s">
        <v>781</v>
      </c>
      <c r="T47" s="277" t="s">
        <v>148</v>
      </c>
      <c r="U47" s="277" t="s">
        <v>100</v>
      </c>
      <c r="V47" s="277" t="s">
        <v>781</v>
      </c>
      <c r="W47" s="277" t="s">
        <v>148</v>
      </c>
      <c r="X47" s="277" t="s">
        <v>100</v>
      </c>
      <c r="Y47" s="277" t="s">
        <v>781</v>
      </c>
      <c r="Z47" s="277" t="s">
        <v>148</v>
      </c>
      <c r="AA47" s="277" t="s">
        <v>100</v>
      </c>
      <c r="AB47" s="277" t="s">
        <v>781</v>
      </c>
      <c r="AC47" s="277" t="s">
        <v>148</v>
      </c>
      <c r="AD47" s="277" t="s">
        <v>100</v>
      </c>
      <c r="AE47" s="277" t="s">
        <v>781</v>
      </c>
      <c r="AF47" s="277" t="s">
        <v>148</v>
      </c>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row>
    <row r="48" spans="1:62" s="260" customFormat="1" ht="16.5" x14ac:dyDescent="0.25">
      <c r="A48" s="1060"/>
      <c r="B48" s="288" t="s">
        <v>782</v>
      </c>
      <c r="C48" s="451">
        <v>33</v>
      </c>
      <c r="D48" s="451"/>
      <c r="E48" s="451">
        <v>33</v>
      </c>
      <c r="F48" s="385"/>
      <c r="G48" s="451">
        <v>33</v>
      </c>
      <c r="H48" s="385"/>
      <c r="I48" s="451">
        <v>36</v>
      </c>
      <c r="J48" s="385"/>
      <c r="K48" s="451">
        <v>36</v>
      </c>
      <c r="L48" s="385"/>
      <c r="M48" s="451">
        <v>16</v>
      </c>
      <c r="N48" s="385"/>
      <c r="O48" s="280">
        <v>0</v>
      </c>
      <c r="P48" s="279"/>
      <c r="Q48" s="281"/>
      <c r="R48" s="280">
        <v>0</v>
      </c>
      <c r="S48" s="420"/>
      <c r="T48" s="385"/>
      <c r="U48" s="280">
        <v>0</v>
      </c>
      <c r="V48" s="420"/>
      <c r="W48" s="421"/>
      <c r="X48" s="280">
        <v>0</v>
      </c>
      <c r="Y48" s="420"/>
      <c r="Z48" s="385"/>
      <c r="AA48" s="280">
        <v>0</v>
      </c>
      <c r="AB48" s="279"/>
      <c r="AC48" s="281"/>
      <c r="AD48" s="280">
        <v>0</v>
      </c>
      <c r="AE48" s="279"/>
      <c r="AF48" s="281"/>
      <c r="AG48" s="259"/>
      <c r="AH48" s="259"/>
      <c r="AI48" s="259"/>
      <c r="AJ48" s="259"/>
      <c r="AK48" s="259"/>
      <c r="AL48" s="259"/>
      <c r="AM48" s="259"/>
      <c r="AN48" s="259"/>
      <c r="AO48" s="259"/>
      <c r="AP48" s="259"/>
      <c r="AQ48" s="259"/>
      <c r="AR48" s="259"/>
      <c r="AS48" s="259"/>
      <c r="AT48" s="259"/>
      <c r="AU48" s="259"/>
      <c r="AV48" s="259"/>
      <c r="AW48" s="259"/>
      <c r="AX48" s="259"/>
      <c r="AY48" s="259"/>
      <c r="AZ48" s="259"/>
      <c r="BA48" s="259"/>
      <c r="BB48" s="259"/>
      <c r="BC48" s="259"/>
      <c r="BD48" s="259"/>
      <c r="BE48" s="259"/>
      <c r="BF48" s="259"/>
      <c r="BG48" s="259"/>
      <c r="BH48" s="259"/>
      <c r="BI48" s="259"/>
      <c r="BJ48" s="259"/>
    </row>
    <row r="49" spans="1:62" s="260" customFormat="1" ht="16.5" x14ac:dyDescent="0.25">
      <c r="A49" s="1060"/>
      <c r="B49" s="289" t="s">
        <v>783</v>
      </c>
      <c r="C49" s="451">
        <v>18</v>
      </c>
      <c r="D49" s="451"/>
      <c r="E49" s="451">
        <v>18</v>
      </c>
      <c r="F49" s="385"/>
      <c r="G49" s="451">
        <v>18</v>
      </c>
      <c r="H49" s="385"/>
      <c r="I49" s="451">
        <v>20</v>
      </c>
      <c r="J49" s="385"/>
      <c r="K49" s="451">
        <v>20</v>
      </c>
      <c r="L49" s="385"/>
      <c r="M49" s="451">
        <v>9</v>
      </c>
      <c r="N49" s="385"/>
      <c r="O49" s="280">
        <v>0</v>
      </c>
      <c r="P49" s="279"/>
      <c r="Q49" s="281"/>
      <c r="R49" s="280">
        <v>0</v>
      </c>
      <c r="S49" s="420"/>
      <c r="T49" s="385"/>
      <c r="U49" s="280">
        <v>0</v>
      </c>
      <c r="V49" s="420"/>
      <c r="W49" s="421"/>
      <c r="X49" s="280">
        <v>0</v>
      </c>
      <c r="Y49" s="420"/>
      <c r="Z49" s="385"/>
      <c r="AA49" s="280">
        <v>0</v>
      </c>
      <c r="AB49" s="279"/>
      <c r="AC49" s="281"/>
      <c r="AD49" s="280">
        <v>0</v>
      </c>
      <c r="AE49" s="279"/>
      <c r="AF49" s="281"/>
      <c r="AG49" s="259"/>
      <c r="AH49" s="259"/>
      <c r="AI49" s="259"/>
      <c r="AJ49" s="259"/>
      <c r="AK49" s="259"/>
      <c r="AL49" s="259"/>
      <c r="AM49" s="259"/>
      <c r="AN49" s="259"/>
      <c r="AO49" s="259"/>
      <c r="AP49" s="259"/>
      <c r="AQ49" s="259"/>
      <c r="AR49" s="259"/>
      <c r="AS49" s="259"/>
      <c r="AT49" s="259"/>
      <c r="AU49" s="259"/>
      <c r="AV49" s="259"/>
      <c r="AW49" s="259"/>
      <c r="AX49" s="259"/>
      <c r="AY49" s="259"/>
      <c r="AZ49" s="259"/>
      <c r="BA49" s="259"/>
      <c r="BB49" s="259"/>
      <c r="BC49" s="259"/>
      <c r="BD49" s="259"/>
      <c r="BE49" s="259"/>
      <c r="BF49" s="259"/>
      <c r="BG49" s="259"/>
      <c r="BH49" s="259"/>
      <c r="BI49" s="259"/>
      <c r="BJ49" s="259"/>
    </row>
    <row r="50" spans="1:62" s="260" customFormat="1" ht="16.5" x14ac:dyDescent="0.25">
      <c r="A50" s="1060"/>
      <c r="B50" s="289" t="s">
        <v>784</v>
      </c>
      <c r="C50" s="451">
        <v>13</v>
      </c>
      <c r="D50" s="451"/>
      <c r="E50" s="451">
        <v>13</v>
      </c>
      <c r="F50" s="385"/>
      <c r="G50" s="451">
        <v>13</v>
      </c>
      <c r="H50" s="385"/>
      <c r="I50" s="451">
        <v>14</v>
      </c>
      <c r="J50" s="385"/>
      <c r="K50" s="451">
        <v>14</v>
      </c>
      <c r="L50" s="385"/>
      <c r="M50" s="451">
        <v>7</v>
      </c>
      <c r="N50" s="385"/>
      <c r="O50" s="280">
        <v>0</v>
      </c>
      <c r="P50" s="279"/>
      <c r="Q50" s="281"/>
      <c r="R50" s="280">
        <v>0</v>
      </c>
      <c r="S50" s="420"/>
      <c r="T50" s="385"/>
      <c r="U50" s="280">
        <v>0</v>
      </c>
      <c r="V50" s="420"/>
      <c r="W50" s="421"/>
      <c r="X50" s="280">
        <v>0</v>
      </c>
      <c r="Y50" s="420"/>
      <c r="Z50" s="385"/>
      <c r="AA50" s="280">
        <v>0</v>
      </c>
      <c r="AB50" s="279"/>
      <c r="AC50" s="281"/>
      <c r="AD50" s="280">
        <v>0</v>
      </c>
      <c r="AE50" s="279"/>
      <c r="AF50" s="281"/>
      <c r="AG50" s="259"/>
      <c r="AH50" s="259"/>
      <c r="AI50" s="259"/>
      <c r="AJ50" s="259"/>
      <c r="AK50" s="259"/>
      <c r="AL50" s="259"/>
      <c r="AM50" s="259"/>
      <c r="AN50" s="259"/>
      <c r="AO50" s="259"/>
      <c r="AP50" s="259"/>
      <c r="AQ50" s="259"/>
      <c r="AR50" s="259"/>
      <c r="AS50" s="259"/>
      <c r="AT50" s="259"/>
      <c r="AU50" s="259"/>
      <c r="AV50" s="259"/>
      <c r="AW50" s="259"/>
      <c r="AX50" s="259"/>
      <c r="AY50" s="259"/>
      <c r="AZ50" s="259"/>
      <c r="BA50" s="259"/>
      <c r="BB50" s="259"/>
      <c r="BC50" s="259"/>
      <c r="BD50" s="259"/>
      <c r="BE50" s="259"/>
      <c r="BF50" s="259"/>
      <c r="BG50" s="259"/>
      <c r="BH50" s="259"/>
      <c r="BI50" s="259"/>
      <c r="BJ50" s="259"/>
    </row>
    <row r="51" spans="1:62" s="260" customFormat="1" ht="16.5" x14ac:dyDescent="0.25">
      <c r="A51" s="1060"/>
      <c r="B51" s="289" t="s">
        <v>785</v>
      </c>
      <c r="C51" s="451">
        <v>33</v>
      </c>
      <c r="D51" s="451"/>
      <c r="E51" s="451">
        <v>33</v>
      </c>
      <c r="F51" s="385"/>
      <c r="G51" s="451">
        <v>33</v>
      </c>
      <c r="H51" s="385"/>
      <c r="I51" s="451">
        <v>36</v>
      </c>
      <c r="J51" s="385"/>
      <c r="K51" s="451">
        <v>36</v>
      </c>
      <c r="L51" s="385"/>
      <c r="M51" s="451">
        <v>16</v>
      </c>
      <c r="N51" s="385"/>
      <c r="O51" s="280">
        <v>0</v>
      </c>
      <c r="P51" s="279"/>
      <c r="Q51" s="281"/>
      <c r="R51" s="280">
        <v>0</v>
      </c>
      <c r="S51" s="420"/>
      <c r="T51" s="385"/>
      <c r="U51" s="280">
        <v>0</v>
      </c>
      <c r="V51" s="420"/>
      <c r="W51" s="421"/>
      <c r="X51" s="280">
        <v>0</v>
      </c>
      <c r="Y51" s="420"/>
      <c r="Z51" s="385"/>
      <c r="AA51" s="280">
        <v>0</v>
      </c>
      <c r="AB51" s="279"/>
      <c r="AC51" s="281"/>
      <c r="AD51" s="280">
        <v>0</v>
      </c>
      <c r="AE51" s="279"/>
      <c r="AF51" s="281"/>
      <c r="AG51" s="259"/>
      <c r="AH51" s="259"/>
      <c r="AI51" s="259"/>
      <c r="AJ51" s="259"/>
      <c r="AK51" s="259"/>
      <c r="AL51" s="259"/>
      <c r="AM51" s="259"/>
      <c r="AN51" s="259"/>
      <c r="AO51" s="259"/>
      <c r="AP51" s="259"/>
      <c r="AQ51" s="259"/>
      <c r="AR51" s="259"/>
      <c r="AS51" s="259"/>
      <c r="AT51" s="259"/>
      <c r="AU51" s="259"/>
      <c r="AV51" s="259"/>
      <c r="AW51" s="259"/>
      <c r="AX51" s="259"/>
      <c r="AY51" s="259"/>
      <c r="AZ51" s="259"/>
      <c r="BA51" s="259"/>
      <c r="BB51" s="259"/>
      <c r="BC51" s="259"/>
      <c r="BD51" s="259"/>
      <c r="BE51" s="259"/>
      <c r="BF51" s="259"/>
      <c r="BG51" s="259"/>
      <c r="BH51" s="259"/>
      <c r="BI51" s="259"/>
      <c r="BJ51" s="259"/>
    </row>
    <row r="52" spans="1:62" s="260" customFormat="1" ht="16.5" x14ac:dyDescent="0.25">
      <c r="A52" s="1060"/>
      <c r="B52" s="289" t="s">
        <v>786</v>
      </c>
      <c r="C52" s="451">
        <v>20</v>
      </c>
      <c r="D52" s="451"/>
      <c r="E52" s="451">
        <v>20</v>
      </c>
      <c r="F52" s="385"/>
      <c r="G52" s="451">
        <v>20</v>
      </c>
      <c r="H52" s="385"/>
      <c r="I52" s="451">
        <v>22</v>
      </c>
      <c r="J52" s="385"/>
      <c r="K52" s="451">
        <v>22</v>
      </c>
      <c r="L52" s="385"/>
      <c r="M52" s="451">
        <v>10</v>
      </c>
      <c r="N52" s="385"/>
      <c r="O52" s="280">
        <v>0</v>
      </c>
      <c r="P52" s="279"/>
      <c r="Q52" s="281"/>
      <c r="R52" s="280">
        <v>0</v>
      </c>
      <c r="S52" s="420"/>
      <c r="T52" s="385"/>
      <c r="U52" s="280">
        <v>0</v>
      </c>
      <c r="V52" s="420"/>
      <c r="W52" s="421"/>
      <c r="X52" s="280">
        <v>0</v>
      </c>
      <c r="Y52" s="420"/>
      <c r="Z52" s="385"/>
      <c r="AA52" s="280">
        <v>0</v>
      </c>
      <c r="AB52" s="279"/>
      <c r="AC52" s="281"/>
      <c r="AD52" s="280">
        <v>0</v>
      </c>
      <c r="AE52" s="279"/>
      <c r="AF52" s="281"/>
      <c r="AG52" s="259"/>
      <c r="AH52" s="259"/>
      <c r="AI52" s="259"/>
      <c r="AJ52" s="259"/>
      <c r="AK52" s="259"/>
      <c r="AL52" s="259"/>
      <c r="AM52" s="259"/>
      <c r="AN52" s="259"/>
      <c r="AO52" s="259"/>
      <c r="AP52" s="259"/>
      <c r="AQ52" s="259"/>
      <c r="AR52" s="259"/>
      <c r="AS52" s="259"/>
      <c r="AT52" s="259"/>
      <c r="AU52" s="259"/>
      <c r="AV52" s="259"/>
      <c r="AW52" s="259"/>
      <c r="AX52" s="259"/>
      <c r="AY52" s="259"/>
      <c r="AZ52" s="259"/>
      <c r="BA52" s="259"/>
      <c r="BB52" s="259"/>
      <c r="BC52" s="259"/>
      <c r="BD52" s="259"/>
      <c r="BE52" s="259"/>
      <c r="BF52" s="259"/>
      <c r="BG52" s="259"/>
      <c r="BH52" s="259"/>
      <c r="BI52" s="259"/>
      <c r="BJ52" s="259"/>
    </row>
    <row r="53" spans="1:62" s="260" customFormat="1" ht="16.5" x14ac:dyDescent="0.25">
      <c r="A53" s="1060"/>
      <c r="B53" s="289" t="s">
        <v>787</v>
      </c>
      <c r="C53" s="451">
        <v>33</v>
      </c>
      <c r="D53" s="451"/>
      <c r="E53" s="451">
        <v>33</v>
      </c>
      <c r="F53" s="385"/>
      <c r="G53" s="451">
        <v>33</v>
      </c>
      <c r="H53" s="385"/>
      <c r="I53" s="451">
        <v>36</v>
      </c>
      <c r="J53" s="385"/>
      <c r="K53" s="451">
        <v>36</v>
      </c>
      <c r="L53" s="385"/>
      <c r="M53" s="451">
        <v>16</v>
      </c>
      <c r="N53" s="385"/>
      <c r="O53" s="280">
        <v>0</v>
      </c>
      <c r="P53" s="279"/>
      <c r="Q53" s="281"/>
      <c r="R53" s="280">
        <v>0</v>
      </c>
      <c r="S53" s="420"/>
      <c r="T53" s="385"/>
      <c r="U53" s="280">
        <v>0</v>
      </c>
      <c r="V53" s="420"/>
      <c r="W53" s="421"/>
      <c r="X53" s="280">
        <v>0</v>
      </c>
      <c r="Y53" s="420"/>
      <c r="Z53" s="385"/>
      <c r="AA53" s="280">
        <v>0</v>
      </c>
      <c r="AB53" s="279"/>
      <c r="AC53" s="281"/>
      <c r="AD53" s="280">
        <v>0</v>
      </c>
      <c r="AE53" s="279"/>
      <c r="AF53" s="281"/>
      <c r="AG53" s="259"/>
      <c r="AH53" s="259"/>
      <c r="AI53" s="259"/>
      <c r="AJ53" s="259"/>
      <c r="AK53" s="259"/>
      <c r="AL53" s="259"/>
      <c r="AM53" s="259"/>
      <c r="AN53" s="259"/>
      <c r="AO53" s="259"/>
      <c r="AP53" s="259"/>
      <c r="AQ53" s="259"/>
      <c r="AR53" s="259"/>
      <c r="AS53" s="259"/>
      <c r="AT53" s="259"/>
      <c r="AU53" s="259"/>
      <c r="AV53" s="259"/>
      <c r="AW53" s="259"/>
      <c r="AX53" s="259"/>
      <c r="AY53" s="259"/>
      <c r="AZ53" s="259"/>
      <c r="BA53" s="259"/>
      <c r="BB53" s="259"/>
      <c r="BC53" s="259"/>
      <c r="BD53" s="259"/>
      <c r="BE53" s="259"/>
      <c r="BF53" s="259"/>
      <c r="BG53" s="259"/>
      <c r="BH53" s="259"/>
      <c r="BI53" s="259"/>
      <c r="BJ53" s="259"/>
    </row>
    <row r="54" spans="1:62" s="260" customFormat="1" ht="16.5" x14ac:dyDescent="0.25">
      <c r="A54" s="1060"/>
      <c r="B54" s="289" t="s">
        <v>788</v>
      </c>
      <c r="C54" s="451">
        <v>39</v>
      </c>
      <c r="D54" s="451"/>
      <c r="E54" s="451">
        <v>39</v>
      </c>
      <c r="F54" s="385"/>
      <c r="G54" s="451">
        <v>39</v>
      </c>
      <c r="H54" s="385"/>
      <c r="I54" s="451">
        <v>43</v>
      </c>
      <c r="J54" s="385"/>
      <c r="K54" s="451">
        <v>43</v>
      </c>
      <c r="L54" s="385"/>
      <c r="M54" s="451">
        <v>20</v>
      </c>
      <c r="N54" s="385"/>
      <c r="O54" s="280">
        <v>0</v>
      </c>
      <c r="P54" s="279"/>
      <c r="Q54" s="281"/>
      <c r="R54" s="280">
        <v>0</v>
      </c>
      <c r="S54" s="420"/>
      <c r="T54" s="385"/>
      <c r="U54" s="280">
        <v>0</v>
      </c>
      <c r="V54" s="420"/>
      <c r="W54" s="421"/>
      <c r="X54" s="280">
        <v>0</v>
      </c>
      <c r="Y54" s="420"/>
      <c r="Z54" s="385"/>
      <c r="AA54" s="280">
        <v>0</v>
      </c>
      <c r="AB54" s="279"/>
      <c r="AC54" s="281"/>
      <c r="AD54" s="280">
        <v>0</v>
      </c>
      <c r="AE54" s="279"/>
      <c r="AF54" s="281"/>
      <c r="AG54" s="259"/>
      <c r="AH54" s="259"/>
      <c r="AI54" s="259"/>
      <c r="AJ54" s="259"/>
      <c r="AK54" s="259"/>
      <c r="AL54" s="259"/>
      <c r="AM54" s="259"/>
      <c r="AN54" s="259"/>
      <c r="AO54" s="259"/>
      <c r="AP54" s="259"/>
      <c r="AQ54" s="259"/>
      <c r="AR54" s="259"/>
      <c r="AS54" s="259"/>
      <c r="AT54" s="259"/>
      <c r="AU54" s="259"/>
      <c r="AV54" s="259"/>
      <c r="AW54" s="259"/>
      <c r="AX54" s="259"/>
      <c r="AY54" s="259"/>
      <c r="AZ54" s="259"/>
      <c r="BA54" s="259"/>
      <c r="BB54" s="259"/>
      <c r="BC54" s="259"/>
      <c r="BD54" s="259"/>
      <c r="BE54" s="259"/>
      <c r="BF54" s="259"/>
      <c r="BG54" s="259"/>
      <c r="BH54" s="259"/>
      <c r="BI54" s="259"/>
      <c r="BJ54" s="259"/>
    </row>
    <row r="55" spans="1:62" s="260" customFormat="1" ht="16.5" x14ac:dyDescent="0.25">
      <c r="A55" s="1060"/>
      <c r="B55" s="289" t="s">
        <v>789</v>
      </c>
      <c r="C55" s="451">
        <v>39</v>
      </c>
      <c r="D55" s="451"/>
      <c r="E55" s="451">
        <v>39</v>
      </c>
      <c r="F55" s="385"/>
      <c r="G55" s="451">
        <v>39</v>
      </c>
      <c r="H55" s="385"/>
      <c r="I55" s="451">
        <v>43</v>
      </c>
      <c r="J55" s="385"/>
      <c r="K55" s="451">
        <v>43</v>
      </c>
      <c r="L55" s="385"/>
      <c r="M55" s="451">
        <v>20</v>
      </c>
      <c r="N55" s="385"/>
      <c r="O55" s="280">
        <v>0</v>
      </c>
      <c r="P55" s="279"/>
      <c r="Q55" s="281"/>
      <c r="R55" s="280">
        <v>0</v>
      </c>
      <c r="S55" s="420"/>
      <c r="T55" s="385"/>
      <c r="U55" s="280">
        <v>0</v>
      </c>
      <c r="V55" s="420"/>
      <c r="W55" s="421"/>
      <c r="X55" s="280">
        <v>0</v>
      </c>
      <c r="Y55" s="420"/>
      <c r="Z55" s="385"/>
      <c r="AA55" s="280">
        <v>0</v>
      </c>
      <c r="AB55" s="279"/>
      <c r="AC55" s="281"/>
      <c r="AD55" s="280">
        <v>0</v>
      </c>
      <c r="AE55" s="279"/>
      <c r="AF55" s="281"/>
      <c r="AG55" s="259"/>
      <c r="AH55" s="259"/>
      <c r="AI55" s="259"/>
      <c r="AJ55" s="259"/>
      <c r="AK55" s="259"/>
      <c r="AL55" s="259"/>
      <c r="AM55" s="259"/>
      <c r="AN55" s="259"/>
      <c r="AO55" s="259"/>
      <c r="AP55" s="259"/>
      <c r="AQ55" s="259"/>
      <c r="AR55" s="259"/>
      <c r="AS55" s="259"/>
      <c r="AT55" s="259"/>
      <c r="AU55" s="259"/>
      <c r="AV55" s="259"/>
      <c r="AW55" s="259"/>
      <c r="AX55" s="259"/>
      <c r="AY55" s="259"/>
      <c r="AZ55" s="259"/>
      <c r="BA55" s="259"/>
      <c r="BB55" s="259"/>
      <c r="BC55" s="259"/>
      <c r="BD55" s="259"/>
      <c r="BE55" s="259"/>
      <c r="BF55" s="259"/>
      <c r="BG55" s="259"/>
      <c r="BH55" s="259"/>
      <c r="BI55" s="259"/>
      <c r="BJ55" s="259"/>
    </row>
    <row r="56" spans="1:62" s="260" customFormat="1" ht="16.5" x14ac:dyDescent="0.25">
      <c r="A56" s="1060"/>
      <c r="B56" s="289" t="s">
        <v>790</v>
      </c>
      <c r="C56" s="451">
        <v>24</v>
      </c>
      <c r="D56" s="451"/>
      <c r="E56" s="451">
        <v>24</v>
      </c>
      <c r="F56" s="385"/>
      <c r="G56" s="451">
        <v>24</v>
      </c>
      <c r="H56" s="385"/>
      <c r="I56" s="451">
        <v>26</v>
      </c>
      <c r="J56" s="385"/>
      <c r="K56" s="451">
        <v>26</v>
      </c>
      <c r="L56" s="385"/>
      <c r="M56" s="451">
        <v>12</v>
      </c>
      <c r="N56" s="385"/>
      <c r="O56" s="280">
        <v>0</v>
      </c>
      <c r="P56" s="279"/>
      <c r="Q56" s="281"/>
      <c r="R56" s="280">
        <v>0</v>
      </c>
      <c r="S56" s="420"/>
      <c r="T56" s="385"/>
      <c r="U56" s="280">
        <v>0</v>
      </c>
      <c r="V56" s="420"/>
      <c r="W56" s="421"/>
      <c r="X56" s="280">
        <v>0</v>
      </c>
      <c r="Y56" s="420"/>
      <c r="Z56" s="385"/>
      <c r="AA56" s="280">
        <v>0</v>
      </c>
      <c r="AB56" s="279"/>
      <c r="AC56" s="281"/>
      <c r="AD56" s="280">
        <v>0</v>
      </c>
      <c r="AE56" s="279"/>
      <c r="AF56" s="281"/>
      <c r="AG56" s="259"/>
      <c r="AH56" s="259"/>
      <c r="AI56" s="259"/>
      <c r="AJ56" s="259"/>
      <c r="AK56" s="259"/>
      <c r="AL56" s="259"/>
      <c r="AM56" s="259"/>
      <c r="AN56" s="259"/>
      <c r="AO56" s="259"/>
      <c r="AP56" s="259"/>
      <c r="AQ56" s="259"/>
      <c r="AR56" s="259"/>
      <c r="AS56" s="259"/>
      <c r="AT56" s="259"/>
      <c r="AU56" s="259"/>
      <c r="AV56" s="259"/>
      <c r="AW56" s="259"/>
      <c r="AX56" s="259"/>
      <c r="AY56" s="259"/>
      <c r="AZ56" s="259"/>
      <c r="BA56" s="259"/>
      <c r="BB56" s="259"/>
      <c r="BC56" s="259"/>
      <c r="BD56" s="259"/>
      <c r="BE56" s="259"/>
      <c r="BF56" s="259"/>
      <c r="BG56" s="259"/>
      <c r="BH56" s="259"/>
      <c r="BI56" s="259"/>
      <c r="BJ56" s="259"/>
    </row>
    <row r="57" spans="1:62" s="260" customFormat="1" ht="16.5" x14ac:dyDescent="0.25">
      <c r="A57" s="1060"/>
      <c r="B57" s="289" t="s">
        <v>791</v>
      </c>
      <c r="C57" s="451">
        <v>33</v>
      </c>
      <c r="D57" s="451"/>
      <c r="E57" s="451">
        <v>33</v>
      </c>
      <c r="F57" s="385"/>
      <c r="G57" s="451">
        <v>33</v>
      </c>
      <c r="H57" s="385"/>
      <c r="I57" s="451">
        <v>36</v>
      </c>
      <c r="J57" s="385"/>
      <c r="K57" s="451">
        <v>36</v>
      </c>
      <c r="L57" s="385"/>
      <c r="M57" s="451">
        <v>16</v>
      </c>
      <c r="N57" s="385"/>
      <c r="O57" s="280">
        <v>0</v>
      </c>
      <c r="P57" s="279"/>
      <c r="Q57" s="281"/>
      <c r="R57" s="280">
        <v>0</v>
      </c>
      <c r="S57" s="420"/>
      <c r="T57" s="385"/>
      <c r="U57" s="280">
        <v>0</v>
      </c>
      <c r="V57" s="420"/>
      <c r="W57" s="421"/>
      <c r="X57" s="280">
        <v>0</v>
      </c>
      <c r="Y57" s="420"/>
      <c r="Z57" s="385"/>
      <c r="AA57" s="280">
        <v>0</v>
      </c>
      <c r="AB57" s="279"/>
      <c r="AC57" s="281"/>
      <c r="AD57" s="280">
        <v>0</v>
      </c>
      <c r="AE57" s="279"/>
      <c r="AF57" s="281"/>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row>
    <row r="58" spans="1:62" s="260" customFormat="1" ht="16.5" x14ac:dyDescent="0.25">
      <c r="A58" s="1060"/>
      <c r="B58" s="289" t="s">
        <v>792</v>
      </c>
      <c r="C58" s="451">
        <v>26</v>
      </c>
      <c r="D58" s="451"/>
      <c r="E58" s="451">
        <v>26</v>
      </c>
      <c r="F58" s="385"/>
      <c r="G58" s="451">
        <v>26</v>
      </c>
      <c r="H58" s="385"/>
      <c r="I58" s="451">
        <v>29</v>
      </c>
      <c r="J58" s="385"/>
      <c r="K58" s="451">
        <v>29</v>
      </c>
      <c r="L58" s="385"/>
      <c r="M58" s="451">
        <v>13</v>
      </c>
      <c r="N58" s="385"/>
      <c r="O58" s="280">
        <v>0</v>
      </c>
      <c r="P58" s="279"/>
      <c r="Q58" s="281"/>
      <c r="R58" s="280">
        <v>0</v>
      </c>
      <c r="S58" s="420"/>
      <c r="T58" s="385"/>
      <c r="U58" s="280">
        <v>0</v>
      </c>
      <c r="V58" s="420"/>
      <c r="W58" s="421"/>
      <c r="X58" s="280">
        <v>0</v>
      </c>
      <c r="Y58" s="420"/>
      <c r="Z58" s="385"/>
      <c r="AA58" s="280">
        <v>0</v>
      </c>
      <c r="AB58" s="279"/>
      <c r="AC58" s="281"/>
      <c r="AD58" s="280">
        <v>0</v>
      </c>
      <c r="AE58" s="279"/>
      <c r="AF58" s="281"/>
      <c r="AG58" s="259"/>
      <c r="AH58" s="259"/>
      <c r="AI58" s="259"/>
      <c r="AJ58" s="259"/>
      <c r="AK58" s="259"/>
      <c r="AL58" s="259"/>
      <c r="AM58" s="259"/>
      <c r="AN58" s="259"/>
      <c r="AO58" s="259"/>
      <c r="AP58" s="259"/>
      <c r="AQ58" s="259"/>
      <c r="AR58" s="259"/>
      <c r="AS58" s="259"/>
      <c r="AT58" s="259"/>
      <c r="AU58" s="259"/>
      <c r="AV58" s="259"/>
      <c r="AW58" s="259"/>
      <c r="AX58" s="259"/>
      <c r="AY58" s="259"/>
      <c r="AZ58" s="259"/>
      <c r="BA58" s="259"/>
      <c r="BB58" s="259"/>
      <c r="BC58" s="259"/>
      <c r="BD58" s="259"/>
      <c r="BE58" s="259"/>
      <c r="BF58" s="259"/>
      <c r="BG58" s="259"/>
      <c r="BH58" s="259"/>
      <c r="BI58" s="259"/>
      <c r="BJ58" s="259"/>
    </row>
    <row r="59" spans="1:62" s="260" customFormat="1" ht="16.5" x14ac:dyDescent="0.25">
      <c r="A59" s="1060"/>
      <c r="B59" s="289" t="s">
        <v>793</v>
      </c>
      <c r="C59" s="451">
        <v>20</v>
      </c>
      <c r="D59" s="451"/>
      <c r="E59" s="451">
        <v>20</v>
      </c>
      <c r="F59" s="385"/>
      <c r="G59" s="451">
        <v>20</v>
      </c>
      <c r="H59" s="385"/>
      <c r="I59" s="451">
        <v>22</v>
      </c>
      <c r="J59" s="385"/>
      <c r="K59" s="451">
        <v>22</v>
      </c>
      <c r="L59" s="385"/>
      <c r="M59" s="451">
        <v>10</v>
      </c>
      <c r="N59" s="385"/>
      <c r="O59" s="280">
        <v>0</v>
      </c>
      <c r="P59" s="279"/>
      <c r="Q59" s="281"/>
      <c r="R59" s="280">
        <v>0</v>
      </c>
      <c r="S59" s="420"/>
      <c r="T59" s="385"/>
      <c r="U59" s="280">
        <v>0</v>
      </c>
      <c r="V59" s="420"/>
      <c r="W59" s="421"/>
      <c r="X59" s="280">
        <v>0</v>
      </c>
      <c r="Y59" s="420"/>
      <c r="Z59" s="385"/>
      <c r="AA59" s="280">
        <v>0</v>
      </c>
      <c r="AB59" s="279"/>
      <c r="AC59" s="281"/>
      <c r="AD59" s="280">
        <v>0</v>
      </c>
      <c r="AE59" s="279"/>
      <c r="AF59" s="281"/>
      <c r="AG59" s="259"/>
      <c r="AH59" s="259"/>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row>
    <row r="60" spans="1:62" s="260" customFormat="1" ht="16.5" x14ac:dyDescent="0.25">
      <c r="A60" s="1060"/>
      <c r="B60" s="289" t="s">
        <v>794</v>
      </c>
      <c r="C60" s="451">
        <v>20</v>
      </c>
      <c r="D60" s="451"/>
      <c r="E60" s="451">
        <v>20</v>
      </c>
      <c r="F60" s="385"/>
      <c r="G60" s="451">
        <v>20</v>
      </c>
      <c r="H60" s="385"/>
      <c r="I60" s="451">
        <v>22</v>
      </c>
      <c r="J60" s="385"/>
      <c r="K60" s="451">
        <v>22</v>
      </c>
      <c r="L60" s="385"/>
      <c r="M60" s="451">
        <v>10</v>
      </c>
      <c r="N60" s="385"/>
      <c r="O60" s="280">
        <v>0</v>
      </c>
      <c r="P60" s="279"/>
      <c r="Q60" s="281"/>
      <c r="R60" s="280">
        <v>0</v>
      </c>
      <c r="S60" s="420"/>
      <c r="T60" s="385"/>
      <c r="U60" s="280">
        <v>0</v>
      </c>
      <c r="V60" s="420"/>
      <c r="W60" s="421"/>
      <c r="X60" s="280">
        <v>0</v>
      </c>
      <c r="Y60" s="420"/>
      <c r="Z60" s="385"/>
      <c r="AA60" s="280">
        <v>0</v>
      </c>
      <c r="AB60" s="279"/>
      <c r="AC60" s="281"/>
      <c r="AD60" s="280">
        <v>0</v>
      </c>
      <c r="AE60" s="279"/>
      <c r="AF60" s="281"/>
      <c r="AG60" s="259"/>
      <c r="AH60" s="259"/>
      <c r="AI60" s="259"/>
      <c r="AJ60" s="259"/>
      <c r="AK60" s="259"/>
      <c r="AL60" s="259"/>
      <c r="AM60" s="259"/>
      <c r="AN60" s="259"/>
      <c r="AO60" s="259"/>
      <c r="AP60" s="259"/>
      <c r="AQ60" s="259"/>
      <c r="AR60" s="259"/>
      <c r="AS60" s="259"/>
      <c r="AT60" s="259"/>
      <c r="AU60" s="259"/>
      <c r="AV60" s="259"/>
      <c r="AW60" s="259"/>
      <c r="AX60" s="259"/>
      <c r="AY60" s="259"/>
      <c r="AZ60" s="259"/>
      <c r="BA60" s="259"/>
      <c r="BB60" s="259"/>
      <c r="BC60" s="259"/>
      <c r="BD60" s="259"/>
      <c r="BE60" s="259"/>
      <c r="BF60" s="259"/>
      <c r="BG60" s="259"/>
      <c r="BH60" s="259"/>
      <c r="BI60" s="259"/>
      <c r="BJ60" s="259"/>
    </row>
    <row r="61" spans="1:62" s="260" customFormat="1" ht="16.5" x14ac:dyDescent="0.25">
      <c r="A61" s="1060"/>
      <c r="B61" s="289" t="s">
        <v>795</v>
      </c>
      <c r="C61" s="451">
        <v>13</v>
      </c>
      <c r="D61" s="451"/>
      <c r="E61" s="451">
        <v>13</v>
      </c>
      <c r="F61" s="385"/>
      <c r="G61" s="451">
        <v>13</v>
      </c>
      <c r="H61" s="385"/>
      <c r="I61" s="451">
        <v>14</v>
      </c>
      <c r="J61" s="385"/>
      <c r="K61" s="451">
        <v>14</v>
      </c>
      <c r="L61" s="385"/>
      <c r="M61" s="451">
        <v>0</v>
      </c>
      <c r="N61" s="385"/>
      <c r="O61" s="280">
        <v>0</v>
      </c>
      <c r="P61" s="279"/>
      <c r="Q61" s="281"/>
      <c r="R61" s="280">
        <v>0</v>
      </c>
      <c r="S61" s="420"/>
      <c r="T61" s="385"/>
      <c r="U61" s="280">
        <v>0</v>
      </c>
      <c r="V61" s="420"/>
      <c r="W61" s="421"/>
      <c r="X61" s="280">
        <v>0</v>
      </c>
      <c r="Y61" s="420"/>
      <c r="Z61" s="385"/>
      <c r="AA61" s="280">
        <v>0</v>
      </c>
      <c r="AB61" s="279"/>
      <c r="AC61" s="281"/>
      <c r="AD61" s="280">
        <v>0</v>
      </c>
      <c r="AE61" s="279"/>
      <c r="AF61" s="281"/>
      <c r="AG61" s="259"/>
      <c r="AH61" s="259"/>
      <c r="AI61" s="259"/>
      <c r="AJ61" s="259"/>
      <c r="AK61" s="259"/>
      <c r="AL61" s="259"/>
      <c r="AM61" s="259"/>
      <c r="AN61" s="259"/>
      <c r="AO61" s="259"/>
      <c r="AP61" s="259"/>
      <c r="AQ61" s="259"/>
      <c r="AR61" s="259"/>
      <c r="AS61" s="259"/>
      <c r="AT61" s="259"/>
      <c r="AU61" s="259"/>
      <c r="AV61" s="259"/>
      <c r="AW61" s="259"/>
      <c r="AX61" s="259"/>
      <c r="AY61" s="259"/>
      <c r="AZ61" s="259"/>
      <c r="BA61" s="259"/>
      <c r="BB61" s="259"/>
      <c r="BC61" s="259"/>
      <c r="BD61" s="259"/>
      <c r="BE61" s="259"/>
      <c r="BF61" s="259"/>
      <c r="BG61" s="259"/>
      <c r="BH61" s="259"/>
      <c r="BI61" s="259"/>
      <c r="BJ61" s="259"/>
    </row>
    <row r="62" spans="1:62" s="260" customFormat="1" ht="16.5" x14ac:dyDescent="0.25">
      <c r="A62" s="1060"/>
      <c r="B62" s="289" t="s">
        <v>796</v>
      </c>
      <c r="C62" s="451">
        <v>33</v>
      </c>
      <c r="D62" s="451"/>
      <c r="E62" s="451">
        <v>33</v>
      </c>
      <c r="F62" s="385"/>
      <c r="G62" s="451">
        <v>33</v>
      </c>
      <c r="H62" s="385"/>
      <c r="I62" s="451">
        <v>36</v>
      </c>
      <c r="J62" s="385"/>
      <c r="K62" s="451">
        <v>36</v>
      </c>
      <c r="L62" s="385"/>
      <c r="M62" s="451">
        <v>16</v>
      </c>
      <c r="N62" s="385"/>
      <c r="O62" s="280">
        <v>0</v>
      </c>
      <c r="P62" s="279"/>
      <c r="Q62" s="281"/>
      <c r="R62" s="280">
        <v>0</v>
      </c>
      <c r="S62" s="420"/>
      <c r="T62" s="385"/>
      <c r="U62" s="280">
        <v>0</v>
      </c>
      <c r="V62" s="420"/>
      <c r="W62" s="421"/>
      <c r="X62" s="280">
        <v>0</v>
      </c>
      <c r="Y62" s="420"/>
      <c r="Z62" s="385"/>
      <c r="AA62" s="280">
        <v>0</v>
      </c>
      <c r="AB62" s="279"/>
      <c r="AC62" s="281"/>
      <c r="AD62" s="280">
        <v>0</v>
      </c>
      <c r="AE62" s="279"/>
      <c r="AF62" s="281"/>
      <c r="AG62" s="259"/>
      <c r="AH62" s="259"/>
      <c r="AI62" s="259"/>
      <c r="AJ62" s="259"/>
      <c r="AK62" s="259"/>
      <c r="AL62" s="259"/>
      <c r="AM62" s="259"/>
      <c r="AN62" s="259"/>
      <c r="AO62" s="259"/>
      <c r="AP62" s="259"/>
      <c r="AQ62" s="259"/>
      <c r="AR62" s="259"/>
      <c r="AS62" s="259"/>
      <c r="AT62" s="259"/>
      <c r="AU62" s="259"/>
      <c r="AV62" s="259"/>
      <c r="AW62" s="259"/>
      <c r="AX62" s="259"/>
      <c r="AY62" s="259"/>
      <c r="AZ62" s="259"/>
      <c r="BA62" s="259"/>
      <c r="BB62" s="259"/>
      <c r="BC62" s="259"/>
      <c r="BD62" s="259"/>
      <c r="BE62" s="259"/>
      <c r="BF62" s="259"/>
      <c r="BG62" s="259"/>
      <c r="BH62" s="259"/>
      <c r="BI62" s="259"/>
      <c r="BJ62" s="259"/>
    </row>
    <row r="63" spans="1:62" s="260" customFormat="1" ht="16.5" x14ac:dyDescent="0.25">
      <c r="A63" s="1060"/>
      <c r="B63" s="289" t="s">
        <v>797</v>
      </c>
      <c r="C63" s="451">
        <v>20</v>
      </c>
      <c r="D63" s="451"/>
      <c r="E63" s="451">
        <v>20</v>
      </c>
      <c r="F63" s="385"/>
      <c r="G63" s="451">
        <v>20</v>
      </c>
      <c r="H63" s="385"/>
      <c r="I63" s="451">
        <v>22</v>
      </c>
      <c r="J63" s="385"/>
      <c r="K63" s="451">
        <v>22</v>
      </c>
      <c r="L63" s="385"/>
      <c r="M63" s="451">
        <v>10</v>
      </c>
      <c r="N63" s="385"/>
      <c r="O63" s="280">
        <v>0</v>
      </c>
      <c r="P63" s="279"/>
      <c r="Q63" s="281"/>
      <c r="R63" s="280">
        <v>0</v>
      </c>
      <c r="S63" s="420"/>
      <c r="T63" s="385"/>
      <c r="U63" s="280">
        <v>0</v>
      </c>
      <c r="V63" s="420"/>
      <c r="W63" s="421"/>
      <c r="X63" s="280">
        <v>0</v>
      </c>
      <c r="Y63" s="420"/>
      <c r="Z63" s="385"/>
      <c r="AA63" s="280">
        <v>0</v>
      </c>
      <c r="AB63" s="279"/>
      <c r="AC63" s="281"/>
      <c r="AD63" s="280">
        <v>0</v>
      </c>
      <c r="AE63" s="279"/>
      <c r="AF63" s="281"/>
      <c r="AG63" s="259"/>
      <c r="AH63" s="259"/>
      <c r="AI63" s="259"/>
      <c r="AJ63" s="259"/>
      <c r="AK63" s="259"/>
      <c r="AL63" s="259"/>
      <c r="AM63" s="259"/>
      <c r="AN63" s="259"/>
      <c r="AO63" s="259"/>
      <c r="AP63" s="259"/>
      <c r="AQ63" s="259"/>
      <c r="AR63" s="259"/>
      <c r="AS63" s="259"/>
      <c r="AT63" s="259"/>
      <c r="AU63" s="259"/>
      <c r="AV63" s="259"/>
      <c r="AW63" s="259"/>
      <c r="AX63" s="259"/>
      <c r="AY63" s="259"/>
      <c r="AZ63" s="259"/>
      <c r="BA63" s="259"/>
      <c r="BB63" s="259"/>
      <c r="BC63" s="259"/>
      <c r="BD63" s="259"/>
      <c r="BE63" s="259"/>
      <c r="BF63" s="259"/>
      <c r="BG63" s="259"/>
      <c r="BH63" s="259"/>
      <c r="BI63" s="259"/>
      <c r="BJ63" s="259"/>
    </row>
    <row r="64" spans="1:62" s="260" customFormat="1" ht="16.5" x14ac:dyDescent="0.25">
      <c r="A64" s="1060"/>
      <c r="B64" s="289" t="s">
        <v>798</v>
      </c>
      <c r="C64" s="451">
        <v>20</v>
      </c>
      <c r="D64" s="451"/>
      <c r="E64" s="451">
        <v>20</v>
      </c>
      <c r="F64" s="385"/>
      <c r="G64" s="451">
        <v>20</v>
      </c>
      <c r="H64" s="385"/>
      <c r="I64" s="451">
        <v>22</v>
      </c>
      <c r="J64" s="385"/>
      <c r="K64" s="451">
        <v>22</v>
      </c>
      <c r="L64" s="385"/>
      <c r="M64" s="451">
        <v>10</v>
      </c>
      <c r="N64" s="385"/>
      <c r="O64" s="280">
        <v>0</v>
      </c>
      <c r="P64" s="279"/>
      <c r="Q64" s="281"/>
      <c r="R64" s="280">
        <v>0</v>
      </c>
      <c r="S64" s="420"/>
      <c r="T64" s="385"/>
      <c r="U64" s="280">
        <v>0</v>
      </c>
      <c r="V64" s="420"/>
      <c r="W64" s="421"/>
      <c r="X64" s="280">
        <v>0</v>
      </c>
      <c r="Y64" s="420"/>
      <c r="Z64" s="385"/>
      <c r="AA64" s="280">
        <v>0</v>
      </c>
      <c r="AB64" s="279"/>
      <c r="AC64" s="281"/>
      <c r="AD64" s="280">
        <v>0</v>
      </c>
      <c r="AE64" s="279"/>
      <c r="AF64" s="281"/>
      <c r="AG64" s="259"/>
      <c r="AH64" s="259"/>
      <c r="AI64" s="259"/>
      <c r="AJ64" s="259"/>
      <c r="AK64" s="259"/>
      <c r="AL64" s="259"/>
      <c r="AM64" s="259"/>
      <c r="AN64" s="259"/>
      <c r="AO64" s="259"/>
      <c r="AP64" s="259"/>
      <c r="AQ64" s="259"/>
      <c r="AR64" s="259"/>
      <c r="AS64" s="259"/>
      <c r="AT64" s="259"/>
      <c r="AU64" s="259"/>
      <c r="AV64" s="259"/>
      <c r="AW64" s="259"/>
      <c r="AX64" s="259"/>
      <c r="AY64" s="259"/>
      <c r="AZ64" s="259"/>
      <c r="BA64" s="259"/>
      <c r="BB64" s="259"/>
      <c r="BC64" s="259"/>
      <c r="BD64" s="259"/>
      <c r="BE64" s="259"/>
      <c r="BF64" s="259"/>
      <c r="BG64" s="259"/>
      <c r="BH64" s="259"/>
      <c r="BI64" s="259"/>
      <c r="BJ64" s="259"/>
    </row>
    <row r="65" spans="1:62" s="260" customFormat="1" ht="16.5" x14ac:dyDescent="0.25">
      <c r="A65" s="1060"/>
      <c r="B65" s="289" t="s">
        <v>799</v>
      </c>
      <c r="C65" s="451">
        <v>39</v>
      </c>
      <c r="D65" s="451"/>
      <c r="E65" s="451">
        <v>39</v>
      </c>
      <c r="F65" s="385"/>
      <c r="G65" s="451">
        <v>39</v>
      </c>
      <c r="H65" s="385"/>
      <c r="I65" s="451">
        <v>43</v>
      </c>
      <c r="J65" s="385"/>
      <c r="K65" s="451">
        <v>43</v>
      </c>
      <c r="L65" s="385"/>
      <c r="M65" s="451">
        <v>20</v>
      </c>
      <c r="N65" s="385"/>
      <c r="O65" s="280">
        <v>0</v>
      </c>
      <c r="P65" s="279"/>
      <c r="Q65" s="281"/>
      <c r="R65" s="280">
        <v>0</v>
      </c>
      <c r="S65" s="420"/>
      <c r="T65" s="385"/>
      <c r="U65" s="280">
        <v>0</v>
      </c>
      <c r="V65" s="420"/>
      <c r="W65" s="421"/>
      <c r="X65" s="280">
        <v>0</v>
      </c>
      <c r="Y65" s="420"/>
      <c r="Z65" s="385"/>
      <c r="AA65" s="280">
        <v>0</v>
      </c>
      <c r="AB65" s="279"/>
      <c r="AC65" s="281"/>
      <c r="AD65" s="280">
        <v>0</v>
      </c>
      <c r="AE65" s="279"/>
      <c r="AF65" s="281"/>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row>
    <row r="66" spans="1:62" s="260" customFormat="1" ht="16.5" x14ac:dyDescent="0.25">
      <c r="A66" s="1060"/>
      <c r="B66" s="289" t="s">
        <v>800</v>
      </c>
      <c r="C66" s="451">
        <v>39</v>
      </c>
      <c r="D66" s="451"/>
      <c r="E66" s="451">
        <v>39</v>
      </c>
      <c r="F66" s="385"/>
      <c r="G66" s="451">
        <v>39</v>
      </c>
      <c r="H66" s="385"/>
      <c r="I66" s="451">
        <v>43</v>
      </c>
      <c r="J66" s="385"/>
      <c r="K66" s="451">
        <v>43</v>
      </c>
      <c r="L66" s="385"/>
      <c r="M66" s="451">
        <v>20</v>
      </c>
      <c r="N66" s="385"/>
      <c r="O66" s="280">
        <v>0</v>
      </c>
      <c r="P66" s="279"/>
      <c r="Q66" s="281"/>
      <c r="R66" s="280">
        <v>0</v>
      </c>
      <c r="S66" s="420"/>
      <c r="T66" s="385"/>
      <c r="U66" s="280">
        <v>0</v>
      </c>
      <c r="V66" s="420"/>
      <c r="W66" s="421"/>
      <c r="X66" s="280">
        <v>0</v>
      </c>
      <c r="Y66" s="420"/>
      <c r="Z66" s="385"/>
      <c r="AA66" s="280">
        <v>0</v>
      </c>
      <c r="AB66" s="279"/>
      <c r="AC66" s="281"/>
      <c r="AD66" s="280">
        <v>0</v>
      </c>
      <c r="AE66" s="279"/>
      <c r="AF66" s="281"/>
      <c r="AG66" s="259"/>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c r="BJ66" s="259"/>
    </row>
    <row r="67" spans="1:62" s="260" customFormat="1" ht="16.5" x14ac:dyDescent="0.25">
      <c r="A67" s="1060"/>
      <c r="B67" s="290" t="s">
        <v>801</v>
      </c>
      <c r="C67" s="452">
        <v>11</v>
      </c>
      <c r="D67" s="452"/>
      <c r="E67" s="452">
        <v>11</v>
      </c>
      <c r="F67" s="386"/>
      <c r="G67" s="452">
        <v>11</v>
      </c>
      <c r="H67" s="386"/>
      <c r="I67" s="452">
        <v>12</v>
      </c>
      <c r="J67" s="386"/>
      <c r="K67" s="452">
        <v>12</v>
      </c>
      <c r="L67" s="386"/>
      <c r="M67" s="452">
        <v>5</v>
      </c>
      <c r="N67" s="386"/>
      <c r="O67" s="291">
        <v>0</v>
      </c>
      <c r="P67" s="422"/>
      <c r="Q67" s="292"/>
      <c r="R67" s="291">
        <v>0</v>
      </c>
      <c r="S67" s="423"/>
      <c r="T67" s="386"/>
      <c r="U67" s="291">
        <v>0</v>
      </c>
      <c r="V67" s="423"/>
      <c r="W67" s="386"/>
      <c r="X67" s="291">
        <v>0</v>
      </c>
      <c r="Y67" s="423"/>
      <c r="Z67" s="386"/>
      <c r="AA67" s="291">
        <v>0</v>
      </c>
      <c r="AB67" s="422"/>
      <c r="AC67" s="292"/>
      <c r="AD67" s="291">
        <v>0</v>
      </c>
      <c r="AE67" s="422"/>
      <c r="AF67" s="292"/>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59"/>
      <c r="BE67" s="259"/>
      <c r="BF67" s="259"/>
      <c r="BG67" s="259"/>
      <c r="BH67" s="259"/>
      <c r="BI67" s="259"/>
      <c r="BJ67" s="259"/>
    </row>
    <row r="68" spans="1:62" s="260" customFormat="1" ht="16.5" x14ac:dyDescent="0.25">
      <c r="A68" s="1061"/>
      <c r="B68" s="285" t="s">
        <v>93</v>
      </c>
      <c r="C68" s="296">
        <f>SUM(C48:C67)</f>
        <v>526</v>
      </c>
      <c r="D68" s="296"/>
      <c r="E68" s="296">
        <f>SUM(E48:E67)</f>
        <v>526</v>
      </c>
      <c r="F68" s="293"/>
      <c r="G68" s="296">
        <f>SUM(G48:G67)</f>
        <v>526</v>
      </c>
      <c r="H68" s="293"/>
      <c r="I68" s="296">
        <f>SUM(I48:I67)</f>
        <v>577</v>
      </c>
      <c r="J68" s="293"/>
      <c r="K68" s="296">
        <f>SUM(K48:K67)</f>
        <v>577</v>
      </c>
      <c r="L68" s="293"/>
      <c r="M68" s="296">
        <f>SUM(M48:M67)</f>
        <v>256</v>
      </c>
      <c r="N68" s="294"/>
      <c r="O68" s="296">
        <f>SUM(O48:O67)</f>
        <v>0</v>
      </c>
      <c r="P68" s="424"/>
      <c r="Q68" s="293"/>
      <c r="R68" s="296">
        <f>SUM(R48:R67)</f>
        <v>0</v>
      </c>
      <c r="S68" s="424"/>
      <c r="T68" s="293"/>
      <c r="U68" s="425">
        <f>SUM(U48:U67)</f>
        <v>0</v>
      </c>
      <c r="V68" s="424"/>
      <c r="W68" s="293"/>
      <c r="X68" s="425">
        <f>SUM(X48:X67)</f>
        <v>0</v>
      </c>
      <c r="Y68" s="424"/>
      <c r="Z68" s="293"/>
      <c r="AA68" s="425">
        <f>SUM(AA48:AA67)</f>
        <v>0</v>
      </c>
      <c r="AB68" s="424"/>
      <c r="AC68" s="293"/>
      <c r="AD68" s="425">
        <f>SUM(AD48:AD67)</f>
        <v>0</v>
      </c>
      <c r="AE68" s="424"/>
      <c r="AF68" s="293"/>
      <c r="AK68" s="259"/>
      <c r="AL68" s="259"/>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row>
    <row r="69" spans="1:62" x14ac:dyDescent="0.25">
      <c r="O69" s="260"/>
      <c r="P69" s="260"/>
      <c r="Q69" s="260"/>
      <c r="R69" s="260"/>
      <c r="S69" s="260"/>
      <c r="T69" s="260"/>
      <c r="U69" s="260"/>
      <c r="V69" s="260"/>
      <c r="W69" s="260"/>
      <c r="X69" s="260"/>
      <c r="Y69" s="260"/>
      <c r="Z69" s="260"/>
      <c r="AA69" s="260"/>
      <c r="AB69" s="260"/>
      <c r="AC69" s="260"/>
      <c r="AD69" s="260"/>
      <c r="AE69" s="260"/>
      <c r="AF69" s="260"/>
      <c r="AG69" s="260"/>
      <c r="AH69" s="260"/>
      <c r="AI69" s="260"/>
      <c r="AJ69" s="260"/>
    </row>
  </sheetData>
  <mergeCells count="54">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 ref="A14:A16"/>
    <mergeCell ref="K14:L16"/>
    <mergeCell ref="M14:O14"/>
    <mergeCell ref="M15:O15"/>
    <mergeCell ref="M16:O1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45:A68"/>
    <mergeCell ref="B45:B47"/>
    <mergeCell ref="C45:N45"/>
    <mergeCell ref="O45:AF45"/>
    <mergeCell ref="C46:D46"/>
    <mergeCell ref="E46:F46"/>
    <mergeCell ref="G46:H46"/>
    <mergeCell ref="AD46:AF46"/>
    <mergeCell ref="I46:J46"/>
    <mergeCell ref="K46:L46"/>
    <mergeCell ref="M46:N46"/>
    <mergeCell ref="O21:Q21"/>
    <mergeCell ref="R21:T21"/>
    <mergeCell ref="U21:W21"/>
    <mergeCell ref="X46:Z46"/>
    <mergeCell ref="AA46:AC46"/>
    <mergeCell ref="O46:Q46"/>
    <mergeCell ref="R46:T46"/>
    <mergeCell ref="U46:W46"/>
  </mergeCells>
  <pageMargins left="0.7" right="0.7" top="0.75" bottom="0.75" header="0.3" footer="0.3"/>
  <pageSetup paperSize="5" scale="15" fitToHeight="0"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zoomScale="70" zoomScaleNormal="70" workbookViewId="0">
      <selection activeCell="K22" sqref="K22"/>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112"/>
      <c r="B1" s="1113" t="s">
        <v>357</v>
      </c>
      <c r="C1" s="1113"/>
      <c r="D1" s="556"/>
      <c r="E1" s="297" t="s">
        <v>358</v>
      </c>
      <c r="F1" s="298"/>
    </row>
    <row r="2" spans="1:6" ht="22.5" customHeight="1" thickBot="1" x14ac:dyDescent="0.3">
      <c r="A2" s="1112"/>
      <c r="B2" s="1114" t="s">
        <v>359</v>
      </c>
      <c r="C2" s="1114"/>
      <c r="D2" s="559"/>
      <c r="E2" s="299" t="s">
        <v>360</v>
      </c>
      <c r="F2" s="298"/>
    </row>
    <row r="3" spans="1:6" ht="31.5" customHeight="1" thickBot="1" x14ac:dyDescent="0.3">
      <c r="A3" s="1112"/>
      <c r="B3" s="1116" t="s">
        <v>120</v>
      </c>
      <c r="C3" s="1117"/>
      <c r="D3" s="1117"/>
      <c r="E3" s="300" t="s">
        <v>361</v>
      </c>
      <c r="F3" s="298"/>
    </row>
    <row r="4" spans="1:6" ht="22.5" customHeight="1" thickBot="1" x14ac:dyDescent="0.3">
      <c r="A4" s="1112"/>
      <c r="B4" s="1118" t="s">
        <v>803</v>
      </c>
      <c r="C4" s="1119"/>
      <c r="D4" s="1119"/>
      <c r="E4" s="300" t="s">
        <v>804</v>
      </c>
      <c r="F4" s="298"/>
    </row>
    <row r="5" spans="1:6" ht="22.5" customHeight="1" thickBot="1" x14ac:dyDescent="0.3">
      <c r="A5" s="213"/>
      <c r="B5" s="44"/>
      <c r="C5" s="44"/>
      <c r="D5" s="44"/>
      <c r="E5" s="214"/>
    </row>
    <row r="6" spans="1:6" ht="38.25" customHeight="1" thickBot="1" x14ac:dyDescent="0.3">
      <c r="A6" s="215" t="s">
        <v>124</v>
      </c>
      <c r="B6" s="1120" t="s">
        <v>365</v>
      </c>
      <c r="C6" s="1121"/>
      <c r="D6" s="1121"/>
      <c r="E6" s="1122"/>
    </row>
    <row r="7" spans="1:6" ht="15.75" thickBot="1" x14ac:dyDescent="0.3">
      <c r="A7" s="62"/>
      <c r="B7" s="62"/>
      <c r="C7" s="62"/>
      <c r="D7" s="62"/>
      <c r="E7" s="62"/>
    </row>
    <row r="8" spans="1:6" x14ac:dyDescent="0.25">
      <c r="A8" s="993" t="s">
        <v>805</v>
      </c>
      <c r="B8" s="990"/>
      <c r="C8" s="990"/>
      <c r="D8" s="990"/>
      <c r="E8" s="1115"/>
    </row>
    <row r="9" spans="1:6" ht="45.75" customHeight="1" thickBot="1" x14ac:dyDescent="0.3">
      <c r="A9" s="224" t="s">
        <v>270</v>
      </c>
      <c r="B9" s="224" t="s">
        <v>272</v>
      </c>
      <c r="C9" s="223" t="s">
        <v>274</v>
      </c>
      <c r="D9" s="1124" t="s">
        <v>276</v>
      </c>
      <c r="E9" s="1125"/>
    </row>
    <row r="10" spans="1:6" ht="28.5" x14ac:dyDescent="0.25">
      <c r="A10" s="63">
        <v>46081</v>
      </c>
      <c r="B10" s="212">
        <v>46085</v>
      </c>
      <c r="C10" s="69" t="s">
        <v>806</v>
      </c>
      <c r="D10" s="708" t="s">
        <v>807</v>
      </c>
      <c r="E10" s="1123"/>
    </row>
    <row r="11" spans="1:6" x14ac:dyDescent="0.25">
      <c r="A11" s="63"/>
      <c r="B11" s="63"/>
      <c r="C11" s="69"/>
      <c r="D11" s="708"/>
      <c r="E11" s="1123"/>
    </row>
    <row r="12" spans="1:6" x14ac:dyDescent="0.25">
      <c r="A12" s="63"/>
      <c r="B12" s="212"/>
      <c r="C12" s="69"/>
      <c r="D12" s="708"/>
      <c r="E12" s="1123"/>
    </row>
    <row r="13" spans="1:6" x14ac:dyDescent="0.25">
      <c r="A13" s="63"/>
      <c r="B13" s="212"/>
      <c r="C13" s="69"/>
      <c r="D13" s="708"/>
      <c r="E13" s="1123"/>
    </row>
    <row r="14" spans="1:6" x14ac:dyDescent="0.25">
      <c r="A14" s="65"/>
      <c r="B14" s="64"/>
      <c r="C14" s="70"/>
      <c r="D14" s="720"/>
      <c r="E14" s="1126"/>
    </row>
    <row r="15" spans="1:6" x14ac:dyDescent="0.25">
      <c r="A15" s="65"/>
      <c r="B15" s="64"/>
      <c r="C15" s="70"/>
      <c r="D15" s="720"/>
      <c r="E15" s="1126"/>
    </row>
    <row r="16" spans="1:6" x14ac:dyDescent="0.25">
      <c r="A16" s="66"/>
      <c r="B16" s="64"/>
      <c r="C16" s="69"/>
      <c r="D16" s="720"/>
      <c r="E16" s="1126"/>
    </row>
    <row r="17" spans="1:5" x14ac:dyDescent="0.25">
      <c r="A17" s="67"/>
      <c r="B17" s="68"/>
      <c r="C17" s="71"/>
      <c r="D17" s="720"/>
      <c r="E17" s="1126"/>
    </row>
    <row r="18" spans="1:5" x14ac:dyDescent="0.25">
      <c r="A18" s="182"/>
      <c r="B18" s="183"/>
      <c r="C18" s="183"/>
      <c r="D18" s="720"/>
      <c r="E18" s="1126"/>
    </row>
    <row r="19" spans="1:5" x14ac:dyDescent="0.25">
      <c r="A19" s="182"/>
      <c r="B19" s="183"/>
      <c r="C19" s="183"/>
      <c r="D19" s="720"/>
      <c r="E19" s="1126"/>
    </row>
    <row r="20" spans="1:5" x14ac:dyDescent="0.25">
      <c r="A20" s="182"/>
      <c r="B20" s="183"/>
      <c r="C20" s="183"/>
      <c r="D20" s="720"/>
      <c r="E20" s="1126"/>
    </row>
    <row r="21" spans="1:5" x14ac:dyDescent="0.25">
      <c r="A21" s="182"/>
      <c r="B21" s="183"/>
      <c r="C21" s="183"/>
      <c r="D21" s="720"/>
      <c r="E21" s="1126"/>
    </row>
    <row r="22" spans="1:5" x14ac:dyDescent="0.25">
      <c r="A22" s="182"/>
      <c r="B22" s="183"/>
      <c r="C22" s="183"/>
      <c r="D22" s="720"/>
      <c r="E22" s="1126"/>
    </row>
    <row r="23" spans="1:5" x14ac:dyDescent="0.25">
      <c r="A23" s="182"/>
      <c r="B23" s="183"/>
      <c r="C23" s="183"/>
      <c r="D23" s="720"/>
      <c r="E23" s="1126"/>
    </row>
    <row r="24" spans="1:5" x14ac:dyDescent="0.25">
      <c r="A24" s="182"/>
      <c r="B24" s="183"/>
      <c r="C24" s="183"/>
      <c r="D24" s="720"/>
      <c r="E24" s="1126"/>
    </row>
    <row r="25" spans="1:5" x14ac:dyDescent="0.25">
      <c r="A25" s="182"/>
      <c r="B25" s="183"/>
      <c r="C25" s="183"/>
      <c r="D25" s="720"/>
      <c r="E25" s="1126"/>
    </row>
    <row r="26" spans="1:5" x14ac:dyDescent="0.25">
      <c r="A26" s="182"/>
      <c r="B26" s="183"/>
      <c r="C26" s="183"/>
      <c r="D26" s="720"/>
      <c r="E26" s="1126"/>
    </row>
    <row r="27" spans="1:5" x14ac:dyDescent="0.25">
      <c r="A27" s="182"/>
      <c r="B27" s="183"/>
      <c r="C27" s="183"/>
      <c r="D27" s="720"/>
      <c r="E27" s="1126"/>
    </row>
    <row r="28" spans="1:5" x14ac:dyDescent="0.25">
      <c r="A28" s="182"/>
      <c r="B28" s="183"/>
      <c r="C28" s="183"/>
      <c r="D28" s="720"/>
      <c r="E28" s="1126"/>
    </row>
    <row r="29" spans="1:5" x14ac:dyDescent="0.25">
      <c r="A29" s="182"/>
      <c r="B29" s="183"/>
      <c r="C29" s="183"/>
      <c r="D29" s="720"/>
      <c r="E29" s="1126"/>
    </row>
    <row r="30" spans="1:5" x14ac:dyDescent="0.25">
      <c r="A30" s="182"/>
      <c r="B30" s="183"/>
      <c r="C30" s="183"/>
      <c r="D30" s="720"/>
      <c r="E30" s="1126"/>
    </row>
    <row r="31" spans="1:5" x14ac:dyDescent="0.25">
      <c r="A31" s="182"/>
      <c r="B31" s="183"/>
      <c r="C31" s="183"/>
      <c r="D31" s="720"/>
      <c r="E31" s="1126"/>
    </row>
    <row r="32" spans="1:5" x14ac:dyDescent="0.25">
      <c r="A32" s="182"/>
      <c r="B32" s="183"/>
      <c r="C32" s="183"/>
      <c r="D32" s="720"/>
      <c r="E32" s="1126"/>
    </row>
    <row r="33" spans="1:5" x14ac:dyDescent="0.25">
      <c r="A33" s="182"/>
      <c r="B33" s="183"/>
      <c r="C33" s="183"/>
      <c r="D33" s="720"/>
      <c r="E33" s="1126"/>
    </row>
    <row r="34" spans="1:5" x14ac:dyDescent="0.25">
      <c r="A34" s="182"/>
      <c r="B34" s="183"/>
      <c r="C34" s="183"/>
      <c r="D34" s="720"/>
      <c r="E34" s="1126"/>
    </row>
    <row r="35" spans="1:5" ht="15.75" thickBot="1" x14ac:dyDescent="0.3">
      <c r="A35" s="184"/>
      <c r="B35" s="185"/>
      <c r="C35" s="185"/>
      <c r="D35" s="1127"/>
      <c r="E35" s="1128"/>
    </row>
    <row r="36" spans="1:5" s="181" customFormat="1" x14ac:dyDescent="0.25">
      <c r="D36" s="1129"/>
      <c r="E36" s="1129"/>
    </row>
  </sheetData>
  <mergeCells count="35">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10:E10"/>
    <mergeCell ref="D11:E11"/>
    <mergeCell ref="D12:E12"/>
    <mergeCell ref="D13:E13"/>
    <mergeCell ref="D9:E9"/>
    <mergeCell ref="A1:A4"/>
    <mergeCell ref="B1:D1"/>
    <mergeCell ref="B2:D2"/>
    <mergeCell ref="A8:E8"/>
    <mergeCell ref="B3:D3"/>
    <mergeCell ref="B4:D4"/>
    <mergeCell ref="B6:E6"/>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85546875" defaultRowHeight="14.25" x14ac:dyDescent="0.25"/>
  <cols>
    <col min="1" max="1" width="53" style="228" customWidth="1"/>
    <col min="2" max="2" width="78.42578125" style="228" customWidth="1"/>
    <col min="3" max="3" width="36.42578125" style="228" customWidth="1"/>
    <col min="4" max="4" width="31.140625" style="228" customWidth="1"/>
    <col min="5" max="5" width="70.140625" style="228" customWidth="1"/>
    <col min="6" max="6" width="17.42578125" style="228" customWidth="1"/>
    <col min="7" max="8" width="21.85546875" style="228" customWidth="1"/>
    <col min="9" max="9" width="19.42578125" style="228" customWidth="1"/>
    <col min="10" max="10" width="42" style="228" customWidth="1"/>
    <col min="11" max="256" width="10.85546875" style="228"/>
    <col min="257" max="257" width="72" style="228" bestFit="1" customWidth="1"/>
    <col min="258" max="258" width="78.42578125" style="228" customWidth="1"/>
    <col min="259" max="259" width="10.85546875" style="228"/>
    <col min="260" max="260" width="31.140625" style="228" customWidth="1"/>
    <col min="261" max="261" width="70.140625" style="228" customWidth="1"/>
    <col min="262" max="262" width="17.42578125" style="228" customWidth="1"/>
    <col min="263" max="264" width="21.85546875" style="228" customWidth="1"/>
    <col min="265" max="265" width="19.42578125" style="228" customWidth="1"/>
    <col min="266" max="266" width="42" style="228" customWidth="1"/>
    <col min="267" max="512" width="10.85546875" style="228"/>
    <col min="513" max="513" width="72" style="228" bestFit="1" customWidth="1"/>
    <col min="514" max="514" width="78.42578125" style="228" customWidth="1"/>
    <col min="515" max="515" width="10.85546875" style="228"/>
    <col min="516" max="516" width="31.140625" style="228" customWidth="1"/>
    <col min="517" max="517" width="70.140625" style="228" customWidth="1"/>
    <col min="518" max="518" width="17.42578125" style="228" customWidth="1"/>
    <col min="519" max="520" width="21.85546875" style="228" customWidth="1"/>
    <col min="521" max="521" width="19.42578125" style="228" customWidth="1"/>
    <col min="522" max="522" width="42" style="228" customWidth="1"/>
    <col min="523" max="768" width="10.85546875" style="228"/>
    <col min="769" max="769" width="72" style="228" bestFit="1" customWidth="1"/>
    <col min="770" max="770" width="78.42578125" style="228" customWidth="1"/>
    <col min="771" max="771" width="10.85546875" style="228"/>
    <col min="772" max="772" width="31.140625" style="228" customWidth="1"/>
    <col min="773" max="773" width="70.140625" style="228" customWidth="1"/>
    <col min="774" max="774" width="17.42578125" style="228" customWidth="1"/>
    <col min="775" max="776" width="21.85546875" style="228" customWidth="1"/>
    <col min="777" max="777" width="19.42578125" style="228" customWidth="1"/>
    <col min="778" max="778" width="42" style="228" customWidth="1"/>
    <col min="779" max="1024" width="10.85546875" style="228"/>
    <col min="1025" max="1025" width="72" style="228" bestFit="1" customWidth="1"/>
    <col min="1026" max="1026" width="78.42578125" style="228" customWidth="1"/>
    <col min="1027" max="1027" width="10.85546875" style="228"/>
    <col min="1028" max="1028" width="31.140625" style="228" customWidth="1"/>
    <col min="1029" max="1029" width="70.140625" style="228" customWidth="1"/>
    <col min="1030" max="1030" width="17.42578125" style="228" customWidth="1"/>
    <col min="1031" max="1032" width="21.85546875" style="228" customWidth="1"/>
    <col min="1033" max="1033" width="19.42578125" style="228" customWidth="1"/>
    <col min="1034" max="1034" width="42" style="228" customWidth="1"/>
    <col min="1035" max="1280" width="10.85546875" style="228"/>
    <col min="1281" max="1281" width="72" style="228" bestFit="1" customWidth="1"/>
    <col min="1282" max="1282" width="78.42578125" style="228" customWidth="1"/>
    <col min="1283" max="1283" width="10.85546875" style="228"/>
    <col min="1284" max="1284" width="31.140625" style="228" customWidth="1"/>
    <col min="1285" max="1285" width="70.140625" style="228" customWidth="1"/>
    <col min="1286" max="1286" width="17.42578125" style="228" customWidth="1"/>
    <col min="1287" max="1288" width="21.85546875" style="228" customWidth="1"/>
    <col min="1289" max="1289" width="19.42578125" style="228" customWidth="1"/>
    <col min="1290" max="1290" width="42" style="228" customWidth="1"/>
    <col min="1291" max="1536" width="10.85546875" style="228"/>
    <col min="1537" max="1537" width="72" style="228" bestFit="1" customWidth="1"/>
    <col min="1538" max="1538" width="78.42578125" style="228" customWidth="1"/>
    <col min="1539" max="1539" width="10.85546875" style="228"/>
    <col min="1540" max="1540" width="31.140625" style="228" customWidth="1"/>
    <col min="1541" max="1541" width="70.140625" style="228" customWidth="1"/>
    <col min="1542" max="1542" width="17.42578125" style="228" customWidth="1"/>
    <col min="1543" max="1544" width="21.85546875" style="228" customWidth="1"/>
    <col min="1545" max="1545" width="19.42578125" style="228" customWidth="1"/>
    <col min="1546" max="1546" width="42" style="228" customWidth="1"/>
    <col min="1547" max="1792" width="10.85546875" style="228"/>
    <col min="1793" max="1793" width="72" style="228" bestFit="1" customWidth="1"/>
    <col min="1794" max="1794" width="78.42578125" style="228" customWidth="1"/>
    <col min="1795" max="1795" width="10.85546875" style="228"/>
    <col min="1796" max="1796" width="31.140625" style="228" customWidth="1"/>
    <col min="1797" max="1797" width="70.140625" style="228" customWidth="1"/>
    <col min="1798" max="1798" width="17.42578125" style="228" customWidth="1"/>
    <col min="1799" max="1800" width="21.85546875" style="228" customWidth="1"/>
    <col min="1801" max="1801" width="19.42578125" style="228" customWidth="1"/>
    <col min="1802" max="1802" width="42" style="228" customWidth="1"/>
    <col min="1803" max="2048" width="10.85546875" style="228"/>
    <col min="2049" max="2049" width="72" style="228" bestFit="1" customWidth="1"/>
    <col min="2050" max="2050" width="78.42578125" style="228" customWidth="1"/>
    <col min="2051" max="2051" width="10.85546875" style="228"/>
    <col min="2052" max="2052" width="31.140625" style="228" customWidth="1"/>
    <col min="2053" max="2053" width="70.140625" style="228" customWidth="1"/>
    <col min="2054" max="2054" width="17.42578125" style="228" customWidth="1"/>
    <col min="2055" max="2056" width="21.85546875" style="228" customWidth="1"/>
    <col min="2057" max="2057" width="19.42578125" style="228" customWidth="1"/>
    <col min="2058" max="2058" width="42" style="228" customWidth="1"/>
    <col min="2059" max="2304" width="10.85546875" style="228"/>
    <col min="2305" max="2305" width="72" style="228" bestFit="1" customWidth="1"/>
    <col min="2306" max="2306" width="78.42578125" style="228" customWidth="1"/>
    <col min="2307" max="2307" width="10.85546875" style="228"/>
    <col min="2308" max="2308" width="31.140625" style="228" customWidth="1"/>
    <col min="2309" max="2309" width="70.140625" style="228" customWidth="1"/>
    <col min="2310" max="2310" width="17.42578125" style="228" customWidth="1"/>
    <col min="2311" max="2312" width="21.85546875" style="228" customWidth="1"/>
    <col min="2313" max="2313" width="19.42578125" style="228" customWidth="1"/>
    <col min="2314" max="2314" width="42" style="228" customWidth="1"/>
    <col min="2315" max="2560" width="10.85546875" style="228"/>
    <col min="2561" max="2561" width="72" style="228" bestFit="1" customWidth="1"/>
    <col min="2562" max="2562" width="78.42578125" style="228" customWidth="1"/>
    <col min="2563" max="2563" width="10.85546875" style="228"/>
    <col min="2564" max="2564" width="31.140625" style="228" customWidth="1"/>
    <col min="2565" max="2565" width="70.140625" style="228" customWidth="1"/>
    <col min="2566" max="2566" width="17.42578125" style="228" customWidth="1"/>
    <col min="2567" max="2568" width="21.85546875" style="228" customWidth="1"/>
    <col min="2569" max="2569" width="19.42578125" style="228" customWidth="1"/>
    <col min="2570" max="2570" width="42" style="228" customWidth="1"/>
    <col min="2571" max="2816" width="10.85546875" style="228"/>
    <col min="2817" max="2817" width="72" style="228" bestFit="1" customWidth="1"/>
    <col min="2818" max="2818" width="78.42578125" style="228" customWidth="1"/>
    <col min="2819" max="2819" width="10.85546875" style="228"/>
    <col min="2820" max="2820" width="31.140625" style="228" customWidth="1"/>
    <col min="2821" max="2821" width="70.140625" style="228" customWidth="1"/>
    <col min="2822" max="2822" width="17.42578125" style="228" customWidth="1"/>
    <col min="2823" max="2824" width="21.85546875" style="228" customWidth="1"/>
    <col min="2825" max="2825" width="19.42578125" style="228" customWidth="1"/>
    <col min="2826" max="2826" width="42" style="228" customWidth="1"/>
    <col min="2827" max="3072" width="10.85546875" style="228"/>
    <col min="3073" max="3073" width="72" style="228" bestFit="1" customWidth="1"/>
    <col min="3074" max="3074" width="78.42578125" style="228" customWidth="1"/>
    <col min="3075" max="3075" width="10.85546875" style="228"/>
    <col min="3076" max="3076" width="31.140625" style="228" customWidth="1"/>
    <col min="3077" max="3077" width="70.140625" style="228" customWidth="1"/>
    <col min="3078" max="3078" width="17.42578125" style="228" customWidth="1"/>
    <col min="3079" max="3080" width="21.85546875" style="228" customWidth="1"/>
    <col min="3081" max="3081" width="19.42578125" style="228" customWidth="1"/>
    <col min="3082" max="3082" width="42" style="228" customWidth="1"/>
    <col min="3083" max="3328" width="10.85546875" style="228"/>
    <col min="3329" max="3329" width="72" style="228" bestFit="1" customWidth="1"/>
    <col min="3330" max="3330" width="78.42578125" style="228" customWidth="1"/>
    <col min="3331" max="3331" width="10.85546875" style="228"/>
    <col min="3332" max="3332" width="31.140625" style="228" customWidth="1"/>
    <col min="3333" max="3333" width="70.140625" style="228" customWidth="1"/>
    <col min="3334" max="3334" width="17.42578125" style="228" customWidth="1"/>
    <col min="3335" max="3336" width="21.85546875" style="228" customWidth="1"/>
    <col min="3337" max="3337" width="19.42578125" style="228" customWidth="1"/>
    <col min="3338" max="3338" width="42" style="228" customWidth="1"/>
    <col min="3339" max="3584" width="10.85546875" style="228"/>
    <col min="3585" max="3585" width="72" style="228" bestFit="1" customWidth="1"/>
    <col min="3586" max="3586" width="78.42578125" style="228" customWidth="1"/>
    <col min="3587" max="3587" width="10.85546875" style="228"/>
    <col min="3588" max="3588" width="31.140625" style="228" customWidth="1"/>
    <col min="3589" max="3589" width="70.140625" style="228" customWidth="1"/>
    <col min="3590" max="3590" width="17.42578125" style="228" customWidth="1"/>
    <col min="3591" max="3592" width="21.85546875" style="228" customWidth="1"/>
    <col min="3593" max="3593" width="19.42578125" style="228" customWidth="1"/>
    <col min="3594" max="3594" width="42" style="228" customWidth="1"/>
    <col min="3595" max="3840" width="10.85546875" style="228"/>
    <col min="3841" max="3841" width="72" style="228" bestFit="1" customWidth="1"/>
    <col min="3842" max="3842" width="78.42578125" style="228" customWidth="1"/>
    <col min="3843" max="3843" width="10.85546875" style="228"/>
    <col min="3844" max="3844" width="31.140625" style="228" customWidth="1"/>
    <col min="3845" max="3845" width="70.140625" style="228" customWidth="1"/>
    <col min="3846" max="3846" width="17.42578125" style="228" customWidth="1"/>
    <col min="3847" max="3848" width="21.85546875" style="228" customWidth="1"/>
    <col min="3849" max="3849" width="19.42578125" style="228" customWidth="1"/>
    <col min="3850" max="3850" width="42" style="228" customWidth="1"/>
    <col min="3851" max="4096" width="10.85546875" style="228"/>
    <col min="4097" max="4097" width="72" style="228" bestFit="1" customWidth="1"/>
    <col min="4098" max="4098" width="78.42578125" style="228" customWidth="1"/>
    <col min="4099" max="4099" width="10.85546875" style="228"/>
    <col min="4100" max="4100" width="31.140625" style="228" customWidth="1"/>
    <col min="4101" max="4101" width="70.140625" style="228" customWidth="1"/>
    <col min="4102" max="4102" width="17.42578125" style="228" customWidth="1"/>
    <col min="4103" max="4104" width="21.85546875" style="228" customWidth="1"/>
    <col min="4105" max="4105" width="19.42578125" style="228" customWidth="1"/>
    <col min="4106" max="4106" width="42" style="228" customWidth="1"/>
    <col min="4107" max="4352" width="10.85546875" style="228"/>
    <col min="4353" max="4353" width="72" style="228" bestFit="1" customWidth="1"/>
    <col min="4354" max="4354" width="78.42578125" style="228" customWidth="1"/>
    <col min="4355" max="4355" width="10.85546875" style="228"/>
    <col min="4356" max="4356" width="31.140625" style="228" customWidth="1"/>
    <col min="4357" max="4357" width="70.140625" style="228" customWidth="1"/>
    <col min="4358" max="4358" width="17.42578125" style="228" customWidth="1"/>
    <col min="4359" max="4360" width="21.85546875" style="228" customWidth="1"/>
    <col min="4361" max="4361" width="19.42578125" style="228" customWidth="1"/>
    <col min="4362" max="4362" width="42" style="228" customWidth="1"/>
    <col min="4363" max="4608" width="10.85546875" style="228"/>
    <col min="4609" max="4609" width="72" style="228" bestFit="1" customWidth="1"/>
    <col min="4610" max="4610" width="78.42578125" style="228" customWidth="1"/>
    <col min="4611" max="4611" width="10.85546875" style="228"/>
    <col min="4612" max="4612" width="31.140625" style="228" customWidth="1"/>
    <col min="4613" max="4613" width="70.140625" style="228" customWidth="1"/>
    <col min="4614" max="4614" width="17.42578125" style="228" customWidth="1"/>
    <col min="4615" max="4616" width="21.85546875" style="228" customWidth="1"/>
    <col min="4617" max="4617" width="19.42578125" style="228" customWidth="1"/>
    <col min="4618" max="4618" width="42" style="228" customWidth="1"/>
    <col min="4619" max="4864" width="10.85546875" style="228"/>
    <col min="4865" max="4865" width="72" style="228" bestFit="1" customWidth="1"/>
    <col min="4866" max="4866" width="78.42578125" style="228" customWidth="1"/>
    <col min="4867" max="4867" width="10.85546875" style="228"/>
    <col min="4868" max="4868" width="31.140625" style="228" customWidth="1"/>
    <col min="4869" max="4869" width="70.140625" style="228" customWidth="1"/>
    <col min="4870" max="4870" width="17.42578125" style="228" customWidth="1"/>
    <col min="4871" max="4872" width="21.85546875" style="228" customWidth="1"/>
    <col min="4873" max="4873" width="19.42578125" style="228" customWidth="1"/>
    <col min="4874" max="4874" width="42" style="228" customWidth="1"/>
    <col min="4875" max="5120" width="10.85546875" style="228"/>
    <col min="5121" max="5121" width="72" style="228" bestFit="1" customWidth="1"/>
    <col min="5122" max="5122" width="78.42578125" style="228" customWidth="1"/>
    <col min="5123" max="5123" width="10.85546875" style="228"/>
    <col min="5124" max="5124" width="31.140625" style="228" customWidth="1"/>
    <col min="5125" max="5125" width="70.140625" style="228" customWidth="1"/>
    <col min="5126" max="5126" width="17.42578125" style="228" customWidth="1"/>
    <col min="5127" max="5128" width="21.85546875" style="228" customWidth="1"/>
    <col min="5129" max="5129" width="19.42578125" style="228" customWidth="1"/>
    <col min="5130" max="5130" width="42" style="228" customWidth="1"/>
    <col min="5131" max="5376" width="10.85546875" style="228"/>
    <col min="5377" max="5377" width="72" style="228" bestFit="1" customWidth="1"/>
    <col min="5378" max="5378" width="78.42578125" style="228" customWidth="1"/>
    <col min="5379" max="5379" width="10.85546875" style="228"/>
    <col min="5380" max="5380" width="31.140625" style="228" customWidth="1"/>
    <col min="5381" max="5381" width="70.140625" style="228" customWidth="1"/>
    <col min="5382" max="5382" width="17.42578125" style="228" customWidth="1"/>
    <col min="5383" max="5384" width="21.85546875" style="228" customWidth="1"/>
    <col min="5385" max="5385" width="19.42578125" style="228" customWidth="1"/>
    <col min="5386" max="5386" width="42" style="228" customWidth="1"/>
    <col min="5387" max="5632" width="10.85546875" style="228"/>
    <col min="5633" max="5633" width="72" style="228" bestFit="1" customWidth="1"/>
    <col min="5634" max="5634" width="78.42578125" style="228" customWidth="1"/>
    <col min="5635" max="5635" width="10.85546875" style="228"/>
    <col min="5636" max="5636" width="31.140625" style="228" customWidth="1"/>
    <col min="5637" max="5637" width="70.140625" style="228" customWidth="1"/>
    <col min="5638" max="5638" width="17.42578125" style="228" customWidth="1"/>
    <col min="5639" max="5640" width="21.85546875" style="228" customWidth="1"/>
    <col min="5641" max="5641" width="19.42578125" style="228" customWidth="1"/>
    <col min="5642" max="5642" width="42" style="228" customWidth="1"/>
    <col min="5643" max="5888" width="10.85546875" style="228"/>
    <col min="5889" max="5889" width="72" style="228" bestFit="1" customWidth="1"/>
    <col min="5890" max="5890" width="78.42578125" style="228" customWidth="1"/>
    <col min="5891" max="5891" width="10.85546875" style="228"/>
    <col min="5892" max="5892" width="31.140625" style="228" customWidth="1"/>
    <col min="5893" max="5893" width="70.140625" style="228" customWidth="1"/>
    <col min="5894" max="5894" width="17.42578125" style="228" customWidth="1"/>
    <col min="5895" max="5896" width="21.85546875" style="228" customWidth="1"/>
    <col min="5897" max="5897" width="19.42578125" style="228" customWidth="1"/>
    <col min="5898" max="5898" width="42" style="228" customWidth="1"/>
    <col min="5899" max="6144" width="10.85546875" style="228"/>
    <col min="6145" max="6145" width="72" style="228" bestFit="1" customWidth="1"/>
    <col min="6146" max="6146" width="78.42578125" style="228" customWidth="1"/>
    <col min="6147" max="6147" width="10.85546875" style="228"/>
    <col min="6148" max="6148" width="31.140625" style="228" customWidth="1"/>
    <col min="6149" max="6149" width="70.140625" style="228" customWidth="1"/>
    <col min="6150" max="6150" width="17.42578125" style="228" customWidth="1"/>
    <col min="6151" max="6152" width="21.85546875" style="228" customWidth="1"/>
    <col min="6153" max="6153" width="19.42578125" style="228" customWidth="1"/>
    <col min="6154" max="6154" width="42" style="228" customWidth="1"/>
    <col min="6155" max="6400" width="10.85546875" style="228"/>
    <col min="6401" max="6401" width="72" style="228" bestFit="1" customWidth="1"/>
    <col min="6402" max="6402" width="78.42578125" style="228" customWidth="1"/>
    <col min="6403" max="6403" width="10.85546875" style="228"/>
    <col min="6404" max="6404" width="31.140625" style="228" customWidth="1"/>
    <col min="6405" max="6405" width="70.140625" style="228" customWidth="1"/>
    <col min="6406" max="6406" width="17.42578125" style="228" customWidth="1"/>
    <col min="6407" max="6408" width="21.85546875" style="228" customWidth="1"/>
    <col min="6409" max="6409" width="19.42578125" style="228" customWidth="1"/>
    <col min="6410" max="6410" width="42" style="228" customWidth="1"/>
    <col min="6411" max="6656" width="10.85546875" style="228"/>
    <col min="6657" max="6657" width="72" style="228" bestFit="1" customWidth="1"/>
    <col min="6658" max="6658" width="78.42578125" style="228" customWidth="1"/>
    <col min="6659" max="6659" width="10.85546875" style="228"/>
    <col min="6660" max="6660" width="31.140625" style="228" customWidth="1"/>
    <col min="6661" max="6661" width="70.140625" style="228" customWidth="1"/>
    <col min="6662" max="6662" width="17.42578125" style="228" customWidth="1"/>
    <col min="6663" max="6664" width="21.85546875" style="228" customWidth="1"/>
    <col min="6665" max="6665" width="19.42578125" style="228" customWidth="1"/>
    <col min="6666" max="6666" width="42" style="228" customWidth="1"/>
    <col min="6667" max="6912" width="10.85546875" style="228"/>
    <col min="6913" max="6913" width="72" style="228" bestFit="1" customWidth="1"/>
    <col min="6914" max="6914" width="78.42578125" style="228" customWidth="1"/>
    <col min="6915" max="6915" width="10.85546875" style="228"/>
    <col min="6916" max="6916" width="31.140625" style="228" customWidth="1"/>
    <col min="6917" max="6917" width="70.140625" style="228" customWidth="1"/>
    <col min="6918" max="6918" width="17.42578125" style="228" customWidth="1"/>
    <col min="6919" max="6920" width="21.85546875" style="228" customWidth="1"/>
    <col min="6921" max="6921" width="19.42578125" style="228" customWidth="1"/>
    <col min="6922" max="6922" width="42" style="228" customWidth="1"/>
    <col min="6923" max="7168" width="10.85546875" style="228"/>
    <col min="7169" max="7169" width="72" style="228" bestFit="1" customWidth="1"/>
    <col min="7170" max="7170" width="78.42578125" style="228" customWidth="1"/>
    <col min="7171" max="7171" width="10.85546875" style="228"/>
    <col min="7172" max="7172" width="31.140625" style="228" customWidth="1"/>
    <col min="7173" max="7173" width="70.140625" style="228" customWidth="1"/>
    <col min="7174" max="7174" width="17.42578125" style="228" customWidth="1"/>
    <col min="7175" max="7176" width="21.85546875" style="228" customWidth="1"/>
    <col min="7177" max="7177" width="19.42578125" style="228" customWidth="1"/>
    <col min="7178" max="7178" width="42" style="228" customWidth="1"/>
    <col min="7179" max="7424" width="10.85546875" style="228"/>
    <col min="7425" max="7425" width="72" style="228" bestFit="1" customWidth="1"/>
    <col min="7426" max="7426" width="78.42578125" style="228" customWidth="1"/>
    <col min="7427" max="7427" width="10.85546875" style="228"/>
    <col min="7428" max="7428" width="31.140625" style="228" customWidth="1"/>
    <col min="7429" max="7429" width="70.140625" style="228" customWidth="1"/>
    <col min="7430" max="7430" width="17.42578125" style="228" customWidth="1"/>
    <col min="7431" max="7432" width="21.85546875" style="228" customWidth="1"/>
    <col min="7433" max="7433" width="19.42578125" style="228" customWidth="1"/>
    <col min="7434" max="7434" width="42" style="228" customWidth="1"/>
    <col min="7435" max="7680" width="10.85546875" style="228"/>
    <col min="7681" max="7681" width="72" style="228" bestFit="1" customWidth="1"/>
    <col min="7682" max="7682" width="78.42578125" style="228" customWidth="1"/>
    <col min="7683" max="7683" width="10.85546875" style="228"/>
    <col min="7684" max="7684" width="31.140625" style="228" customWidth="1"/>
    <col min="7685" max="7685" width="70.140625" style="228" customWidth="1"/>
    <col min="7686" max="7686" width="17.42578125" style="228" customWidth="1"/>
    <col min="7687" max="7688" width="21.85546875" style="228" customWidth="1"/>
    <col min="7689" max="7689" width="19.42578125" style="228" customWidth="1"/>
    <col min="7690" max="7690" width="42" style="228" customWidth="1"/>
    <col min="7691" max="7936" width="10.85546875" style="228"/>
    <col min="7937" max="7937" width="72" style="228" bestFit="1" customWidth="1"/>
    <col min="7938" max="7938" width="78.42578125" style="228" customWidth="1"/>
    <col min="7939" max="7939" width="10.85546875" style="228"/>
    <col min="7940" max="7940" width="31.140625" style="228" customWidth="1"/>
    <col min="7941" max="7941" width="70.140625" style="228" customWidth="1"/>
    <col min="7942" max="7942" width="17.42578125" style="228" customWidth="1"/>
    <col min="7943" max="7944" width="21.85546875" style="228" customWidth="1"/>
    <col min="7945" max="7945" width="19.42578125" style="228" customWidth="1"/>
    <col min="7946" max="7946" width="42" style="228" customWidth="1"/>
    <col min="7947" max="8192" width="10.85546875" style="228"/>
    <col min="8193" max="8193" width="72" style="228" bestFit="1" customWidth="1"/>
    <col min="8194" max="8194" width="78.42578125" style="228" customWidth="1"/>
    <col min="8195" max="8195" width="10.85546875" style="228"/>
    <col min="8196" max="8196" width="31.140625" style="228" customWidth="1"/>
    <col min="8197" max="8197" width="70.140625" style="228" customWidth="1"/>
    <col min="8198" max="8198" width="17.42578125" style="228" customWidth="1"/>
    <col min="8199" max="8200" width="21.85546875" style="228" customWidth="1"/>
    <col min="8201" max="8201" width="19.42578125" style="228" customWidth="1"/>
    <col min="8202" max="8202" width="42" style="228" customWidth="1"/>
    <col min="8203" max="8448" width="10.85546875" style="228"/>
    <col min="8449" max="8449" width="72" style="228" bestFit="1" customWidth="1"/>
    <col min="8450" max="8450" width="78.42578125" style="228" customWidth="1"/>
    <col min="8451" max="8451" width="10.85546875" style="228"/>
    <col min="8452" max="8452" width="31.140625" style="228" customWidth="1"/>
    <col min="8453" max="8453" width="70.140625" style="228" customWidth="1"/>
    <col min="8454" max="8454" width="17.42578125" style="228" customWidth="1"/>
    <col min="8455" max="8456" width="21.85546875" style="228" customWidth="1"/>
    <col min="8457" max="8457" width="19.42578125" style="228" customWidth="1"/>
    <col min="8458" max="8458" width="42" style="228" customWidth="1"/>
    <col min="8459" max="8704" width="10.85546875" style="228"/>
    <col min="8705" max="8705" width="72" style="228" bestFit="1" customWidth="1"/>
    <col min="8706" max="8706" width="78.42578125" style="228" customWidth="1"/>
    <col min="8707" max="8707" width="10.85546875" style="228"/>
    <col min="8708" max="8708" width="31.140625" style="228" customWidth="1"/>
    <col min="8709" max="8709" width="70.140625" style="228" customWidth="1"/>
    <col min="8710" max="8710" width="17.42578125" style="228" customWidth="1"/>
    <col min="8711" max="8712" width="21.85546875" style="228" customWidth="1"/>
    <col min="8713" max="8713" width="19.42578125" style="228" customWidth="1"/>
    <col min="8714" max="8714" width="42" style="228" customWidth="1"/>
    <col min="8715" max="8960" width="10.85546875" style="228"/>
    <col min="8961" max="8961" width="72" style="228" bestFit="1" customWidth="1"/>
    <col min="8962" max="8962" width="78.42578125" style="228" customWidth="1"/>
    <col min="8963" max="8963" width="10.85546875" style="228"/>
    <col min="8964" max="8964" width="31.140625" style="228" customWidth="1"/>
    <col min="8965" max="8965" width="70.140625" style="228" customWidth="1"/>
    <col min="8966" max="8966" width="17.42578125" style="228" customWidth="1"/>
    <col min="8967" max="8968" width="21.85546875" style="228" customWidth="1"/>
    <col min="8969" max="8969" width="19.42578125" style="228" customWidth="1"/>
    <col min="8970" max="8970" width="42" style="228" customWidth="1"/>
    <col min="8971" max="9216" width="10.85546875" style="228"/>
    <col min="9217" max="9217" width="72" style="228" bestFit="1" customWidth="1"/>
    <col min="9218" max="9218" width="78.42578125" style="228" customWidth="1"/>
    <col min="9219" max="9219" width="10.85546875" style="228"/>
    <col min="9220" max="9220" width="31.140625" style="228" customWidth="1"/>
    <col min="9221" max="9221" width="70.140625" style="228" customWidth="1"/>
    <col min="9222" max="9222" width="17.42578125" style="228" customWidth="1"/>
    <col min="9223" max="9224" width="21.85546875" style="228" customWidth="1"/>
    <col min="9225" max="9225" width="19.42578125" style="228" customWidth="1"/>
    <col min="9226" max="9226" width="42" style="228" customWidth="1"/>
    <col min="9227" max="9472" width="10.85546875" style="228"/>
    <col min="9473" max="9473" width="72" style="228" bestFit="1" customWidth="1"/>
    <col min="9474" max="9474" width="78.42578125" style="228" customWidth="1"/>
    <col min="9475" max="9475" width="10.85546875" style="228"/>
    <col min="9476" max="9476" width="31.140625" style="228" customWidth="1"/>
    <col min="9477" max="9477" width="70.140625" style="228" customWidth="1"/>
    <col min="9478" max="9478" width="17.42578125" style="228" customWidth="1"/>
    <col min="9479" max="9480" width="21.85546875" style="228" customWidth="1"/>
    <col min="9481" max="9481" width="19.42578125" style="228" customWidth="1"/>
    <col min="9482" max="9482" width="42" style="228" customWidth="1"/>
    <col min="9483" max="9728" width="10.85546875" style="228"/>
    <col min="9729" max="9729" width="72" style="228" bestFit="1" customWidth="1"/>
    <col min="9730" max="9730" width="78.42578125" style="228" customWidth="1"/>
    <col min="9731" max="9731" width="10.85546875" style="228"/>
    <col min="9732" max="9732" width="31.140625" style="228" customWidth="1"/>
    <col min="9733" max="9733" width="70.140625" style="228" customWidth="1"/>
    <col min="9734" max="9734" width="17.42578125" style="228" customWidth="1"/>
    <col min="9735" max="9736" width="21.85546875" style="228" customWidth="1"/>
    <col min="9737" max="9737" width="19.42578125" style="228" customWidth="1"/>
    <col min="9738" max="9738" width="42" style="228" customWidth="1"/>
    <col min="9739" max="9984" width="10.85546875" style="228"/>
    <col min="9985" max="9985" width="72" style="228" bestFit="1" customWidth="1"/>
    <col min="9986" max="9986" width="78.42578125" style="228" customWidth="1"/>
    <col min="9987" max="9987" width="10.85546875" style="228"/>
    <col min="9988" max="9988" width="31.140625" style="228" customWidth="1"/>
    <col min="9989" max="9989" width="70.140625" style="228" customWidth="1"/>
    <col min="9990" max="9990" width="17.42578125" style="228" customWidth="1"/>
    <col min="9991" max="9992" width="21.85546875" style="228" customWidth="1"/>
    <col min="9993" max="9993" width="19.42578125" style="228" customWidth="1"/>
    <col min="9994" max="9994" width="42" style="228" customWidth="1"/>
    <col min="9995" max="10240" width="10.85546875" style="228"/>
    <col min="10241" max="10241" width="72" style="228" bestFit="1" customWidth="1"/>
    <col min="10242" max="10242" width="78.42578125" style="228" customWidth="1"/>
    <col min="10243" max="10243" width="10.85546875" style="228"/>
    <col min="10244" max="10244" width="31.140625" style="228" customWidth="1"/>
    <col min="10245" max="10245" width="70.140625" style="228" customWidth="1"/>
    <col min="10246" max="10246" width="17.42578125" style="228" customWidth="1"/>
    <col min="10247" max="10248" width="21.85546875" style="228" customWidth="1"/>
    <col min="10249" max="10249" width="19.42578125" style="228" customWidth="1"/>
    <col min="10250" max="10250" width="42" style="228" customWidth="1"/>
    <col min="10251" max="10496" width="10.85546875" style="228"/>
    <col min="10497" max="10497" width="72" style="228" bestFit="1" customWidth="1"/>
    <col min="10498" max="10498" width="78.42578125" style="228" customWidth="1"/>
    <col min="10499" max="10499" width="10.85546875" style="228"/>
    <col min="10500" max="10500" width="31.140625" style="228" customWidth="1"/>
    <col min="10501" max="10501" width="70.140625" style="228" customWidth="1"/>
    <col min="10502" max="10502" width="17.42578125" style="228" customWidth="1"/>
    <col min="10503" max="10504" width="21.85546875" style="228" customWidth="1"/>
    <col min="10505" max="10505" width="19.42578125" style="228" customWidth="1"/>
    <col min="10506" max="10506" width="42" style="228" customWidth="1"/>
    <col min="10507" max="10752" width="10.85546875" style="228"/>
    <col min="10753" max="10753" width="72" style="228" bestFit="1" customWidth="1"/>
    <col min="10754" max="10754" width="78.42578125" style="228" customWidth="1"/>
    <col min="10755" max="10755" width="10.85546875" style="228"/>
    <col min="10756" max="10756" width="31.140625" style="228" customWidth="1"/>
    <col min="10757" max="10757" width="70.140625" style="228" customWidth="1"/>
    <col min="10758" max="10758" width="17.42578125" style="228" customWidth="1"/>
    <col min="10759" max="10760" width="21.85546875" style="228" customWidth="1"/>
    <col min="10761" max="10761" width="19.42578125" style="228" customWidth="1"/>
    <col min="10762" max="10762" width="42" style="228" customWidth="1"/>
    <col min="10763" max="11008" width="10.85546875" style="228"/>
    <col min="11009" max="11009" width="72" style="228" bestFit="1" customWidth="1"/>
    <col min="11010" max="11010" width="78.42578125" style="228" customWidth="1"/>
    <col min="11011" max="11011" width="10.85546875" style="228"/>
    <col min="11012" max="11012" width="31.140625" style="228" customWidth="1"/>
    <col min="11013" max="11013" width="70.140625" style="228" customWidth="1"/>
    <col min="11014" max="11014" width="17.42578125" style="228" customWidth="1"/>
    <col min="11015" max="11016" width="21.85546875" style="228" customWidth="1"/>
    <col min="11017" max="11017" width="19.42578125" style="228" customWidth="1"/>
    <col min="11018" max="11018" width="42" style="228" customWidth="1"/>
    <col min="11019" max="11264" width="10.85546875" style="228"/>
    <col min="11265" max="11265" width="72" style="228" bestFit="1" customWidth="1"/>
    <col min="11266" max="11266" width="78.42578125" style="228" customWidth="1"/>
    <col min="11267" max="11267" width="10.85546875" style="228"/>
    <col min="11268" max="11268" width="31.140625" style="228" customWidth="1"/>
    <col min="11269" max="11269" width="70.140625" style="228" customWidth="1"/>
    <col min="11270" max="11270" width="17.42578125" style="228" customWidth="1"/>
    <col min="11271" max="11272" width="21.85546875" style="228" customWidth="1"/>
    <col min="11273" max="11273" width="19.42578125" style="228" customWidth="1"/>
    <col min="11274" max="11274" width="42" style="228" customWidth="1"/>
    <col min="11275" max="11520" width="10.85546875" style="228"/>
    <col min="11521" max="11521" width="72" style="228" bestFit="1" customWidth="1"/>
    <col min="11522" max="11522" width="78.42578125" style="228" customWidth="1"/>
    <col min="11523" max="11523" width="10.85546875" style="228"/>
    <col min="11524" max="11524" width="31.140625" style="228" customWidth="1"/>
    <col min="11525" max="11525" width="70.140625" style="228" customWidth="1"/>
    <col min="11526" max="11526" width="17.42578125" style="228" customWidth="1"/>
    <col min="11527" max="11528" width="21.85546875" style="228" customWidth="1"/>
    <col min="11529" max="11529" width="19.42578125" style="228" customWidth="1"/>
    <col min="11530" max="11530" width="42" style="228" customWidth="1"/>
    <col min="11531" max="11776" width="10.85546875" style="228"/>
    <col min="11777" max="11777" width="72" style="228" bestFit="1" customWidth="1"/>
    <col min="11778" max="11778" width="78.42578125" style="228" customWidth="1"/>
    <col min="11779" max="11779" width="10.85546875" style="228"/>
    <col min="11780" max="11780" width="31.140625" style="228" customWidth="1"/>
    <col min="11781" max="11781" width="70.140625" style="228" customWidth="1"/>
    <col min="11782" max="11782" width="17.42578125" style="228" customWidth="1"/>
    <col min="11783" max="11784" width="21.85546875" style="228" customWidth="1"/>
    <col min="11785" max="11785" width="19.42578125" style="228" customWidth="1"/>
    <col min="11786" max="11786" width="42" style="228" customWidth="1"/>
    <col min="11787" max="12032" width="10.85546875" style="228"/>
    <col min="12033" max="12033" width="72" style="228" bestFit="1" customWidth="1"/>
    <col min="12034" max="12034" width="78.42578125" style="228" customWidth="1"/>
    <col min="12035" max="12035" width="10.85546875" style="228"/>
    <col min="12036" max="12036" width="31.140625" style="228" customWidth="1"/>
    <col min="12037" max="12037" width="70.140625" style="228" customWidth="1"/>
    <col min="12038" max="12038" width="17.42578125" style="228" customWidth="1"/>
    <col min="12039" max="12040" width="21.85546875" style="228" customWidth="1"/>
    <col min="12041" max="12041" width="19.42578125" style="228" customWidth="1"/>
    <col min="12042" max="12042" width="42" style="228" customWidth="1"/>
    <col min="12043" max="12288" width="10.85546875" style="228"/>
    <col min="12289" max="12289" width="72" style="228" bestFit="1" customWidth="1"/>
    <col min="12290" max="12290" width="78.42578125" style="228" customWidth="1"/>
    <col min="12291" max="12291" width="10.85546875" style="228"/>
    <col min="12292" max="12292" width="31.140625" style="228" customWidth="1"/>
    <col min="12293" max="12293" width="70.140625" style="228" customWidth="1"/>
    <col min="12294" max="12294" width="17.42578125" style="228" customWidth="1"/>
    <col min="12295" max="12296" width="21.85546875" style="228" customWidth="1"/>
    <col min="12297" max="12297" width="19.42578125" style="228" customWidth="1"/>
    <col min="12298" max="12298" width="42" style="228" customWidth="1"/>
    <col min="12299" max="12544" width="10.85546875" style="228"/>
    <col min="12545" max="12545" width="72" style="228" bestFit="1" customWidth="1"/>
    <col min="12546" max="12546" width="78.42578125" style="228" customWidth="1"/>
    <col min="12547" max="12547" width="10.85546875" style="228"/>
    <col min="12548" max="12548" width="31.140625" style="228" customWidth="1"/>
    <col min="12549" max="12549" width="70.140625" style="228" customWidth="1"/>
    <col min="12550" max="12550" width="17.42578125" style="228" customWidth="1"/>
    <col min="12551" max="12552" width="21.85546875" style="228" customWidth="1"/>
    <col min="12553" max="12553" width="19.42578125" style="228" customWidth="1"/>
    <col min="12554" max="12554" width="42" style="228" customWidth="1"/>
    <col min="12555" max="12800" width="10.85546875" style="228"/>
    <col min="12801" max="12801" width="72" style="228" bestFit="1" customWidth="1"/>
    <col min="12802" max="12802" width="78.42578125" style="228" customWidth="1"/>
    <col min="12803" max="12803" width="10.85546875" style="228"/>
    <col min="12804" max="12804" width="31.140625" style="228" customWidth="1"/>
    <col min="12805" max="12805" width="70.140625" style="228" customWidth="1"/>
    <col min="12806" max="12806" width="17.42578125" style="228" customWidth="1"/>
    <col min="12807" max="12808" width="21.85546875" style="228" customWidth="1"/>
    <col min="12809" max="12809" width="19.42578125" style="228" customWidth="1"/>
    <col min="12810" max="12810" width="42" style="228" customWidth="1"/>
    <col min="12811" max="13056" width="10.85546875" style="228"/>
    <col min="13057" max="13057" width="72" style="228" bestFit="1" customWidth="1"/>
    <col min="13058" max="13058" width="78.42578125" style="228" customWidth="1"/>
    <col min="13059" max="13059" width="10.85546875" style="228"/>
    <col min="13060" max="13060" width="31.140625" style="228" customWidth="1"/>
    <col min="13061" max="13061" width="70.140625" style="228" customWidth="1"/>
    <col min="13062" max="13062" width="17.42578125" style="228" customWidth="1"/>
    <col min="13063" max="13064" width="21.85546875" style="228" customWidth="1"/>
    <col min="13065" max="13065" width="19.42578125" style="228" customWidth="1"/>
    <col min="13066" max="13066" width="42" style="228" customWidth="1"/>
    <col min="13067" max="13312" width="10.85546875" style="228"/>
    <col min="13313" max="13313" width="72" style="228" bestFit="1" customWidth="1"/>
    <col min="13314" max="13314" width="78.42578125" style="228" customWidth="1"/>
    <col min="13315" max="13315" width="10.85546875" style="228"/>
    <col min="13316" max="13316" width="31.140625" style="228" customWidth="1"/>
    <col min="13317" max="13317" width="70.140625" style="228" customWidth="1"/>
    <col min="13318" max="13318" width="17.42578125" style="228" customWidth="1"/>
    <col min="13319" max="13320" width="21.85546875" style="228" customWidth="1"/>
    <col min="13321" max="13321" width="19.42578125" style="228" customWidth="1"/>
    <col min="13322" max="13322" width="42" style="228" customWidth="1"/>
    <col min="13323" max="13568" width="10.85546875" style="228"/>
    <col min="13569" max="13569" width="72" style="228" bestFit="1" customWidth="1"/>
    <col min="13570" max="13570" width="78.42578125" style="228" customWidth="1"/>
    <col min="13571" max="13571" width="10.85546875" style="228"/>
    <col min="13572" max="13572" width="31.140625" style="228" customWidth="1"/>
    <col min="13573" max="13573" width="70.140625" style="228" customWidth="1"/>
    <col min="13574" max="13574" width="17.42578125" style="228" customWidth="1"/>
    <col min="13575" max="13576" width="21.85546875" style="228" customWidth="1"/>
    <col min="13577" max="13577" width="19.42578125" style="228" customWidth="1"/>
    <col min="13578" max="13578" width="42" style="228" customWidth="1"/>
    <col min="13579" max="13824" width="10.85546875" style="228"/>
    <col min="13825" max="13825" width="72" style="228" bestFit="1" customWidth="1"/>
    <col min="13826" max="13826" width="78.42578125" style="228" customWidth="1"/>
    <col min="13827" max="13827" width="10.85546875" style="228"/>
    <col min="13828" max="13828" width="31.140625" style="228" customWidth="1"/>
    <col min="13829" max="13829" width="70.140625" style="228" customWidth="1"/>
    <col min="13830" max="13830" width="17.42578125" style="228" customWidth="1"/>
    <col min="13831" max="13832" width="21.85546875" style="228" customWidth="1"/>
    <col min="13833" max="13833" width="19.42578125" style="228" customWidth="1"/>
    <col min="13834" max="13834" width="42" style="228" customWidth="1"/>
    <col min="13835" max="14080" width="10.85546875" style="228"/>
    <col min="14081" max="14081" width="72" style="228" bestFit="1" customWidth="1"/>
    <col min="14082" max="14082" width="78.42578125" style="228" customWidth="1"/>
    <col min="14083" max="14083" width="10.85546875" style="228"/>
    <col min="14084" max="14084" width="31.140625" style="228" customWidth="1"/>
    <col min="14085" max="14085" width="70.140625" style="228" customWidth="1"/>
    <col min="14086" max="14086" width="17.42578125" style="228" customWidth="1"/>
    <col min="14087" max="14088" width="21.85546875" style="228" customWidth="1"/>
    <col min="14089" max="14089" width="19.42578125" style="228" customWidth="1"/>
    <col min="14090" max="14090" width="42" style="228" customWidth="1"/>
    <col min="14091" max="14336" width="10.85546875" style="228"/>
    <col min="14337" max="14337" width="72" style="228" bestFit="1" customWidth="1"/>
    <col min="14338" max="14338" width="78.42578125" style="228" customWidth="1"/>
    <col min="14339" max="14339" width="10.85546875" style="228"/>
    <col min="14340" max="14340" width="31.140625" style="228" customWidth="1"/>
    <col min="14341" max="14341" width="70.140625" style="228" customWidth="1"/>
    <col min="14342" max="14342" width="17.42578125" style="228" customWidth="1"/>
    <col min="14343" max="14344" width="21.85546875" style="228" customWidth="1"/>
    <col min="14345" max="14345" width="19.42578125" style="228" customWidth="1"/>
    <col min="14346" max="14346" width="42" style="228" customWidth="1"/>
    <col min="14347" max="14592" width="10.85546875" style="228"/>
    <col min="14593" max="14593" width="72" style="228" bestFit="1" customWidth="1"/>
    <col min="14594" max="14594" width="78.42578125" style="228" customWidth="1"/>
    <col min="14595" max="14595" width="10.85546875" style="228"/>
    <col min="14596" max="14596" width="31.140625" style="228" customWidth="1"/>
    <col min="14597" max="14597" width="70.140625" style="228" customWidth="1"/>
    <col min="14598" max="14598" width="17.42578125" style="228" customWidth="1"/>
    <col min="14599" max="14600" width="21.85546875" style="228" customWidth="1"/>
    <col min="14601" max="14601" width="19.42578125" style="228" customWidth="1"/>
    <col min="14602" max="14602" width="42" style="228" customWidth="1"/>
    <col min="14603" max="14848" width="10.85546875" style="228"/>
    <col min="14849" max="14849" width="72" style="228" bestFit="1" customWidth="1"/>
    <col min="14850" max="14850" width="78.42578125" style="228" customWidth="1"/>
    <col min="14851" max="14851" width="10.85546875" style="228"/>
    <col min="14852" max="14852" width="31.140625" style="228" customWidth="1"/>
    <col min="14853" max="14853" width="70.140625" style="228" customWidth="1"/>
    <col min="14854" max="14854" width="17.42578125" style="228" customWidth="1"/>
    <col min="14855" max="14856" width="21.85546875" style="228" customWidth="1"/>
    <col min="14857" max="14857" width="19.42578125" style="228" customWidth="1"/>
    <col min="14858" max="14858" width="42" style="228" customWidth="1"/>
    <col min="14859" max="15104" width="10.85546875" style="228"/>
    <col min="15105" max="15105" width="72" style="228" bestFit="1" customWidth="1"/>
    <col min="15106" max="15106" width="78.42578125" style="228" customWidth="1"/>
    <col min="15107" max="15107" width="10.85546875" style="228"/>
    <col min="15108" max="15108" width="31.140625" style="228" customWidth="1"/>
    <col min="15109" max="15109" width="70.140625" style="228" customWidth="1"/>
    <col min="15110" max="15110" width="17.42578125" style="228" customWidth="1"/>
    <col min="15111" max="15112" width="21.85546875" style="228" customWidth="1"/>
    <col min="15113" max="15113" width="19.42578125" style="228" customWidth="1"/>
    <col min="15114" max="15114" width="42" style="228" customWidth="1"/>
    <col min="15115" max="15360" width="10.85546875" style="228"/>
    <col min="15361" max="15361" width="72" style="228" bestFit="1" customWidth="1"/>
    <col min="15362" max="15362" width="78.42578125" style="228" customWidth="1"/>
    <col min="15363" max="15363" width="10.85546875" style="228"/>
    <col min="15364" max="15364" width="31.140625" style="228" customWidth="1"/>
    <col min="15365" max="15365" width="70.140625" style="228" customWidth="1"/>
    <col min="15366" max="15366" width="17.42578125" style="228" customWidth="1"/>
    <col min="15367" max="15368" width="21.85546875" style="228" customWidth="1"/>
    <col min="15369" max="15369" width="19.42578125" style="228" customWidth="1"/>
    <col min="15370" max="15370" width="42" style="228" customWidth="1"/>
    <col min="15371" max="15616" width="10.85546875" style="228"/>
    <col min="15617" max="15617" width="72" style="228" bestFit="1" customWidth="1"/>
    <col min="15618" max="15618" width="78.42578125" style="228" customWidth="1"/>
    <col min="15619" max="15619" width="10.85546875" style="228"/>
    <col min="15620" max="15620" width="31.140625" style="228" customWidth="1"/>
    <col min="15621" max="15621" width="70.140625" style="228" customWidth="1"/>
    <col min="15622" max="15622" width="17.42578125" style="228" customWidth="1"/>
    <col min="15623" max="15624" width="21.85546875" style="228" customWidth="1"/>
    <col min="15625" max="15625" width="19.42578125" style="228" customWidth="1"/>
    <col min="15626" max="15626" width="42" style="228" customWidth="1"/>
    <col min="15627" max="15872" width="10.85546875" style="228"/>
    <col min="15873" max="15873" width="72" style="228" bestFit="1" customWidth="1"/>
    <col min="15874" max="15874" width="78.42578125" style="228" customWidth="1"/>
    <col min="15875" max="15875" width="10.85546875" style="228"/>
    <col min="15876" max="15876" width="31.140625" style="228" customWidth="1"/>
    <col min="15877" max="15877" width="70.140625" style="228" customWidth="1"/>
    <col min="15878" max="15878" width="17.42578125" style="228" customWidth="1"/>
    <col min="15879" max="15880" width="21.85546875" style="228" customWidth="1"/>
    <col min="15881" max="15881" width="19.42578125" style="228" customWidth="1"/>
    <col min="15882" max="15882" width="42" style="228" customWidth="1"/>
    <col min="15883" max="16128" width="10.85546875" style="228"/>
    <col min="16129" max="16129" width="72" style="228" bestFit="1" customWidth="1"/>
    <col min="16130" max="16130" width="78.42578125" style="228" customWidth="1"/>
    <col min="16131" max="16131" width="10.85546875" style="228"/>
    <col min="16132" max="16132" width="31.140625" style="228" customWidth="1"/>
    <col min="16133" max="16133" width="70.140625" style="228" customWidth="1"/>
    <col min="16134" max="16134" width="17.42578125" style="228" customWidth="1"/>
    <col min="16135" max="16136" width="21.85546875" style="228" customWidth="1"/>
    <col min="16137" max="16137" width="19.42578125" style="228" customWidth="1"/>
    <col min="16138" max="16138" width="42" style="228" customWidth="1"/>
    <col min="16139" max="16384" width="10.85546875" style="228"/>
  </cols>
  <sheetData>
    <row r="1" spans="1:2" ht="25.5" customHeight="1" x14ac:dyDescent="0.25">
      <c r="A1" s="621" t="s">
        <v>120</v>
      </c>
      <c r="B1" s="622"/>
    </row>
    <row r="2" spans="1:2" ht="25.5" customHeight="1" x14ac:dyDescent="0.25">
      <c r="A2" s="623" t="s">
        <v>121</v>
      </c>
      <c r="B2" s="624"/>
    </row>
    <row r="3" spans="1:2" ht="15" x14ac:dyDescent="0.25">
      <c r="A3" s="229" t="s">
        <v>122</v>
      </c>
      <c r="B3" s="230" t="s">
        <v>123</v>
      </c>
    </row>
    <row r="4" spans="1:2" ht="40.5" customHeight="1" x14ac:dyDescent="0.25">
      <c r="A4" s="231" t="s">
        <v>124</v>
      </c>
      <c r="B4" s="232" t="s">
        <v>125</v>
      </c>
    </row>
    <row r="5" spans="1:2" ht="28.5" x14ac:dyDescent="0.25">
      <c r="A5" s="231" t="s">
        <v>126</v>
      </c>
      <c r="B5" s="233" t="s">
        <v>127</v>
      </c>
    </row>
    <row r="6" spans="1:2" ht="124.5" customHeight="1" x14ac:dyDescent="0.25">
      <c r="A6" s="231" t="s">
        <v>128</v>
      </c>
      <c r="B6" s="233" t="s">
        <v>129</v>
      </c>
    </row>
    <row r="7" spans="1:2" ht="26.45" customHeight="1" x14ac:dyDescent="0.25">
      <c r="A7" s="619" t="s">
        <v>130</v>
      </c>
      <c r="B7" s="620"/>
    </row>
    <row r="8" spans="1:2" ht="42.75" x14ac:dyDescent="0.25">
      <c r="A8" s="231" t="s">
        <v>131</v>
      </c>
      <c r="B8" s="233" t="s">
        <v>132</v>
      </c>
    </row>
    <row r="9" spans="1:2" ht="28.5" x14ac:dyDescent="0.25">
      <c r="A9" s="231" t="s">
        <v>133</v>
      </c>
      <c r="B9" s="233" t="s">
        <v>134</v>
      </c>
    </row>
    <row r="10" spans="1:2" ht="42.75" x14ac:dyDescent="0.25">
      <c r="A10" s="231" t="s">
        <v>135</v>
      </c>
      <c r="B10" s="233" t="s">
        <v>136</v>
      </c>
    </row>
    <row r="11" spans="1:2" ht="40.5" customHeight="1" x14ac:dyDescent="0.25">
      <c r="A11" s="231" t="s">
        <v>137</v>
      </c>
      <c r="B11" s="232" t="s">
        <v>138</v>
      </c>
    </row>
    <row r="12" spans="1:2" ht="38.25" customHeight="1" x14ac:dyDescent="0.25">
      <c r="A12" s="231" t="s">
        <v>139</v>
      </c>
      <c r="B12" s="232" t="s">
        <v>140</v>
      </c>
    </row>
    <row r="13" spans="1:2" ht="42.75" x14ac:dyDescent="0.25">
      <c r="A13" s="231" t="s">
        <v>141</v>
      </c>
      <c r="B13" s="234" t="s">
        <v>142</v>
      </c>
    </row>
    <row r="14" spans="1:2" ht="23.45" customHeight="1" x14ac:dyDescent="0.25">
      <c r="A14" s="235" t="s">
        <v>143</v>
      </c>
      <c r="B14" s="236"/>
    </row>
    <row r="15" spans="1:2" ht="42.75" x14ac:dyDescent="0.25">
      <c r="A15" s="231" t="s">
        <v>144</v>
      </c>
      <c r="B15" s="237" t="s">
        <v>145</v>
      </c>
    </row>
    <row r="16" spans="1:2" ht="42.75" x14ac:dyDescent="0.25">
      <c r="A16" s="231" t="s">
        <v>146</v>
      </c>
      <c r="B16" s="237" t="s">
        <v>147</v>
      </c>
    </row>
    <row r="17" spans="1:3" ht="42.75" x14ac:dyDescent="0.25">
      <c r="A17" s="231" t="s">
        <v>148</v>
      </c>
      <c r="B17" s="237" t="s">
        <v>149</v>
      </c>
    </row>
    <row r="18" spans="1:3" ht="8.25" customHeight="1" x14ac:dyDescent="0.25">
      <c r="A18" s="235"/>
      <c r="B18" s="238"/>
    </row>
    <row r="19" spans="1:3" ht="28.5" x14ac:dyDescent="0.25">
      <c r="A19" s="231" t="s">
        <v>150</v>
      </c>
      <c r="B19" s="237" t="s">
        <v>151</v>
      </c>
    </row>
    <row r="20" spans="1:3" ht="28.5" x14ac:dyDescent="0.25">
      <c r="A20" s="231" t="s">
        <v>152</v>
      </c>
      <c r="B20" s="237" t="s">
        <v>153</v>
      </c>
    </row>
    <row r="21" spans="1:3" ht="42.75" x14ac:dyDescent="0.25">
      <c r="A21" s="231" t="s">
        <v>154</v>
      </c>
      <c r="B21" s="237" t="s">
        <v>155</v>
      </c>
    </row>
    <row r="22" spans="1:3" ht="20.25" customHeight="1" x14ac:dyDescent="0.25">
      <c r="A22" s="625" t="s">
        <v>156</v>
      </c>
      <c r="B22" s="626"/>
    </row>
    <row r="23" spans="1:3" ht="42.75" x14ac:dyDescent="0.25">
      <c r="A23" s="231" t="s">
        <v>157</v>
      </c>
      <c r="B23" s="237" t="s">
        <v>158</v>
      </c>
    </row>
    <row r="24" spans="1:3" ht="54" customHeight="1" x14ac:dyDescent="0.25">
      <c r="A24" s="231" t="s">
        <v>159</v>
      </c>
      <c r="B24" s="237" t="s">
        <v>160</v>
      </c>
    </row>
    <row r="25" spans="1:3" ht="144" customHeight="1" x14ac:dyDescent="0.25">
      <c r="A25" s="231" t="s">
        <v>161</v>
      </c>
      <c r="B25" s="237" t="s">
        <v>162</v>
      </c>
    </row>
    <row r="26" spans="1:3" ht="57" x14ac:dyDescent="0.25">
      <c r="A26" s="231" t="s">
        <v>163</v>
      </c>
      <c r="B26" s="237" t="s">
        <v>164</v>
      </c>
    </row>
    <row r="27" spans="1:3" ht="57" x14ac:dyDescent="0.25">
      <c r="A27" s="231" t="s">
        <v>165</v>
      </c>
      <c r="B27" s="237" t="s">
        <v>166</v>
      </c>
    </row>
    <row r="28" spans="1:3" ht="28.5" x14ac:dyDescent="0.25">
      <c r="A28" s="231" t="s">
        <v>167</v>
      </c>
      <c r="B28" s="237" t="s">
        <v>168</v>
      </c>
    </row>
    <row r="29" spans="1:3" ht="57" x14ac:dyDescent="0.25">
      <c r="A29" s="231" t="s">
        <v>169</v>
      </c>
      <c r="B29" s="237" t="s">
        <v>170</v>
      </c>
      <c r="C29" s="239"/>
    </row>
    <row r="30" spans="1:3" ht="90" customHeight="1" x14ac:dyDescent="0.25">
      <c r="A30" s="240" t="s">
        <v>171</v>
      </c>
      <c r="B30" s="237" t="s">
        <v>172</v>
      </c>
    </row>
    <row r="31" spans="1:3" ht="81.599999999999994" customHeight="1" x14ac:dyDescent="0.25">
      <c r="A31" s="240" t="s">
        <v>173</v>
      </c>
      <c r="B31" s="237" t="s">
        <v>174</v>
      </c>
    </row>
    <row r="32" spans="1:3" ht="54" customHeight="1" x14ac:dyDescent="0.25">
      <c r="A32" s="240" t="s">
        <v>175</v>
      </c>
      <c r="B32" s="237" t="s">
        <v>176</v>
      </c>
    </row>
    <row r="33" spans="1:3" ht="28.5" customHeight="1" x14ac:dyDescent="0.25">
      <c r="A33" s="627" t="s">
        <v>177</v>
      </c>
      <c r="B33" s="628"/>
    </row>
    <row r="34" spans="1:3" ht="71.25" x14ac:dyDescent="0.25">
      <c r="A34" s="240" t="s">
        <v>178</v>
      </c>
      <c r="B34" s="237" t="s">
        <v>179</v>
      </c>
    </row>
    <row r="35" spans="1:3" ht="57" x14ac:dyDescent="0.25">
      <c r="A35" s="240" t="s">
        <v>180</v>
      </c>
      <c r="B35" s="237" t="s">
        <v>181</v>
      </c>
    </row>
    <row r="36" spans="1:3" ht="36" customHeight="1" x14ac:dyDescent="0.25">
      <c r="A36" s="240" t="s">
        <v>182</v>
      </c>
      <c r="B36" s="237" t="s">
        <v>183</v>
      </c>
      <c r="C36" s="241"/>
    </row>
    <row r="37" spans="1:3" ht="28.5" x14ac:dyDescent="0.25">
      <c r="A37" s="240" t="s">
        <v>184</v>
      </c>
      <c r="B37" s="237" t="s">
        <v>185</v>
      </c>
    </row>
    <row r="38" spans="1:3" ht="71.25" x14ac:dyDescent="0.25">
      <c r="A38" s="240" t="s">
        <v>186</v>
      </c>
      <c r="B38" s="237" t="s">
        <v>187</v>
      </c>
    </row>
    <row r="39" spans="1:3" ht="28.5" x14ac:dyDescent="0.25">
      <c r="A39" s="231" t="s">
        <v>188</v>
      </c>
      <c r="B39" s="237" t="s">
        <v>189</v>
      </c>
    </row>
    <row r="40" spans="1:3" ht="25.5" customHeight="1" x14ac:dyDescent="0.25">
      <c r="A40" s="619" t="s">
        <v>190</v>
      </c>
      <c r="B40" s="620"/>
    </row>
    <row r="41" spans="1:3" ht="24" customHeight="1" x14ac:dyDescent="0.25">
      <c r="A41" s="235" t="s">
        <v>122</v>
      </c>
      <c r="B41" s="242" t="s">
        <v>123</v>
      </c>
    </row>
    <row r="42" spans="1:3" ht="28.5" x14ac:dyDescent="0.25">
      <c r="A42" s="231" t="s">
        <v>141</v>
      </c>
      <c r="B42" s="243" t="s">
        <v>191</v>
      </c>
    </row>
    <row r="43" spans="1:3" ht="42.75" x14ac:dyDescent="0.25">
      <c r="A43" s="231" t="s">
        <v>192</v>
      </c>
      <c r="B43" s="243" t="s">
        <v>193</v>
      </c>
    </row>
    <row r="44" spans="1:3" ht="42.75" x14ac:dyDescent="0.25">
      <c r="A44" s="231" t="s">
        <v>194</v>
      </c>
      <c r="B44" s="243" t="s">
        <v>195</v>
      </c>
    </row>
    <row r="45" spans="1:3" ht="42.75" x14ac:dyDescent="0.25">
      <c r="A45" s="231" t="s">
        <v>196</v>
      </c>
      <c r="B45" s="243" t="s">
        <v>197</v>
      </c>
    </row>
    <row r="46" spans="1:3" ht="42.75" x14ac:dyDescent="0.25">
      <c r="A46" s="231" t="s">
        <v>198</v>
      </c>
      <c r="B46" s="243" t="s">
        <v>199</v>
      </c>
    </row>
    <row r="47" spans="1:3" ht="28.5" x14ac:dyDescent="0.25">
      <c r="A47" s="231" t="s">
        <v>200</v>
      </c>
      <c r="B47" s="243" t="s">
        <v>201</v>
      </c>
    </row>
    <row r="48" spans="1:3" ht="152.25" customHeight="1" x14ac:dyDescent="0.25">
      <c r="A48" s="231" t="s">
        <v>202</v>
      </c>
      <c r="B48" s="243" t="s">
        <v>203</v>
      </c>
    </row>
    <row r="49" spans="1:2" ht="23.1" customHeight="1" x14ac:dyDescent="0.25">
      <c r="A49" s="625" t="s">
        <v>204</v>
      </c>
      <c r="B49" s="626"/>
    </row>
    <row r="50" spans="1:2" ht="71.25" x14ac:dyDescent="0.25">
      <c r="A50" s="231" t="s">
        <v>99</v>
      </c>
      <c r="B50" s="237" t="s">
        <v>205</v>
      </c>
    </row>
    <row r="51" spans="1:2" ht="28.5" x14ac:dyDescent="0.25">
      <c r="A51" s="231" t="s">
        <v>206</v>
      </c>
      <c r="B51" s="237" t="s">
        <v>207</v>
      </c>
    </row>
    <row r="52" spans="1:2" ht="57" x14ac:dyDescent="0.25">
      <c r="A52" s="231" t="s">
        <v>208</v>
      </c>
      <c r="B52" s="237" t="s">
        <v>209</v>
      </c>
    </row>
    <row r="53" spans="1:2" ht="99.75" x14ac:dyDescent="0.25">
      <c r="A53" s="231" t="s">
        <v>210</v>
      </c>
      <c r="B53" s="237" t="s">
        <v>211</v>
      </c>
    </row>
    <row r="54" spans="1:2" ht="85.5" x14ac:dyDescent="0.25">
      <c r="A54" s="231" t="s">
        <v>212</v>
      </c>
      <c r="B54" s="237" t="s">
        <v>174</v>
      </c>
    </row>
    <row r="55" spans="1:2" ht="71.25" x14ac:dyDescent="0.25">
      <c r="A55" s="231" t="s">
        <v>213</v>
      </c>
      <c r="B55" s="237" t="s">
        <v>214</v>
      </c>
    </row>
    <row r="56" spans="1:2" ht="28.5" x14ac:dyDescent="0.25">
      <c r="A56" s="231" t="s">
        <v>215</v>
      </c>
      <c r="B56" s="237" t="s">
        <v>216</v>
      </c>
    </row>
    <row r="57" spans="1:2" ht="24" customHeight="1" x14ac:dyDescent="0.25">
      <c r="A57" s="631" t="s">
        <v>217</v>
      </c>
      <c r="B57" s="632"/>
    </row>
    <row r="58" spans="1:2" ht="23.45" customHeight="1" x14ac:dyDescent="0.25">
      <c r="A58" s="625" t="s">
        <v>218</v>
      </c>
      <c r="B58" s="626"/>
    </row>
    <row r="59" spans="1:2" ht="42.75" x14ac:dyDescent="0.25">
      <c r="A59" s="231" t="s">
        <v>219</v>
      </c>
      <c r="B59" s="243" t="s">
        <v>220</v>
      </c>
    </row>
    <row r="60" spans="1:2" ht="28.5" x14ac:dyDescent="0.25">
      <c r="A60" s="231" t="s">
        <v>221</v>
      </c>
      <c r="B60" s="243" t="s">
        <v>222</v>
      </c>
    </row>
    <row r="61" spans="1:2" ht="42.75" x14ac:dyDescent="0.25">
      <c r="A61" s="231" t="s">
        <v>133</v>
      </c>
      <c r="B61" s="243" t="s">
        <v>223</v>
      </c>
    </row>
    <row r="62" spans="1:2" ht="57" x14ac:dyDescent="0.25">
      <c r="A62" s="231" t="s">
        <v>146</v>
      </c>
      <c r="B62" s="237" t="s">
        <v>224</v>
      </c>
    </row>
    <row r="63" spans="1:2" ht="57" x14ac:dyDescent="0.25">
      <c r="A63" s="231" t="s">
        <v>148</v>
      </c>
      <c r="B63" s="237" t="s">
        <v>225</v>
      </c>
    </row>
    <row r="64" spans="1:2" ht="42.75" x14ac:dyDescent="0.25">
      <c r="A64" s="231" t="s">
        <v>226</v>
      </c>
      <c r="B64" s="243" t="s">
        <v>227</v>
      </c>
    </row>
    <row r="65" spans="1:2" ht="25.5" customHeight="1" x14ac:dyDescent="0.25">
      <c r="A65" s="619" t="s">
        <v>228</v>
      </c>
      <c r="B65" s="620"/>
    </row>
    <row r="66" spans="1:2" ht="23.1" customHeight="1" x14ac:dyDescent="0.25">
      <c r="A66" s="633" t="s">
        <v>229</v>
      </c>
      <c r="B66" s="634"/>
    </row>
    <row r="67" spans="1:2" ht="94.35" customHeight="1" x14ac:dyDescent="0.25">
      <c r="A67" s="635" t="s">
        <v>230</v>
      </c>
      <c r="B67" s="636"/>
    </row>
    <row r="68" spans="1:2" ht="39.75" customHeight="1" x14ac:dyDescent="0.25">
      <c r="A68" s="231" t="s">
        <v>231</v>
      </c>
      <c r="B68" s="244" t="s">
        <v>232</v>
      </c>
    </row>
    <row r="69" spans="1:2" ht="42.75" x14ac:dyDescent="0.25">
      <c r="A69" s="231" t="s">
        <v>233</v>
      </c>
      <c r="B69" s="245" t="s">
        <v>234</v>
      </c>
    </row>
    <row r="70" spans="1:2" ht="37.5" customHeight="1" x14ac:dyDescent="0.25">
      <c r="A70" s="240" t="s">
        <v>235</v>
      </c>
      <c r="B70" s="245" t="s">
        <v>236</v>
      </c>
    </row>
    <row r="71" spans="1:2" ht="37.5" customHeight="1" x14ac:dyDescent="0.25">
      <c r="A71" s="231" t="s">
        <v>237</v>
      </c>
      <c r="B71" s="245" t="s">
        <v>238</v>
      </c>
    </row>
    <row r="72" spans="1:2" ht="37.5" customHeight="1" x14ac:dyDescent="0.25">
      <c r="A72" s="240" t="s">
        <v>239</v>
      </c>
      <c r="B72" s="245" t="s">
        <v>240</v>
      </c>
    </row>
    <row r="73" spans="1:2" ht="25.5" customHeight="1" x14ac:dyDescent="0.25">
      <c r="A73" s="619" t="s">
        <v>241</v>
      </c>
      <c r="B73" s="620"/>
    </row>
    <row r="74" spans="1:2" ht="28.5" x14ac:dyDescent="0.25">
      <c r="A74" s="231" t="s">
        <v>242</v>
      </c>
      <c r="B74" s="243" t="s">
        <v>243</v>
      </c>
    </row>
    <row r="75" spans="1:2" ht="28.5" x14ac:dyDescent="0.25">
      <c r="A75" s="231" t="s">
        <v>244</v>
      </c>
      <c r="B75" s="243" t="s">
        <v>245</v>
      </c>
    </row>
    <row r="76" spans="1:2" ht="28.5" x14ac:dyDescent="0.25">
      <c r="A76" s="231" t="s">
        <v>246</v>
      </c>
      <c r="B76" s="243" t="s">
        <v>247</v>
      </c>
    </row>
    <row r="77" spans="1:2" ht="28.5" x14ac:dyDescent="0.25">
      <c r="A77" s="231" t="s">
        <v>248</v>
      </c>
      <c r="B77" s="243" t="s">
        <v>249</v>
      </c>
    </row>
    <row r="78" spans="1:2" ht="28.5" x14ac:dyDescent="0.25">
      <c r="A78" s="231" t="s">
        <v>250</v>
      </c>
      <c r="B78" s="243" t="s">
        <v>251</v>
      </c>
    </row>
    <row r="79" spans="1:2" ht="42.75" x14ac:dyDescent="0.25">
      <c r="A79" s="231" t="s">
        <v>252</v>
      </c>
      <c r="B79" s="243" t="s">
        <v>253</v>
      </c>
    </row>
    <row r="80" spans="1:2" ht="28.5" x14ac:dyDescent="0.25">
      <c r="A80" s="231" t="s">
        <v>254</v>
      </c>
      <c r="B80" s="243" t="s">
        <v>255</v>
      </c>
    </row>
    <row r="81" spans="1:2" ht="15" x14ac:dyDescent="0.25">
      <c r="A81" s="231" t="s">
        <v>256</v>
      </c>
      <c r="B81" s="243" t="s">
        <v>257</v>
      </c>
    </row>
    <row r="82" spans="1:2" ht="42.75" x14ac:dyDescent="0.25">
      <c r="A82" s="246" t="s">
        <v>258</v>
      </c>
      <c r="B82" s="243" t="s">
        <v>259</v>
      </c>
    </row>
    <row r="83" spans="1:2" ht="42.75" x14ac:dyDescent="0.25">
      <c r="A83" s="240" t="s">
        <v>260</v>
      </c>
      <c r="B83" s="243" t="s">
        <v>261</v>
      </c>
    </row>
    <row r="84" spans="1:2" ht="42.75" x14ac:dyDescent="0.25">
      <c r="A84" s="231" t="s">
        <v>262</v>
      </c>
      <c r="B84" s="243" t="s">
        <v>263</v>
      </c>
    </row>
    <row r="85" spans="1:2" ht="28.5" x14ac:dyDescent="0.25">
      <c r="A85" s="231" t="s">
        <v>165</v>
      </c>
      <c r="B85" s="243" t="s">
        <v>264</v>
      </c>
    </row>
    <row r="86" spans="1:2" ht="28.5" x14ac:dyDescent="0.25">
      <c r="A86" s="231" t="s">
        <v>265</v>
      </c>
      <c r="B86" s="243" t="s">
        <v>266</v>
      </c>
    </row>
    <row r="87" spans="1:2" ht="42.75" x14ac:dyDescent="0.25">
      <c r="A87" s="231" t="s">
        <v>267</v>
      </c>
      <c r="B87" s="243" t="s">
        <v>268</v>
      </c>
    </row>
    <row r="88" spans="1:2" ht="18.600000000000001" customHeight="1" x14ac:dyDescent="0.25">
      <c r="A88" s="619" t="s">
        <v>269</v>
      </c>
      <c r="B88" s="620"/>
    </row>
    <row r="89" spans="1:2" ht="28.5" x14ac:dyDescent="0.25">
      <c r="A89" s="247" t="s">
        <v>270</v>
      </c>
      <c r="B89" s="248" t="s">
        <v>271</v>
      </c>
    </row>
    <row r="90" spans="1:2" ht="15" x14ac:dyDescent="0.25">
      <c r="A90" s="247" t="s">
        <v>272</v>
      </c>
      <c r="B90" s="248" t="s">
        <v>273</v>
      </c>
    </row>
    <row r="91" spans="1:2" ht="15" x14ac:dyDescent="0.25">
      <c r="A91" s="247" t="s">
        <v>274</v>
      </c>
      <c r="B91" s="248" t="s">
        <v>275</v>
      </c>
    </row>
    <row r="92" spans="1:2" ht="15" x14ac:dyDescent="0.25">
      <c r="A92" s="247" t="s">
        <v>276</v>
      </c>
      <c r="B92" s="248" t="s">
        <v>277</v>
      </c>
    </row>
    <row r="93" spans="1:2" ht="15" x14ac:dyDescent="0.25">
      <c r="A93" s="629" t="s">
        <v>278</v>
      </c>
      <c r="B93" s="630"/>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60" customWidth="1"/>
    <col min="2" max="2" width="9.28515625" style="160" customWidth="1"/>
    <col min="3" max="3" width="5.7109375" style="160" customWidth="1"/>
    <col min="4" max="4" width="6.7109375" style="160" customWidth="1"/>
    <col min="5" max="5" width="5.7109375" style="160" customWidth="1"/>
    <col min="6" max="6" width="10.28515625" style="160" customWidth="1"/>
    <col min="7" max="7" width="2.140625" style="160" customWidth="1"/>
    <col min="8" max="8" width="18.7109375" style="160" customWidth="1"/>
    <col min="9" max="9" width="12.7109375" style="160" customWidth="1"/>
    <col min="10" max="10" width="6.7109375" style="160" customWidth="1"/>
    <col min="11" max="11" width="18.7109375" style="160" customWidth="1"/>
    <col min="12" max="12" width="25.7109375" style="160" customWidth="1"/>
    <col min="13" max="16384" width="8.7109375" style="160"/>
  </cols>
  <sheetData>
    <row r="1" spans="1:12" ht="18.75" customHeight="1" x14ac:dyDescent="0.25">
      <c r="A1" s="637"/>
      <c r="B1" s="638"/>
      <c r="C1" s="638"/>
      <c r="D1" s="638"/>
      <c r="E1" s="639"/>
      <c r="F1" s="646" t="s">
        <v>279</v>
      </c>
      <c r="G1" s="647"/>
      <c r="H1" s="647"/>
      <c r="I1" s="647"/>
      <c r="J1" s="647"/>
      <c r="K1" s="647"/>
      <c r="L1" s="159"/>
    </row>
    <row r="2" spans="1:12" ht="18.75" customHeight="1" x14ac:dyDescent="0.25">
      <c r="A2" s="640"/>
      <c r="B2" s="641"/>
      <c r="C2" s="641"/>
      <c r="D2" s="641"/>
      <c r="E2" s="642"/>
      <c r="F2" s="648"/>
      <c r="G2" s="649"/>
      <c r="H2" s="649"/>
      <c r="I2" s="649"/>
      <c r="J2" s="649"/>
      <c r="K2" s="649"/>
      <c r="L2" s="159"/>
    </row>
    <row r="3" spans="1:12" ht="18.75" customHeight="1" x14ac:dyDescent="0.25">
      <c r="A3" s="640"/>
      <c r="B3" s="641"/>
      <c r="C3" s="641"/>
      <c r="D3" s="641"/>
      <c r="E3" s="642"/>
      <c r="F3" s="646" t="s">
        <v>280</v>
      </c>
      <c r="G3" s="647"/>
      <c r="H3" s="647"/>
      <c r="I3" s="647"/>
      <c r="J3" s="647"/>
      <c r="K3" s="647"/>
      <c r="L3" s="159"/>
    </row>
    <row r="4" spans="1:12" ht="18.75" customHeight="1" x14ac:dyDescent="0.25">
      <c r="A4" s="643"/>
      <c r="B4" s="644"/>
      <c r="C4" s="644"/>
      <c r="D4" s="644"/>
      <c r="E4" s="645"/>
      <c r="F4" s="648"/>
      <c r="G4" s="649"/>
      <c r="H4" s="649"/>
      <c r="I4" s="649"/>
      <c r="J4" s="649"/>
      <c r="K4" s="649"/>
      <c r="L4" s="159"/>
    </row>
    <row r="5" spans="1:12" ht="15.75" customHeight="1" x14ac:dyDescent="0.25">
      <c r="A5" s="650" t="s">
        <v>281</v>
      </c>
      <c r="B5" s="651"/>
      <c r="C5" s="651"/>
      <c r="D5" s="651"/>
      <c r="E5" s="651"/>
      <c r="F5" s="651"/>
      <c r="G5" s="651"/>
      <c r="H5" s="651"/>
      <c r="I5" s="651"/>
      <c r="J5" s="651"/>
      <c r="K5" s="651"/>
      <c r="L5" s="652"/>
    </row>
    <row r="6" spans="1:12" ht="23.25" customHeight="1" x14ac:dyDescent="0.25">
      <c r="A6" s="650" t="s">
        <v>282</v>
      </c>
      <c r="B6" s="651"/>
      <c r="C6" s="653"/>
      <c r="D6" s="654" t="s">
        <v>12</v>
      </c>
      <c r="E6" s="655"/>
      <c r="F6" s="655"/>
      <c r="G6" s="655"/>
      <c r="H6" s="656"/>
      <c r="I6" s="650" t="s">
        <v>283</v>
      </c>
      <c r="J6" s="653"/>
      <c r="K6" s="654" t="s">
        <v>37</v>
      </c>
      <c r="L6" s="656"/>
    </row>
    <row r="7" spans="1:12" ht="17.850000000000001" customHeight="1" x14ac:dyDescent="0.25">
      <c r="A7" s="650" t="s">
        <v>284</v>
      </c>
      <c r="B7" s="651"/>
      <c r="C7" s="653"/>
      <c r="D7" s="654" t="s">
        <v>26</v>
      </c>
      <c r="E7" s="655"/>
      <c r="F7" s="655"/>
      <c r="G7" s="655"/>
      <c r="H7" s="656"/>
      <c r="I7" s="650" t="s">
        <v>98</v>
      </c>
      <c r="J7" s="653"/>
      <c r="K7" s="654" t="s">
        <v>15</v>
      </c>
      <c r="L7" s="656"/>
    </row>
    <row r="8" spans="1:12" ht="35.85" customHeight="1" x14ac:dyDescent="0.25">
      <c r="A8" s="650" t="s">
        <v>285</v>
      </c>
      <c r="B8" s="651"/>
      <c r="C8" s="653"/>
      <c r="D8" s="654" t="s">
        <v>63</v>
      </c>
      <c r="E8" s="655"/>
      <c r="F8" s="655"/>
      <c r="G8" s="655"/>
      <c r="H8" s="656"/>
      <c r="I8" s="650" t="s">
        <v>286</v>
      </c>
      <c r="J8" s="653"/>
      <c r="K8" s="654" t="s">
        <v>60</v>
      </c>
      <c r="L8" s="656"/>
    </row>
    <row r="9" spans="1:12" ht="15.75" customHeight="1" x14ac:dyDescent="0.25">
      <c r="A9" s="657" t="s">
        <v>287</v>
      </c>
      <c r="B9" s="658"/>
      <c r="C9" s="658"/>
      <c r="D9" s="658"/>
      <c r="E9" s="658"/>
      <c r="F9" s="658"/>
      <c r="G9" s="658"/>
      <c r="H9" s="658"/>
      <c r="I9" s="658"/>
      <c r="J9" s="658"/>
      <c r="K9" s="658"/>
      <c r="L9" s="659"/>
    </row>
    <row r="10" spans="1:12" ht="26.25" customHeight="1" x14ac:dyDescent="0.25">
      <c r="A10" s="668" t="s">
        <v>221</v>
      </c>
      <c r="B10" s="668"/>
      <c r="C10" s="668"/>
      <c r="D10" s="669"/>
      <c r="E10" s="670" t="str">
        <f>+ACTIVIDAD_1!B12</f>
        <v>Formular 9 acciones de transformación cultural que promuevan y garanticen el libre ejercicio de los derechos de las mujeres y la equidad de género a través de mecanismos de cambio cultural y comportamental desarrollados con las comunidades</v>
      </c>
      <c r="F10" s="670"/>
      <c r="G10" s="670"/>
      <c r="H10" s="670"/>
      <c r="I10" s="670"/>
      <c r="J10" s="670"/>
      <c r="K10" s="670"/>
      <c r="L10" s="670"/>
    </row>
    <row r="11" spans="1:12" ht="34.5" customHeight="1" x14ac:dyDescent="0.25">
      <c r="A11" s="660" t="s">
        <v>288</v>
      </c>
      <c r="B11" s="661"/>
      <c r="C11" s="661"/>
      <c r="D11" s="652"/>
      <c r="E11" s="662" t="str">
        <f>+ACTIVIDAD_1!I16</f>
        <v>Número de acciones de transformación cultural formuladas para la promoción y garantía del libre ejercicio de los derechos de las mujeres y la equidad de género.</v>
      </c>
      <c r="F11" s="663"/>
      <c r="G11" s="663"/>
      <c r="H11" s="663"/>
      <c r="I11" s="663"/>
      <c r="J11" s="663"/>
      <c r="K11" s="663"/>
      <c r="L11" s="664"/>
    </row>
    <row r="12" spans="1:12" ht="47.25" customHeight="1" x14ac:dyDescent="0.25">
      <c r="A12" s="650" t="s">
        <v>289</v>
      </c>
      <c r="B12" s="651"/>
      <c r="C12" s="651"/>
      <c r="D12" s="653"/>
      <c r="E12" s="665" t="s">
        <v>290</v>
      </c>
      <c r="F12" s="666"/>
      <c r="G12" s="666"/>
      <c r="H12" s="666"/>
      <c r="I12" s="666"/>
      <c r="J12" s="666"/>
      <c r="K12" s="666"/>
      <c r="L12" s="667"/>
    </row>
    <row r="13" spans="1:12" ht="28.5" customHeight="1" x14ac:dyDescent="0.25">
      <c r="A13" s="650" t="s">
        <v>291</v>
      </c>
      <c r="B13" s="651"/>
      <c r="C13" s="653"/>
      <c r="D13" s="654" t="s">
        <v>292</v>
      </c>
      <c r="E13" s="655"/>
      <c r="F13" s="655"/>
      <c r="G13" s="655"/>
      <c r="H13" s="656"/>
      <c r="I13" s="650" t="s">
        <v>293</v>
      </c>
      <c r="J13" s="653"/>
      <c r="K13" s="654" t="s">
        <v>18</v>
      </c>
      <c r="L13" s="656"/>
    </row>
    <row r="14" spans="1:12" ht="15.75" customHeight="1" x14ac:dyDescent="0.25">
      <c r="A14" s="650" t="s">
        <v>294</v>
      </c>
      <c r="B14" s="651"/>
      <c r="C14" s="651"/>
      <c r="D14" s="651"/>
      <c r="E14" s="651"/>
      <c r="F14" s="651"/>
      <c r="G14" s="651"/>
      <c r="H14" s="651"/>
      <c r="I14" s="651"/>
      <c r="J14" s="651"/>
      <c r="K14" s="651"/>
      <c r="L14" s="652"/>
    </row>
    <row r="15" spans="1:12" ht="25.5" customHeight="1" x14ac:dyDescent="0.25">
      <c r="A15" s="650" t="s">
        <v>295</v>
      </c>
      <c r="B15" s="651"/>
      <c r="C15" s="653"/>
      <c r="D15" s="654" t="s">
        <v>19</v>
      </c>
      <c r="E15" s="655"/>
      <c r="F15" s="655"/>
      <c r="G15" s="655"/>
      <c r="H15" s="656"/>
      <c r="I15" s="650" t="s">
        <v>296</v>
      </c>
      <c r="J15" s="653"/>
      <c r="K15" s="654" t="s">
        <v>20</v>
      </c>
      <c r="L15" s="656"/>
    </row>
    <row r="16" spans="1:12" ht="25.5" customHeight="1" x14ac:dyDescent="0.25">
      <c r="A16" s="650" t="s">
        <v>297</v>
      </c>
      <c r="B16" s="651"/>
      <c r="C16" s="653"/>
      <c r="D16" s="675">
        <f>+ACTIVIDAD_1!C37</f>
        <v>3</v>
      </c>
      <c r="E16" s="676"/>
      <c r="F16" s="676"/>
      <c r="G16" s="676"/>
      <c r="H16" s="677"/>
      <c r="I16" s="650" t="s">
        <v>161</v>
      </c>
      <c r="J16" s="653"/>
      <c r="K16" s="654" t="s">
        <v>21</v>
      </c>
      <c r="L16" s="656"/>
    </row>
    <row r="17" spans="1:12" ht="27.6" customHeight="1" x14ac:dyDescent="0.25">
      <c r="A17" s="650" t="s">
        <v>298</v>
      </c>
      <c r="B17" s="651"/>
      <c r="C17" s="653"/>
      <c r="D17" s="671" t="s">
        <v>299</v>
      </c>
      <c r="E17" s="655"/>
      <c r="F17" s="655"/>
      <c r="G17" s="655"/>
      <c r="H17" s="656"/>
      <c r="I17" s="672"/>
      <c r="J17" s="673"/>
      <c r="K17" s="673"/>
      <c r="L17" s="674"/>
    </row>
    <row r="18" spans="1:12" ht="12" customHeight="1" x14ac:dyDescent="0.25">
      <c r="A18" s="166" t="s">
        <v>300</v>
      </c>
      <c r="B18" s="166" t="s">
        <v>301</v>
      </c>
      <c r="C18" s="650" t="s">
        <v>302</v>
      </c>
      <c r="D18" s="651"/>
      <c r="E18" s="651"/>
      <c r="F18" s="651"/>
      <c r="G18" s="653"/>
      <c r="H18" s="650" t="s">
        <v>229</v>
      </c>
      <c r="I18" s="653"/>
      <c r="J18" s="650" t="s">
        <v>303</v>
      </c>
      <c r="K18" s="653"/>
      <c r="L18" s="166" t="s">
        <v>304</v>
      </c>
    </row>
    <row r="19" spans="1:12" ht="188.1" customHeight="1" x14ac:dyDescent="0.25">
      <c r="A19" s="161">
        <v>1</v>
      </c>
      <c r="B19" s="162" t="s">
        <v>305</v>
      </c>
      <c r="C19" s="654" t="s">
        <v>306</v>
      </c>
      <c r="D19" s="655"/>
      <c r="E19" s="655"/>
      <c r="F19" s="655"/>
      <c r="G19" s="656"/>
      <c r="H19" s="654" t="s">
        <v>307</v>
      </c>
      <c r="I19" s="656"/>
      <c r="J19" s="672" t="s">
        <v>22</v>
      </c>
      <c r="K19" s="674"/>
      <c r="L19" s="162" t="s">
        <v>308</v>
      </c>
    </row>
    <row r="20" spans="1:12" ht="34.35" customHeight="1" x14ac:dyDescent="0.25">
      <c r="A20" s="161">
        <v>2</v>
      </c>
      <c r="B20" s="162"/>
      <c r="C20" s="654"/>
      <c r="D20" s="655"/>
      <c r="E20" s="655"/>
      <c r="F20" s="655"/>
      <c r="G20" s="656"/>
      <c r="H20" s="654"/>
      <c r="I20" s="656"/>
      <c r="J20" s="672"/>
      <c r="K20" s="674"/>
      <c r="L20" s="162"/>
    </row>
    <row r="21" spans="1:12" ht="34.35" customHeight="1" x14ac:dyDescent="0.25">
      <c r="A21" s="161">
        <v>3</v>
      </c>
      <c r="B21" s="162"/>
      <c r="C21" s="654"/>
      <c r="D21" s="655"/>
      <c r="E21" s="655"/>
      <c r="F21" s="655"/>
      <c r="G21" s="656"/>
      <c r="H21" s="654"/>
      <c r="I21" s="656"/>
      <c r="J21" s="672"/>
      <c r="K21" s="674"/>
      <c r="L21" s="162"/>
    </row>
    <row r="22" spans="1:12" ht="34.35" customHeight="1" x14ac:dyDescent="0.25">
      <c r="A22" s="161">
        <v>4</v>
      </c>
      <c r="B22" s="169"/>
      <c r="C22" s="654"/>
      <c r="D22" s="655"/>
      <c r="E22" s="655"/>
      <c r="F22" s="655"/>
      <c r="G22" s="656"/>
      <c r="H22" s="654"/>
      <c r="I22" s="656"/>
      <c r="J22" s="672"/>
      <c r="K22" s="674"/>
      <c r="L22" s="162"/>
    </row>
    <row r="23" spans="1:12" ht="25.5" customHeight="1" x14ac:dyDescent="0.25">
      <c r="A23" s="166" t="s">
        <v>300</v>
      </c>
      <c r="B23" s="650" t="s">
        <v>309</v>
      </c>
      <c r="C23" s="651"/>
      <c r="D23" s="651"/>
      <c r="E23" s="651"/>
      <c r="F23" s="651"/>
      <c r="G23" s="651"/>
      <c r="H23" s="651"/>
      <c r="I23" s="651"/>
      <c r="J23" s="651"/>
      <c r="K23" s="653"/>
      <c r="L23" s="166" t="s">
        <v>310</v>
      </c>
    </row>
    <row r="24" spans="1:12" ht="28.35" customHeight="1" x14ac:dyDescent="0.25">
      <c r="A24" s="161">
        <v>1</v>
      </c>
      <c r="B24" s="684" t="s">
        <v>311</v>
      </c>
      <c r="C24" s="655"/>
      <c r="D24" s="655"/>
      <c r="E24" s="655"/>
      <c r="F24" s="655"/>
      <c r="G24" s="655"/>
      <c r="H24" s="655"/>
      <c r="I24" s="655"/>
      <c r="J24" s="655"/>
      <c r="K24" s="656"/>
      <c r="L24" s="162" t="s">
        <v>22</v>
      </c>
    </row>
    <row r="25" spans="1:12" ht="15.75" customHeight="1" x14ac:dyDescent="0.25">
      <c r="A25" s="650" t="s">
        <v>312</v>
      </c>
      <c r="B25" s="651"/>
      <c r="C25" s="651"/>
      <c r="D25" s="658"/>
      <c r="E25" s="658"/>
      <c r="F25" s="658"/>
      <c r="G25" s="658"/>
      <c r="H25" s="658"/>
      <c r="I25" s="658"/>
      <c r="J25" s="658"/>
      <c r="K25" s="658"/>
      <c r="L25" s="678"/>
    </row>
    <row r="26" spans="1:12" ht="26.25" customHeight="1" x14ac:dyDescent="0.25">
      <c r="A26" s="650" t="s">
        <v>313</v>
      </c>
      <c r="B26" s="651"/>
      <c r="C26" s="651"/>
      <c r="D26" s="680">
        <v>3</v>
      </c>
      <c r="E26" s="680"/>
      <c r="F26" s="679" t="s">
        <v>314</v>
      </c>
      <c r="G26" s="679"/>
      <c r="H26" s="189">
        <v>2024</v>
      </c>
      <c r="I26" s="679" t="s">
        <v>315</v>
      </c>
      <c r="J26" s="679"/>
      <c r="K26" s="685" t="s">
        <v>316</v>
      </c>
      <c r="L26" s="686"/>
    </row>
    <row r="27" spans="1:12" ht="26.25" customHeight="1" x14ac:dyDescent="0.25">
      <c r="A27" s="650" t="s">
        <v>317</v>
      </c>
      <c r="B27" s="651"/>
      <c r="C27" s="651"/>
      <c r="D27" s="680" t="s">
        <v>318</v>
      </c>
      <c r="E27" s="680"/>
      <c r="F27" s="680"/>
      <c r="G27" s="680"/>
      <c r="H27" s="680"/>
      <c r="I27" s="680"/>
      <c r="J27" s="680"/>
      <c r="K27" s="680"/>
      <c r="L27" s="680"/>
    </row>
    <row r="28" spans="1:12" ht="242.1" customHeight="1" x14ac:dyDescent="0.25">
      <c r="A28" s="650" t="s">
        <v>319</v>
      </c>
      <c r="B28" s="651"/>
      <c r="C28" s="653"/>
      <c r="D28" s="681" t="s">
        <v>320</v>
      </c>
      <c r="E28" s="682"/>
      <c r="F28" s="682"/>
      <c r="G28" s="682"/>
      <c r="H28" s="682"/>
      <c r="I28" s="682"/>
      <c r="J28" s="682"/>
      <c r="K28" s="682"/>
      <c r="L28" s="683"/>
    </row>
    <row r="29" spans="1:12" ht="28.5" customHeight="1" x14ac:dyDescent="0.25">
      <c r="A29" s="650" t="s">
        <v>321</v>
      </c>
      <c r="B29" s="651"/>
      <c r="C29" s="653"/>
      <c r="D29" s="654" t="s">
        <v>322</v>
      </c>
      <c r="E29" s="655"/>
      <c r="F29" s="655"/>
      <c r="G29" s="655"/>
      <c r="H29" s="655"/>
      <c r="I29" s="655"/>
      <c r="J29" s="655"/>
      <c r="K29" s="655"/>
      <c r="L29" s="656"/>
    </row>
  </sheetData>
  <mergeCells count="68">
    <mergeCell ref="C20:G20"/>
    <mergeCell ref="H20:I20"/>
    <mergeCell ref="J20:K20"/>
    <mergeCell ref="C21:G21"/>
    <mergeCell ref="H21:I21"/>
    <mergeCell ref="J21:K21"/>
    <mergeCell ref="C18:G18"/>
    <mergeCell ref="H18:I18"/>
    <mergeCell ref="J18:K18"/>
    <mergeCell ref="C19:G19"/>
    <mergeCell ref="H19:I19"/>
    <mergeCell ref="J19:K19"/>
    <mergeCell ref="C22:G22"/>
    <mergeCell ref="H22:I22"/>
    <mergeCell ref="J22:K22"/>
    <mergeCell ref="A28:C28"/>
    <mergeCell ref="D28:L28"/>
    <mergeCell ref="B24:K24"/>
    <mergeCell ref="F26:G26"/>
    <mergeCell ref="D26:E26"/>
    <mergeCell ref="B23:K23"/>
    <mergeCell ref="K26:L26"/>
    <mergeCell ref="A29:C29"/>
    <mergeCell ref="D29:L29"/>
    <mergeCell ref="A25:L25"/>
    <mergeCell ref="A26:C26"/>
    <mergeCell ref="I26:J26"/>
    <mergeCell ref="A27:C27"/>
    <mergeCell ref="D27:L27"/>
    <mergeCell ref="K15:L15"/>
    <mergeCell ref="A17:C17"/>
    <mergeCell ref="D17:H17"/>
    <mergeCell ref="I17:L17"/>
    <mergeCell ref="A16:C16"/>
    <mergeCell ref="D16:H16"/>
    <mergeCell ref="I16:J16"/>
    <mergeCell ref="K16:L16"/>
    <mergeCell ref="A15:C15"/>
    <mergeCell ref="D15:H15"/>
    <mergeCell ref="I15:J15"/>
    <mergeCell ref="A9:L9"/>
    <mergeCell ref="A11:D11"/>
    <mergeCell ref="E11:L11"/>
    <mergeCell ref="A12:D12"/>
    <mergeCell ref="E12:L12"/>
    <mergeCell ref="A10:D10"/>
    <mergeCell ref="E10:L10"/>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60" customWidth="1"/>
    <col min="2" max="2" width="9.28515625" style="160" customWidth="1"/>
    <col min="3" max="3" width="5.7109375" style="160" customWidth="1"/>
    <col min="4" max="4" width="6.7109375" style="160" customWidth="1"/>
    <col min="5" max="5" width="5.7109375" style="160" customWidth="1"/>
    <col min="6" max="6" width="10.28515625" style="160" customWidth="1"/>
    <col min="7" max="7" width="2.140625" style="160" customWidth="1"/>
    <col min="8" max="8" width="18.7109375" style="160" customWidth="1"/>
    <col min="9" max="9" width="12.7109375" style="160" customWidth="1"/>
    <col min="10" max="10" width="6.7109375" style="160" customWidth="1"/>
    <col min="11" max="11" width="18.7109375" style="160" customWidth="1"/>
    <col min="12" max="12" width="25.7109375" style="160" customWidth="1"/>
    <col min="13" max="16384" width="8.7109375" style="160"/>
  </cols>
  <sheetData>
    <row r="1" spans="1:12" ht="18.75" customHeight="1" x14ac:dyDescent="0.25">
      <c r="A1" s="637"/>
      <c r="B1" s="638"/>
      <c r="C1" s="638"/>
      <c r="D1" s="638"/>
      <c r="E1" s="639"/>
      <c r="F1" s="646" t="s">
        <v>279</v>
      </c>
      <c r="G1" s="647"/>
      <c r="H1" s="647"/>
      <c r="I1" s="647"/>
      <c r="J1" s="647"/>
      <c r="K1" s="647"/>
      <c r="L1" s="159"/>
    </row>
    <row r="2" spans="1:12" ht="18.75" customHeight="1" x14ac:dyDescent="0.25">
      <c r="A2" s="640"/>
      <c r="B2" s="641"/>
      <c r="C2" s="641"/>
      <c r="D2" s="641"/>
      <c r="E2" s="642"/>
      <c r="F2" s="648"/>
      <c r="G2" s="649"/>
      <c r="H2" s="649"/>
      <c r="I2" s="649"/>
      <c r="J2" s="649"/>
      <c r="K2" s="649"/>
      <c r="L2" s="159"/>
    </row>
    <row r="3" spans="1:12" ht="18.75" customHeight="1" x14ac:dyDescent="0.25">
      <c r="A3" s="640"/>
      <c r="B3" s="641"/>
      <c r="C3" s="641"/>
      <c r="D3" s="641"/>
      <c r="E3" s="642"/>
      <c r="F3" s="646" t="s">
        <v>280</v>
      </c>
      <c r="G3" s="647"/>
      <c r="H3" s="647"/>
      <c r="I3" s="647"/>
      <c r="J3" s="647"/>
      <c r="K3" s="647"/>
      <c r="L3" s="159"/>
    </row>
    <row r="4" spans="1:12" ht="18.75" customHeight="1" x14ac:dyDescent="0.25">
      <c r="A4" s="643"/>
      <c r="B4" s="644"/>
      <c r="C4" s="644"/>
      <c r="D4" s="644"/>
      <c r="E4" s="645"/>
      <c r="F4" s="648"/>
      <c r="G4" s="649"/>
      <c r="H4" s="649"/>
      <c r="I4" s="649"/>
      <c r="J4" s="649"/>
      <c r="K4" s="649"/>
      <c r="L4" s="159"/>
    </row>
    <row r="5" spans="1:12" ht="15.75" customHeight="1" x14ac:dyDescent="0.25">
      <c r="A5" s="650" t="s">
        <v>281</v>
      </c>
      <c r="B5" s="651"/>
      <c r="C5" s="651"/>
      <c r="D5" s="651"/>
      <c r="E5" s="651"/>
      <c r="F5" s="651"/>
      <c r="G5" s="651"/>
      <c r="H5" s="651"/>
      <c r="I5" s="651"/>
      <c r="J5" s="651"/>
      <c r="K5" s="651"/>
      <c r="L5" s="652"/>
    </row>
    <row r="6" spans="1:12" ht="23.25" customHeight="1" x14ac:dyDescent="0.25">
      <c r="A6" s="650" t="s">
        <v>282</v>
      </c>
      <c r="B6" s="651"/>
      <c r="C6" s="653"/>
      <c r="D6" s="654" t="s">
        <v>12</v>
      </c>
      <c r="E6" s="655"/>
      <c r="F6" s="655"/>
      <c r="G6" s="655"/>
      <c r="H6" s="656"/>
      <c r="I6" s="650" t="s">
        <v>283</v>
      </c>
      <c r="J6" s="653"/>
      <c r="K6" s="654" t="s">
        <v>37</v>
      </c>
      <c r="L6" s="656"/>
    </row>
    <row r="7" spans="1:12" ht="17.850000000000001" customHeight="1" x14ac:dyDescent="0.25">
      <c r="A7" s="650" t="s">
        <v>284</v>
      </c>
      <c r="B7" s="651"/>
      <c r="C7" s="653"/>
      <c r="D7" s="654" t="s">
        <v>26</v>
      </c>
      <c r="E7" s="655"/>
      <c r="F7" s="655"/>
      <c r="G7" s="655"/>
      <c r="H7" s="656"/>
      <c r="I7" s="650" t="s">
        <v>98</v>
      </c>
      <c r="J7" s="653"/>
      <c r="K7" s="654" t="s">
        <v>15</v>
      </c>
      <c r="L7" s="656"/>
    </row>
    <row r="8" spans="1:12" ht="35.85" customHeight="1" x14ac:dyDescent="0.25">
      <c r="A8" s="650" t="s">
        <v>285</v>
      </c>
      <c r="B8" s="651"/>
      <c r="C8" s="653"/>
      <c r="D8" s="654" t="s">
        <v>63</v>
      </c>
      <c r="E8" s="655"/>
      <c r="F8" s="655"/>
      <c r="G8" s="655"/>
      <c r="H8" s="656"/>
      <c r="I8" s="650" t="s">
        <v>286</v>
      </c>
      <c r="J8" s="653"/>
      <c r="K8" s="654" t="s">
        <v>60</v>
      </c>
      <c r="L8" s="656"/>
    </row>
    <row r="9" spans="1:12" ht="15.75" customHeight="1" x14ac:dyDescent="0.25">
      <c r="A9" s="657" t="s">
        <v>287</v>
      </c>
      <c r="B9" s="658"/>
      <c r="C9" s="658"/>
      <c r="D9" s="658"/>
      <c r="E9" s="658"/>
      <c r="F9" s="658"/>
      <c r="G9" s="658"/>
      <c r="H9" s="658"/>
      <c r="I9" s="658"/>
      <c r="J9" s="658"/>
      <c r="K9" s="658"/>
      <c r="L9" s="659"/>
    </row>
    <row r="10" spans="1:12" ht="28.5" customHeight="1" x14ac:dyDescent="0.25">
      <c r="A10" s="668" t="s">
        <v>221</v>
      </c>
      <c r="B10" s="668"/>
      <c r="C10" s="668"/>
      <c r="D10" s="668"/>
      <c r="E10" s="691" t="str">
        <f>+ACTIVIDAD_2!B12</f>
        <v>Apoyar 5 ejercicios de transversalización del enfoque de transformación cultural y derechos humanos de las mujeres, a otras dependencias de la Secretaria de la Mujer y entidades del distrito.</v>
      </c>
      <c r="F10" s="691"/>
      <c r="G10" s="691"/>
      <c r="H10" s="691"/>
      <c r="I10" s="691"/>
      <c r="J10" s="691"/>
      <c r="K10" s="691"/>
      <c r="L10" s="691"/>
    </row>
    <row r="11" spans="1:12" ht="34.5" customHeight="1" x14ac:dyDescent="0.25">
      <c r="A11" s="660" t="s">
        <v>288</v>
      </c>
      <c r="B11" s="661"/>
      <c r="C11" s="661"/>
      <c r="D11" s="652"/>
      <c r="E11" s="662" t="str">
        <f>+ACTIVIDAD_2!I16</f>
        <v>Número de ejercicios de transversalización del enfoque de transformación cultural y derechos humanos de las mujeres apoyados en otras dependencias y entidades del distrito.</v>
      </c>
      <c r="F11" s="663"/>
      <c r="G11" s="663"/>
      <c r="H11" s="663"/>
      <c r="I11" s="663"/>
      <c r="J11" s="663"/>
      <c r="K11" s="663"/>
      <c r="L11" s="664"/>
    </row>
    <row r="12" spans="1:12" ht="47.25" customHeight="1" x14ac:dyDescent="0.25">
      <c r="A12" s="650" t="s">
        <v>289</v>
      </c>
      <c r="B12" s="651"/>
      <c r="C12" s="651"/>
      <c r="D12" s="653"/>
      <c r="E12" s="665" t="s">
        <v>323</v>
      </c>
      <c r="F12" s="666"/>
      <c r="G12" s="666"/>
      <c r="H12" s="666"/>
      <c r="I12" s="666"/>
      <c r="J12" s="666"/>
      <c r="K12" s="666"/>
      <c r="L12" s="667"/>
    </row>
    <row r="13" spans="1:12" ht="28.5" customHeight="1" x14ac:dyDescent="0.25">
      <c r="A13" s="650" t="s">
        <v>291</v>
      </c>
      <c r="B13" s="651"/>
      <c r="C13" s="653"/>
      <c r="D13" s="654" t="s">
        <v>292</v>
      </c>
      <c r="E13" s="655"/>
      <c r="F13" s="655"/>
      <c r="G13" s="655"/>
      <c r="H13" s="656"/>
      <c r="I13" s="650" t="s">
        <v>293</v>
      </c>
      <c r="J13" s="653"/>
      <c r="K13" s="654" t="s">
        <v>61</v>
      </c>
      <c r="L13" s="656"/>
    </row>
    <row r="14" spans="1:12" ht="15.75" customHeight="1" x14ac:dyDescent="0.25">
      <c r="A14" s="650" t="s">
        <v>294</v>
      </c>
      <c r="B14" s="651"/>
      <c r="C14" s="651"/>
      <c r="D14" s="651"/>
      <c r="E14" s="651"/>
      <c r="F14" s="651"/>
      <c r="G14" s="651"/>
      <c r="H14" s="651"/>
      <c r="I14" s="651"/>
      <c r="J14" s="651"/>
      <c r="K14" s="651"/>
      <c r="L14" s="652"/>
    </row>
    <row r="15" spans="1:12" ht="25.5" customHeight="1" x14ac:dyDescent="0.25">
      <c r="A15" s="650" t="s">
        <v>295</v>
      </c>
      <c r="B15" s="651"/>
      <c r="C15" s="653"/>
      <c r="D15" s="654" t="s">
        <v>19</v>
      </c>
      <c r="E15" s="655"/>
      <c r="F15" s="655"/>
      <c r="G15" s="655"/>
      <c r="H15" s="656"/>
      <c r="I15" s="650" t="s">
        <v>296</v>
      </c>
      <c r="J15" s="653"/>
      <c r="K15" s="654" t="s">
        <v>20</v>
      </c>
      <c r="L15" s="656"/>
    </row>
    <row r="16" spans="1:12" ht="25.5" customHeight="1" x14ac:dyDescent="0.25">
      <c r="A16" s="650" t="s">
        <v>297</v>
      </c>
      <c r="B16" s="651"/>
      <c r="C16" s="653"/>
      <c r="D16" s="675">
        <f>+ACTIVIDAD_2!C37</f>
        <v>2</v>
      </c>
      <c r="E16" s="676"/>
      <c r="F16" s="676"/>
      <c r="G16" s="676"/>
      <c r="H16" s="677"/>
      <c r="I16" s="650" t="s">
        <v>161</v>
      </c>
      <c r="J16" s="653"/>
      <c r="K16" s="654" t="s">
        <v>21</v>
      </c>
      <c r="L16" s="656"/>
    </row>
    <row r="17" spans="1:12" ht="27.6" customHeight="1" x14ac:dyDescent="0.25">
      <c r="A17" s="650" t="s">
        <v>298</v>
      </c>
      <c r="B17" s="651"/>
      <c r="C17" s="653"/>
      <c r="D17" s="654" t="s">
        <v>324</v>
      </c>
      <c r="E17" s="655"/>
      <c r="F17" s="655"/>
      <c r="G17" s="655"/>
      <c r="H17" s="656"/>
      <c r="I17" s="672"/>
      <c r="J17" s="673"/>
      <c r="K17" s="673"/>
      <c r="L17" s="674"/>
    </row>
    <row r="18" spans="1:12" ht="12" customHeight="1" x14ac:dyDescent="0.25">
      <c r="A18" s="166" t="s">
        <v>300</v>
      </c>
      <c r="B18" s="166" t="s">
        <v>301</v>
      </c>
      <c r="C18" s="650" t="s">
        <v>302</v>
      </c>
      <c r="D18" s="651"/>
      <c r="E18" s="651"/>
      <c r="F18" s="651"/>
      <c r="G18" s="653"/>
      <c r="H18" s="650" t="s">
        <v>229</v>
      </c>
      <c r="I18" s="653"/>
      <c r="J18" s="650" t="s">
        <v>303</v>
      </c>
      <c r="K18" s="653"/>
      <c r="L18" s="166" t="s">
        <v>304</v>
      </c>
    </row>
    <row r="19" spans="1:12" ht="69.95" customHeight="1" x14ac:dyDescent="0.25">
      <c r="A19" s="161">
        <v>1</v>
      </c>
      <c r="B19" s="162" t="s">
        <v>292</v>
      </c>
      <c r="C19" s="654" t="s">
        <v>325</v>
      </c>
      <c r="D19" s="655"/>
      <c r="E19" s="655"/>
      <c r="F19" s="655"/>
      <c r="G19" s="656"/>
      <c r="H19" s="654" t="s">
        <v>326</v>
      </c>
      <c r="I19" s="656"/>
      <c r="J19" s="672" t="s">
        <v>22</v>
      </c>
      <c r="K19" s="674"/>
      <c r="L19" s="162" t="s">
        <v>327</v>
      </c>
    </row>
    <row r="20" spans="1:12" ht="34.35" customHeight="1" x14ac:dyDescent="0.25">
      <c r="A20" s="161">
        <v>2</v>
      </c>
      <c r="B20" s="162" t="s">
        <v>292</v>
      </c>
      <c r="C20" s="654"/>
      <c r="D20" s="655"/>
      <c r="E20" s="655"/>
      <c r="F20" s="655"/>
      <c r="G20" s="656"/>
      <c r="H20" s="654"/>
      <c r="I20" s="656"/>
      <c r="J20" s="672"/>
      <c r="K20" s="674"/>
      <c r="L20" s="162"/>
    </row>
    <row r="21" spans="1:12" ht="34.35" customHeight="1" x14ac:dyDescent="0.25">
      <c r="A21" s="161">
        <v>3</v>
      </c>
      <c r="B21" s="162" t="s">
        <v>292</v>
      </c>
      <c r="C21" s="654"/>
      <c r="D21" s="655"/>
      <c r="E21" s="655"/>
      <c r="F21" s="655"/>
      <c r="G21" s="656"/>
      <c r="H21" s="654"/>
      <c r="I21" s="656"/>
      <c r="J21" s="672"/>
      <c r="K21" s="674"/>
      <c r="L21" s="162"/>
    </row>
    <row r="22" spans="1:12" ht="25.5" customHeight="1" x14ac:dyDescent="0.25">
      <c r="A22" s="166" t="s">
        <v>300</v>
      </c>
      <c r="B22" s="650" t="s">
        <v>309</v>
      </c>
      <c r="C22" s="651"/>
      <c r="D22" s="651"/>
      <c r="E22" s="651"/>
      <c r="F22" s="651"/>
      <c r="G22" s="651"/>
      <c r="H22" s="651"/>
      <c r="I22" s="651"/>
      <c r="J22" s="651"/>
      <c r="K22" s="653"/>
      <c r="L22" s="166" t="s">
        <v>310</v>
      </c>
    </row>
    <row r="23" spans="1:12" ht="28.35" customHeight="1" x14ac:dyDescent="0.25">
      <c r="A23" s="161">
        <v>1</v>
      </c>
      <c r="B23" s="654" t="s">
        <v>328</v>
      </c>
      <c r="C23" s="655"/>
      <c r="D23" s="655"/>
      <c r="E23" s="655"/>
      <c r="F23" s="655"/>
      <c r="G23" s="655"/>
      <c r="H23" s="655"/>
      <c r="I23" s="655"/>
      <c r="J23" s="655"/>
      <c r="K23" s="656"/>
      <c r="L23" s="162" t="s">
        <v>22</v>
      </c>
    </row>
    <row r="24" spans="1:12" ht="15.75" customHeight="1" x14ac:dyDescent="0.25">
      <c r="A24" s="650" t="s">
        <v>312</v>
      </c>
      <c r="B24" s="651"/>
      <c r="C24" s="651"/>
      <c r="D24" s="651"/>
      <c r="E24" s="651"/>
      <c r="F24" s="658"/>
      <c r="G24" s="658"/>
      <c r="H24" s="651"/>
      <c r="I24" s="658"/>
      <c r="J24" s="658"/>
      <c r="K24" s="658"/>
      <c r="L24" s="678"/>
    </row>
    <row r="25" spans="1:12" ht="39" customHeight="1" x14ac:dyDescent="0.25">
      <c r="A25" s="650" t="s">
        <v>313</v>
      </c>
      <c r="B25" s="651"/>
      <c r="C25" s="653"/>
      <c r="D25" s="654">
        <v>0</v>
      </c>
      <c r="E25" s="655"/>
      <c r="F25" s="668" t="s">
        <v>314</v>
      </c>
      <c r="G25" s="668"/>
      <c r="H25" s="186">
        <v>2024</v>
      </c>
      <c r="I25" s="668" t="s">
        <v>315</v>
      </c>
      <c r="J25" s="668"/>
      <c r="K25" s="690" t="s">
        <v>329</v>
      </c>
      <c r="L25" s="690"/>
    </row>
    <row r="26" spans="1:12" ht="33.6" customHeight="1" x14ac:dyDescent="0.25">
      <c r="A26" s="650" t="s">
        <v>317</v>
      </c>
      <c r="B26" s="651"/>
      <c r="C26" s="653"/>
      <c r="D26" s="665" t="s">
        <v>330</v>
      </c>
      <c r="E26" s="666"/>
      <c r="F26" s="663"/>
      <c r="G26" s="663"/>
      <c r="H26" s="666"/>
      <c r="I26" s="663"/>
      <c r="J26" s="663"/>
      <c r="K26" s="663"/>
      <c r="L26" s="664"/>
    </row>
    <row r="27" spans="1:12" ht="86.45" customHeight="1" x14ac:dyDescent="0.25">
      <c r="A27" s="650" t="s">
        <v>319</v>
      </c>
      <c r="B27" s="651"/>
      <c r="C27" s="653"/>
      <c r="D27" s="687" t="s">
        <v>331</v>
      </c>
      <c r="E27" s="688"/>
      <c r="F27" s="688"/>
      <c r="G27" s="688"/>
      <c r="H27" s="688"/>
      <c r="I27" s="688"/>
      <c r="J27" s="688"/>
      <c r="K27" s="688"/>
      <c r="L27" s="689"/>
    </row>
    <row r="28" spans="1:12" ht="17.850000000000001" customHeight="1" x14ac:dyDescent="0.25">
      <c r="A28" s="650" t="s">
        <v>321</v>
      </c>
      <c r="B28" s="651"/>
      <c r="C28" s="653"/>
      <c r="D28" s="654"/>
      <c r="E28" s="655"/>
      <c r="F28" s="655"/>
      <c r="G28" s="655"/>
      <c r="H28" s="655"/>
      <c r="I28" s="655"/>
      <c r="J28" s="655"/>
      <c r="K28" s="655"/>
      <c r="L28" s="65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197" customWidth="1"/>
    <col min="2" max="2" width="9.28515625" style="197" customWidth="1"/>
    <col min="3" max="3" width="5.7109375" style="197" customWidth="1"/>
    <col min="4" max="4" width="6.7109375" style="197" customWidth="1"/>
    <col min="5" max="5" width="5.7109375" style="197" customWidth="1"/>
    <col min="6" max="6" width="10.28515625" style="197" customWidth="1"/>
    <col min="7" max="7" width="2.140625" style="197" customWidth="1"/>
    <col min="8" max="8" width="18.7109375" style="197" customWidth="1"/>
    <col min="9" max="9" width="12.7109375" style="197" customWidth="1"/>
    <col min="10" max="10" width="6.7109375" style="197" customWidth="1"/>
    <col min="11" max="11" width="18.7109375" style="197" customWidth="1"/>
    <col min="12" max="12" width="25.7109375" style="197" customWidth="1"/>
    <col min="13" max="16384" width="8.7109375" style="197"/>
  </cols>
  <sheetData>
    <row r="1" spans="1:12" ht="18.75" customHeight="1" x14ac:dyDescent="0.25">
      <c r="A1" s="637"/>
      <c r="B1" s="638"/>
      <c r="C1" s="638"/>
      <c r="D1" s="638"/>
      <c r="E1" s="639"/>
      <c r="F1" s="646" t="s">
        <v>279</v>
      </c>
      <c r="G1" s="647"/>
      <c r="H1" s="647"/>
      <c r="I1" s="647"/>
      <c r="J1" s="647"/>
      <c r="K1" s="647"/>
      <c r="L1" s="159"/>
    </row>
    <row r="2" spans="1:12" ht="18.75" customHeight="1" x14ac:dyDescent="0.25">
      <c r="A2" s="640"/>
      <c r="B2" s="641"/>
      <c r="C2" s="641"/>
      <c r="D2" s="641"/>
      <c r="E2" s="642"/>
      <c r="F2" s="648"/>
      <c r="G2" s="649"/>
      <c r="H2" s="649"/>
      <c r="I2" s="649"/>
      <c r="J2" s="649"/>
      <c r="K2" s="649"/>
      <c r="L2" s="159"/>
    </row>
    <row r="3" spans="1:12" ht="18.75" customHeight="1" x14ac:dyDescent="0.25">
      <c r="A3" s="640"/>
      <c r="B3" s="641"/>
      <c r="C3" s="641"/>
      <c r="D3" s="641"/>
      <c r="E3" s="642"/>
      <c r="F3" s="646" t="s">
        <v>280</v>
      </c>
      <c r="G3" s="647"/>
      <c r="H3" s="647"/>
      <c r="I3" s="647"/>
      <c r="J3" s="647"/>
      <c r="K3" s="647"/>
      <c r="L3" s="159"/>
    </row>
    <row r="4" spans="1:12" ht="18.75" customHeight="1" x14ac:dyDescent="0.25">
      <c r="A4" s="643"/>
      <c r="B4" s="644"/>
      <c r="C4" s="644"/>
      <c r="D4" s="644"/>
      <c r="E4" s="645"/>
      <c r="F4" s="648"/>
      <c r="G4" s="649"/>
      <c r="H4" s="649"/>
      <c r="I4" s="649"/>
      <c r="J4" s="649"/>
      <c r="K4" s="649"/>
      <c r="L4" s="159"/>
    </row>
    <row r="5" spans="1:12" ht="15.75" customHeight="1" x14ac:dyDescent="0.25">
      <c r="A5" s="650" t="s">
        <v>281</v>
      </c>
      <c r="B5" s="651"/>
      <c r="C5" s="651"/>
      <c r="D5" s="651"/>
      <c r="E5" s="651"/>
      <c r="F5" s="651"/>
      <c r="G5" s="651"/>
      <c r="H5" s="651"/>
      <c r="I5" s="651"/>
      <c r="J5" s="651"/>
      <c r="K5" s="651"/>
      <c r="L5" s="652"/>
    </row>
    <row r="6" spans="1:12" ht="23.25" customHeight="1" x14ac:dyDescent="0.25">
      <c r="A6" s="650" t="s">
        <v>282</v>
      </c>
      <c r="B6" s="651"/>
      <c r="C6" s="653"/>
      <c r="D6" s="654" t="s">
        <v>12</v>
      </c>
      <c r="E6" s="655"/>
      <c r="F6" s="655"/>
      <c r="G6" s="655"/>
      <c r="H6" s="656"/>
      <c r="I6" s="650" t="s">
        <v>283</v>
      </c>
      <c r="J6" s="653"/>
      <c r="K6" s="654" t="s">
        <v>37</v>
      </c>
      <c r="L6" s="656"/>
    </row>
    <row r="7" spans="1:12" ht="17.850000000000001" customHeight="1" x14ac:dyDescent="0.25">
      <c r="A7" s="650" t="s">
        <v>284</v>
      </c>
      <c r="B7" s="651"/>
      <c r="C7" s="653"/>
      <c r="D7" s="654" t="s">
        <v>26</v>
      </c>
      <c r="E7" s="655"/>
      <c r="F7" s="655"/>
      <c r="G7" s="655"/>
      <c r="H7" s="656"/>
      <c r="I7" s="650" t="s">
        <v>98</v>
      </c>
      <c r="J7" s="653"/>
      <c r="K7" s="654" t="s">
        <v>53</v>
      </c>
      <c r="L7" s="656"/>
    </row>
    <row r="8" spans="1:12" ht="35.85" customHeight="1" x14ac:dyDescent="0.25">
      <c r="A8" s="650" t="s">
        <v>285</v>
      </c>
      <c r="B8" s="651"/>
      <c r="C8" s="653"/>
      <c r="D8" s="654" t="s">
        <v>63</v>
      </c>
      <c r="E8" s="655"/>
      <c r="F8" s="655"/>
      <c r="G8" s="655"/>
      <c r="H8" s="656"/>
      <c r="I8" s="650" t="s">
        <v>286</v>
      </c>
      <c r="J8" s="653"/>
      <c r="K8" s="654" t="s">
        <v>60</v>
      </c>
      <c r="L8" s="656"/>
    </row>
    <row r="9" spans="1:12" ht="15.75" customHeight="1" x14ac:dyDescent="0.25">
      <c r="A9" s="657" t="s">
        <v>287</v>
      </c>
      <c r="B9" s="658"/>
      <c r="C9" s="658"/>
      <c r="D9" s="658"/>
      <c r="E9" s="651"/>
      <c r="F9" s="651"/>
      <c r="G9" s="651"/>
      <c r="H9" s="651"/>
      <c r="I9" s="651"/>
      <c r="J9" s="651"/>
      <c r="K9" s="651"/>
      <c r="L9" s="652"/>
    </row>
    <row r="10" spans="1:12" ht="27.75" customHeight="1" x14ac:dyDescent="0.25">
      <c r="A10" s="668" t="s">
        <v>221</v>
      </c>
      <c r="B10" s="668"/>
      <c r="C10" s="668"/>
      <c r="D10" s="668"/>
      <c r="E10" s="666" t="str">
        <f>+ACTIVIDAD_3!B12</f>
        <v>Implementar 3 acciones de transformación cultural que promuevan la redistribución equitativa de las labores del cuidado en Bogotá</v>
      </c>
      <c r="F10" s="666"/>
      <c r="G10" s="666"/>
      <c r="H10" s="666"/>
      <c r="I10" s="666"/>
      <c r="J10" s="666"/>
      <c r="K10" s="666"/>
      <c r="L10" s="666"/>
    </row>
    <row r="11" spans="1:12" ht="34.5" customHeight="1" x14ac:dyDescent="0.25">
      <c r="A11" s="660" t="s">
        <v>288</v>
      </c>
      <c r="B11" s="661"/>
      <c r="C11" s="661"/>
      <c r="D11" s="652"/>
      <c r="E11" s="665" t="str">
        <f>+ACTIVIDAD_3!I16</f>
        <v>Número de acciones de transformación cultural implementadas para la redistribución equitativa de los trabajos de cuidado a travez de mecanismos de cambio cultural y comportamental en Bogotá.</v>
      </c>
      <c r="F11" s="666"/>
      <c r="G11" s="666"/>
      <c r="H11" s="666"/>
      <c r="I11" s="666"/>
      <c r="J11" s="666"/>
      <c r="K11" s="666"/>
      <c r="L11" s="667"/>
    </row>
    <row r="12" spans="1:12" ht="47.25" customHeight="1" x14ac:dyDescent="0.25">
      <c r="A12" s="650" t="s">
        <v>289</v>
      </c>
      <c r="B12" s="651"/>
      <c r="C12" s="651"/>
      <c r="D12" s="653"/>
      <c r="E12" s="665" t="s">
        <v>332</v>
      </c>
      <c r="F12" s="666"/>
      <c r="G12" s="666"/>
      <c r="H12" s="666"/>
      <c r="I12" s="666"/>
      <c r="J12" s="666"/>
      <c r="K12" s="666"/>
      <c r="L12" s="667"/>
    </row>
    <row r="13" spans="1:12" ht="28.5" customHeight="1" x14ac:dyDescent="0.25">
      <c r="A13" s="650" t="s">
        <v>291</v>
      </c>
      <c r="B13" s="651"/>
      <c r="C13" s="653"/>
      <c r="D13" s="654" t="s">
        <v>292</v>
      </c>
      <c r="E13" s="655"/>
      <c r="F13" s="655"/>
      <c r="G13" s="655"/>
      <c r="H13" s="656"/>
      <c r="I13" s="650" t="s">
        <v>293</v>
      </c>
      <c r="J13" s="653"/>
      <c r="K13" s="654" t="s">
        <v>61</v>
      </c>
      <c r="L13" s="656"/>
    </row>
    <row r="14" spans="1:12" ht="15.75" customHeight="1" x14ac:dyDescent="0.25">
      <c r="A14" s="650" t="s">
        <v>294</v>
      </c>
      <c r="B14" s="651"/>
      <c r="C14" s="651"/>
      <c r="D14" s="651"/>
      <c r="E14" s="651"/>
      <c r="F14" s="651"/>
      <c r="G14" s="651"/>
      <c r="H14" s="651"/>
      <c r="I14" s="651"/>
      <c r="J14" s="651"/>
      <c r="K14" s="651"/>
      <c r="L14" s="652"/>
    </row>
    <row r="15" spans="1:12" ht="25.5" customHeight="1" x14ac:dyDescent="0.25">
      <c r="A15" s="650" t="s">
        <v>295</v>
      </c>
      <c r="B15" s="651"/>
      <c r="C15" s="653"/>
      <c r="D15" s="654" t="s">
        <v>19</v>
      </c>
      <c r="E15" s="655"/>
      <c r="F15" s="655"/>
      <c r="G15" s="655"/>
      <c r="H15" s="656"/>
      <c r="I15" s="650" t="s">
        <v>296</v>
      </c>
      <c r="J15" s="653"/>
      <c r="K15" s="654" t="s">
        <v>20</v>
      </c>
      <c r="L15" s="656"/>
    </row>
    <row r="16" spans="1:12" ht="25.5" customHeight="1" x14ac:dyDescent="0.25">
      <c r="A16" s="650" t="s">
        <v>297</v>
      </c>
      <c r="B16" s="651"/>
      <c r="C16" s="653"/>
      <c r="D16" s="675">
        <f>ACTIVIDAD_3!C37</f>
        <v>1</v>
      </c>
      <c r="E16" s="676"/>
      <c r="F16" s="676"/>
      <c r="G16" s="676"/>
      <c r="H16" s="677"/>
      <c r="I16" s="650" t="s">
        <v>161</v>
      </c>
      <c r="J16" s="653"/>
      <c r="K16" s="654" t="s">
        <v>21</v>
      </c>
      <c r="L16" s="656"/>
    </row>
    <row r="17" spans="1:12" ht="27.6" customHeight="1" x14ac:dyDescent="0.25">
      <c r="A17" s="650" t="s">
        <v>298</v>
      </c>
      <c r="B17" s="651"/>
      <c r="C17" s="653"/>
      <c r="D17" s="654" t="s">
        <v>299</v>
      </c>
      <c r="E17" s="655"/>
      <c r="F17" s="655"/>
      <c r="G17" s="655"/>
      <c r="H17" s="656"/>
      <c r="I17" s="698"/>
      <c r="J17" s="699"/>
      <c r="K17" s="699"/>
      <c r="L17" s="700"/>
    </row>
    <row r="18" spans="1:12" ht="12" customHeight="1" x14ac:dyDescent="0.25">
      <c r="A18" s="166" t="s">
        <v>300</v>
      </c>
      <c r="B18" s="166" t="s">
        <v>301</v>
      </c>
      <c r="C18" s="650" t="s">
        <v>302</v>
      </c>
      <c r="D18" s="651"/>
      <c r="E18" s="651"/>
      <c r="F18" s="651"/>
      <c r="G18" s="653"/>
      <c r="H18" s="650" t="s">
        <v>229</v>
      </c>
      <c r="I18" s="653"/>
      <c r="J18" s="650" t="s">
        <v>303</v>
      </c>
      <c r="K18" s="653"/>
      <c r="L18" s="166" t="s">
        <v>304</v>
      </c>
    </row>
    <row r="19" spans="1:12" ht="56.25" customHeight="1" x14ac:dyDescent="0.25">
      <c r="A19" s="161">
        <v>1</v>
      </c>
      <c r="B19" s="162" t="s">
        <v>292</v>
      </c>
      <c r="C19" s="654" t="s">
        <v>333</v>
      </c>
      <c r="D19" s="655"/>
      <c r="E19" s="655"/>
      <c r="F19" s="655"/>
      <c r="G19" s="656"/>
      <c r="H19" s="654" t="s">
        <v>334</v>
      </c>
      <c r="I19" s="656"/>
      <c r="J19" s="672" t="s">
        <v>22</v>
      </c>
      <c r="K19" s="674"/>
      <c r="L19" s="162" t="s">
        <v>335</v>
      </c>
    </row>
    <row r="20" spans="1:12" ht="34.35" customHeight="1" x14ac:dyDescent="0.25">
      <c r="A20" s="161">
        <v>2</v>
      </c>
      <c r="B20" s="162" t="s">
        <v>292</v>
      </c>
      <c r="C20" s="654" t="s">
        <v>336</v>
      </c>
      <c r="D20" s="655"/>
      <c r="E20" s="655"/>
      <c r="F20" s="655"/>
      <c r="G20" s="656"/>
      <c r="H20" s="654" t="s">
        <v>337</v>
      </c>
      <c r="I20" s="656"/>
      <c r="J20" s="672" t="s">
        <v>22</v>
      </c>
      <c r="K20" s="674"/>
      <c r="L20" s="162" t="s">
        <v>335</v>
      </c>
    </row>
    <row r="21" spans="1:12" ht="34.35" customHeight="1" x14ac:dyDescent="0.25">
      <c r="A21" s="161">
        <v>3</v>
      </c>
      <c r="B21" s="162" t="s">
        <v>292</v>
      </c>
      <c r="C21" s="654" t="s">
        <v>338</v>
      </c>
      <c r="D21" s="655"/>
      <c r="E21" s="655"/>
      <c r="F21" s="655"/>
      <c r="G21" s="656"/>
      <c r="H21" s="654" t="s">
        <v>339</v>
      </c>
      <c r="I21" s="656"/>
      <c r="J21" s="672" t="s">
        <v>22</v>
      </c>
      <c r="K21" s="674"/>
      <c r="L21" s="162" t="s">
        <v>340</v>
      </c>
    </row>
    <row r="22" spans="1:12" ht="25.5" customHeight="1" x14ac:dyDescent="0.25">
      <c r="A22" s="166" t="s">
        <v>300</v>
      </c>
      <c r="B22" s="650" t="s">
        <v>309</v>
      </c>
      <c r="C22" s="651"/>
      <c r="D22" s="651"/>
      <c r="E22" s="651"/>
      <c r="F22" s="651"/>
      <c r="G22" s="651"/>
      <c r="H22" s="651"/>
      <c r="I22" s="651"/>
      <c r="J22" s="651"/>
      <c r="K22" s="653"/>
      <c r="L22" s="166" t="s">
        <v>310</v>
      </c>
    </row>
    <row r="23" spans="1:12" ht="28.35" customHeight="1" x14ac:dyDescent="0.25">
      <c r="A23" s="161">
        <v>1</v>
      </c>
      <c r="B23" s="654" t="s">
        <v>341</v>
      </c>
      <c r="C23" s="655"/>
      <c r="D23" s="655"/>
      <c r="E23" s="655"/>
      <c r="F23" s="655"/>
      <c r="G23" s="655"/>
      <c r="H23" s="655"/>
      <c r="I23" s="655"/>
      <c r="J23" s="655"/>
      <c r="K23" s="656"/>
      <c r="L23" s="162" t="s">
        <v>22</v>
      </c>
    </row>
    <row r="24" spans="1:12" ht="15.75" customHeight="1" x14ac:dyDescent="0.25">
      <c r="A24" s="650" t="s">
        <v>312</v>
      </c>
      <c r="B24" s="651"/>
      <c r="C24" s="651"/>
      <c r="D24" s="651"/>
      <c r="E24" s="651"/>
      <c r="F24" s="658"/>
      <c r="G24" s="658"/>
      <c r="H24" s="651"/>
      <c r="I24" s="658"/>
      <c r="J24" s="658"/>
      <c r="K24" s="651"/>
      <c r="L24" s="678"/>
    </row>
    <row r="25" spans="1:12" ht="26.25" customHeight="1" x14ac:dyDescent="0.25">
      <c r="A25" s="650" t="s">
        <v>313</v>
      </c>
      <c r="B25" s="651"/>
      <c r="C25" s="653"/>
      <c r="D25" s="693">
        <v>1</v>
      </c>
      <c r="E25" s="694"/>
      <c r="F25" s="695" t="s">
        <v>314</v>
      </c>
      <c r="G25" s="695"/>
      <c r="H25" s="193">
        <v>2024</v>
      </c>
      <c r="I25" s="695" t="s">
        <v>315</v>
      </c>
      <c r="J25" s="695"/>
      <c r="K25" s="696" t="s">
        <v>342</v>
      </c>
      <c r="L25" s="697"/>
    </row>
    <row r="26" spans="1:12" ht="26.25" customHeight="1" x14ac:dyDescent="0.25">
      <c r="A26" s="650" t="s">
        <v>317</v>
      </c>
      <c r="B26" s="651"/>
      <c r="C26" s="651"/>
      <c r="D26" s="692" t="s">
        <v>343</v>
      </c>
      <c r="E26" s="692"/>
      <c r="F26" s="692"/>
      <c r="G26" s="692"/>
      <c r="H26" s="692"/>
      <c r="I26" s="692"/>
      <c r="J26" s="692"/>
      <c r="K26" s="692"/>
      <c r="L26" s="692"/>
    </row>
    <row r="27" spans="1:12" ht="316.5" customHeight="1" x14ac:dyDescent="0.25">
      <c r="A27" s="650" t="s">
        <v>319</v>
      </c>
      <c r="B27" s="651"/>
      <c r="C27" s="653"/>
      <c r="D27" s="681" t="s">
        <v>344</v>
      </c>
      <c r="E27" s="682"/>
      <c r="F27" s="682"/>
      <c r="G27" s="682"/>
      <c r="H27" s="682"/>
      <c r="I27" s="682"/>
      <c r="J27" s="682"/>
      <c r="K27" s="682"/>
      <c r="L27" s="683"/>
    </row>
    <row r="28" spans="1:12" ht="17.850000000000001" customHeight="1" x14ac:dyDescent="0.25">
      <c r="A28" s="650" t="s">
        <v>321</v>
      </c>
      <c r="B28" s="651"/>
      <c r="C28" s="653"/>
      <c r="D28" s="654"/>
      <c r="E28" s="655"/>
      <c r="F28" s="655"/>
      <c r="G28" s="655"/>
      <c r="H28" s="655"/>
      <c r="I28" s="655"/>
      <c r="J28" s="655"/>
      <c r="K28" s="655"/>
      <c r="L28" s="65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60" customWidth="1"/>
    <col min="2" max="2" width="9.28515625" style="160" customWidth="1"/>
    <col min="3" max="3" width="5.7109375" style="160" customWidth="1"/>
    <col min="4" max="4" width="6.7109375" style="160" customWidth="1"/>
    <col min="5" max="5" width="5.7109375" style="160" customWidth="1"/>
    <col min="6" max="6" width="10.28515625" style="160" customWidth="1"/>
    <col min="7" max="7" width="2.140625" style="160" customWidth="1"/>
    <col min="8" max="8" width="18.7109375" style="160" customWidth="1"/>
    <col min="9" max="9" width="12.7109375" style="160" customWidth="1"/>
    <col min="10" max="10" width="6.7109375" style="160" customWidth="1"/>
    <col min="11" max="11" width="18.7109375" style="160" customWidth="1"/>
    <col min="12" max="12" width="25.7109375" style="160" customWidth="1"/>
    <col min="13" max="16384" width="8.7109375" style="160"/>
  </cols>
  <sheetData>
    <row r="1" spans="1:12" ht="18.75" customHeight="1" x14ac:dyDescent="0.25">
      <c r="A1" s="637"/>
      <c r="B1" s="638"/>
      <c r="C1" s="638"/>
      <c r="D1" s="638"/>
      <c r="E1" s="639"/>
      <c r="F1" s="646" t="s">
        <v>279</v>
      </c>
      <c r="G1" s="647"/>
      <c r="H1" s="647"/>
      <c r="I1" s="647"/>
      <c r="J1" s="647"/>
      <c r="K1" s="647"/>
      <c r="L1" s="159"/>
    </row>
    <row r="2" spans="1:12" ht="18.75" customHeight="1" x14ac:dyDescent="0.25">
      <c r="A2" s="640"/>
      <c r="B2" s="641"/>
      <c r="C2" s="641"/>
      <c r="D2" s="641"/>
      <c r="E2" s="642"/>
      <c r="F2" s="648"/>
      <c r="G2" s="649"/>
      <c r="H2" s="649"/>
      <c r="I2" s="649"/>
      <c r="J2" s="649"/>
      <c r="K2" s="649"/>
      <c r="L2" s="159"/>
    </row>
    <row r="3" spans="1:12" ht="18.75" customHeight="1" x14ac:dyDescent="0.25">
      <c r="A3" s="640"/>
      <c r="B3" s="641"/>
      <c r="C3" s="641"/>
      <c r="D3" s="641"/>
      <c r="E3" s="642"/>
      <c r="F3" s="646" t="s">
        <v>280</v>
      </c>
      <c r="G3" s="647"/>
      <c r="H3" s="647"/>
      <c r="I3" s="647"/>
      <c r="J3" s="647"/>
      <c r="K3" s="647"/>
      <c r="L3" s="159"/>
    </row>
    <row r="4" spans="1:12" ht="18.75" customHeight="1" x14ac:dyDescent="0.25">
      <c r="A4" s="643"/>
      <c r="B4" s="644"/>
      <c r="C4" s="644"/>
      <c r="D4" s="644"/>
      <c r="E4" s="645"/>
      <c r="F4" s="648"/>
      <c r="G4" s="649"/>
      <c r="H4" s="649"/>
      <c r="I4" s="649"/>
      <c r="J4" s="649"/>
      <c r="K4" s="649"/>
      <c r="L4" s="159"/>
    </row>
    <row r="5" spans="1:12" ht="15.75" customHeight="1" x14ac:dyDescent="0.25">
      <c r="A5" s="650" t="s">
        <v>281</v>
      </c>
      <c r="B5" s="651"/>
      <c r="C5" s="651"/>
      <c r="D5" s="651"/>
      <c r="E5" s="651"/>
      <c r="F5" s="651"/>
      <c r="G5" s="651"/>
      <c r="H5" s="651"/>
      <c r="I5" s="651"/>
      <c r="J5" s="651"/>
      <c r="K5" s="651"/>
      <c r="L5" s="652"/>
    </row>
    <row r="6" spans="1:12" ht="23.25" customHeight="1" x14ac:dyDescent="0.25">
      <c r="A6" s="650" t="s">
        <v>282</v>
      </c>
      <c r="B6" s="651"/>
      <c r="C6" s="653"/>
      <c r="D6" s="654" t="s">
        <v>12</v>
      </c>
      <c r="E6" s="655"/>
      <c r="F6" s="655"/>
      <c r="G6" s="655"/>
      <c r="H6" s="656"/>
      <c r="I6" s="650" t="s">
        <v>283</v>
      </c>
      <c r="J6" s="653"/>
      <c r="K6" s="654" t="s">
        <v>37</v>
      </c>
      <c r="L6" s="656"/>
    </row>
    <row r="7" spans="1:12" ht="17.850000000000001" customHeight="1" x14ac:dyDescent="0.25">
      <c r="A7" s="650" t="s">
        <v>284</v>
      </c>
      <c r="B7" s="651"/>
      <c r="C7" s="653"/>
      <c r="D7" s="654" t="s">
        <v>26</v>
      </c>
      <c r="E7" s="655"/>
      <c r="F7" s="655"/>
      <c r="G7" s="655"/>
      <c r="H7" s="656"/>
      <c r="I7" s="650" t="s">
        <v>98</v>
      </c>
      <c r="J7" s="653"/>
      <c r="K7" s="654" t="s">
        <v>53</v>
      </c>
      <c r="L7" s="656"/>
    </row>
    <row r="8" spans="1:12" ht="35.85" customHeight="1" x14ac:dyDescent="0.25">
      <c r="A8" s="650" t="s">
        <v>285</v>
      </c>
      <c r="B8" s="651"/>
      <c r="C8" s="653"/>
      <c r="D8" s="654" t="s">
        <v>63</v>
      </c>
      <c r="E8" s="655"/>
      <c r="F8" s="655"/>
      <c r="G8" s="655"/>
      <c r="H8" s="656"/>
      <c r="I8" s="650" t="s">
        <v>286</v>
      </c>
      <c r="J8" s="653"/>
      <c r="K8" s="654" t="s">
        <v>60</v>
      </c>
      <c r="L8" s="656"/>
    </row>
    <row r="9" spans="1:12" ht="15.75" customHeight="1" x14ac:dyDescent="0.25">
      <c r="A9" s="657" t="s">
        <v>287</v>
      </c>
      <c r="B9" s="658"/>
      <c r="C9" s="658"/>
      <c r="D9" s="658"/>
      <c r="E9" s="658"/>
      <c r="F9" s="658"/>
      <c r="G9" s="658"/>
      <c r="H9" s="658"/>
      <c r="I9" s="658"/>
      <c r="J9" s="658"/>
      <c r="K9" s="658"/>
      <c r="L9" s="659"/>
    </row>
    <row r="10" spans="1:12" ht="15.75" customHeight="1" x14ac:dyDescent="0.25">
      <c r="A10" s="668" t="s">
        <v>221</v>
      </c>
      <c r="B10" s="668"/>
      <c r="C10" s="668"/>
      <c r="D10" s="669"/>
      <c r="E10" s="691" t="str">
        <f>+ACTIVIDAD_4!B12</f>
        <v>Desarrollar 3 acciones de transformación cultural efectivas para prevenir las violencias contra las mujeres, incluyendo campañas educativas.</v>
      </c>
      <c r="F10" s="691"/>
      <c r="G10" s="691"/>
      <c r="H10" s="691"/>
      <c r="I10" s="691"/>
      <c r="J10" s="691"/>
      <c r="K10" s="691"/>
      <c r="L10" s="691"/>
    </row>
    <row r="11" spans="1:12" ht="34.5" customHeight="1" x14ac:dyDescent="0.25">
      <c r="A11" s="660" t="s">
        <v>288</v>
      </c>
      <c r="B11" s="661"/>
      <c r="C11" s="661"/>
      <c r="D11" s="661"/>
      <c r="E11" s="691" t="str">
        <f>+ACTIVIDAD_4!I16</f>
        <v>Número de acciones de transformación cultural desarrolladas para prevenir las violencias contra las mujeres a través de mecanismos de cambio cultural y campañas educativas</v>
      </c>
      <c r="F11" s="691"/>
      <c r="G11" s="691"/>
      <c r="H11" s="691"/>
      <c r="I11" s="691"/>
      <c r="J11" s="691"/>
      <c r="K11" s="691"/>
      <c r="L11" s="691"/>
    </row>
    <row r="12" spans="1:12" ht="47.25" customHeight="1" x14ac:dyDescent="0.25">
      <c r="A12" s="650" t="s">
        <v>289</v>
      </c>
      <c r="B12" s="651"/>
      <c r="C12" s="651"/>
      <c r="D12" s="653"/>
      <c r="E12" s="662" t="s">
        <v>345</v>
      </c>
      <c r="F12" s="663"/>
      <c r="G12" s="663"/>
      <c r="H12" s="663"/>
      <c r="I12" s="663"/>
      <c r="J12" s="663"/>
      <c r="K12" s="663"/>
      <c r="L12" s="664"/>
    </row>
    <row r="13" spans="1:12" ht="28.5" customHeight="1" x14ac:dyDescent="0.25">
      <c r="A13" s="650" t="s">
        <v>291</v>
      </c>
      <c r="B13" s="651"/>
      <c r="C13" s="653"/>
      <c r="D13" s="654" t="s">
        <v>292</v>
      </c>
      <c r="E13" s="655"/>
      <c r="F13" s="655"/>
      <c r="G13" s="655"/>
      <c r="H13" s="656"/>
      <c r="I13" s="650" t="s">
        <v>293</v>
      </c>
      <c r="J13" s="653"/>
      <c r="K13" s="654" t="s">
        <v>61</v>
      </c>
      <c r="L13" s="656"/>
    </row>
    <row r="14" spans="1:12" ht="15.75" customHeight="1" x14ac:dyDescent="0.25">
      <c r="A14" s="650" t="s">
        <v>294</v>
      </c>
      <c r="B14" s="651"/>
      <c r="C14" s="651"/>
      <c r="D14" s="651"/>
      <c r="E14" s="651"/>
      <c r="F14" s="651"/>
      <c r="G14" s="651"/>
      <c r="H14" s="651"/>
      <c r="I14" s="651"/>
      <c r="J14" s="651"/>
      <c r="K14" s="651"/>
      <c r="L14" s="652"/>
    </row>
    <row r="15" spans="1:12" ht="25.5" customHeight="1" x14ac:dyDescent="0.25">
      <c r="A15" s="650" t="s">
        <v>295</v>
      </c>
      <c r="B15" s="651"/>
      <c r="C15" s="653"/>
      <c r="D15" s="654" t="s">
        <v>19</v>
      </c>
      <c r="E15" s="655"/>
      <c r="F15" s="655"/>
      <c r="G15" s="655"/>
      <c r="H15" s="656"/>
      <c r="I15" s="650" t="s">
        <v>296</v>
      </c>
      <c r="J15" s="653"/>
      <c r="K15" s="654" t="s">
        <v>20</v>
      </c>
      <c r="L15" s="656"/>
    </row>
    <row r="16" spans="1:12" ht="25.5" customHeight="1" x14ac:dyDescent="0.25">
      <c r="A16" s="650" t="s">
        <v>297</v>
      </c>
      <c r="B16" s="651"/>
      <c r="C16" s="653"/>
      <c r="D16" s="701">
        <f>+ACTIVIDAD_4!C37</f>
        <v>1</v>
      </c>
      <c r="E16" s="702"/>
      <c r="F16" s="702"/>
      <c r="G16" s="702"/>
      <c r="H16" s="703"/>
      <c r="I16" s="650" t="s">
        <v>161</v>
      </c>
      <c r="J16" s="653"/>
      <c r="K16" s="654" t="s">
        <v>21</v>
      </c>
      <c r="L16" s="656"/>
    </row>
    <row r="17" spans="1:12" ht="27.6" customHeight="1" x14ac:dyDescent="0.25">
      <c r="A17" s="650" t="s">
        <v>298</v>
      </c>
      <c r="B17" s="651"/>
      <c r="C17" s="653"/>
      <c r="D17" s="654" t="s">
        <v>346</v>
      </c>
      <c r="E17" s="655"/>
      <c r="F17" s="655"/>
      <c r="G17" s="655"/>
      <c r="H17" s="656"/>
      <c r="I17" s="672"/>
      <c r="J17" s="673"/>
      <c r="K17" s="673"/>
      <c r="L17" s="674"/>
    </row>
    <row r="18" spans="1:12" ht="12" customHeight="1" x14ac:dyDescent="0.25">
      <c r="A18" s="166" t="s">
        <v>300</v>
      </c>
      <c r="B18" s="166" t="s">
        <v>301</v>
      </c>
      <c r="C18" s="650" t="s">
        <v>302</v>
      </c>
      <c r="D18" s="651"/>
      <c r="E18" s="651"/>
      <c r="F18" s="651"/>
      <c r="G18" s="653"/>
      <c r="H18" s="650" t="s">
        <v>229</v>
      </c>
      <c r="I18" s="653"/>
      <c r="J18" s="650" t="s">
        <v>303</v>
      </c>
      <c r="K18" s="653"/>
      <c r="L18" s="166" t="s">
        <v>304</v>
      </c>
    </row>
    <row r="19" spans="1:12" ht="80.45" customHeight="1" x14ac:dyDescent="0.25">
      <c r="A19" s="161">
        <v>1</v>
      </c>
      <c r="B19" s="162" t="s">
        <v>292</v>
      </c>
      <c r="C19" s="654" t="s">
        <v>347</v>
      </c>
      <c r="D19" s="655"/>
      <c r="E19" s="655"/>
      <c r="F19" s="655"/>
      <c r="G19" s="656"/>
      <c r="H19" s="654" t="s">
        <v>348</v>
      </c>
      <c r="I19" s="656"/>
      <c r="J19" s="672" t="s">
        <v>22</v>
      </c>
      <c r="K19" s="674"/>
      <c r="L19" s="162" t="s">
        <v>335</v>
      </c>
    </row>
    <row r="20" spans="1:12" ht="34.35" customHeight="1" x14ac:dyDescent="0.25">
      <c r="A20" s="161">
        <v>2</v>
      </c>
      <c r="B20" s="162" t="s">
        <v>292</v>
      </c>
      <c r="C20" s="654" t="s">
        <v>336</v>
      </c>
      <c r="D20" s="655"/>
      <c r="E20" s="655"/>
      <c r="F20" s="655"/>
      <c r="G20" s="656"/>
      <c r="H20" s="654" t="s">
        <v>349</v>
      </c>
      <c r="I20" s="656"/>
      <c r="J20" s="672" t="s">
        <v>22</v>
      </c>
      <c r="K20" s="674"/>
      <c r="L20" s="162" t="s">
        <v>335</v>
      </c>
    </row>
    <row r="21" spans="1:12" ht="56.45" customHeight="1" x14ac:dyDescent="0.25">
      <c r="A21" s="161">
        <v>3</v>
      </c>
      <c r="B21" s="162" t="s">
        <v>292</v>
      </c>
      <c r="C21" s="654" t="s">
        <v>350</v>
      </c>
      <c r="D21" s="655"/>
      <c r="E21" s="655"/>
      <c r="F21" s="655"/>
      <c r="G21" s="656"/>
      <c r="H21" s="654" t="s">
        <v>351</v>
      </c>
      <c r="I21" s="656"/>
      <c r="J21" s="672" t="s">
        <v>22</v>
      </c>
      <c r="K21" s="674"/>
      <c r="L21" s="162" t="s">
        <v>340</v>
      </c>
    </row>
    <row r="22" spans="1:12" ht="25.5" customHeight="1" x14ac:dyDescent="0.25">
      <c r="A22" s="166" t="s">
        <v>300</v>
      </c>
      <c r="B22" s="650" t="s">
        <v>309</v>
      </c>
      <c r="C22" s="651"/>
      <c r="D22" s="651"/>
      <c r="E22" s="651"/>
      <c r="F22" s="651"/>
      <c r="G22" s="651"/>
      <c r="H22" s="651"/>
      <c r="I22" s="651"/>
      <c r="J22" s="651"/>
      <c r="K22" s="653"/>
      <c r="L22" s="166" t="s">
        <v>310</v>
      </c>
    </row>
    <row r="23" spans="1:12" ht="28.35" customHeight="1" x14ac:dyDescent="0.25">
      <c r="A23" s="161">
        <v>1</v>
      </c>
      <c r="B23" s="672" t="s">
        <v>352</v>
      </c>
      <c r="C23" s="655"/>
      <c r="D23" s="655"/>
      <c r="E23" s="655"/>
      <c r="F23" s="655"/>
      <c r="G23" s="655"/>
      <c r="H23" s="655"/>
      <c r="I23" s="655"/>
      <c r="J23" s="655"/>
      <c r="K23" s="656"/>
      <c r="L23" s="162" t="s">
        <v>22</v>
      </c>
    </row>
    <row r="24" spans="1:12" ht="15.75" customHeight="1" x14ac:dyDescent="0.25">
      <c r="A24" s="650" t="s">
        <v>312</v>
      </c>
      <c r="B24" s="651"/>
      <c r="C24" s="651"/>
      <c r="D24" s="651"/>
      <c r="E24" s="651"/>
      <c r="F24" s="658"/>
      <c r="G24" s="658"/>
      <c r="H24" s="651"/>
      <c r="I24" s="658"/>
      <c r="J24" s="658"/>
      <c r="K24" s="651"/>
      <c r="L24" s="678"/>
    </row>
    <row r="25" spans="1:12" ht="54" customHeight="1" x14ac:dyDescent="0.25">
      <c r="A25" s="650" t="s">
        <v>313</v>
      </c>
      <c r="B25" s="651"/>
      <c r="C25" s="653"/>
      <c r="D25" s="654">
        <v>1</v>
      </c>
      <c r="E25" s="655"/>
      <c r="F25" s="668" t="s">
        <v>314</v>
      </c>
      <c r="G25" s="668"/>
      <c r="H25" s="186">
        <v>2024</v>
      </c>
      <c r="I25" s="668" t="s">
        <v>315</v>
      </c>
      <c r="J25" s="668"/>
      <c r="K25" s="165" t="s">
        <v>353</v>
      </c>
      <c r="L25" s="167" t="s">
        <v>354</v>
      </c>
    </row>
    <row r="26" spans="1:12" ht="75.95" customHeight="1" x14ac:dyDescent="0.25">
      <c r="A26" s="650" t="s">
        <v>317</v>
      </c>
      <c r="B26" s="651"/>
      <c r="C26" s="653"/>
      <c r="D26" s="665" t="s">
        <v>355</v>
      </c>
      <c r="E26" s="666"/>
      <c r="F26" s="663"/>
      <c r="G26" s="663"/>
      <c r="H26" s="666"/>
      <c r="I26" s="663"/>
      <c r="J26" s="663"/>
      <c r="K26" s="666"/>
      <c r="L26" s="664"/>
    </row>
    <row r="27" spans="1:12" ht="149.1" customHeight="1" x14ac:dyDescent="0.25">
      <c r="A27" s="650" t="s">
        <v>319</v>
      </c>
      <c r="B27" s="651"/>
      <c r="C27" s="653"/>
      <c r="D27" s="687" t="s">
        <v>356</v>
      </c>
      <c r="E27" s="688"/>
      <c r="F27" s="688"/>
      <c r="G27" s="688"/>
      <c r="H27" s="688"/>
      <c r="I27" s="688"/>
      <c r="J27" s="688"/>
      <c r="K27" s="688"/>
      <c r="L27" s="689"/>
    </row>
    <row r="28" spans="1:12" ht="17.850000000000001" customHeight="1" x14ac:dyDescent="0.25">
      <c r="A28" s="650" t="s">
        <v>321</v>
      </c>
      <c r="B28" s="651"/>
      <c r="C28" s="653"/>
      <c r="D28" s="654"/>
      <c r="E28" s="655"/>
      <c r="F28" s="655"/>
      <c r="G28" s="655"/>
      <c r="H28" s="655"/>
      <c r="I28" s="655"/>
      <c r="J28" s="655"/>
      <c r="K28" s="655"/>
      <c r="L28" s="656"/>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A43" zoomScale="85" zoomScaleNormal="85" workbookViewId="0">
      <selection activeCell="F44" sqref="F44:G44"/>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5.7109375" style="39" customWidth="1"/>
    <col min="5" max="5" width="37.425781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75" customFormat="1" ht="22.35" customHeight="1" thickBot="1" x14ac:dyDescent="0.3">
      <c r="A1" s="770"/>
      <c r="B1" s="556" t="s">
        <v>357</v>
      </c>
      <c r="C1" s="557"/>
      <c r="D1" s="557"/>
      <c r="E1" s="557"/>
      <c r="F1" s="557"/>
      <c r="G1" s="557"/>
      <c r="H1" s="557"/>
      <c r="I1" s="557"/>
      <c r="J1" s="557"/>
      <c r="K1" s="557"/>
      <c r="L1" s="558"/>
      <c r="M1" s="524" t="s">
        <v>358</v>
      </c>
      <c r="N1" s="525"/>
      <c r="O1" s="526"/>
    </row>
    <row r="2" spans="1:15" s="75" customFormat="1" ht="18" customHeight="1" thickBot="1" x14ac:dyDescent="0.3">
      <c r="A2" s="771"/>
      <c r="B2" s="559" t="s">
        <v>359</v>
      </c>
      <c r="C2" s="560"/>
      <c r="D2" s="560"/>
      <c r="E2" s="560"/>
      <c r="F2" s="560"/>
      <c r="G2" s="560"/>
      <c r="H2" s="560"/>
      <c r="I2" s="560"/>
      <c r="J2" s="560"/>
      <c r="K2" s="560"/>
      <c r="L2" s="561"/>
      <c r="M2" s="524" t="s">
        <v>360</v>
      </c>
      <c r="N2" s="525"/>
      <c r="O2" s="526"/>
    </row>
    <row r="3" spans="1:15" s="75" customFormat="1" ht="20.100000000000001" customHeight="1" thickBot="1" x14ac:dyDescent="0.3">
      <c r="A3" s="771"/>
      <c r="B3" s="559" t="s">
        <v>120</v>
      </c>
      <c r="C3" s="560"/>
      <c r="D3" s="560"/>
      <c r="E3" s="560"/>
      <c r="F3" s="560"/>
      <c r="G3" s="560"/>
      <c r="H3" s="560"/>
      <c r="I3" s="560"/>
      <c r="J3" s="560"/>
      <c r="K3" s="560"/>
      <c r="L3" s="561"/>
      <c r="M3" s="524" t="s">
        <v>361</v>
      </c>
      <c r="N3" s="525"/>
      <c r="O3" s="526"/>
    </row>
    <row r="4" spans="1:15" s="75" customFormat="1" ht="21.75" customHeight="1" thickBot="1" x14ac:dyDescent="0.3">
      <c r="A4" s="772"/>
      <c r="B4" s="562" t="s">
        <v>362</v>
      </c>
      <c r="C4" s="563"/>
      <c r="D4" s="563"/>
      <c r="E4" s="563"/>
      <c r="F4" s="563"/>
      <c r="G4" s="563"/>
      <c r="H4" s="563"/>
      <c r="I4" s="563"/>
      <c r="J4" s="563"/>
      <c r="K4" s="563"/>
      <c r="L4" s="564"/>
      <c r="M4" s="524" t="s">
        <v>363</v>
      </c>
      <c r="N4" s="525"/>
      <c r="O4" s="526"/>
    </row>
    <row r="5" spans="1:15" s="75" customFormat="1" ht="21.75" customHeight="1" thickBot="1" x14ac:dyDescent="0.3">
      <c r="A5" s="76"/>
      <c r="B5" s="77"/>
      <c r="C5" s="77"/>
      <c r="D5" s="77"/>
      <c r="E5" s="77"/>
      <c r="F5" s="77"/>
      <c r="G5" s="77"/>
      <c r="H5" s="77"/>
      <c r="I5" s="77"/>
      <c r="J5" s="77"/>
      <c r="K5" s="77"/>
      <c r="L5" s="77"/>
      <c r="M5" s="78"/>
      <c r="N5" s="78"/>
      <c r="O5" s="78"/>
    </row>
    <row r="6" spans="1:15" s="75" customFormat="1" ht="48" customHeight="1" thickBot="1" x14ac:dyDescent="0.3">
      <c r="A6" s="61" t="s">
        <v>364</v>
      </c>
      <c r="B6" s="779" t="s">
        <v>365</v>
      </c>
      <c r="C6" s="780"/>
      <c r="D6" s="780"/>
      <c r="E6" s="780"/>
      <c r="F6" s="780"/>
      <c r="G6" s="780"/>
      <c r="H6" s="780"/>
      <c r="I6" s="780"/>
      <c r="J6" s="780"/>
      <c r="K6" s="781"/>
      <c r="L6" s="180" t="s">
        <v>366</v>
      </c>
      <c r="M6" s="782">
        <v>2024110010289</v>
      </c>
      <c r="N6" s="783"/>
      <c r="O6" s="784"/>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55"/>
      <c r="B8" s="145" t="s">
        <v>367</v>
      </c>
      <c r="C8" s="114"/>
      <c r="D8" s="145" t="s">
        <v>368</v>
      </c>
      <c r="E8" s="114"/>
      <c r="F8" s="145" t="s">
        <v>369</v>
      </c>
      <c r="G8" s="114" t="s">
        <v>370</v>
      </c>
      <c r="H8" s="145" t="s">
        <v>371</v>
      </c>
      <c r="I8" s="116"/>
      <c r="J8" s="758" t="s">
        <v>128</v>
      </c>
      <c r="K8" s="542"/>
      <c r="L8" s="144" t="s">
        <v>372</v>
      </c>
      <c r="M8" s="527"/>
      <c r="N8" s="527"/>
      <c r="O8" s="527"/>
    </row>
    <row r="9" spans="1:15" s="75" customFormat="1" ht="21.75" customHeight="1" x14ac:dyDescent="0.25">
      <c r="A9" s="555"/>
      <c r="B9" s="146" t="s">
        <v>373</v>
      </c>
      <c r="C9" s="116"/>
      <c r="D9" s="145" t="s">
        <v>374</v>
      </c>
      <c r="E9" s="116"/>
      <c r="F9" s="145" t="s">
        <v>375</v>
      </c>
      <c r="G9" s="116"/>
      <c r="H9" s="145" t="s">
        <v>376</v>
      </c>
      <c r="I9" s="116"/>
      <c r="J9" s="758"/>
      <c r="K9" s="542"/>
      <c r="L9" s="144" t="s">
        <v>377</v>
      </c>
      <c r="M9" s="527"/>
      <c r="N9" s="527"/>
      <c r="O9" s="527"/>
    </row>
    <row r="10" spans="1:15" s="75" customFormat="1" ht="21.75" customHeight="1" x14ac:dyDescent="0.25">
      <c r="A10" s="555"/>
      <c r="B10" s="145" t="s">
        <v>378</v>
      </c>
      <c r="C10" s="114"/>
      <c r="D10" s="145" t="s">
        <v>379</v>
      </c>
      <c r="E10" s="116"/>
      <c r="F10" s="145" t="s">
        <v>380</v>
      </c>
      <c r="G10" s="116"/>
      <c r="H10" s="145" t="s">
        <v>381</v>
      </c>
      <c r="I10" s="116"/>
      <c r="J10" s="758"/>
      <c r="K10" s="542"/>
      <c r="L10" s="144" t="s">
        <v>382</v>
      </c>
      <c r="M10" s="527" t="s">
        <v>370</v>
      </c>
      <c r="N10" s="527"/>
      <c r="O10" s="527"/>
    </row>
    <row r="11" spans="1:15" ht="15" customHeight="1" thickBot="1" x14ac:dyDescent="0.3">
      <c r="A11" s="42"/>
      <c r="B11" s="43"/>
      <c r="C11" s="43"/>
      <c r="D11" s="45"/>
      <c r="E11" s="44"/>
      <c r="F11" s="44"/>
      <c r="G11" s="170"/>
      <c r="H11" s="170"/>
      <c r="I11" s="46"/>
      <c r="J11" s="46"/>
      <c r="K11" s="43"/>
      <c r="L11" s="43"/>
      <c r="M11" s="43"/>
      <c r="N11" s="43"/>
      <c r="O11" s="43"/>
    </row>
    <row r="12" spans="1:15" ht="15" customHeight="1" x14ac:dyDescent="0.25">
      <c r="A12" s="776" t="s">
        <v>383</v>
      </c>
      <c r="B12" s="759" t="s">
        <v>384</v>
      </c>
      <c r="C12" s="760"/>
      <c r="D12" s="760"/>
      <c r="E12" s="760"/>
      <c r="F12" s="760"/>
      <c r="G12" s="760"/>
      <c r="H12" s="760"/>
      <c r="I12" s="760"/>
      <c r="J12" s="760"/>
      <c r="K12" s="760"/>
      <c r="L12" s="760"/>
      <c r="M12" s="760"/>
      <c r="N12" s="760"/>
      <c r="O12" s="761"/>
    </row>
    <row r="13" spans="1:15" ht="15" customHeight="1" x14ac:dyDescent="0.25">
      <c r="A13" s="777"/>
      <c r="B13" s="762"/>
      <c r="C13" s="763"/>
      <c r="D13" s="763"/>
      <c r="E13" s="763"/>
      <c r="F13" s="763"/>
      <c r="G13" s="763"/>
      <c r="H13" s="763"/>
      <c r="I13" s="763"/>
      <c r="J13" s="763"/>
      <c r="K13" s="763"/>
      <c r="L13" s="763"/>
      <c r="M13" s="763"/>
      <c r="N13" s="763"/>
      <c r="O13" s="764"/>
    </row>
    <row r="14" spans="1:15" ht="15" customHeight="1" thickBot="1" x14ac:dyDescent="0.3">
      <c r="A14" s="778"/>
      <c r="B14" s="765"/>
      <c r="C14" s="766"/>
      <c r="D14" s="766"/>
      <c r="E14" s="766"/>
      <c r="F14" s="766"/>
      <c r="G14" s="766"/>
      <c r="H14" s="766"/>
      <c r="I14" s="766"/>
      <c r="J14" s="766"/>
      <c r="K14" s="766"/>
      <c r="L14" s="766"/>
      <c r="M14" s="766"/>
      <c r="N14" s="766"/>
      <c r="O14" s="767"/>
    </row>
    <row r="15" spans="1:15" ht="9" customHeight="1" thickBot="1" x14ac:dyDescent="0.3">
      <c r="A15" s="47"/>
      <c r="B15" s="74"/>
      <c r="C15" s="48"/>
      <c r="D15" s="48"/>
      <c r="E15" s="48"/>
      <c r="F15" s="48"/>
      <c r="G15" s="49"/>
      <c r="H15" s="49"/>
      <c r="I15" s="49"/>
      <c r="J15" s="49"/>
      <c r="K15" s="49"/>
      <c r="L15" s="50"/>
      <c r="M15" s="50"/>
      <c r="N15" s="50"/>
      <c r="O15" s="50"/>
    </row>
    <row r="16" spans="1:15" s="51" customFormat="1" ht="37.5" customHeight="1" x14ac:dyDescent="0.25">
      <c r="A16" s="61" t="s">
        <v>133</v>
      </c>
      <c r="B16" s="768" t="s">
        <v>385</v>
      </c>
      <c r="C16" s="768"/>
      <c r="D16" s="768"/>
      <c r="E16" s="768"/>
      <c r="F16" s="768"/>
      <c r="G16" s="555" t="s">
        <v>135</v>
      </c>
      <c r="H16" s="555"/>
      <c r="I16" s="769" t="s">
        <v>386</v>
      </c>
      <c r="J16" s="769"/>
      <c r="K16" s="769"/>
      <c r="L16" s="769"/>
      <c r="M16" s="769"/>
      <c r="N16" s="769"/>
      <c r="O16" s="769"/>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1" t="s">
        <v>137</v>
      </c>
      <c r="B18" s="774" t="s">
        <v>387</v>
      </c>
      <c r="C18" s="774"/>
      <c r="D18" s="774"/>
      <c r="E18" s="774"/>
      <c r="F18" s="172" t="s">
        <v>139</v>
      </c>
      <c r="G18" s="773" t="s">
        <v>388</v>
      </c>
      <c r="H18" s="773"/>
      <c r="I18" s="773"/>
      <c r="J18" s="61" t="s">
        <v>141</v>
      </c>
      <c r="K18" s="768" t="s">
        <v>389</v>
      </c>
      <c r="L18" s="768"/>
      <c r="M18" s="768"/>
      <c r="N18" s="768"/>
      <c r="O18" s="768"/>
    </row>
    <row r="19" spans="1:17" ht="9" customHeight="1" x14ac:dyDescent="0.25">
      <c r="A19" s="41"/>
      <c r="B19" s="40"/>
      <c r="C19" s="775"/>
      <c r="D19" s="775"/>
      <c r="E19" s="775"/>
      <c r="F19" s="775"/>
      <c r="G19" s="775"/>
      <c r="H19" s="775"/>
      <c r="I19" s="775"/>
      <c r="J19" s="775"/>
      <c r="K19" s="775"/>
      <c r="L19" s="775"/>
      <c r="M19" s="775"/>
      <c r="N19" s="775"/>
      <c r="O19" s="775"/>
    </row>
    <row r="21" spans="1:17" ht="16.5" customHeight="1" thickBot="1" x14ac:dyDescent="0.3">
      <c r="A21" s="72"/>
      <c r="B21" s="73"/>
      <c r="C21" s="73"/>
      <c r="D21" s="73"/>
      <c r="E21" s="73"/>
      <c r="F21" s="73"/>
      <c r="G21" s="73"/>
      <c r="H21" s="73"/>
      <c r="I21" s="73"/>
      <c r="J21" s="73"/>
      <c r="K21" s="73"/>
      <c r="L21" s="73"/>
      <c r="M21" s="73"/>
      <c r="N21" s="73"/>
      <c r="O21" s="73"/>
    </row>
    <row r="22" spans="1:17" ht="32.1" customHeight="1" thickBot="1" x14ac:dyDescent="0.3">
      <c r="A22" s="756" t="s">
        <v>143</v>
      </c>
      <c r="B22" s="757"/>
      <c r="C22" s="757"/>
      <c r="D22" s="757"/>
      <c r="E22" s="757"/>
      <c r="F22" s="757"/>
      <c r="G22" s="757"/>
      <c r="H22" s="757"/>
      <c r="I22" s="757"/>
      <c r="J22" s="757"/>
      <c r="K22" s="757"/>
      <c r="L22" s="757"/>
      <c r="M22" s="757"/>
      <c r="N22" s="757"/>
      <c r="O22" s="758"/>
    </row>
    <row r="23" spans="1:17" ht="32.1" customHeight="1" thickBot="1" x14ac:dyDescent="0.3">
      <c r="A23" s="756" t="s">
        <v>390</v>
      </c>
      <c r="B23" s="757"/>
      <c r="C23" s="757"/>
      <c r="D23" s="757"/>
      <c r="E23" s="757"/>
      <c r="F23" s="757"/>
      <c r="G23" s="757"/>
      <c r="H23" s="757"/>
      <c r="I23" s="757"/>
      <c r="J23" s="757"/>
      <c r="K23" s="757"/>
      <c r="L23" s="757"/>
      <c r="M23" s="757"/>
      <c r="N23" s="757"/>
      <c r="O23" s="758"/>
    </row>
    <row r="24" spans="1:17" ht="32.1" customHeight="1" x14ac:dyDescent="0.25">
      <c r="A24" s="57"/>
      <c r="B24" s="52" t="s">
        <v>367</v>
      </c>
      <c r="C24" s="52" t="s">
        <v>368</v>
      </c>
      <c r="D24" s="52" t="s">
        <v>369</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4">
        <v>319318000</v>
      </c>
      <c r="C25" s="204">
        <v>0</v>
      </c>
      <c r="D25" s="205">
        <v>0</v>
      </c>
      <c r="E25" s="204"/>
      <c r="F25" s="204"/>
      <c r="G25" s="204">
        <v>9985000</v>
      </c>
      <c r="H25" s="372"/>
      <c r="I25" s="372"/>
      <c r="J25" s="372"/>
      <c r="K25" s="372"/>
      <c r="L25" s="178"/>
      <c r="M25" s="372"/>
      <c r="N25" s="178">
        <f t="shared" ref="N25:N30" si="0">SUM(B25:M25)</f>
        <v>329303000</v>
      </c>
      <c r="O25" s="379"/>
    </row>
    <row r="26" spans="1:17" ht="32.1" customHeight="1" x14ac:dyDescent="0.25">
      <c r="A26" s="54" t="s">
        <v>146</v>
      </c>
      <c r="B26" s="204">
        <v>319318000</v>
      </c>
      <c r="C26" s="204">
        <v>0</v>
      </c>
      <c r="D26" s="204">
        <v>-447229</v>
      </c>
      <c r="E26" s="204"/>
      <c r="F26" s="204"/>
      <c r="G26" s="205"/>
      <c r="H26" s="178"/>
      <c r="I26" s="178"/>
      <c r="J26" s="373"/>
      <c r="K26" s="178"/>
      <c r="L26" s="178"/>
      <c r="M26" s="178"/>
      <c r="N26" s="178">
        <f>SUM(B26:M26)</f>
        <v>318870771</v>
      </c>
      <c r="O26" s="380">
        <f>+(B26+C26+D26+E26+F26+G26+H26+I26+J26+K26+L26+M26)/N25</f>
        <v>0.96832027342599369</v>
      </c>
      <c r="Q26" s="177"/>
    </row>
    <row r="27" spans="1:17" ht="32.1" customHeight="1" x14ac:dyDescent="0.25">
      <c r="A27" s="54" t="s">
        <v>148</v>
      </c>
      <c r="B27" s="178">
        <v>0</v>
      </c>
      <c r="C27" s="204">
        <v>10359998</v>
      </c>
      <c r="D27" s="204">
        <v>31321278</v>
      </c>
      <c r="E27" s="204"/>
      <c r="F27" s="204"/>
      <c r="G27" s="204"/>
      <c r="H27" s="178"/>
      <c r="I27" s="178"/>
      <c r="J27" s="373"/>
      <c r="K27" s="373"/>
      <c r="L27" s="178"/>
      <c r="M27" s="178"/>
      <c r="N27" s="178">
        <f>SUM(B27:M27)</f>
        <v>41681276</v>
      </c>
      <c r="O27" s="380">
        <f>+N27/N26</f>
        <v>0.1307152608226986</v>
      </c>
    </row>
    <row r="28" spans="1:17" ht="32.1" customHeight="1" x14ac:dyDescent="0.25">
      <c r="A28" s="54" t="s">
        <v>393</v>
      </c>
      <c r="B28" s="204">
        <v>28000000</v>
      </c>
      <c r="C28" s="204">
        <v>27632240</v>
      </c>
      <c r="D28" s="204">
        <v>14000000</v>
      </c>
      <c r="E28" s="204">
        <v>31067684</v>
      </c>
      <c r="F28" s="204">
        <v>25000000</v>
      </c>
      <c r="G28" s="204">
        <v>44241907</v>
      </c>
      <c r="H28" s="178"/>
      <c r="I28" s="178"/>
      <c r="J28" s="178"/>
      <c r="K28" s="178"/>
      <c r="L28" s="204"/>
      <c r="M28" s="178"/>
      <c r="N28" s="178">
        <f t="shared" si="0"/>
        <v>169941831</v>
      </c>
      <c r="O28" s="381"/>
    </row>
    <row r="29" spans="1:17" ht="32.1" customHeight="1" x14ac:dyDescent="0.25">
      <c r="A29" s="54" t="s">
        <v>394</v>
      </c>
      <c r="B29" s="178"/>
      <c r="C29" s="178">
        <v>6971240</v>
      </c>
      <c r="D29" s="178">
        <v>0</v>
      </c>
      <c r="E29" s="178"/>
      <c r="F29" s="178"/>
      <c r="G29" s="178"/>
      <c r="H29" s="178"/>
      <c r="I29" s="178"/>
      <c r="J29" s="178"/>
      <c r="K29" s="178"/>
      <c r="L29" s="178"/>
      <c r="M29" s="178"/>
      <c r="N29" s="178">
        <f t="shared" si="0"/>
        <v>6971240</v>
      </c>
      <c r="O29" s="381"/>
    </row>
    <row r="30" spans="1:17" ht="32.1" customHeight="1" x14ac:dyDescent="0.25">
      <c r="A30" s="55" t="s">
        <v>154</v>
      </c>
      <c r="B30" s="179">
        <v>20109703</v>
      </c>
      <c r="C30" s="179">
        <v>8306632</v>
      </c>
      <c r="D30" s="179">
        <v>26280124</v>
      </c>
      <c r="E30" s="179"/>
      <c r="F30" s="179"/>
      <c r="G30" s="179"/>
      <c r="H30" s="179"/>
      <c r="I30" s="179"/>
      <c r="J30" s="179"/>
      <c r="K30" s="179"/>
      <c r="L30" s="179"/>
      <c r="M30" s="179"/>
      <c r="N30" s="179">
        <f t="shared" si="0"/>
        <v>54696459</v>
      </c>
      <c r="O30" s="382">
        <f>+N30/(N28-N29)</f>
        <v>0.33562165212986189</v>
      </c>
    </row>
    <row r="31" spans="1:17" ht="16.5" customHeight="1" x14ac:dyDescent="0.25"/>
    <row r="32" spans="1:17" ht="17.25" customHeight="1" x14ac:dyDescent="0.25"/>
    <row r="33" spans="1:17" x14ac:dyDescent="0.25">
      <c r="Q33" s="177"/>
    </row>
    <row r="34" spans="1:17" ht="48" customHeight="1" thickBot="1" x14ac:dyDescent="0.3">
      <c r="A34" s="745" t="s">
        <v>395</v>
      </c>
      <c r="B34" s="746"/>
      <c r="C34" s="746"/>
      <c r="D34" s="746"/>
      <c r="E34" s="746"/>
      <c r="F34" s="746"/>
      <c r="G34" s="746"/>
      <c r="H34" s="746"/>
      <c r="I34" s="747"/>
      <c r="N34" s="177"/>
    </row>
    <row r="35" spans="1:17" ht="50.25" customHeight="1" thickBot="1" x14ac:dyDescent="0.3">
      <c r="A35" s="132" t="s">
        <v>396</v>
      </c>
      <c r="B35" s="748" t="str">
        <f>+B12</f>
        <v>Formular 9 acciones de transformación cultural que promuevan y garanticen el libre ejercicio de los derechos de las mujeres y la equidad de género a través de mecanismos de cambio cultural y comportamental desarrollados con las comunidades</v>
      </c>
      <c r="C35" s="749"/>
      <c r="D35" s="749"/>
      <c r="E35" s="749"/>
      <c r="F35" s="749"/>
      <c r="G35" s="749"/>
      <c r="H35" s="749"/>
      <c r="I35" s="750"/>
    </row>
    <row r="36" spans="1:17" ht="18.75" customHeight="1" thickBot="1" x14ac:dyDescent="0.3">
      <c r="A36" s="502" t="s">
        <v>159</v>
      </c>
      <c r="B36" s="304">
        <v>2024</v>
      </c>
      <c r="C36" s="304">
        <v>2025</v>
      </c>
      <c r="D36" s="304">
        <v>2026</v>
      </c>
      <c r="E36" s="304">
        <v>2027</v>
      </c>
      <c r="F36" s="304" t="s">
        <v>397</v>
      </c>
      <c r="G36" s="508" t="s">
        <v>161</v>
      </c>
      <c r="H36" s="508" t="s">
        <v>21</v>
      </c>
      <c r="I36" s="508"/>
    </row>
    <row r="37" spans="1:17" ht="50.25" customHeight="1" thickBot="1" x14ac:dyDescent="0.3">
      <c r="A37" s="733"/>
      <c r="B37" s="218">
        <v>3</v>
      </c>
      <c r="C37" s="218">
        <v>3</v>
      </c>
      <c r="D37" s="218">
        <v>2</v>
      </c>
      <c r="E37" s="218">
        <v>1</v>
      </c>
      <c r="F37" s="304">
        <f>B37+C37+D37+E37</f>
        <v>9</v>
      </c>
      <c r="G37" s="508"/>
      <c r="H37" s="508"/>
      <c r="I37" s="508"/>
    </row>
    <row r="38" spans="1:17" ht="52.5" customHeight="1" thickBot="1" x14ac:dyDescent="0.3">
      <c r="A38" s="222" t="s">
        <v>163</v>
      </c>
      <c r="B38" s="751">
        <v>0.2</v>
      </c>
      <c r="C38" s="752"/>
      <c r="D38" s="753" t="s">
        <v>398</v>
      </c>
      <c r="E38" s="754"/>
      <c r="F38" s="754"/>
      <c r="G38" s="754"/>
      <c r="H38" s="754"/>
      <c r="I38" s="755"/>
    </row>
    <row r="39" spans="1:17" s="58" customFormat="1" ht="30.75" thickBot="1" x14ac:dyDescent="0.3">
      <c r="A39" s="502" t="s">
        <v>399</v>
      </c>
      <c r="B39" s="222" t="s">
        <v>400</v>
      </c>
      <c r="C39" s="132" t="s">
        <v>206</v>
      </c>
      <c r="D39" s="514" t="s">
        <v>208</v>
      </c>
      <c r="E39" s="543"/>
      <c r="F39" s="514" t="s">
        <v>210</v>
      </c>
      <c r="G39" s="543"/>
      <c r="H39" s="113" t="s">
        <v>212</v>
      </c>
      <c r="I39" s="112" t="s">
        <v>213</v>
      </c>
    </row>
    <row r="40" spans="1:17" ht="306" customHeight="1" thickBot="1" x14ac:dyDescent="0.3">
      <c r="A40" s="733"/>
      <c r="B40" s="309">
        <v>0.05</v>
      </c>
      <c r="C40" s="225">
        <v>0.05</v>
      </c>
      <c r="D40" s="544" t="s">
        <v>401</v>
      </c>
      <c r="E40" s="736"/>
      <c r="F40" s="544" t="s">
        <v>402</v>
      </c>
      <c r="G40" s="736"/>
      <c r="H40" s="303" t="s">
        <v>403</v>
      </c>
      <c r="I40" s="362" t="s">
        <v>404</v>
      </c>
    </row>
    <row r="41" spans="1:17" s="58" customFormat="1" ht="30" x14ac:dyDescent="0.25">
      <c r="A41" s="502" t="s">
        <v>405</v>
      </c>
      <c r="B41" s="220" t="s">
        <v>400</v>
      </c>
      <c r="C41" s="113" t="s">
        <v>206</v>
      </c>
      <c r="D41" s="514" t="s">
        <v>208</v>
      </c>
      <c r="E41" s="543"/>
      <c r="F41" s="514" t="s">
        <v>210</v>
      </c>
      <c r="G41" s="543"/>
      <c r="H41" s="113" t="s">
        <v>212</v>
      </c>
      <c r="I41" s="112" t="s">
        <v>213</v>
      </c>
    </row>
    <row r="42" spans="1:17" ht="409.15" customHeight="1" x14ac:dyDescent="0.25">
      <c r="A42" s="733"/>
      <c r="B42" s="311">
        <v>0.05</v>
      </c>
      <c r="C42" s="326">
        <v>0.05</v>
      </c>
      <c r="D42" s="544" t="s">
        <v>406</v>
      </c>
      <c r="E42" s="736"/>
      <c r="F42" s="544" t="s">
        <v>407</v>
      </c>
      <c r="G42" s="736"/>
      <c r="H42" s="303" t="s">
        <v>403</v>
      </c>
      <c r="I42" s="354" t="s">
        <v>408</v>
      </c>
    </row>
    <row r="43" spans="1:17" s="58" customFormat="1" ht="30" x14ac:dyDescent="0.25">
      <c r="A43" s="502" t="s">
        <v>409</v>
      </c>
      <c r="B43" s="220" t="s">
        <v>400</v>
      </c>
      <c r="C43" s="113" t="s">
        <v>206</v>
      </c>
      <c r="D43" s="514" t="s">
        <v>208</v>
      </c>
      <c r="E43" s="543"/>
      <c r="F43" s="514" t="s">
        <v>210</v>
      </c>
      <c r="G43" s="543"/>
      <c r="H43" s="113" t="s">
        <v>212</v>
      </c>
      <c r="I43" s="112" t="s">
        <v>213</v>
      </c>
    </row>
    <row r="44" spans="1:17" ht="376.5" customHeight="1" x14ac:dyDescent="0.25">
      <c r="A44" s="733"/>
      <c r="B44" s="309">
        <v>0.3</v>
      </c>
      <c r="C44" s="225">
        <v>0.3</v>
      </c>
      <c r="D44" s="544" t="s">
        <v>410</v>
      </c>
      <c r="E44" s="736"/>
      <c r="F44" s="544" t="s">
        <v>411</v>
      </c>
      <c r="G44" s="736"/>
      <c r="H44" s="303" t="s">
        <v>403</v>
      </c>
      <c r="I44" s="354" t="s">
        <v>412</v>
      </c>
    </row>
    <row r="45" spans="1:17" s="58" customFormat="1" ht="30" x14ac:dyDescent="0.25">
      <c r="A45" s="502" t="s">
        <v>413</v>
      </c>
      <c r="B45" s="220" t="s">
        <v>400</v>
      </c>
      <c r="C45" s="220" t="s">
        <v>206</v>
      </c>
      <c r="D45" s="514" t="s">
        <v>208</v>
      </c>
      <c r="E45" s="543"/>
      <c r="F45" s="514" t="s">
        <v>210</v>
      </c>
      <c r="G45" s="543"/>
      <c r="H45" s="113" t="s">
        <v>212</v>
      </c>
      <c r="I45" s="113" t="s">
        <v>213</v>
      </c>
    </row>
    <row r="46" spans="1:17" x14ac:dyDescent="0.25">
      <c r="A46" s="733"/>
      <c r="B46" s="311">
        <v>0.2</v>
      </c>
      <c r="C46" s="225"/>
      <c r="D46" s="742"/>
      <c r="E46" s="743"/>
      <c r="F46" s="742"/>
      <c r="G46" s="744"/>
      <c r="H46" s="327"/>
      <c r="I46" s="328"/>
    </row>
    <row r="47" spans="1:17" s="58" customFormat="1" ht="30" x14ac:dyDescent="0.25">
      <c r="A47" s="502" t="s">
        <v>414</v>
      </c>
      <c r="B47" s="220" t="s">
        <v>400</v>
      </c>
      <c r="C47" s="113" t="s">
        <v>206</v>
      </c>
      <c r="D47" s="514" t="s">
        <v>208</v>
      </c>
      <c r="E47" s="543"/>
      <c r="F47" s="514" t="s">
        <v>210</v>
      </c>
      <c r="G47" s="543"/>
      <c r="H47" s="113" t="s">
        <v>212</v>
      </c>
      <c r="I47" s="112" t="s">
        <v>213</v>
      </c>
    </row>
    <row r="48" spans="1:17" x14ac:dyDescent="0.25">
      <c r="A48" s="733"/>
      <c r="B48" s="309">
        <v>0.1</v>
      </c>
      <c r="C48" s="225"/>
      <c r="D48" s="544"/>
      <c r="E48" s="736"/>
      <c r="F48" s="544"/>
      <c r="G48" s="546"/>
      <c r="H48" s="327"/>
      <c r="I48" s="359"/>
    </row>
    <row r="49" spans="1:10" s="58" customFormat="1" ht="30.75" thickBot="1" x14ac:dyDescent="0.3">
      <c r="A49" s="502" t="s">
        <v>415</v>
      </c>
      <c r="B49" s="220" t="s">
        <v>400</v>
      </c>
      <c r="C49" s="113" t="s">
        <v>206</v>
      </c>
      <c r="D49" s="514" t="s">
        <v>208</v>
      </c>
      <c r="E49" s="543"/>
      <c r="F49" s="514" t="s">
        <v>210</v>
      </c>
      <c r="G49" s="543"/>
      <c r="H49" s="113" t="s">
        <v>212</v>
      </c>
      <c r="I49" s="112" t="s">
        <v>213</v>
      </c>
    </row>
    <row r="50" spans="1:10" ht="15" thickBot="1" x14ac:dyDescent="0.3">
      <c r="A50" s="733"/>
      <c r="B50" s="312">
        <v>0.3</v>
      </c>
      <c r="C50" s="312"/>
      <c r="D50" s="544"/>
      <c r="E50" s="546"/>
      <c r="F50" s="740"/>
      <c r="G50" s="741"/>
      <c r="H50" s="303"/>
      <c r="I50" s="359"/>
    </row>
    <row r="51" spans="1:10" ht="30.75" thickBot="1" x14ac:dyDescent="0.3">
      <c r="A51" s="502" t="s">
        <v>416</v>
      </c>
      <c r="B51" s="222" t="s">
        <v>400</v>
      </c>
      <c r="C51" s="132" t="s">
        <v>206</v>
      </c>
      <c r="D51" s="514" t="s">
        <v>208</v>
      </c>
      <c r="E51" s="543"/>
      <c r="F51" s="514" t="s">
        <v>210</v>
      </c>
      <c r="G51" s="543"/>
      <c r="H51" s="113" t="s">
        <v>212</v>
      </c>
      <c r="I51" s="112" t="s">
        <v>213</v>
      </c>
    </row>
    <row r="52" spans="1:10" ht="15" thickBot="1" x14ac:dyDescent="0.3">
      <c r="A52" s="733"/>
      <c r="B52" s="312">
        <v>0.1</v>
      </c>
      <c r="C52" s="305"/>
      <c r="D52" s="544"/>
      <c r="E52" s="721"/>
      <c r="F52" s="535"/>
      <c r="G52" s="798"/>
      <c r="H52" s="303"/>
      <c r="I52" s="365"/>
    </row>
    <row r="53" spans="1:10" ht="30.75" thickBot="1" x14ac:dyDescent="0.3">
      <c r="A53" s="502" t="s">
        <v>417</v>
      </c>
      <c r="B53" s="222" t="s">
        <v>400</v>
      </c>
      <c r="C53" s="132" t="s">
        <v>206</v>
      </c>
      <c r="D53" s="514" t="s">
        <v>208</v>
      </c>
      <c r="E53" s="543"/>
      <c r="F53" s="514" t="s">
        <v>210</v>
      </c>
      <c r="G53" s="543"/>
      <c r="H53" s="113" t="s">
        <v>212</v>
      </c>
      <c r="I53" s="112" t="s">
        <v>213</v>
      </c>
    </row>
    <row r="54" spans="1:10" ht="15" thickBot="1" x14ac:dyDescent="0.3">
      <c r="A54" s="733"/>
      <c r="B54" s="312">
        <v>0.1</v>
      </c>
      <c r="C54" s="305"/>
      <c r="D54" s="737"/>
      <c r="E54" s="738"/>
      <c r="F54" s="742"/>
      <c r="G54" s="546"/>
      <c r="H54" s="303"/>
      <c r="I54" s="363"/>
    </row>
    <row r="55" spans="1:10" ht="30.75" thickBot="1" x14ac:dyDescent="0.3">
      <c r="A55" s="502" t="s">
        <v>418</v>
      </c>
      <c r="B55" s="222" t="s">
        <v>400</v>
      </c>
      <c r="C55" s="132" t="s">
        <v>206</v>
      </c>
      <c r="D55" s="514" t="s">
        <v>208</v>
      </c>
      <c r="E55" s="543"/>
      <c r="F55" s="514" t="s">
        <v>210</v>
      </c>
      <c r="G55" s="543"/>
      <c r="H55" s="113" t="s">
        <v>212</v>
      </c>
      <c r="I55" s="112" t="s">
        <v>213</v>
      </c>
    </row>
    <row r="56" spans="1:10" ht="15" thickBot="1" x14ac:dyDescent="0.3">
      <c r="A56" s="733"/>
      <c r="B56" s="313">
        <v>0.3</v>
      </c>
      <c r="C56" s="305"/>
      <c r="D56" s="544"/>
      <c r="E56" s="546"/>
      <c r="F56" s="801"/>
      <c r="G56" s="802"/>
      <c r="H56" s="303"/>
      <c r="I56" s="370"/>
    </row>
    <row r="57" spans="1:10" ht="30.75" thickBot="1" x14ac:dyDescent="0.3">
      <c r="A57" s="502" t="s">
        <v>419</v>
      </c>
      <c r="B57" s="222" t="s">
        <v>400</v>
      </c>
      <c r="C57" s="132" t="s">
        <v>206</v>
      </c>
      <c r="D57" s="514" t="s">
        <v>208</v>
      </c>
      <c r="E57" s="543"/>
      <c r="F57" s="514" t="s">
        <v>210</v>
      </c>
      <c r="G57" s="543"/>
      <c r="H57" s="113" t="s">
        <v>212</v>
      </c>
      <c r="I57" s="112" t="s">
        <v>213</v>
      </c>
    </row>
    <row r="58" spans="1:10" ht="15" thickBot="1" x14ac:dyDescent="0.3">
      <c r="A58" s="733"/>
      <c r="B58" s="312">
        <v>0.1</v>
      </c>
      <c r="C58" s="312"/>
      <c r="D58" s="734"/>
      <c r="E58" s="735"/>
      <c r="F58" s="523"/>
      <c r="G58" s="735"/>
      <c r="H58" s="303"/>
      <c r="I58" s="371"/>
    </row>
    <row r="59" spans="1:10" ht="30.75" thickBot="1" x14ac:dyDescent="0.3">
      <c r="A59" s="502" t="s">
        <v>420</v>
      </c>
      <c r="B59" s="222" t="s">
        <v>400</v>
      </c>
      <c r="C59" s="132" t="s">
        <v>206</v>
      </c>
      <c r="D59" s="514" t="s">
        <v>208</v>
      </c>
      <c r="E59" s="543"/>
      <c r="F59" s="514" t="s">
        <v>210</v>
      </c>
      <c r="G59" s="543"/>
      <c r="H59" s="113" t="s">
        <v>212</v>
      </c>
      <c r="I59" s="112" t="s">
        <v>213</v>
      </c>
    </row>
    <row r="60" spans="1:10" x14ac:dyDescent="0.25">
      <c r="A60" s="739"/>
      <c r="B60" s="551">
        <v>0.1</v>
      </c>
      <c r="C60" s="551"/>
      <c r="D60" s="729"/>
      <c r="E60" s="730"/>
      <c r="F60" s="729"/>
      <c r="G60" s="730"/>
      <c r="H60" s="518"/>
      <c r="I60" s="496"/>
    </row>
    <row r="61" spans="1:10" x14ac:dyDescent="0.25">
      <c r="A61" s="733"/>
      <c r="B61" s="553"/>
      <c r="C61" s="553"/>
      <c r="D61" s="731"/>
      <c r="E61" s="732"/>
      <c r="F61" s="731"/>
      <c r="G61" s="732"/>
      <c r="H61" s="519"/>
      <c r="I61" s="497"/>
    </row>
    <row r="62" spans="1:10" ht="30" x14ac:dyDescent="0.25">
      <c r="A62" s="502" t="s">
        <v>421</v>
      </c>
      <c r="B62" s="222" t="s">
        <v>400</v>
      </c>
      <c r="C62" s="132" t="s">
        <v>206</v>
      </c>
      <c r="D62" s="514" t="s">
        <v>208</v>
      </c>
      <c r="E62" s="543"/>
      <c r="F62" s="514" t="s">
        <v>210</v>
      </c>
      <c r="G62" s="543"/>
      <c r="H62" s="113" t="s">
        <v>212</v>
      </c>
      <c r="I62" s="112" t="s">
        <v>213</v>
      </c>
    </row>
    <row r="63" spans="1:10" x14ac:dyDescent="0.25">
      <c r="A63" s="733"/>
      <c r="B63" s="313">
        <v>0.3</v>
      </c>
      <c r="C63" s="313"/>
      <c r="D63" s="544"/>
      <c r="E63" s="736"/>
      <c r="F63" s="544"/>
      <c r="G63" s="546"/>
      <c r="H63" s="303"/>
      <c r="I63" s="370"/>
      <c r="J63" s="391"/>
    </row>
    <row r="64" spans="1:10" x14ac:dyDescent="0.25">
      <c r="B64" s="207">
        <f>B40+B42+B44+B46+B48+B50+B52+B54+B56+B58+B60+B63</f>
        <v>2.0000000000000004</v>
      </c>
      <c r="C64" s="207">
        <f>C40+C42+C44+C46+C48+C50+C52+C54+C56+C58+C60+C63</f>
        <v>0.4</v>
      </c>
    </row>
    <row r="67" spans="1:9" ht="34.5" customHeight="1" x14ac:dyDescent="0.25">
      <c r="A67" s="787" t="s">
        <v>177</v>
      </c>
      <c r="B67" s="788"/>
      <c r="C67" s="788"/>
      <c r="D67" s="788"/>
      <c r="E67" s="788"/>
      <c r="F67" s="788"/>
      <c r="G67" s="788"/>
      <c r="H67" s="788"/>
      <c r="I67" s="789"/>
    </row>
    <row r="68" spans="1:9" ht="81" customHeight="1" x14ac:dyDescent="0.25">
      <c r="A68" s="306" t="s">
        <v>178</v>
      </c>
      <c r="B68" s="726" t="s">
        <v>422</v>
      </c>
      <c r="C68" s="727"/>
      <c r="D68" s="726" t="s">
        <v>423</v>
      </c>
      <c r="E68" s="727"/>
      <c r="F68" s="726" t="s">
        <v>424</v>
      </c>
      <c r="G68" s="727"/>
      <c r="H68" s="790" t="s">
        <v>425</v>
      </c>
      <c r="I68" s="727"/>
    </row>
    <row r="69" spans="1:9" ht="40.5" customHeight="1" x14ac:dyDescent="0.25">
      <c r="A69" s="306" t="s">
        <v>180</v>
      </c>
      <c r="B69" s="803">
        <v>0.12</v>
      </c>
      <c r="C69" s="804"/>
      <c r="D69" s="803">
        <v>0.08</v>
      </c>
      <c r="E69" s="804"/>
      <c r="F69" s="803"/>
      <c r="G69" s="804"/>
      <c r="H69" s="805"/>
      <c r="I69" s="806"/>
    </row>
    <row r="70" spans="1:9" ht="30" customHeight="1" x14ac:dyDescent="0.25">
      <c r="A70" s="785" t="s">
        <v>367</v>
      </c>
      <c r="B70" s="314" t="s">
        <v>99</v>
      </c>
      <c r="C70" s="314" t="s">
        <v>206</v>
      </c>
      <c r="D70" s="314" t="s">
        <v>99</v>
      </c>
      <c r="E70" s="314" t="s">
        <v>206</v>
      </c>
      <c r="F70" s="314" t="s">
        <v>99</v>
      </c>
      <c r="G70" s="314" t="s">
        <v>206</v>
      </c>
      <c r="H70" s="314" t="s">
        <v>99</v>
      </c>
      <c r="I70" s="314" t="s">
        <v>206</v>
      </c>
    </row>
    <row r="71" spans="1:9" ht="15" x14ac:dyDescent="0.25">
      <c r="A71" s="786"/>
      <c r="B71" s="436">
        <v>0.03</v>
      </c>
      <c r="C71" s="316">
        <v>0.03</v>
      </c>
      <c r="D71" s="436">
        <v>0.03</v>
      </c>
      <c r="E71" s="316">
        <v>0.03</v>
      </c>
      <c r="F71" s="436"/>
      <c r="G71" s="316"/>
      <c r="H71" s="317"/>
      <c r="I71" s="316"/>
    </row>
    <row r="72" spans="1:9" ht="408.95" customHeight="1" x14ac:dyDescent="0.25">
      <c r="A72" s="306" t="s">
        <v>426</v>
      </c>
      <c r="B72" s="791" t="s">
        <v>427</v>
      </c>
      <c r="C72" s="792"/>
      <c r="D72" s="724" t="s">
        <v>428</v>
      </c>
      <c r="E72" s="725"/>
      <c r="F72" s="724"/>
      <c r="G72" s="725"/>
      <c r="H72" s="793"/>
      <c r="I72" s="794"/>
    </row>
    <row r="73" spans="1:9" ht="22.15" customHeight="1" x14ac:dyDescent="0.25">
      <c r="A73" s="306" t="s">
        <v>429</v>
      </c>
      <c r="B73" s="722" t="s">
        <v>430</v>
      </c>
      <c r="C73" s="723"/>
      <c r="D73" s="722" t="s">
        <v>431</v>
      </c>
      <c r="E73" s="723"/>
      <c r="F73" s="722"/>
      <c r="G73" s="723"/>
      <c r="H73" s="714"/>
      <c r="I73" s="715"/>
    </row>
    <row r="74" spans="1:9" ht="15" x14ac:dyDescent="0.25">
      <c r="A74" s="785" t="s">
        <v>368</v>
      </c>
      <c r="B74" s="314" t="s">
        <v>99</v>
      </c>
      <c r="C74" s="314" t="s">
        <v>206</v>
      </c>
      <c r="D74" s="314" t="s">
        <v>99</v>
      </c>
      <c r="E74" s="314" t="s">
        <v>206</v>
      </c>
      <c r="F74" s="314" t="s">
        <v>99</v>
      </c>
      <c r="G74" s="314" t="s">
        <v>206</v>
      </c>
      <c r="H74" s="314" t="s">
        <v>99</v>
      </c>
      <c r="I74" s="314" t="s">
        <v>206</v>
      </c>
    </row>
    <row r="75" spans="1:9" ht="15" x14ac:dyDescent="0.25">
      <c r="A75" s="786"/>
      <c r="B75" s="436">
        <v>0.05</v>
      </c>
      <c r="C75" s="316">
        <v>0.05</v>
      </c>
      <c r="D75" s="436">
        <v>0.05</v>
      </c>
      <c r="E75" s="316">
        <v>0.05</v>
      </c>
      <c r="F75" s="436"/>
      <c r="G75" s="316"/>
      <c r="H75" s="317"/>
      <c r="I75" s="318"/>
    </row>
    <row r="76" spans="1:9" ht="374.25" customHeight="1" x14ac:dyDescent="0.25">
      <c r="A76" s="306" t="s">
        <v>426</v>
      </c>
      <c r="B76" s="724" t="s">
        <v>432</v>
      </c>
      <c r="C76" s="725"/>
      <c r="D76" s="724" t="s">
        <v>433</v>
      </c>
      <c r="E76" s="725"/>
      <c r="F76" s="724"/>
      <c r="G76" s="725"/>
      <c r="H76" s="807"/>
      <c r="I76" s="808"/>
    </row>
    <row r="77" spans="1:9" ht="25.9" customHeight="1" x14ac:dyDescent="0.25">
      <c r="A77" s="306" t="s">
        <v>429</v>
      </c>
      <c r="B77" s="722" t="s">
        <v>430</v>
      </c>
      <c r="C77" s="723"/>
      <c r="D77" s="722" t="s">
        <v>431</v>
      </c>
      <c r="E77" s="723"/>
      <c r="F77" s="722"/>
      <c r="G77" s="723"/>
      <c r="H77" s="714"/>
      <c r="I77" s="715"/>
    </row>
    <row r="78" spans="1:9" ht="15" x14ac:dyDescent="0.25">
      <c r="A78" s="785" t="s">
        <v>369</v>
      </c>
      <c r="B78" s="314" t="s">
        <v>99</v>
      </c>
      <c r="C78" s="314" t="s">
        <v>206</v>
      </c>
      <c r="D78" s="314" t="s">
        <v>99</v>
      </c>
      <c r="E78" s="314" t="s">
        <v>206</v>
      </c>
      <c r="F78" s="314" t="s">
        <v>99</v>
      </c>
      <c r="G78" s="314" t="s">
        <v>206</v>
      </c>
      <c r="H78" s="314" t="s">
        <v>99</v>
      </c>
      <c r="I78" s="314" t="s">
        <v>206</v>
      </c>
    </row>
    <row r="79" spans="1:9" ht="15" x14ac:dyDescent="0.25">
      <c r="A79" s="786"/>
      <c r="B79" s="436">
        <v>0.1</v>
      </c>
      <c r="C79" s="316">
        <v>0.1</v>
      </c>
      <c r="D79" s="436">
        <v>0.1</v>
      </c>
      <c r="E79" s="316">
        <v>0.1</v>
      </c>
      <c r="F79" s="436"/>
      <c r="G79" s="316"/>
      <c r="H79" s="317"/>
      <c r="I79" s="318"/>
    </row>
    <row r="80" spans="1:9" ht="393.75" customHeight="1" x14ac:dyDescent="0.25">
      <c r="A80" s="306" t="s">
        <v>426</v>
      </c>
      <c r="B80" s="724" t="s">
        <v>434</v>
      </c>
      <c r="C80" s="725"/>
      <c r="D80" s="724" t="s">
        <v>435</v>
      </c>
      <c r="E80" s="725"/>
      <c r="F80" s="724"/>
      <c r="G80" s="725"/>
      <c r="H80" s="714"/>
      <c r="I80" s="715"/>
    </row>
    <row r="81" spans="1:9" ht="15" x14ac:dyDescent="0.25">
      <c r="A81" s="306" t="s">
        <v>429</v>
      </c>
      <c r="B81" s="796" t="s">
        <v>430</v>
      </c>
      <c r="C81" s="797"/>
      <c r="D81" s="796" t="s">
        <v>431</v>
      </c>
      <c r="E81" s="797"/>
      <c r="F81" s="722"/>
      <c r="G81" s="797"/>
      <c r="H81" s="714"/>
      <c r="I81" s="715"/>
    </row>
    <row r="82" spans="1:9" ht="15" x14ac:dyDescent="0.25">
      <c r="A82" s="785" t="s">
        <v>371</v>
      </c>
      <c r="B82" s="314" t="s">
        <v>99</v>
      </c>
      <c r="C82" s="314" t="s">
        <v>206</v>
      </c>
      <c r="D82" s="314" t="s">
        <v>99</v>
      </c>
      <c r="E82" s="314" t="s">
        <v>206</v>
      </c>
      <c r="F82" s="314" t="s">
        <v>99</v>
      </c>
      <c r="G82" s="314" t="s">
        <v>206</v>
      </c>
      <c r="H82" s="314" t="s">
        <v>99</v>
      </c>
      <c r="I82" s="314" t="s">
        <v>206</v>
      </c>
    </row>
    <row r="83" spans="1:9" ht="15" x14ac:dyDescent="0.25">
      <c r="A83" s="786"/>
      <c r="B83" s="436">
        <v>0.09</v>
      </c>
      <c r="C83" s="316"/>
      <c r="D83" s="436">
        <v>0.09</v>
      </c>
      <c r="E83" s="316"/>
      <c r="F83" s="436"/>
      <c r="G83" s="316"/>
      <c r="H83" s="317"/>
      <c r="I83" s="318"/>
    </row>
    <row r="84" spans="1:9" ht="30" x14ac:dyDescent="0.25">
      <c r="A84" s="306" t="s">
        <v>426</v>
      </c>
      <c r="B84" s="716"/>
      <c r="C84" s="717"/>
      <c r="D84" s="716"/>
      <c r="E84" s="717"/>
      <c r="F84" s="716"/>
      <c r="G84" s="717"/>
      <c r="H84" s="714"/>
      <c r="I84" s="715"/>
    </row>
    <row r="85" spans="1:9" ht="15" x14ac:dyDescent="0.25">
      <c r="A85" s="306" t="s">
        <v>429</v>
      </c>
      <c r="B85" s="722"/>
      <c r="C85" s="723"/>
      <c r="D85" s="722"/>
      <c r="E85" s="723"/>
      <c r="F85" s="722"/>
      <c r="G85" s="723"/>
      <c r="H85" s="714"/>
      <c r="I85" s="715"/>
    </row>
    <row r="86" spans="1:9" ht="15" x14ac:dyDescent="0.25">
      <c r="A86" s="785" t="s">
        <v>373</v>
      </c>
      <c r="B86" s="314" t="s">
        <v>99</v>
      </c>
      <c r="C86" s="314" t="s">
        <v>206</v>
      </c>
      <c r="D86" s="314" t="s">
        <v>99</v>
      </c>
      <c r="E86" s="314" t="s">
        <v>206</v>
      </c>
      <c r="F86" s="314" t="s">
        <v>99</v>
      </c>
      <c r="G86" s="314" t="s">
        <v>206</v>
      </c>
      <c r="H86" s="314" t="s">
        <v>99</v>
      </c>
      <c r="I86" s="314" t="s">
        <v>206</v>
      </c>
    </row>
    <row r="87" spans="1:9" ht="15" x14ac:dyDescent="0.25">
      <c r="A87" s="786"/>
      <c r="B87" s="436">
        <v>0.09</v>
      </c>
      <c r="C87" s="316"/>
      <c r="D87" s="436">
        <v>0.09</v>
      </c>
      <c r="E87" s="316"/>
      <c r="F87" s="436"/>
      <c r="G87" s="316"/>
      <c r="H87" s="317"/>
      <c r="I87" s="318"/>
    </row>
    <row r="88" spans="1:9" ht="30" x14ac:dyDescent="0.25">
      <c r="A88" s="306" t="s">
        <v>426</v>
      </c>
      <c r="B88" s="724"/>
      <c r="C88" s="728"/>
      <c r="D88" s="724"/>
      <c r="E88" s="728"/>
      <c r="F88" s="724"/>
      <c r="G88" s="728"/>
      <c r="H88" s="795"/>
      <c r="I88" s="795"/>
    </row>
    <row r="89" spans="1:9" ht="15" x14ac:dyDescent="0.25">
      <c r="A89" s="306" t="s">
        <v>429</v>
      </c>
      <c r="B89" s="705"/>
      <c r="C89" s="710"/>
      <c r="D89" s="705"/>
      <c r="E89" s="710"/>
      <c r="F89" s="705"/>
      <c r="G89" s="710"/>
      <c r="H89" s="707"/>
      <c r="I89" s="706"/>
    </row>
    <row r="90" spans="1:9" ht="15" x14ac:dyDescent="0.25">
      <c r="A90" s="785" t="s">
        <v>374</v>
      </c>
      <c r="B90" s="314" t="s">
        <v>99</v>
      </c>
      <c r="C90" s="314" t="s">
        <v>206</v>
      </c>
      <c r="D90" s="314" t="s">
        <v>99</v>
      </c>
      <c r="E90" s="314" t="s">
        <v>206</v>
      </c>
      <c r="F90" s="314" t="s">
        <v>99</v>
      </c>
      <c r="G90" s="314" t="s">
        <v>206</v>
      </c>
      <c r="H90" s="314" t="s">
        <v>99</v>
      </c>
      <c r="I90" s="314" t="s">
        <v>206</v>
      </c>
    </row>
    <row r="91" spans="1:9" ht="15" x14ac:dyDescent="0.25">
      <c r="A91" s="786"/>
      <c r="B91" s="436">
        <v>0.1</v>
      </c>
      <c r="C91" s="315"/>
      <c r="D91" s="436">
        <v>0.1</v>
      </c>
      <c r="E91" s="315"/>
      <c r="F91" s="436"/>
      <c r="G91" s="315"/>
      <c r="H91" s="317"/>
      <c r="I91" s="318"/>
    </row>
    <row r="92" spans="1:9" ht="30" x14ac:dyDescent="0.25">
      <c r="A92" s="306" t="s">
        <v>426</v>
      </c>
      <c r="B92" s="799"/>
      <c r="C92" s="800"/>
      <c r="D92" s="799"/>
      <c r="E92" s="800"/>
      <c r="F92" s="799"/>
      <c r="G92" s="800"/>
      <c r="H92" s="704"/>
      <c r="I92" s="704"/>
    </row>
    <row r="93" spans="1:9" ht="15" x14ac:dyDescent="0.25">
      <c r="A93" s="306" t="s">
        <v>429</v>
      </c>
      <c r="B93" s="705"/>
      <c r="C93" s="706"/>
      <c r="D93" s="705"/>
      <c r="E93" s="706"/>
      <c r="F93" s="705"/>
      <c r="G93" s="706"/>
      <c r="H93" s="707"/>
      <c r="I93" s="706"/>
    </row>
    <row r="94" spans="1:9" ht="15" x14ac:dyDescent="0.25">
      <c r="A94" s="785" t="s">
        <v>375</v>
      </c>
      <c r="B94" s="314" t="s">
        <v>99</v>
      </c>
      <c r="C94" s="314" t="s">
        <v>206</v>
      </c>
      <c r="D94" s="314" t="s">
        <v>99</v>
      </c>
      <c r="E94" s="314" t="s">
        <v>206</v>
      </c>
      <c r="F94" s="314" t="s">
        <v>99</v>
      </c>
      <c r="G94" s="314" t="s">
        <v>206</v>
      </c>
      <c r="H94" s="314" t="s">
        <v>99</v>
      </c>
      <c r="I94" s="314" t="s">
        <v>206</v>
      </c>
    </row>
    <row r="95" spans="1:9" ht="15" x14ac:dyDescent="0.25">
      <c r="A95" s="786"/>
      <c r="B95" s="436">
        <v>0.09</v>
      </c>
      <c r="C95" s="319"/>
      <c r="D95" s="436">
        <v>0.09</v>
      </c>
      <c r="E95" s="319"/>
      <c r="F95" s="436"/>
      <c r="G95" s="319"/>
      <c r="H95" s="317"/>
      <c r="I95" s="318"/>
    </row>
    <row r="96" spans="1:9" ht="30" x14ac:dyDescent="0.25">
      <c r="A96" s="306" t="s">
        <v>426</v>
      </c>
      <c r="B96" s="712"/>
      <c r="C96" s="713"/>
      <c r="D96" s="712"/>
      <c r="E96" s="713"/>
      <c r="F96" s="712"/>
      <c r="G96" s="713"/>
      <c r="H96" s="704"/>
      <c r="I96" s="704"/>
    </row>
    <row r="97" spans="1:9" ht="15" x14ac:dyDescent="0.25">
      <c r="A97" s="306" t="s">
        <v>429</v>
      </c>
      <c r="B97" s="705"/>
      <c r="C97" s="706"/>
      <c r="D97" s="705"/>
      <c r="E97" s="706"/>
      <c r="F97" s="705"/>
      <c r="G97" s="706"/>
      <c r="H97" s="707"/>
      <c r="I97" s="706"/>
    </row>
    <row r="98" spans="1:9" ht="15" x14ac:dyDescent="0.25">
      <c r="A98" s="785" t="s">
        <v>376</v>
      </c>
      <c r="B98" s="314" t="s">
        <v>99</v>
      </c>
      <c r="C98" s="314" t="s">
        <v>206</v>
      </c>
      <c r="D98" s="314" t="s">
        <v>99</v>
      </c>
      <c r="E98" s="314" t="s">
        <v>206</v>
      </c>
      <c r="F98" s="314" t="s">
        <v>99</v>
      </c>
      <c r="G98" s="314" t="s">
        <v>206</v>
      </c>
      <c r="H98" s="314" t="s">
        <v>99</v>
      </c>
      <c r="I98" s="314" t="s">
        <v>206</v>
      </c>
    </row>
    <row r="99" spans="1:9" ht="15" x14ac:dyDescent="0.25">
      <c r="A99" s="786"/>
      <c r="B99" s="436">
        <v>0.09</v>
      </c>
      <c r="C99" s="319"/>
      <c r="D99" s="436">
        <v>0.09</v>
      </c>
      <c r="E99" s="319"/>
      <c r="F99" s="436"/>
      <c r="G99" s="319"/>
      <c r="H99" s="317"/>
      <c r="I99" s="318"/>
    </row>
    <row r="100" spans="1:9" ht="30" x14ac:dyDescent="0.25">
      <c r="A100" s="306" t="s">
        <v>426</v>
      </c>
      <c r="B100" s="708"/>
      <c r="C100" s="709"/>
      <c r="D100" s="708"/>
      <c r="E100" s="709"/>
      <c r="F100" s="708"/>
      <c r="G100" s="709"/>
      <c r="H100" s="704"/>
      <c r="I100" s="704"/>
    </row>
    <row r="101" spans="1:9" ht="15" x14ac:dyDescent="0.25">
      <c r="A101" s="306" t="s">
        <v>429</v>
      </c>
      <c r="B101" s="705"/>
      <c r="C101" s="706"/>
      <c r="D101" s="705"/>
      <c r="E101" s="706"/>
      <c r="F101" s="705"/>
      <c r="G101" s="706"/>
      <c r="H101" s="707"/>
      <c r="I101" s="706"/>
    </row>
    <row r="102" spans="1:9" ht="15" x14ac:dyDescent="0.25">
      <c r="A102" s="785" t="s">
        <v>378</v>
      </c>
      <c r="B102" s="314" t="s">
        <v>99</v>
      </c>
      <c r="C102" s="314" t="s">
        <v>206</v>
      </c>
      <c r="D102" s="314" t="s">
        <v>99</v>
      </c>
      <c r="E102" s="314" t="s">
        <v>206</v>
      </c>
      <c r="F102" s="314" t="s">
        <v>99</v>
      </c>
      <c r="G102" s="314" t="s">
        <v>206</v>
      </c>
      <c r="H102" s="314" t="s">
        <v>99</v>
      </c>
      <c r="I102" s="314" t="s">
        <v>206</v>
      </c>
    </row>
    <row r="103" spans="1:9" ht="15" x14ac:dyDescent="0.25">
      <c r="A103" s="786"/>
      <c r="B103" s="436">
        <v>0.1</v>
      </c>
      <c r="C103" s="319"/>
      <c r="D103" s="436">
        <v>0.1</v>
      </c>
      <c r="E103" s="319"/>
      <c r="F103" s="436"/>
      <c r="G103" s="319"/>
      <c r="H103" s="317"/>
      <c r="I103" s="318"/>
    </row>
    <row r="104" spans="1:9" ht="30" x14ac:dyDescent="0.25">
      <c r="A104" s="306" t="s">
        <v>426</v>
      </c>
      <c r="B104" s="718"/>
      <c r="C104" s="719"/>
      <c r="D104" s="718"/>
      <c r="E104" s="719"/>
      <c r="F104" s="718"/>
      <c r="G104" s="719"/>
      <c r="H104" s="720"/>
      <c r="I104" s="704"/>
    </row>
    <row r="105" spans="1:9" ht="15" x14ac:dyDescent="0.25">
      <c r="A105" s="306" t="s">
        <v>429</v>
      </c>
      <c r="B105" s="705"/>
      <c r="C105" s="710"/>
      <c r="D105" s="705"/>
      <c r="E105" s="710"/>
      <c r="F105" s="705"/>
      <c r="G105" s="710"/>
      <c r="H105" s="707"/>
      <c r="I105" s="706"/>
    </row>
    <row r="106" spans="1:9" ht="15" x14ac:dyDescent="0.25">
      <c r="A106" s="785" t="s">
        <v>379</v>
      </c>
      <c r="B106" s="314" t="s">
        <v>99</v>
      </c>
      <c r="C106" s="314" t="s">
        <v>206</v>
      </c>
      <c r="D106" s="314" t="s">
        <v>99</v>
      </c>
      <c r="E106" s="314" t="s">
        <v>206</v>
      </c>
      <c r="F106" s="314" t="s">
        <v>99</v>
      </c>
      <c r="G106" s="314" t="s">
        <v>206</v>
      </c>
      <c r="H106" s="314" t="s">
        <v>99</v>
      </c>
      <c r="I106" s="314" t="s">
        <v>206</v>
      </c>
    </row>
    <row r="107" spans="1:9" ht="15" x14ac:dyDescent="0.25">
      <c r="A107" s="786"/>
      <c r="B107" s="436">
        <v>0.09</v>
      </c>
      <c r="C107" s="319"/>
      <c r="D107" s="436">
        <v>0.09</v>
      </c>
      <c r="E107" s="319"/>
      <c r="F107" s="436"/>
      <c r="G107" s="319"/>
      <c r="H107" s="317"/>
      <c r="I107" s="318"/>
    </row>
    <row r="108" spans="1:9" ht="30" x14ac:dyDescent="0.25">
      <c r="A108" s="306" t="s">
        <v>426</v>
      </c>
      <c r="B108" s="708"/>
      <c r="C108" s="709"/>
      <c r="D108" s="708"/>
      <c r="E108" s="709"/>
      <c r="F108" s="708"/>
      <c r="G108" s="709"/>
      <c r="H108" s="704"/>
      <c r="I108" s="704"/>
    </row>
    <row r="109" spans="1:9" ht="15" x14ac:dyDescent="0.25">
      <c r="A109" s="306" t="s">
        <v>429</v>
      </c>
      <c r="B109" s="705"/>
      <c r="C109" s="706"/>
      <c r="D109" s="705"/>
      <c r="E109" s="706"/>
      <c r="F109" s="705"/>
      <c r="G109" s="706"/>
      <c r="H109" s="707"/>
      <c r="I109" s="706"/>
    </row>
    <row r="110" spans="1:9" ht="15" x14ac:dyDescent="0.25">
      <c r="A110" s="785" t="s">
        <v>380</v>
      </c>
      <c r="B110" s="314" t="s">
        <v>99</v>
      </c>
      <c r="C110" s="314" t="s">
        <v>206</v>
      </c>
      <c r="D110" s="314" t="s">
        <v>99</v>
      </c>
      <c r="E110" s="314" t="s">
        <v>206</v>
      </c>
      <c r="F110" s="314" t="s">
        <v>99</v>
      </c>
      <c r="G110" s="314" t="s">
        <v>206</v>
      </c>
      <c r="H110" s="314" t="s">
        <v>99</v>
      </c>
      <c r="I110" s="314" t="s">
        <v>206</v>
      </c>
    </row>
    <row r="111" spans="1:9" ht="15" x14ac:dyDescent="0.25">
      <c r="A111" s="786"/>
      <c r="B111" s="436">
        <v>0.09</v>
      </c>
      <c r="C111" s="319"/>
      <c r="D111" s="436">
        <v>0.09</v>
      </c>
      <c r="E111" s="319"/>
      <c r="F111" s="436"/>
      <c r="G111" s="319"/>
      <c r="H111" s="317"/>
      <c r="I111" s="318"/>
    </row>
    <row r="112" spans="1:9" ht="30" x14ac:dyDescent="0.25">
      <c r="A112" s="306" t="s">
        <v>426</v>
      </c>
      <c r="B112" s="708"/>
      <c r="C112" s="709"/>
      <c r="D112" s="708"/>
      <c r="E112" s="709"/>
      <c r="F112" s="708"/>
      <c r="G112" s="709"/>
      <c r="H112" s="704"/>
      <c r="I112" s="704"/>
    </row>
    <row r="113" spans="1:9" ht="15" x14ac:dyDescent="0.25">
      <c r="A113" s="306" t="s">
        <v>429</v>
      </c>
      <c r="B113" s="705"/>
      <c r="C113" s="710"/>
      <c r="D113" s="705"/>
      <c r="E113" s="710"/>
      <c r="F113" s="705"/>
      <c r="G113" s="710"/>
      <c r="H113" s="707"/>
      <c r="I113" s="706"/>
    </row>
    <row r="114" spans="1:9" ht="24.95" customHeight="1" x14ac:dyDescent="0.25">
      <c r="A114" s="785" t="s">
        <v>381</v>
      </c>
      <c r="B114" s="314" t="s">
        <v>99</v>
      </c>
      <c r="C114" s="314" t="s">
        <v>206</v>
      </c>
      <c r="D114" s="314" t="s">
        <v>99</v>
      </c>
      <c r="E114" s="314" t="s">
        <v>206</v>
      </c>
      <c r="F114" s="314" t="s">
        <v>99</v>
      </c>
      <c r="G114" s="314" t="s">
        <v>206</v>
      </c>
      <c r="H114" s="314" t="s">
        <v>99</v>
      </c>
      <c r="I114" s="314" t="s">
        <v>206</v>
      </c>
    </row>
    <row r="115" spans="1:9" ht="24.95" customHeight="1" x14ac:dyDescent="0.25">
      <c r="A115" s="786"/>
      <c r="B115" s="437">
        <v>0.08</v>
      </c>
      <c r="C115" s="320"/>
      <c r="D115" s="437">
        <v>0.08</v>
      </c>
      <c r="E115" s="320"/>
      <c r="F115" s="437"/>
      <c r="G115" s="320"/>
      <c r="H115" s="321"/>
      <c r="I115" s="322"/>
    </row>
    <row r="116" spans="1:9" ht="30" x14ac:dyDescent="0.25">
      <c r="A116" s="306" t="s">
        <v>426</v>
      </c>
      <c r="B116" s="708"/>
      <c r="C116" s="709"/>
      <c r="D116" s="708"/>
      <c r="E116" s="709"/>
      <c r="F116" s="708"/>
      <c r="G116" s="709"/>
      <c r="H116" s="711"/>
      <c r="I116" s="711"/>
    </row>
    <row r="117" spans="1:9" ht="15" x14ac:dyDescent="0.25">
      <c r="A117" s="306" t="s">
        <v>429</v>
      </c>
      <c r="B117" s="705"/>
      <c r="C117" s="706"/>
      <c r="D117" s="705"/>
      <c r="E117" s="706"/>
      <c r="F117" s="705"/>
      <c r="G117" s="706"/>
      <c r="H117" s="707"/>
      <c r="I117" s="706"/>
    </row>
    <row r="118" spans="1:9" ht="15" x14ac:dyDescent="0.25">
      <c r="A118" s="323" t="s">
        <v>436</v>
      </c>
      <c r="B118" s="324">
        <f>(B71+B75+B79+B83+B87+B91+B95+B99+B103+B107+B111+B115)</f>
        <v>0.99999999999999978</v>
      </c>
      <c r="C118" s="325">
        <f t="shared" ref="C118:I118" si="1">(C71+C75+C79+C83+C87+C91+C95+C99+C103+C107+C111+C115)</f>
        <v>0.18</v>
      </c>
      <c r="D118" s="324">
        <f t="shared" ref="D118:E118" si="2">(D71+D75+D79+D83+D87+D91+D95+D99+D103+D107+D111+D115)</f>
        <v>0.99999999999999978</v>
      </c>
      <c r="E118" s="325">
        <f t="shared" si="2"/>
        <v>0.18</v>
      </c>
      <c r="F118" s="324">
        <f t="shared" si="1"/>
        <v>0</v>
      </c>
      <c r="G118" s="325">
        <f t="shared" si="1"/>
        <v>0</v>
      </c>
      <c r="H118" s="325">
        <f t="shared" si="1"/>
        <v>0</v>
      </c>
      <c r="I118" s="325">
        <f t="shared" si="1"/>
        <v>0</v>
      </c>
    </row>
  </sheetData>
  <mergeCells count="215">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s>
  <phoneticPr fontId="38" type="noConversion"/>
  <hyperlinks>
    <hyperlink ref="B73" r:id="rId1" xr:uid="{C0179B4F-5B62-4795-89A0-ABD2437EF785}"/>
    <hyperlink ref="B77" r:id="rId2" xr:uid="{8B7F51B4-5D86-41E9-8784-162952597DBB}"/>
    <hyperlink ref="D77" r:id="rId3" xr:uid="{3B86ADCC-566B-4D15-A966-E600CDA7F5B0}"/>
    <hyperlink ref="B81" r:id="rId4" xr:uid="{7AACCFA9-5B97-49B4-8A27-6575B2EDB0F8}"/>
    <hyperlink ref="D73" r:id="rId5" xr:uid="{D4E3FD3B-9AD9-48D5-AFD3-E2C78867846A}"/>
    <hyperlink ref="D81" r:id="rId6" xr:uid="{07BC1A24-1975-4C1C-9B30-96D6878A8E5E}"/>
  </hyperlinks>
  <pageMargins left="0.25" right="0.25" top="0.75" bottom="0.75" header="0.3" footer="0.3"/>
  <pageSetup paperSize="5" scale="30" fitToHeight="0" orientation="landscape" r:id="rId7"/>
  <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7"/>
  <sheetViews>
    <sheetView showGridLines="0" topLeftCell="A42" zoomScale="85" zoomScaleNormal="85" workbookViewId="0">
      <selection activeCell="F44" sqref="F44:G44"/>
    </sheetView>
  </sheetViews>
  <sheetFormatPr baseColWidth="10" defaultColWidth="10.85546875" defaultRowHeight="14.25" x14ac:dyDescent="0.25"/>
  <cols>
    <col min="1" max="1" width="49.7109375" style="39" customWidth="1"/>
    <col min="2" max="2" width="35.7109375" style="39" customWidth="1"/>
    <col min="3" max="3" width="49.4257812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770"/>
      <c r="B1" s="556" t="s">
        <v>357</v>
      </c>
      <c r="C1" s="557"/>
      <c r="D1" s="557"/>
      <c r="E1" s="557"/>
      <c r="F1" s="557"/>
      <c r="G1" s="557"/>
      <c r="H1" s="557"/>
      <c r="I1" s="557"/>
      <c r="J1" s="557"/>
      <c r="K1" s="557"/>
      <c r="L1" s="558"/>
      <c r="M1" s="524" t="s">
        <v>358</v>
      </c>
      <c r="N1" s="525"/>
      <c r="O1" s="526"/>
    </row>
    <row r="2" spans="1:15" s="75" customFormat="1" ht="18" customHeight="1" thickBot="1" x14ac:dyDescent="0.3">
      <c r="A2" s="771"/>
      <c r="B2" s="559" t="s">
        <v>359</v>
      </c>
      <c r="C2" s="560"/>
      <c r="D2" s="560"/>
      <c r="E2" s="560"/>
      <c r="F2" s="560"/>
      <c r="G2" s="560"/>
      <c r="H2" s="560"/>
      <c r="I2" s="560"/>
      <c r="J2" s="560"/>
      <c r="K2" s="560"/>
      <c r="L2" s="561"/>
      <c r="M2" s="524" t="s">
        <v>360</v>
      </c>
      <c r="N2" s="525"/>
      <c r="O2" s="526"/>
    </row>
    <row r="3" spans="1:15" s="75" customFormat="1" ht="20.100000000000001" customHeight="1" thickBot="1" x14ac:dyDescent="0.3">
      <c r="A3" s="771"/>
      <c r="B3" s="559" t="s">
        <v>120</v>
      </c>
      <c r="C3" s="560"/>
      <c r="D3" s="560"/>
      <c r="E3" s="560"/>
      <c r="F3" s="560"/>
      <c r="G3" s="560"/>
      <c r="H3" s="560"/>
      <c r="I3" s="560"/>
      <c r="J3" s="560"/>
      <c r="K3" s="560"/>
      <c r="L3" s="561"/>
      <c r="M3" s="524" t="s">
        <v>361</v>
      </c>
      <c r="N3" s="525"/>
      <c r="O3" s="526"/>
    </row>
    <row r="4" spans="1:15" s="75" customFormat="1" ht="21.75" customHeight="1" thickBot="1" x14ac:dyDescent="0.3">
      <c r="A4" s="772"/>
      <c r="B4" s="562" t="s">
        <v>362</v>
      </c>
      <c r="C4" s="563"/>
      <c r="D4" s="563"/>
      <c r="E4" s="563"/>
      <c r="F4" s="563"/>
      <c r="G4" s="563"/>
      <c r="H4" s="563"/>
      <c r="I4" s="563"/>
      <c r="J4" s="563"/>
      <c r="K4" s="563"/>
      <c r="L4" s="564"/>
      <c r="M4" s="524" t="s">
        <v>363</v>
      </c>
      <c r="N4" s="525"/>
      <c r="O4" s="526"/>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779" t="s">
        <v>365</v>
      </c>
      <c r="C6" s="780"/>
      <c r="D6" s="780"/>
      <c r="E6" s="780"/>
      <c r="F6" s="780"/>
      <c r="G6" s="780"/>
      <c r="H6" s="780"/>
      <c r="I6" s="780"/>
      <c r="J6" s="780"/>
      <c r="K6" s="781"/>
      <c r="L6" s="180" t="s">
        <v>366</v>
      </c>
      <c r="M6" s="782">
        <v>2024110010289</v>
      </c>
      <c r="N6" s="783"/>
      <c r="O6" s="784"/>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55" t="s">
        <v>126</v>
      </c>
      <c r="B8" s="145" t="s">
        <v>367</v>
      </c>
      <c r="C8" s="114"/>
      <c r="D8" s="145" t="s">
        <v>368</v>
      </c>
      <c r="E8" s="114"/>
      <c r="F8" s="145" t="s">
        <v>369</v>
      </c>
      <c r="G8" s="114" t="s">
        <v>370</v>
      </c>
      <c r="H8" s="145" t="s">
        <v>371</v>
      </c>
      <c r="I8" s="116"/>
      <c r="J8" s="758" t="s">
        <v>128</v>
      </c>
      <c r="K8" s="542"/>
      <c r="L8" s="144" t="s">
        <v>372</v>
      </c>
      <c r="M8" s="527"/>
      <c r="N8" s="527"/>
      <c r="O8" s="527"/>
    </row>
    <row r="9" spans="1:15" s="75" customFormat="1" ht="21.75" customHeight="1" x14ac:dyDescent="0.25">
      <c r="A9" s="555"/>
      <c r="B9" s="146" t="s">
        <v>373</v>
      </c>
      <c r="C9" s="116"/>
      <c r="D9" s="145" t="s">
        <v>374</v>
      </c>
      <c r="E9" s="116"/>
      <c r="F9" s="145" t="s">
        <v>375</v>
      </c>
      <c r="G9" s="116"/>
      <c r="H9" s="145" t="s">
        <v>376</v>
      </c>
      <c r="I9" s="116"/>
      <c r="J9" s="758"/>
      <c r="K9" s="542"/>
      <c r="L9" s="144" t="s">
        <v>377</v>
      </c>
      <c r="M9" s="527"/>
      <c r="N9" s="527"/>
      <c r="O9" s="527"/>
    </row>
    <row r="10" spans="1:15" s="75" customFormat="1" ht="21.75" customHeight="1" x14ac:dyDescent="0.25">
      <c r="A10" s="555"/>
      <c r="B10" s="145" t="s">
        <v>378</v>
      </c>
      <c r="C10" s="114"/>
      <c r="D10" s="145" t="s">
        <v>379</v>
      </c>
      <c r="E10" s="116"/>
      <c r="F10" s="145" t="s">
        <v>380</v>
      </c>
      <c r="G10" s="116"/>
      <c r="H10" s="145" t="s">
        <v>381</v>
      </c>
      <c r="I10" s="116"/>
      <c r="J10" s="758"/>
      <c r="K10" s="542"/>
      <c r="L10" s="144" t="s">
        <v>382</v>
      </c>
      <c r="M10" s="527" t="s">
        <v>370</v>
      </c>
      <c r="N10" s="527"/>
      <c r="O10" s="527"/>
    </row>
    <row r="11" spans="1:15" ht="15" customHeight="1" thickBot="1" x14ac:dyDescent="0.3">
      <c r="A11" s="42"/>
      <c r="B11" s="43"/>
      <c r="C11" s="43"/>
      <c r="D11" s="45"/>
      <c r="E11" s="44"/>
      <c r="F11" s="44"/>
      <c r="G11" s="170"/>
      <c r="H11" s="170"/>
      <c r="I11" s="46"/>
      <c r="J11" s="46"/>
      <c r="K11" s="43"/>
      <c r="L11" s="43"/>
      <c r="M11" s="43"/>
      <c r="N11" s="43"/>
      <c r="O11" s="43"/>
    </row>
    <row r="12" spans="1:15" ht="15" customHeight="1" x14ac:dyDescent="0.25">
      <c r="A12" s="776" t="s">
        <v>383</v>
      </c>
      <c r="B12" s="759" t="s">
        <v>437</v>
      </c>
      <c r="C12" s="760"/>
      <c r="D12" s="760"/>
      <c r="E12" s="760"/>
      <c r="F12" s="760"/>
      <c r="G12" s="760"/>
      <c r="H12" s="760"/>
      <c r="I12" s="760"/>
      <c r="J12" s="760"/>
      <c r="K12" s="760"/>
      <c r="L12" s="760"/>
      <c r="M12" s="760"/>
      <c r="N12" s="760"/>
      <c r="O12" s="761"/>
    </row>
    <row r="13" spans="1:15" ht="15" customHeight="1" x14ac:dyDescent="0.25">
      <c r="A13" s="777"/>
      <c r="B13" s="762"/>
      <c r="C13" s="763"/>
      <c r="D13" s="763"/>
      <c r="E13" s="763"/>
      <c r="F13" s="763"/>
      <c r="G13" s="763"/>
      <c r="H13" s="763"/>
      <c r="I13" s="763"/>
      <c r="J13" s="763"/>
      <c r="K13" s="763"/>
      <c r="L13" s="763"/>
      <c r="M13" s="763"/>
      <c r="N13" s="763"/>
      <c r="O13" s="764"/>
    </row>
    <row r="14" spans="1:15" ht="15" customHeight="1" x14ac:dyDescent="0.25">
      <c r="A14" s="778"/>
      <c r="B14" s="765"/>
      <c r="C14" s="766"/>
      <c r="D14" s="766"/>
      <c r="E14" s="766"/>
      <c r="F14" s="766"/>
      <c r="G14" s="766"/>
      <c r="H14" s="766"/>
      <c r="I14" s="766"/>
      <c r="J14" s="766"/>
      <c r="K14" s="766"/>
      <c r="L14" s="766"/>
      <c r="M14" s="766"/>
      <c r="N14" s="766"/>
      <c r="O14" s="76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768" t="s">
        <v>385</v>
      </c>
      <c r="C16" s="768"/>
      <c r="D16" s="768"/>
      <c r="E16" s="768"/>
      <c r="F16" s="768"/>
      <c r="G16" s="555" t="s">
        <v>135</v>
      </c>
      <c r="H16" s="555"/>
      <c r="I16" s="769" t="s">
        <v>438</v>
      </c>
      <c r="J16" s="769"/>
      <c r="K16" s="769"/>
      <c r="L16" s="769"/>
      <c r="M16" s="769"/>
      <c r="N16" s="769"/>
      <c r="O16" s="769"/>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1" t="s">
        <v>137</v>
      </c>
      <c r="B18" s="824" t="s">
        <v>387</v>
      </c>
      <c r="C18" s="825"/>
      <c r="D18" s="825"/>
      <c r="E18" s="826"/>
      <c r="F18" s="172" t="s">
        <v>139</v>
      </c>
      <c r="G18" s="773" t="s">
        <v>388</v>
      </c>
      <c r="H18" s="773"/>
      <c r="I18" s="773"/>
      <c r="J18" s="61" t="s">
        <v>141</v>
      </c>
      <c r="K18" s="768" t="s">
        <v>389</v>
      </c>
      <c r="L18" s="768"/>
      <c r="M18" s="768"/>
      <c r="N18" s="768"/>
      <c r="O18" s="768"/>
    </row>
    <row r="19" spans="1:17" ht="9" customHeight="1" x14ac:dyDescent="0.25">
      <c r="A19" s="41"/>
      <c r="B19" s="40"/>
      <c r="C19" s="775"/>
      <c r="D19" s="775"/>
      <c r="E19" s="775"/>
      <c r="F19" s="775"/>
      <c r="G19" s="775"/>
      <c r="H19" s="775"/>
      <c r="I19" s="775"/>
      <c r="J19" s="775"/>
      <c r="K19" s="775"/>
      <c r="L19" s="775"/>
      <c r="M19" s="775"/>
      <c r="N19" s="775"/>
      <c r="O19" s="775"/>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756" t="s">
        <v>143</v>
      </c>
      <c r="B22" s="757"/>
      <c r="C22" s="757"/>
      <c r="D22" s="757"/>
      <c r="E22" s="757"/>
      <c r="F22" s="757"/>
      <c r="G22" s="757"/>
      <c r="H22" s="757"/>
      <c r="I22" s="757"/>
      <c r="J22" s="757"/>
      <c r="K22" s="757"/>
      <c r="L22" s="757"/>
      <c r="M22" s="757"/>
      <c r="N22" s="757"/>
      <c r="O22" s="758"/>
    </row>
    <row r="23" spans="1:17" ht="32.1" customHeight="1" x14ac:dyDescent="0.25">
      <c r="A23" s="756" t="s">
        <v>390</v>
      </c>
      <c r="B23" s="757"/>
      <c r="C23" s="757"/>
      <c r="D23" s="757"/>
      <c r="E23" s="757"/>
      <c r="F23" s="757"/>
      <c r="G23" s="757"/>
      <c r="H23" s="757"/>
      <c r="I23" s="757"/>
      <c r="J23" s="757"/>
      <c r="K23" s="757"/>
      <c r="L23" s="757"/>
      <c r="M23" s="757"/>
      <c r="N23" s="757"/>
      <c r="O23" s="758"/>
    </row>
    <row r="24" spans="1:17" ht="32.1" customHeight="1" thickBot="1" x14ac:dyDescent="0.3">
      <c r="A24" s="190"/>
      <c r="B24" s="52" t="s">
        <v>367</v>
      </c>
      <c r="C24" s="52" t="s">
        <v>368</v>
      </c>
      <c r="D24" s="52" t="s">
        <v>369</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4">
        <v>481645000</v>
      </c>
      <c r="C25" s="204">
        <v>0</v>
      </c>
      <c r="D25" s="204">
        <v>0</v>
      </c>
      <c r="E25" s="204"/>
      <c r="F25" s="204"/>
      <c r="G25" s="204">
        <v>9985000</v>
      </c>
      <c r="H25" s="204">
        <v>5317000</v>
      </c>
      <c r="I25" s="489"/>
      <c r="J25" s="489"/>
      <c r="K25" s="489"/>
      <c r="L25" s="204"/>
      <c r="M25" s="204"/>
      <c r="N25" s="178">
        <f>SUM(B25:M25)</f>
        <v>496947000</v>
      </c>
      <c r="O25" s="374"/>
    </row>
    <row r="26" spans="1:17" ht="32.1" customHeight="1" x14ac:dyDescent="0.25">
      <c r="A26" s="54" t="s">
        <v>146</v>
      </c>
      <c r="B26" s="204">
        <v>481645000</v>
      </c>
      <c r="C26" s="204">
        <v>0</v>
      </c>
      <c r="D26" s="204">
        <v>-3971983</v>
      </c>
      <c r="E26" s="204"/>
      <c r="F26" s="204"/>
      <c r="G26" s="205"/>
      <c r="H26" s="204"/>
      <c r="I26" s="204"/>
      <c r="J26" s="204"/>
      <c r="K26" s="204"/>
      <c r="L26" s="204"/>
      <c r="M26" s="204"/>
      <c r="N26" s="178">
        <f>SUM(B26:M26)</f>
        <v>477673017</v>
      </c>
      <c r="O26" s="380">
        <f>+(B26+C26+D26+E26+F26+G26+H26+I26+J26+K26+L26+M26)/N25</f>
        <v>0.96121521409727795</v>
      </c>
      <c r="Q26" s="177"/>
    </row>
    <row r="27" spans="1:17" ht="32.1" customHeight="1" x14ac:dyDescent="0.25">
      <c r="A27" s="54" t="s">
        <v>148</v>
      </c>
      <c r="B27" s="205">
        <v>0</v>
      </c>
      <c r="C27" s="204">
        <v>13658217</v>
      </c>
      <c r="D27" s="204">
        <v>43225057</v>
      </c>
      <c r="E27" s="204"/>
      <c r="F27" s="204"/>
      <c r="G27" s="204"/>
      <c r="H27" s="204"/>
      <c r="I27" s="204"/>
      <c r="J27" s="204"/>
      <c r="K27" s="204"/>
      <c r="L27" s="204"/>
      <c r="M27" s="204"/>
      <c r="N27" s="178">
        <f>SUM(B27:M27)</f>
        <v>56883274</v>
      </c>
      <c r="O27" s="380">
        <f>SUM(B27:M27)/N26</f>
        <v>0.11908412653754734</v>
      </c>
    </row>
    <row r="28" spans="1:17" ht="32.1" customHeight="1" x14ac:dyDescent="0.25">
      <c r="A28" s="54" t="s">
        <v>393</v>
      </c>
      <c r="B28" s="178"/>
      <c r="C28" s="204">
        <v>8996600</v>
      </c>
      <c r="D28" s="178">
        <v>0</v>
      </c>
      <c r="E28" s="178"/>
      <c r="F28" s="178"/>
      <c r="G28" s="178"/>
      <c r="H28" s="178"/>
      <c r="I28" s="178"/>
      <c r="J28" s="178"/>
      <c r="K28" s="178"/>
      <c r="L28" s="178"/>
      <c r="M28" s="178"/>
      <c r="N28" s="178">
        <f t="shared" ref="N28:N30" si="0">SUM(B28:M28)</f>
        <v>8996600</v>
      </c>
      <c r="O28" s="376"/>
    </row>
    <row r="29" spans="1:17" ht="32.1" customHeight="1" x14ac:dyDescent="0.25">
      <c r="A29" s="54" t="s">
        <v>394</v>
      </c>
      <c r="B29" s="178">
        <v>0</v>
      </c>
      <c r="C29" s="178">
        <v>0</v>
      </c>
      <c r="D29" s="178">
        <v>0</v>
      </c>
      <c r="E29" s="178"/>
      <c r="F29" s="178"/>
      <c r="G29" s="178"/>
      <c r="H29" s="178"/>
      <c r="I29" s="178"/>
      <c r="J29" s="178"/>
      <c r="K29" s="178"/>
      <c r="L29" s="178"/>
      <c r="M29" s="178"/>
      <c r="N29" s="178">
        <f t="shared" si="0"/>
        <v>0</v>
      </c>
      <c r="O29" s="376"/>
    </row>
    <row r="30" spans="1:17" ht="32.1" customHeight="1" thickBot="1" x14ac:dyDescent="0.3">
      <c r="A30" s="55" t="s">
        <v>154</v>
      </c>
      <c r="B30" s="179">
        <v>2838000</v>
      </c>
      <c r="C30" s="179">
        <v>6158600</v>
      </c>
      <c r="D30" s="179">
        <v>0</v>
      </c>
      <c r="E30" s="179"/>
      <c r="F30" s="179"/>
      <c r="G30" s="179"/>
      <c r="H30" s="179"/>
      <c r="I30" s="179"/>
      <c r="J30" s="179"/>
      <c r="K30" s="179"/>
      <c r="L30" s="179"/>
      <c r="M30" s="179"/>
      <c r="N30" s="179">
        <f t="shared" si="0"/>
        <v>8996600</v>
      </c>
      <c r="O30" s="378"/>
    </row>
    <row r="31" spans="1:17" ht="16.5" customHeight="1" x14ac:dyDescent="0.25">
      <c r="Q31" s="177"/>
    </row>
    <row r="32" spans="1:17" ht="17.25" customHeight="1" x14ac:dyDescent="0.25"/>
    <row r="34" spans="1:9" ht="48" customHeight="1" x14ac:dyDescent="0.25">
      <c r="A34" s="745" t="s">
        <v>395</v>
      </c>
      <c r="B34" s="746"/>
      <c r="C34" s="746"/>
      <c r="D34" s="746"/>
      <c r="E34" s="746"/>
      <c r="F34" s="746"/>
      <c r="G34" s="746"/>
      <c r="H34" s="746"/>
      <c r="I34" s="747"/>
    </row>
    <row r="35" spans="1:9" ht="50.25" customHeight="1" x14ac:dyDescent="0.25">
      <c r="A35" s="132" t="s">
        <v>396</v>
      </c>
      <c r="B35" s="748"/>
      <c r="C35" s="749"/>
      <c r="D35" s="749"/>
      <c r="E35" s="749"/>
      <c r="F35" s="749"/>
      <c r="G35" s="749"/>
      <c r="H35" s="749"/>
      <c r="I35" s="750"/>
    </row>
    <row r="36" spans="1:9" ht="18.75" customHeight="1" x14ac:dyDescent="0.25">
      <c r="A36" s="502" t="s">
        <v>159</v>
      </c>
      <c r="B36" s="304">
        <v>2024</v>
      </c>
      <c r="C36" s="304">
        <v>2025</v>
      </c>
      <c r="D36" s="304">
        <v>2026</v>
      </c>
      <c r="E36" s="304">
        <v>2027</v>
      </c>
      <c r="F36" s="304" t="s">
        <v>397</v>
      </c>
      <c r="G36" s="508" t="s">
        <v>161</v>
      </c>
      <c r="H36" s="508" t="s">
        <v>21</v>
      </c>
      <c r="I36" s="508"/>
    </row>
    <row r="37" spans="1:9" ht="38.450000000000003" customHeight="1" x14ac:dyDescent="0.25">
      <c r="A37" s="733"/>
      <c r="B37" s="218">
        <v>0</v>
      </c>
      <c r="C37" s="308">
        <v>2</v>
      </c>
      <c r="D37" s="218">
        <v>2</v>
      </c>
      <c r="E37" s="218">
        <v>1</v>
      </c>
      <c r="F37" s="304">
        <f>B37+C37+D37+E37</f>
        <v>5</v>
      </c>
      <c r="G37" s="508"/>
      <c r="H37" s="508"/>
      <c r="I37" s="508"/>
    </row>
    <row r="38" spans="1:9" ht="52.5" customHeight="1" x14ac:dyDescent="0.25">
      <c r="A38" s="222" t="s">
        <v>163</v>
      </c>
      <c r="B38" s="751">
        <v>0.1</v>
      </c>
      <c r="C38" s="752"/>
      <c r="D38" s="753" t="s">
        <v>398</v>
      </c>
      <c r="E38" s="754"/>
      <c r="F38" s="754"/>
      <c r="G38" s="754"/>
      <c r="H38" s="754"/>
      <c r="I38" s="755"/>
    </row>
    <row r="39" spans="1:9" s="58" customFormat="1" ht="30.75" thickBot="1" x14ac:dyDescent="0.3">
      <c r="A39" s="502" t="s">
        <v>399</v>
      </c>
      <c r="B39" s="222" t="s">
        <v>400</v>
      </c>
      <c r="C39" s="132" t="s">
        <v>206</v>
      </c>
      <c r="D39" s="514" t="s">
        <v>208</v>
      </c>
      <c r="E39" s="543"/>
      <c r="F39" s="514" t="s">
        <v>210</v>
      </c>
      <c r="G39" s="543"/>
      <c r="H39" s="113" t="s">
        <v>212</v>
      </c>
      <c r="I39" s="112" t="s">
        <v>213</v>
      </c>
    </row>
    <row r="40" spans="1:9" ht="276.60000000000002" customHeight="1" x14ac:dyDescent="0.25">
      <c r="A40" s="733"/>
      <c r="B40" s="309">
        <v>0.02</v>
      </c>
      <c r="C40" s="225">
        <v>0.02</v>
      </c>
      <c r="D40" s="544" t="s">
        <v>439</v>
      </c>
      <c r="E40" s="736"/>
      <c r="F40" s="544" t="s">
        <v>440</v>
      </c>
      <c r="G40" s="736"/>
      <c r="H40" s="310" t="s">
        <v>403</v>
      </c>
      <c r="I40" s="354" t="s">
        <v>441</v>
      </c>
    </row>
    <row r="41" spans="1:9" s="58" customFormat="1" ht="30.75" thickBot="1" x14ac:dyDescent="0.3">
      <c r="A41" s="502" t="s">
        <v>405</v>
      </c>
      <c r="B41" s="220" t="s">
        <v>400</v>
      </c>
      <c r="C41" s="113" t="s">
        <v>206</v>
      </c>
      <c r="D41" s="514" t="s">
        <v>208</v>
      </c>
      <c r="E41" s="543"/>
      <c r="F41" s="514" t="s">
        <v>210</v>
      </c>
      <c r="G41" s="543"/>
      <c r="H41" s="302" t="s">
        <v>212</v>
      </c>
      <c r="I41" s="112" t="s">
        <v>213</v>
      </c>
    </row>
    <row r="42" spans="1:9" ht="330" customHeight="1" x14ac:dyDescent="0.25">
      <c r="A42" s="733"/>
      <c r="B42" s="309">
        <v>0.05</v>
      </c>
      <c r="C42" s="225">
        <v>0.05</v>
      </c>
      <c r="D42" s="544" t="s">
        <v>442</v>
      </c>
      <c r="E42" s="736"/>
      <c r="F42" s="544" t="s">
        <v>443</v>
      </c>
      <c r="G42" s="721"/>
      <c r="H42" s="310" t="s">
        <v>403</v>
      </c>
      <c r="I42" s="354" t="s">
        <v>444</v>
      </c>
    </row>
    <row r="43" spans="1:9" s="58" customFormat="1" ht="30.75" thickBot="1" x14ac:dyDescent="0.3">
      <c r="A43" s="502" t="s">
        <v>409</v>
      </c>
      <c r="B43" s="220" t="s">
        <v>400</v>
      </c>
      <c r="C43" s="113" t="s">
        <v>206</v>
      </c>
      <c r="D43" s="514" t="s">
        <v>208</v>
      </c>
      <c r="E43" s="543"/>
      <c r="F43" s="514" t="s">
        <v>210</v>
      </c>
      <c r="G43" s="543"/>
      <c r="H43" s="132" t="s">
        <v>212</v>
      </c>
      <c r="I43" s="112" t="s">
        <v>213</v>
      </c>
    </row>
    <row r="44" spans="1:9" ht="297.75" customHeight="1" x14ac:dyDescent="0.25">
      <c r="A44" s="733"/>
      <c r="B44" s="309">
        <v>0.2</v>
      </c>
      <c r="C44" s="309">
        <v>0.2</v>
      </c>
      <c r="D44" s="544" t="s">
        <v>445</v>
      </c>
      <c r="E44" s="736"/>
      <c r="F44" s="742" t="s">
        <v>446</v>
      </c>
      <c r="G44" s="736"/>
      <c r="H44" s="303" t="s">
        <v>403</v>
      </c>
      <c r="I44" s="354" t="s">
        <v>447</v>
      </c>
    </row>
    <row r="45" spans="1:9" s="58" customFormat="1" ht="30.75" thickBot="1" x14ac:dyDescent="0.3">
      <c r="A45" s="502" t="s">
        <v>413</v>
      </c>
      <c r="B45" s="220" t="s">
        <v>400</v>
      </c>
      <c r="C45" s="220" t="s">
        <v>206</v>
      </c>
      <c r="D45" s="514" t="s">
        <v>208</v>
      </c>
      <c r="E45" s="543"/>
      <c r="F45" s="514" t="s">
        <v>210</v>
      </c>
      <c r="G45" s="543"/>
      <c r="H45" s="113" t="s">
        <v>212</v>
      </c>
      <c r="I45" s="113" t="s">
        <v>213</v>
      </c>
    </row>
    <row r="46" spans="1:9" ht="15" thickBot="1" x14ac:dyDescent="0.3">
      <c r="A46" s="733"/>
      <c r="B46" s="309">
        <v>0.25</v>
      </c>
      <c r="C46" s="225"/>
      <c r="D46" s="742"/>
      <c r="E46" s="736"/>
      <c r="F46" s="742"/>
      <c r="G46" s="736"/>
      <c r="H46" s="303"/>
      <c r="I46" s="354"/>
    </row>
    <row r="47" spans="1:9" s="58" customFormat="1" ht="30" x14ac:dyDescent="0.25">
      <c r="A47" s="502" t="s">
        <v>414</v>
      </c>
      <c r="B47" s="220" t="s">
        <v>400</v>
      </c>
      <c r="C47" s="113" t="s">
        <v>206</v>
      </c>
      <c r="D47" s="514" t="s">
        <v>208</v>
      </c>
      <c r="E47" s="543"/>
      <c r="F47" s="514" t="s">
        <v>210</v>
      </c>
      <c r="G47" s="543"/>
      <c r="H47" s="113" t="s">
        <v>212</v>
      </c>
      <c r="I47" s="112" t="s">
        <v>213</v>
      </c>
    </row>
    <row r="48" spans="1:9" x14ac:dyDescent="0.25">
      <c r="A48" s="733"/>
      <c r="B48" s="311">
        <v>0.25</v>
      </c>
      <c r="C48" s="311"/>
      <c r="D48" s="742"/>
      <c r="E48" s="736"/>
      <c r="F48" s="742"/>
      <c r="G48" s="736"/>
      <c r="H48" s="303"/>
      <c r="I48" s="354"/>
    </row>
    <row r="49" spans="1:9" s="58" customFormat="1" ht="30" x14ac:dyDescent="0.25">
      <c r="A49" s="502" t="s">
        <v>415</v>
      </c>
      <c r="B49" s="220" t="s">
        <v>400</v>
      </c>
      <c r="C49" s="113" t="s">
        <v>206</v>
      </c>
      <c r="D49" s="514" t="s">
        <v>208</v>
      </c>
      <c r="E49" s="543"/>
      <c r="F49" s="514" t="s">
        <v>210</v>
      </c>
      <c r="G49" s="543"/>
      <c r="H49" s="113" t="s">
        <v>212</v>
      </c>
      <c r="I49" s="112" t="s">
        <v>213</v>
      </c>
    </row>
    <row r="50" spans="1:9" x14ac:dyDescent="0.25">
      <c r="A50" s="733"/>
      <c r="B50" s="312">
        <v>0.15</v>
      </c>
      <c r="C50" s="361"/>
      <c r="D50" s="544"/>
      <c r="E50" s="546"/>
      <c r="F50" s="544"/>
      <c r="G50" s="546"/>
      <c r="H50" s="303"/>
      <c r="I50" s="359"/>
    </row>
    <row r="51" spans="1:9" ht="30" x14ac:dyDescent="0.25">
      <c r="A51" s="502" t="s">
        <v>416</v>
      </c>
      <c r="B51" s="222" t="s">
        <v>400</v>
      </c>
      <c r="C51" s="132" t="s">
        <v>206</v>
      </c>
      <c r="D51" s="514" t="s">
        <v>208</v>
      </c>
      <c r="E51" s="543"/>
      <c r="F51" s="514" t="s">
        <v>210</v>
      </c>
      <c r="G51" s="543"/>
      <c r="H51" s="113" t="s">
        <v>212</v>
      </c>
      <c r="I51" s="112" t="s">
        <v>213</v>
      </c>
    </row>
    <row r="52" spans="1:9" x14ac:dyDescent="0.25">
      <c r="A52" s="733"/>
      <c r="B52" s="313">
        <v>0.25</v>
      </c>
      <c r="C52" s="305"/>
      <c r="D52" s="544"/>
      <c r="E52" s="721"/>
      <c r="F52" s="544"/>
      <c r="G52" s="736"/>
      <c r="H52" s="303"/>
      <c r="I52" s="359"/>
    </row>
    <row r="53" spans="1:9" ht="30" x14ac:dyDescent="0.25">
      <c r="A53" s="502" t="s">
        <v>417</v>
      </c>
      <c r="B53" s="222" t="s">
        <v>400</v>
      </c>
      <c r="C53" s="132" t="s">
        <v>206</v>
      </c>
      <c r="D53" s="514" t="s">
        <v>208</v>
      </c>
      <c r="E53" s="543"/>
      <c r="F53" s="514" t="s">
        <v>210</v>
      </c>
      <c r="G53" s="543"/>
      <c r="H53" s="113" t="s">
        <v>212</v>
      </c>
      <c r="I53" s="112" t="s">
        <v>213</v>
      </c>
    </row>
    <row r="54" spans="1:9" x14ac:dyDescent="0.25">
      <c r="A54" s="733"/>
      <c r="B54" s="313">
        <v>0.25</v>
      </c>
      <c r="C54" s="305"/>
      <c r="D54" s="544"/>
      <c r="E54" s="721"/>
      <c r="F54" s="544"/>
      <c r="G54" s="736"/>
      <c r="H54" s="303"/>
      <c r="I54" s="359"/>
    </row>
    <row r="55" spans="1:9" ht="30" x14ac:dyDescent="0.25">
      <c r="A55" s="502" t="s">
        <v>418</v>
      </c>
      <c r="B55" s="222" t="s">
        <v>400</v>
      </c>
      <c r="C55" s="132" t="s">
        <v>206</v>
      </c>
      <c r="D55" s="514" t="s">
        <v>208</v>
      </c>
      <c r="E55" s="543"/>
      <c r="F55" s="514" t="s">
        <v>210</v>
      </c>
      <c r="G55" s="543"/>
      <c r="H55" s="113" t="s">
        <v>212</v>
      </c>
      <c r="I55" s="112" t="s">
        <v>213</v>
      </c>
    </row>
    <row r="56" spans="1:9" x14ac:dyDescent="0.25">
      <c r="A56" s="733"/>
      <c r="B56" s="312">
        <v>0.25</v>
      </c>
      <c r="C56" s="312"/>
      <c r="D56" s="544"/>
      <c r="E56" s="721"/>
      <c r="F56" s="544"/>
      <c r="G56" s="736"/>
      <c r="H56" s="303"/>
      <c r="I56" s="359"/>
    </row>
    <row r="57" spans="1:9" ht="30" x14ac:dyDescent="0.25">
      <c r="A57" s="502" t="s">
        <v>419</v>
      </c>
      <c r="B57" s="222" t="s">
        <v>400</v>
      </c>
      <c r="C57" s="132" t="s">
        <v>206</v>
      </c>
      <c r="D57" s="514" t="s">
        <v>208</v>
      </c>
      <c r="E57" s="543"/>
      <c r="F57" s="514" t="s">
        <v>210</v>
      </c>
      <c r="G57" s="543"/>
      <c r="H57" s="113" t="s">
        <v>212</v>
      </c>
      <c r="I57" s="112" t="s">
        <v>213</v>
      </c>
    </row>
    <row r="58" spans="1:9" x14ac:dyDescent="0.25">
      <c r="A58" s="733"/>
      <c r="B58" s="312">
        <v>0.25</v>
      </c>
      <c r="C58" s="312"/>
      <c r="D58" s="544"/>
      <c r="E58" s="721"/>
      <c r="F58" s="544"/>
      <c r="G58" s="721"/>
      <c r="H58" s="303"/>
      <c r="I58" s="359"/>
    </row>
    <row r="59" spans="1:9" ht="30" x14ac:dyDescent="0.25">
      <c r="A59" s="502" t="s">
        <v>420</v>
      </c>
      <c r="B59" s="222" t="s">
        <v>400</v>
      </c>
      <c r="C59" s="132" t="s">
        <v>206</v>
      </c>
      <c r="D59" s="514" t="s">
        <v>208</v>
      </c>
      <c r="E59" s="543"/>
      <c r="F59" s="514" t="s">
        <v>210</v>
      </c>
      <c r="G59" s="543"/>
      <c r="H59" s="113" t="s">
        <v>212</v>
      </c>
      <c r="I59" s="112" t="s">
        <v>213</v>
      </c>
    </row>
    <row r="60" spans="1:9" x14ac:dyDescent="0.25">
      <c r="A60" s="733"/>
      <c r="B60" s="313">
        <v>0.05</v>
      </c>
      <c r="C60" s="313"/>
      <c r="D60" s="544"/>
      <c r="E60" s="721"/>
      <c r="F60" s="544"/>
      <c r="G60" s="721"/>
      <c r="H60" s="303"/>
      <c r="I60" s="359"/>
    </row>
    <row r="61" spans="1:9" ht="30" x14ac:dyDescent="0.25">
      <c r="A61" s="502" t="s">
        <v>421</v>
      </c>
      <c r="B61" s="222" t="s">
        <v>400</v>
      </c>
      <c r="C61" s="132" t="s">
        <v>206</v>
      </c>
      <c r="D61" s="514" t="s">
        <v>208</v>
      </c>
      <c r="E61" s="543"/>
      <c r="F61" s="514" t="s">
        <v>210</v>
      </c>
      <c r="G61" s="543"/>
      <c r="H61" s="113" t="s">
        <v>212</v>
      </c>
      <c r="I61" s="112" t="s">
        <v>213</v>
      </c>
    </row>
    <row r="62" spans="1:9" x14ac:dyDescent="0.25">
      <c r="A62" s="733"/>
      <c r="B62" s="313">
        <v>0.03</v>
      </c>
      <c r="C62" s="313"/>
      <c r="D62" s="544"/>
      <c r="E62" s="721"/>
      <c r="F62" s="544"/>
      <c r="G62" s="721"/>
      <c r="H62" s="303"/>
      <c r="I62" s="370"/>
    </row>
    <row r="63" spans="1:9" x14ac:dyDescent="0.25">
      <c r="B63" s="395">
        <f>B62+B60+B58+B56+B54+B52+B50+B48+B46+B44+B42+B40</f>
        <v>2</v>
      </c>
    </row>
    <row r="66" spans="1:9" ht="34.5" customHeight="1" x14ac:dyDescent="0.25">
      <c r="A66" s="540" t="s">
        <v>177</v>
      </c>
      <c r="B66" s="540"/>
      <c r="C66" s="540"/>
      <c r="D66" s="540"/>
      <c r="E66" s="540"/>
      <c r="F66" s="540"/>
      <c r="G66" s="540"/>
      <c r="H66" s="540"/>
      <c r="I66" s="540"/>
    </row>
    <row r="67" spans="1:9" ht="102.75" customHeight="1" x14ac:dyDescent="0.25">
      <c r="A67" s="306" t="s">
        <v>178</v>
      </c>
      <c r="B67" s="726" t="s">
        <v>448</v>
      </c>
      <c r="C67" s="821"/>
      <c r="D67" s="822" t="s">
        <v>449</v>
      </c>
      <c r="E67" s="823"/>
      <c r="F67" s="822" t="s">
        <v>450</v>
      </c>
      <c r="G67" s="823"/>
      <c r="H67" s="790" t="s">
        <v>425</v>
      </c>
      <c r="I67" s="727"/>
    </row>
    <row r="68" spans="1:9" ht="40.5" customHeight="1" x14ac:dyDescent="0.25">
      <c r="A68" s="306" t="s">
        <v>180</v>
      </c>
      <c r="B68" s="819">
        <v>0.06</v>
      </c>
      <c r="C68" s="820"/>
      <c r="D68" s="819">
        <v>0.02</v>
      </c>
      <c r="E68" s="820"/>
      <c r="F68" s="819">
        <v>0.02</v>
      </c>
      <c r="G68" s="820"/>
      <c r="H68" s="805"/>
      <c r="I68" s="806"/>
    </row>
    <row r="69" spans="1:9" ht="15" x14ac:dyDescent="0.25">
      <c r="A69" s="785" t="s">
        <v>367</v>
      </c>
      <c r="B69" s="314" t="s">
        <v>99</v>
      </c>
      <c r="C69" s="314" t="s">
        <v>206</v>
      </c>
      <c r="D69" s="314" t="s">
        <v>99</v>
      </c>
      <c r="E69" s="314" t="s">
        <v>206</v>
      </c>
      <c r="F69" s="314" t="s">
        <v>99</v>
      </c>
      <c r="G69" s="314" t="s">
        <v>206</v>
      </c>
      <c r="H69" s="314" t="s">
        <v>99</v>
      </c>
      <c r="I69" s="314" t="s">
        <v>206</v>
      </c>
    </row>
    <row r="70" spans="1:9" ht="15" x14ac:dyDescent="0.25">
      <c r="A70" s="786"/>
      <c r="B70" s="436">
        <v>0.03</v>
      </c>
      <c r="C70" s="315">
        <v>0.03</v>
      </c>
      <c r="D70" s="436">
        <v>0</v>
      </c>
      <c r="E70" s="315">
        <v>0</v>
      </c>
      <c r="F70" s="436">
        <v>0</v>
      </c>
      <c r="G70" s="315">
        <v>0</v>
      </c>
      <c r="H70" s="317"/>
      <c r="I70" s="316"/>
    </row>
    <row r="71" spans="1:9" ht="274.5" customHeight="1" x14ac:dyDescent="0.25">
      <c r="A71" s="306" t="s">
        <v>426</v>
      </c>
      <c r="B71" s="724" t="s">
        <v>451</v>
      </c>
      <c r="C71" s="725"/>
      <c r="D71" s="817" t="s">
        <v>452</v>
      </c>
      <c r="E71" s="818"/>
      <c r="F71" s="817" t="s">
        <v>452</v>
      </c>
      <c r="G71" s="818"/>
      <c r="H71" s="809"/>
      <c r="I71" s="797"/>
    </row>
    <row r="72" spans="1:9" ht="39" customHeight="1" x14ac:dyDescent="0.25">
      <c r="A72" s="306" t="s">
        <v>429</v>
      </c>
      <c r="B72" s="722" t="s">
        <v>453</v>
      </c>
      <c r="C72" s="723"/>
      <c r="D72" s="722" t="s">
        <v>305</v>
      </c>
      <c r="E72" s="723"/>
      <c r="F72" s="722" t="s">
        <v>305</v>
      </c>
      <c r="G72" s="723"/>
      <c r="H72" s="809"/>
      <c r="I72" s="797"/>
    </row>
    <row r="73" spans="1:9" ht="15" x14ac:dyDescent="0.25">
      <c r="A73" s="785" t="s">
        <v>368</v>
      </c>
      <c r="B73" s="314" t="s">
        <v>99</v>
      </c>
      <c r="C73" s="314" t="s">
        <v>206</v>
      </c>
      <c r="D73" s="314" t="s">
        <v>99</v>
      </c>
      <c r="E73" s="314" t="s">
        <v>206</v>
      </c>
      <c r="F73" s="314" t="s">
        <v>99</v>
      </c>
      <c r="G73" s="314" t="s">
        <v>206</v>
      </c>
      <c r="H73" s="314" t="s">
        <v>99</v>
      </c>
      <c r="I73" s="314" t="s">
        <v>206</v>
      </c>
    </row>
    <row r="74" spans="1:9" ht="15" x14ac:dyDescent="0.25">
      <c r="A74" s="786"/>
      <c r="B74" s="436">
        <v>0.08</v>
      </c>
      <c r="C74" s="315">
        <v>0.08</v>
      </c>
      <c r="D74" s="436">
        <v>0.05</v>
      </c>
      <c r="E74" s="315">
        <v>0.05</v>
      </c>
      <c r="F74" s="436">
        <v>0.05</v>
      </c>
      <c r="G74" s="315">
        <v>0.05</v>
      </c>
      <c r="H74" s="317"/>
      <c r="I74" s="318"/>
    </row>
    <row r="75" spans="1:9" ht="408.6" customHeight="1" x14ac:dyDescent="0.25">
      <c r="A75" s="306" t="s">
        <v>426</v>
      </c>
      <c r="B75" s="815" t="s">
        <v>454</v>
      </c>
      <c r="C75" s="814"/>
      <c r="D75" s="724" t="s">
        <v>455</v>
      </c>
      <c r="E75" s="725"/>
      <c r="F75" s="724" t="s">
        <v>456</v>
      </c>
      <c r="G75" s="725"/>
      <c r="H75" s="809"/>
      <c r="I75" s="797"/>
    </row>
    <row r="76" spans="1:9" ht="30" customHeight="1" x14ac:dyDescent="0.25">
      <c r="A76" s="306" t="s">
        <v>429</v>
      </c>
      <c r="B76" s="722" t="s">
        <v>453</v>
      </c>
      <c r="C76" s="723"/>
      <c r="D76" s="722" t="s">
        <v>457</v>
      </c>
      <c r="E76" s="723"/>
      <c r="F76" s="796" t="s">
        <v>424</v>
      </c>
      <c r="G76" s="816"/>
      <c r="H76" s="809"/>
      <c r="I76" s="797"/>
    </row>
    <row r="77" spans="1:9" ht="15" x14ac:dyDescent="0.25">
      <c r="A77" s="785" t="s">
        <v>369</v>
      </c>
      <c r="B77" s="314" t="s">
        <v>99</v>
      </c>
      <c r="C77" s="314" t="s">
        <v>206</v>
      </c>
      <c r="D77" s="314" t="s">
        <v>99</v>
      </c>
      <c r="E77" s="314" t="s">
        <v>206</v>
      </c>
      <c r="F77" s="314" t="s">
        <v>99</v>
      </c>
      <c r="G77" s="314" t="s">
        <v>206</v>
      </c>
      <c r="H77" s="314" t="s">
        <v>99</v>
      </c>
      <c r="I77" s="314" t="s">
        <v>206</v>
      </c>
    </row>
    <row r="78" spans="1:9" ht="15" x14ac:dyDescent="0.25">
      <c r="A78" s="786"/>
      <c r="B78" s="436">
        <v>0.1</v>
      </c>
      <c r="C78" s="315">
        <v>0.1</v>
      </c>
      <c r="D78" s="436">
        <v>0.1</v>
      </c>
      <c r="E78" s="315">
        <v>0.1</v>
      </c>
      <c r="F78" s="436">
        <v>0.1</v>
      </c>
      <c r="G78" s="315">
        <v>0.1</v>
      </c>
      <c r="H78" s="317">
        <v>0</v>
      </c>
      <c r="I78" s="318"/>
    </row>
    <row r="79" spans="1:9" ht="409.5" customHeight="1" x14ac:dyDescent="0.25">
      <c r="A79" s="306" t="s">
        <v>426</v>
      </c>
      <c r="B79" s="813" t="s">
        <v>458</v>
      </c>
      <c r="C79" s="814"/>
      <c r="D79" s="724" t="s">
        <v>459</v>
      </c>
      <c r="E79" s="725"/>
      <c r="F79" s="724" t="s">
        <v>460</v>
      </c>
      <c r="G79" s="725"/>
      <c r="H79" s="811"/>
      <c r="I79" s="812"/>
    </row>
    <row r="80" spans="1:9" ht="15" x14ac:dyDescent="0.25">
      <c r="A80" s="306" t="s">
        <v>429</v>
      </c>
      <c r="B80" s="722" t="s">
        <v>430</v>
      </c>
      <c r="C80" s="723"/>
      <c r="D80" s="722" t="s">
        <v>431</v>
      </c>
      <c r="E80" s="723"/>
      <c r="F80" s="722" t="s">
        <v>461</v>
      </c>
      <c r="G80" s="723"/>
      <c r="H80" s="809"/>
      <c r="I80" s="797"/>
    </row>
    <row r="81" spans="1:9" ht="15" x14ac:dyDescent="0.25">
      <c r="A81" s="785" t="s">
        <v>371</v>
      </c>
      <c r="B81" s="314" t="s">
        <v>99</v>
      </c>
      <c r="C81" s="314" t="s">
        <v>206</v>
      </c>
      <c r="D81" s="314" t="s">
        <v>99</v>
      </c>
      <c r="E81" s="314" t="s">
        <v>206</v>
      </c>
      <c r="F81" s="314" t="s">
        <v>99</v>
      </c>
      <c r="G81" s="314" t="s">
        <v>206</v>
      </c>
      <c r="H81" s="314" t="s">
        <v>99</v>
      </c>
      <c r="I81" s="314" t="s">
        <v>206</v>
      </c>
    </row>
    <row r="82" spans="1:9" ht="15" x14ac:dyDescent="0.25">
      <c r="A82" s="786"/>
      <c r="B82" s="436">
        <v>0.1</v>
      </c>
      <c r="C82" s="315"/>
      <c r="D82" s="436">
        <v>0.1</v>
      </c>
      <c r="E82" s="315"/>
      <c r="F82" s="436">
        <v>0.1</v>
      </c>
      <c r="G82" s="315"/>
      <c r="H82" s="317"/>
      <c r="I82" s="318"/>
    </row>
    <row r="83" spans="1:9" ht="30" x14ac:dyDescent="0.25">
      <c r="A83" s="306" t="s">
        <v>426</v>
      </c>
      <c r="B83" s="810"/>
      <c r="C83" s="725"/>
      <c r="D83" s="810"/>
      <c r="E83" s="725"/>
      <c r="F83" s="810"/>
      <c r="G83" s="725"/>
      <c r="H83" s="811"/>
      <c r="I83" s="812"/>
    </row>
    <row r="84" spans="1:9" ht="15" x14ac:dyDescent="0.25">
      <c r="A84" s="306" t="s">
        <v>429</v>
      </c>
      <c r="B84" s="722"/>
      <c r="C84" s="723"/>
      <c r="D84" s="722"/>
      <c r="E84" s="723"/>
      <c r="F84" s="722"/>
      <c r="G84" s="723"/>
      <c r="H84" s="809"/>
      <c r="I84" s="797"/>
    </row>
    <row r="85" spans="1:9" ht="15" x14ac:dyDescent="0.25">
      <c r="A85" s="785" t="s">
        <v>373</v>
      </c>
      <c r="B85" s="314" t="s">
        <v>99</v>
      </c>
      <c r="C85" s="314" t="s">
        <v>206</v>
      </c>
      <c r="D85" s="314" t="s">
        <v>99</v>
      </c>
      <c r="E85" s="314" t="s">
        <v>206</v>
      </c>
      <c r="F85" s="314" t="s">
        <v>99</v>
      </c>
      <c r="G85" s="314" t="s">
        <v>206</v>
      </c>
      <c r="H85" s="314" t="s">
        <v>99</v>
      </c>
      <c r="I85" s="314" t="s">
        <v>206</v>
      </c>
    </row>
    <row r="86" spans="1:9" ht="15" x14ac:dyDescent="0.25">
      <c r="A86" s="786"/>
      <c r="B86" s="436">
        <v>0.1</v>
      </c>
      <c r="C86" s="315"/>
      <c r="D86" s="436">
        <v>0.1</v>
      </c>
      <c r="E86" s="315"/>
      <c r="F86" s="436">
        <v>0.1</v>
      </c>
      <c r="G86" s="315"/>
      <c r="H86" s="317"/>
      <c r="I86" s="318"/>
    </row>
    <row r="87" spans="1:9" ht="30" x14ac:dyDescent="0.25">
      <c r="A87" s="306" t="s">
        <v>426</v>
      </c>
      <c r="B87" s="724"/>
      <c r="C87" s="728"/>
      <c r="D87" s="724"/>
      <c r="E87" s="728"/>
      <c r="F87" s="724"/>
      <c r="G87" s="728"/>
      <c r="H87" s="795"/>
      <c r="I87" s="795"/>
    </row>
    <row r="88" spans="1:9" ht="15" x14ac:dyDescent="0.25">
      <c r="A88" s="306" t="s">
        <v>429</v>
      </c>
      <c r="B88" s="705"/>
      <c r="C88" s="710"/>
      <c r="D88" s="705"/>
      <c r="E88" s="710"/>
      <c r="F88" s="705"/>
      <c r="G88" s="710"/>
      <c r="H88" s="809"/>
      <c r="I88" s="797"/>
    </row>
    <row r="89" spans="1:9" ht="15" x14ac:dyDescent="0.25">
      <c r="A89" s="785" t="s">
        <v>374</v>
      </c>
      <c r="B89" s="314" t="s">
        <v>99</v>
      </c>
      <c r="C89" s="314" t="s">
        <v>206</v>
      </c>
      <c r="D89" s="314" t="s">
        <v>99</v>
      </c>
      <c r="E89" s="314" t="s">
        <v>206</v>
      </c>
      <c r="F89" s="314" t="s">
        <v>99</v>
      </c>
      <c r="G89" s="314" t="s">
        <v>206</v>
      </c>
      <c r="H89" s="314" t="s">
        <v>99</v>
      </c>
      <c r="I89" s="314" t="s">
        <v>206</v>
      </c>
    </row>
    <row r="90" spans="1:9" ht="15" x14ac:dyDescent="0.25">
      <c r="A90" s="786"/>
      <c r="B90" s="436">
        <v>0.08</v>
      </c>
      <c r="C90" s="315"/>
      <c r="D90" s="436">
        <v>0.1</v>
      </c>
      <c r="E90" s="315"/>
      <c r="F90" s="436">
        <v>0.1</v>
      </c>
      <c r="G90" s="315"/>
      <c r="H90" s="317"/>
      <c r="I90" s="318"/>
    </row>
    <row r="91" spans="1:9" ht="30" x14ac:dyDescent="0.25">
      <c r="A91" s="306" t="s">
        <v>426</v>
      </c>
      <c r="B91" s="718"/>
      <c r="C91" s="718"/>
      <c r="D91" s="718"/>
      <c r="E91" s="718"/>
      <c r="F91" s="718"/>
      <c r="G91" s="718"/>
      <c r="H91" s="795"/>
      <c r="I91" s="795"/>
    </row>
    <row r="92" spans="1:9" ht="15" x14ac:dyDescent="0.25">
      <c r="A92" s="306" t="s">
        <v>429</v>
      </c>
      <c r="B92" s="705"/>
      <c r="C92" s="710"/>
      <c r="D92" s="705"/>
      <c r="E92" s="710"/>
      <c r="F92" s="705"/>
      <c r="G92" s="710"/>
      <c r="H92" s="809"/>
      <c r="I92" s="797"/>
    </row>
    <row r="93" spans="1:9" ht="15" x14ac:dyDescent="0.25">
      <c r="A93" s="785" t="s">
        <v>375</v>
      </c>
      <c r="B93" s="314" t="s">
        <v>99</v>
      </c>
      <c r="C93" s="314" t="s">
        <v>206</v>
      </c>
      <c r="D93" s="314" t="s">
        <v>99</v>
      </c>
      <c r="E93" s="314" t="s">
        <v>206</v>
      </c>
      <c r="F93" s="314" t="s">
        <v>99</v>
      </c>
      <c r="G93" s="314" t="s">
        <v>206</v>
      </c>
      <c r="H93" s="314" t="s">
        <v>99</v>
      </c>
      <c r="I93" s="314" t="s">
        <v>206</v>
      </c>
    </row>
    <row r="94" spans="1:9" ht="15" x14ac:dyDescent="0.25">
      <c r="A94" s="786"/>
      <c r="B94" s="436">
        <v>0.1</v>
      </c>
      <c r="C94" s="315"/>
      <c r="D94" s="436">
        <v>0.1</v>
      </c>
      <c r="E94" s="315"/>
      <c r="F94" s="436">
        <v>0.1</v>
      </c>
      <c r="G94" s="315"/>
      <c r="H94" s="317"/>
      <c r="I94" s="318"/>
    </row>
    <row r="95" spans="1:9" ht="30" x14ac:dyDescent="0.25">
      <c r="A95" s="306" t="s">
        <v>426</v>
      </c>
      <c r="B95" s="718"/>
      <c r="C95" s="718"/>
      <c r="D95" s="718"/>
      <c r="E95" s="718"/>
      <c r="F95" s="718"/>
      <c r="G95" s="718"/>
      <c r="H95" s="809"/>
      <c r="I95" s="797"/>
    </row>
    <row r="96" spans="1:9" ht="15" x14ac:dyDescent="0.25">
      <c r="A96" s="306" t="s">
        <v>429</v>
      </c>
      <c r="B96" s="705"/>
      <c r="C96" s="710"/>
      <c r="D96" s="705"/>
      <c r="E96" s="710"/>
      <c r="F96" s="705"/>
      <c r="G96" s="710"/>
      <c r="H96" s="707"/>
      <c r="I96" s="706"/>
    </row>
    <row r="97" spans="1:9" ht="15" x14ac:dyDescent="0.25">
      <c r="A97" s="785" t="s">
        <v>376</v>
      </c>
      <c r="B97" s="314" t="s">
        <v>99</v>
      </c>
      <c r="C97" s="314" t="s">
        <v>206</v>
      </c>
      <c r="D97" s="314" t="s">
        <v>99</v>
      </c>
      <c r="E97" s="314" t="s">
        <v>206</v>
      </c>
      <c r="F97" s="314" t="s">
        <v>99</v>
      </c>
      <c r="G97" s="314" t="s">
        <v>206</v>
      </c>
      <c r="H97" s="314" t="s">
        <v>99</v>
      </c>
      <c r="I97" s="314" t="s">
        <v>206</v>
      </c>
    </row>
    <row r="98" spans="1:9" ht="15" x14ac:dyDescent="0.25">
      <c r="A98" s="786"/>
      <c r="B98" s="436">
        <v>0.1</v>
      </c>
      <c r="C98" s="315"/>
      <c r="D98" s="436">
        <v>0.1</v>
      </c>
      <c r="E98" s="315"/>
      <c r="F98" s="436">
        <v>0.1</v>
      </c>
      <c r="G98" s="315"/>
      <c r="H98" s="317"/>
      <c r="I98" s="318"/>
    </row>
    <row r="99" spans="1:9" ht="30" x14ac:dyDescent="0.25">
      <c r="A99" s="306" t="s">
        <v>426</v>
      </c>
      <c r="B99" s="708"/>
      <c r="C99" s="708"/>
      <c r="D99" s="708"/>
      <c r="E99" s="708"/>
      <c r="F99" s="708"/>
      <c r="G99" s="708"/>
      <c r="H99" s="809"/>
      <c r="I99" s="797"/>
    </row>
    <row r="100" spans="1:9" ht="15" x14ac:dyDescent="0.25">
      <c r="A100" s="306" t="s">
        <v>429</v>
      </c>
      <c r="B100" s="705"/>
      <c r="C100" s="710"/>
      <c r="D100" s="705"/>
      <c r="E100" s="710"/>
      <c r="F100" s="705"/>
      <c r="G100" s="710"/>
      <c r="H100" s="809"/>
      <c r="I100" s="797"/>
    </row>
    <row r="101" spans="1:9" ht="15" x14ac:dyDescent="0.25">
      <c r="A101" s="785" t="s">
        <v>378</v>
      </c>
      <c r="B101" s="314" t="s">
        <v>99</v>
      </c>
      <c r="C101" s="314" t="s">
        <v>206</v>
      </c>
      <c r="D101" s="314" t="s">
        <v>99</v>
      </c>
      <c r="E101" s="314" t="s">
        <v>206</v>
      </c>
      <c r="F101" s="314" t="s">
        <v>99</v>
      </c>
      <c r="G101" s="314" t="s">
        <v>206</v>
      </c>
      <c r="H101" s="314" t="s">
        <v>99</v>
      </c>
      <c r="I101" s="314" t="s">
        <v>206</v>
      </c>
    </row>
    <row r="102" spans="1:9" ht="15" x14ac:dyDescent="0.25">
      <c r="A102" s="786"/>
      <c r="B102" s="436">
        <v>0.1</v>
      </c>
      <c r="C102" s="315"/>
      <c r="D102" s="436">
        <v>0.1</v>
      </c>
      <c r="E102" s="315"/>
      <c r="F102" s="436">
        <v>0.1</v>
      </c>
      <c r="G102" s="315"/>
      <c r="H102" s="317"/>
      <c r="I102" s="318"/>
    </row>
    <row r="103" spans="1:9" ht="30" x14ac:dyDescent="0.25">
      <c r="A103" s="306" t="s">
        <v>426</v>
      </c>
      <c r="B103" s="708"/>
      <c r="C103" s="708"/>
      <c r="D103" s="708"/>
      <c r="E103" s="708"/>
      <c r="F103" s="708"/>
      <c r="G103" s="708"/>
      <c r="H103" s="809"/>
      <c r="I103" s="797"/>
    </row>
    <row r="104" spans="1:9" ht="15" x14ac:dyDescent="0.25">
      <c r="A104" s="306" t="s">
        <v>429</v>
      </c>
      <c r="B104" s="705"/>
      <c r="C104" s="710"/>
      <c r="D104" s="705"/>
      <c r="E104" s="710"/>
      <c r="F104" s="705"/>
      <c r="G104" s="710"/>
      <c r="H104" s="809"/>
      <c r="I104" s="797"/>
    </row>
    <row r="105" spans="1:9" ht="15" x14ac:dyDescent="0.25">
      <c r="A105" s="785" t="s">
        <v>379</v>
      </c>
      <c r="B105" s="314" t="s">
        <v>99</v>
      </c>
      <c r="C105" s="314" t="s">
        <v>206</v>
      </c>
      <c r="D105" s="314" t="s">
        <v>99</v>
      </c>
      <c r="E105" s="314" t="s">
        <v>206</v>
      </c>
      <c r="F105" s="314" t="s">
        <v>99</v>
      </c>
      <c r="G105" s="314" t="s">
        <v>206</v>
      </c>
      <c r="H105" s="314" t="s">
        <v>99</v>
      </c>
      <c r="I105" s="314" t="s">
        <v>206</v>
      </c>
    </row>
    <row r="106" spans="1:9" ht="15" x14ac:dyDescent="0.25">
      <c r="A106" s="786"/>
      <c r="B106" s="436">
        <v>0.09</v>
      </c>
      <c r="C106" s="315"/>
      <c r="D106" s="436">
        <v>0.11</v>
      </c>
      <c r="E106" s="315"/>
      <c r="F106" s="436">
        <v>0.11</v>
      </c>
      <c r="G106" s="315"/>
      <c r="H106" s="317"/>
      <c r="I106" s="318"/>
    </row>
    <row r="107" spans="1:9" ht="30" x14ac:dyDescent="0.25">
      <c r="A107" s="306" t="s">
        <v>426</v>
      </c>
      <c r="B107" s="708"/>
      <c r="C107" s="708"/>
      <c r="D107" s="708"/>
      <c r="E107" s="708"/>
      <c r="F107" s="708"/>
      <c r="G107" s="708"/>
      <c r="H107" s="809"/>
      <c r="I107" s="797"/>
    </row>
    <row r="108" spans="1:9" ht="15" x14ac:dyDescent="0.25">
      <c r="A108" s="306" t="s">
        <v>429</v>
      </c>
      <c r="B108" s="705"/>
      <c r="C108" s="710"/>
      <c r="D108" s="705"/>
      <c r="E108" s="710"/>
      <c r="F108" s="705"/>
      <c r="G108" s="710"/>
      <c r="H108" s="809"/>
      <c r="I108" s="797"/>
    </row>
    <row r="109" spans="1:9" ht="15" x14ac:dyDescent="0.25">
      <c r="A109" s="785" t="s">
        <v>380</v>
      </c>
      <c r="B109" s="314" t="s">
        <v>99</v>
      </c>
      <c r="C109" s="314" t="s">
        <v>206</v>
      </c>
      <c r="D109" s="438" t="s">
        <v>99</v>
      </c>
      <c r="E109" s="314" t="s">
        <v>206</v>
      </c>
      <c r="F109" s="314" t="s">
        <v>99</v>
      </c>
      <c r="G109" s="314" t="s">
        <v>206</v>
      </c>
      <c r="H109" s="314" t="s">
        <v>99</v>
      </c>
      <c r="I109" s="314" t="s">
        <v>206</v>
      </c>
    </row>
    <row r="110" spans="1:9" ht="15" x14ac:dyDescent="0.25">
      <c r="A110" s="786"/>
      <c r="B110" s="436">
        <v>0.08</v>
      </c>
      <c r="C110" s="315"/>
      <c r="D110" s="436">
        <v>0.11</v>
      </c>
      <c r="E110" s="315"/>
      <c r="F110" s="436">
        <v>0.11</v>
      </c>
      <c r="G110" s="315"/>
      <c r="H110" s="317"/>
      <c r="I110" s="318"/>
    </row>
    <row r="111" spans="1:9" ht="30" x14ac:dyDescent="0.25">
      <c r="A111" s="306" t="s">
        <v>426</v>
      </c>
      <c r="B111" s="708"/>
      <c r="C111" s="708"/>
      <c r="D111" s="708"/>
      <c r="E111" s="708"/>
      <c r="F111" s="708"/>
      <c r="G111" s="708"/>
      <c r="H111" s="809"/>
      <c r="I111" s="797"/>
    </row>
    <row r="112" spans="1:9" ht="15" x14ac:dyDescent="0.25">
      <c r="A112" s="306" t="s">
        <v>429</v>
      </c>
      <c r="B112" s="705"/>
      <c r="C112" s="710"/>
      <c r="D112" s="705"/>
      <c r="E112" s="710"/>
      <c r="F112" s="705"/>
      <c r="G112" s="710"/>
      <c r="H112" s="809"/>
      <c r="I112" s="797"/>
    </row>
    <row r="113" spans="1:9" ht="15" x14ac:dyDescent="0.25">
      <c r="A113" s="785" t="s">
        <v>381</v>
      </c>
      <c r="B113" s="314" t="s">
        <v>99</v>
      </c>
      <c r="C113" s="314" t="s">
        <v>206</v>
      </c>
      <c r="D113" s="438" t="s">
        <v>99</v>
      </c>
      <c r="E113" s="314" t="s">
        <v>206</v>
      </c>
      <c r="F113" s="314" t="s">
        <v>99</v>
      </c>
      <c r="G113" s="314" t="s">
        <v>206</v>
      </c>
      <c r="H113" s="314" t="s">
        <v>99</v>
      </c>
      <c r="I113" s="314" t="s">
        <v>206</v>
      </c>
    </row>
    <row r="114" spans="1:9" ht="15" x14ac:dyDescent="0.25">
      <c r="A114" s="786"/>
      <c r="B114" s="436">
        <v>0.04</v>
      </c>
      <c r="C114" s="315"/>
      <c r="D114" s="436">
        <v>0.03</v>
      </c>
      <c r="E114" s="315"/>
      <c r="F114" s="436">
        <v>0.03</v>
      </c>
      <c r="G114" s="315"/>
      <c r="H114" s="321"/>
      <c r="I114" s="322"/>
    </row>
    <row r="115" spans="1:9" ht="30" x14ac:dyDescent="0.25">
      <c r="A115" s="306" t="s">
        <v>426</v>
      </c>
      <c r="B115" s="708"/>
      <c r="C115" s="708"/>
      <c r="D115" s="708"/>
      <c r="E115" s="708"/>
      <c r="F115" s="708"/>
      <c r="G115" s="708"/>
      <c r="H115" s="809"/>
      <c r="I115" s="797"/>
    </row>
    <row r="116" spans="1:9" ht="15" x14ac:dyDescent="0.25">
      <c r="A116" s="306" t="s">
        <v>429</v>
      </c>
      <c r="B116" s="705"/>
      <c r="C116" s="710"/>
      <c r="D116" s="705"/>
      <c r="E116" s="710"/>
      <c r="F116" s="705"/>
      <c r="G116" s="710"/>
      <c r="H116" s="809"/>
      <c r="I116" s="797"/>
    </row>
    <row r="117" spans="1:9" ht="15" x14ac:dyDescent="0.25">
      <c r="A117" s="323" t="s">
        <v>436</v>
      </c>
      <c r="B117" s="324">
        <f>(B70+B74+B78+B82+B86+B90+B94+B98+B102+B106+B110+B114)</f>
        <v>1</v>
      </c>
      <c r="C117" s="324">
        <f>(C70+C74+C78+C82+C86+C90+C94+C98+C102+C106+C110+C114)</f>
        <v>0.21000000000000002</v>
      </c>
      <c r="D117" s="324">
        <f>(D70+D74+D78+D82+D86+D90+D94+D98+D102+D106+D110+D114)</f>
        <v>0.99999999999999989</v>
      </c>
      <c r="E117" s="325">
        <f t="shared" ref="E117:I117" si="1">(E70+E74+E78+E82+E86+E90+E94+E98+E102+E106+E110+E114)</f>
        <v>0.15000000000000002</v>
      </c>
      <c r="F117" s="324">
        <f t="shared" si="1"/>
        <v>0.99999999999999989</v>
      </c>
      <c r="G117" s="325">
        <f t="shared" si="1"/>
        <v>0.15000000000000002</v>
      </c>
      <c r="H117" s="325">
        <f t="shared" si="1"/>
        <v>0</v>
      </c>
      <c r="I117" s="325">
        <f t="shared" si="1"/>
        <v>0</v>
      </c>
    </row>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8"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 ref="B80" r:id="rId5" xr:uid="{56632B80-D6F3-4ACF-B166-741B1B64A01D}"/>
    <hyperlink ref="D80" r:id="rId6" xr:uid="{56D98CE2-A78E-482D-8528-0D95397E38A8}"/>
    <hyperlink ref="F80" r:id="rId7" xr:uid="{2544648A-B5B5-4C3C-9A0A-EB635E5D8619}"/>
  </hyperlinks>
  <pageMargins left="0.25" right="0.25" top="0.75" bottom="0.75" header="0.3" footer="0.3"/>
  <pageSetup paperSize="5" scale="30" fitToHeight="0" orientation="landscape" r:id="rId8"/>
  <drawing r:id="rId9"/>
  <legacy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ED2B7FD-6AA2-46C1-938B-2796BD967F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Hoja de vida Actividad 5</vt:lpstr>
      <vt:lpstr>Hoja de vida Meta PDD</vt:lpstr>
      <vt:lpstr>ACTIVIDAD_3</vt:lpstr>
      <vt:lpstr>ACTIVIDAD_4</vt:lpstr>
      <vt:lpstr>ACTIVIDAD_5</vt:lpstr>
      <vt:lpstr>META_PDD</vt:lpstr>
      <vt:lpstr>PRODUCTO_MGA</vt:lpstr>
      <vt:lpstr>PMR</vt:lpstr>
      <vt:lpstr>Listas</vt:lpstr>
      <vt:lpstr>Hoja3</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2026-04-21T21:48:28Z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