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0.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11.xml" ContentType="application/vnd.openxmlformats-officedocument.drawing+xml"/>
  <Override PartName="/xl/comments8.xml" ContentType="application/vnd.openxmlformats-officedocument.spreadsheetml.comments+xml"/>
  <Override PartName="/xl/threadedComments/threadedComment3.xml" ContentType="application/vnd.ms-excel.threaded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comments12.xml" ContentType="application/vnd.openxmlformats-officedocument.spreadsheetml.comments+xml"/>
  <Override PartName="/xl/threadedComments/threadedComment5.xml" ContentType="application/vnd.ms-excel.threaded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8EBBF295-7826-4CB6-87E3-A9E2791AAB30}" xr6:coauthVersionLast="47" xr6:coauthVersionMax="47" xr10:uidLastSave="{00000000-0000-0000-0000-000000000000}"/>
  <bookViews>
    <workbookView xWindow="-108" yWindow="-108" windowWidth="23256" windowHeight="12456" tabRatio="734" firstSheet="3" activeTab="3"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56" r:id="rId6"/>
    <sheet name="ACTIVIDAD_4" sheetId="57" r:id="rId7"/>
    <sheet name="ACTIVIDAD_5" sheetId="58" r:id="rId8"/>
    <sheet name="Hoja de vida del Indi_ACT_1" sheetId="51" state="hidden" r:id="rId9"/>
    <sheet name="Hoja de vida del Indi_ACT_2" sheetId="60" state="hidden" r:id="rId10"/>
    <sheet name="Hoja de vida del Indi_ACT_3" sheetId="63" state="hidden" r:id="rId11"/>
    <sheet name="Hoja de vida del Indi_ACT_4" sheetId="62" state="hidden" r:id="rId12"/>
    <sheet name="Hoja de vida del Indi_ACT_5" sheetId="61" state="hidden" r:id="rId13"/>
    <sheet name="META_PDD_1938" sheetId="38" r:id="rId14"/>
    <sheet name="META_PDD_1939" sheetId="59" r:id="rId15"/>
    <sheet name="Hoja de vida_MetaPDD_37" sheetId="54" state="hidden" r:id="rId16"/>
    <sheet name="Hoja de vida_MetaPDD_38" sheetId="64" state="hidden" r:id="rId17"/>
    <sheet name="TERRITORIALIZACIÓN" sheetId="41" r:id="rId18"/>
    <sheet name="PMR" sheetId="46" r:id="rId19"/>
    <sheet name="PRODUCTO_MGA" sheetId="47" r:id="rId20"/>
    <sheet name="CONTROL DE CAMBIOS" sheetId="40" r:id="rId21"/>
    <sheet name="Listas" sheetId="43" state="hidden" r:id="rId22"/>
    <sheet name="HV_BaseGeografica" sheetId="7" state="hidden" r:id="rId23"/>
    <sheet name="HV_InstrumentosCaptura" sheetId="8" state="hidden" r:id="rId24"/>
    <sheet name="HV_SistemaInformacion" sheetId="9" state="hidden" r:id="rId25"/>
    <sheet name="HV_Predio360" sheetId="10" state="hidden" r:id="rId26"/>
    <sheet name="HV_PED" sheetId="11" state="hidden" r:id="rId27"/>
    <sheet name="HV_SPI_Producto1" sheetId="12" state="hidden" r:id="rId28"/>
    <sheet name="HV_SPI_Producto2" sheetId="13" state="hidden" r:id="rId29"/>
    <sheet name="HV_SPI_Producto3" sheetId="14" state="hidden" r:id="rId30"/>
    <sheet name="HV_SPI_Producto4" sheetId="15" state="hidden" r:id="rId31"/>
    <sheet name="HV_SPI_Producto5" sheetId="16" state="hidden" r:id="rId32"/>
    <sheet name="HV_SPI_Producto6" sheetId="17" state="hidden" r:id="rId33"/>
    <sheet name="HV_SPI_Gestión" sheetId="18" state="hidden" r:id="rId34"/>
    <sheet name="Hoja3" sheetId="19" state="hidden" r:id="rId35"/>
  </sheets>
  <definedNames>
    <definedName name="_xlnm._FilterDatabase" localSheetId="18" hidden="1">PMR!$A$13:$AX$16</definedName>
    <definedName name="_xlnm.Print_Area" localSheetId="3">ACTIVIDAD_1!$A$1:$O$119</definedName>
    <definedName name="_xlnm.Print_Area" localSheetId="4">ACTIVIDAD_2!$A$1:$O$118</definedName>
    <definedName name="_xlnm.Print_Area" localSheetId="5">ACTIVIDAD_3!$A$1:$O$118</definedName>
    <definedName name="_xlnm.Print_Area" localSheetId="6">ACTIVIDAD_4!$A$1:$O$120</definedName>
    <definedName name="_xlnm.Print_Area" localSheetId="7">ACTIVIDAD_5!$A$1:$O$118</definedName>
    <definedName name="_xlnm.Print_Area" localSheetId="12">'Hoja de vida del Indi_ACT_5'!$A$1:$L$28</definedName>
    <definedName name="_xlnm.Print_Area" localSheetId="13">META_PDD_1938!$A$1:$M$63</definedName>
    <definedName name="_xlnm.Print_Area" localSheetId="14">META_PDD_1939!$A$1:$M$68</definedName>
    <definedName name="_xlnm.Print_Area" localSheetId="18">PMR!$A$1:$AX$16</definedName>
    <definedName name="_xlnm.Print_Area" localSheetId="19">PRODUCTO_MGA!$A$1:$L$51</definedName>
    <definedName name="_xlnm.Print_Area" localSheetId="17">TERRITORIALIZACIÓN!$A$1:$AF$146</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1" i="38" l="1"/>
  <c r="F31" i="38"/>
  <c r="C75" i="58"/>
  <c r="B75" i="58"/>
  <c r="C119" i="20"/>
  <c r="B76" i="20"/>
  <c r="B116" i="20"/>
  <c r="B112" i="20"/>
  <c r="B108" i="20"/>
  <c r="B104" i="20"/>
  <c r="B100" i="20"/>
  <c r="B96" i="20"/>
  <c r="B92" i="20"/>
  <c r="B88" i="20"/>
  <c r="B84" i="20"/>
  <c r="B80" i="20"/>
  <c r="B72" i="20"/>
  <c r="C76" i="20"/>
  <c r="C75" i="57"/>
  <c r="P27" i="56" l="1"/>
  <c r="G19" i="47"/>
  <c r="P28" i="56"/>
  <c r="H17" i="47"/>
  <c r="P27" i="20" l="1"/>
  <c r="C64" i="20" l="1"/>
  <c r="C64" i="56"/>
  <c r="C64" i="57"/>
  <c r="C64" i="58"/>
  <c r="I19" i="47"/>
  <c r="H19" i="47"/>
  <c r="D19" i="47"/>
  <c r="D17" i="47"/>
  <c r="G17" i="47"/>
  <c r="Q16" i="46" l="1"/>
  <c r="P16" i="46"/>
  <c r="P15" i="46"/>
  <c r="F146" i="41"/>
  <c r="I17" i="47"/>
  <c r="H31" i="38"/>
  <c r="D31" i="38"/>
  <c r="C71" i="57"/>
  <c r="N26" i="20"/>
  <c r="F15" i="46" l="1"/>
  <c r="B115" i="58"/>
  <c r="B75" i="57"/>
  <c r="B115" i="56"/>
  <c r="B111" i="56"/>
  <c r="B107" i="56"/>
  <c r="B103" i="56"/>
  <c r="B99" i="56"/>
  <c r="B95" i="56"/>
  <c r="B91" i="56"/>
  <c r="B87" i="56"/>
  <c r="B83" i="56"/>
  <c r="B79" i="56"/>
  <c r="B75" i="56"/>
  <c r="B71" i="56"/>
  <c r="B59" i="59"/>
  <c r="D146" i="41" l="1"/>
  <c r="B72" i="55" l="1"/>
  <c r="F17" i="47" l="1"/>
  <c r="B56" i="38"/>
  <c r="M16" i="46" l="1"/>
  <c r="M15" i="46"/>
  <c r="E19" i="47"/>
  <c r="E17" i="47"/>
  <c r="I29" i="38"/>
  <c r="H29" i="38"/>
  <c r="F29" i="38"/>
  <c r="D29" i="38"/>
  <c r="Y146" i="41" l="1"/>
  <c r="W146" i="41"/>
  <c r="U146" i="41"/>
  <c r="S146" i="41"/>
  <c r="Q146" i="41"/>
  <c r="O146" i="41"/>
  <c r="M146" i="41"/>
  <c r="K146" i="41"/>
  <c r="I146" i="41"/>
  <c r="G146" i="41"/>
  <c r="E146" i="41"/>
  <c r="C146" i="41"/>
  <c r="B115" i="57"/>
  <c r="B111" i="57"/>
  <c r="B107" i="57"/>
  <c r="B103" i="57"/>
  <c r="B99" i="57"/>
  <c r="B95" i="57"/>
  <c r="B91" i="57"/>
  <c r="B87" i="57"/>
  <c r="B83" i="57"/>
  <c r="B79" i="57"/>
  <c r="B71" i="57"/>
  <c r="B111" i="58"/>
  <c r="B107" i="58"/>
  <c r="B103" i="58"/>
  <c r="B99" i="58"/>
  <c r="B95" i="58"/>
  <c r="B91" i="58"/>
  <c r="B87" i="58"/>
  <c r="B83" i="58"/>
  <c r="B79" i="58"/>
  <c r="B71" i="58"/>
  <c r="E33" i="58"/>
  <c r="D33" i="57"/>
  <c r="E33" i="57" s="1"/>
  <c r="D33" i="56"/>
  <c r="E33" i="56" s="1"/>
  <c r="B118" i="57" l="1"/>
  <c r="B118" i="58"/>
  <c r="AS16" i="46" l="1"/>
  <c r="AP16" i="46"/>
  <c r="AM16" i="46"/>
  <c r="AJ16" i="46"/>
  <c r="AG16" i="46"/>
  <c r="AD16" i="46"/>
  <c r="AA16" i="46"/>
  <c r="X16" i="46"/>
  <c r="U16" i="46"/>
  <c r="R16" i="46"/>
  <c r="O16" i="46"/>
  <c r="L16" i="46"/>
  <c r="AS15" i="46"/>
  <c r="AP15" i="46"/>
  <c r="AM15" i="46"/>
  <c r="AJ15" i="46"/>
  <c r="AG15" i="46"/>
  <c r="AD15" i="46"/>
  <c r="AA15" i="46"/>
  <c r="X15" i="46"/>
  <c r="U15" i="46"/>
  <c r="R15" i="46"/>
  <c r="O15" i="46"/>
  <c r="L15" i="46"/>
  <c r="M43" i="41" l="1"/>
  <c r="D16" i="64"/>
  <c r="B26" i="58"/>
  <c r="B26" i="57"/>
  <c r="B26" i="56"/>
  <c r="B26" i="55"/>
  <c r="B26" i="20"/>
  <c r="E68" i="41" l="1"/>
  <c r="B64" i="58"/>
  <c r="B64" i="57"/>
  <c r="B64" i="56" l="1"/>
  <c r="D16" i="61"/>
  <c r="D16" i="62"/>
  <c r="D16" i="63"/>
  <c r="D16" i="60"/>
  <c r="D16" i="51"/>
  <c r="B64" i="20"/>
  <c r="N27" i="58" l="1"/>
  <c r="N28" i="58"/>
  <c r="N29" i="58"/>
  <c r="N30" i="58"/>
  <c r="N31" i="58"/>
  <c r="N27" i="57"/>
  <c r="N28" i="57"/>
  <c r="N29" i="57"/>
  <c r="N30" i="57"/>
  <c r="N31" i="57"/>
  <c r="N27" i="56"/>
  <c r="N28" i="56"/>
  <c r="N29" i="56"/>
  <c r="N30" i="56"/>
  <c r="N31" i="56"/>
  <c r="O31" i="56" s="1"/>
  <c r="N27" i="55"/>
  <c r="N28" i="55"/>
  <c r="N29" i="55"/>
  <c r="N30" i="55"/>
  <c r="N31" i="55"/>
  <c r="O31" i="55" s="1"/>
  <c r="N27" i="20"/>
  <c r="N28" i="20"/>
  <c r="N29" i="20"/>
  <c r="N30" i="20"/>
  <c r="N31" i="20"/>
  <c r="E11" i="64"/>
  <c r="F38" i="56"/>
  <c r="D16" i="54"/>
  <c r="O31" i="20" l="1"/>
  <c r="D119" i="20"/>
  <c r="E119" i="20"/>
  <c r="F26" i="59"/>
  <c r="F16" i="46"/>
  <c r="E10" i="64"/>
  <c r="B21" i="47"/>
  <c r="B20" i="47"/>
  <c r="B19" i="47"/>
  <c r="B18" i="47"/>
  <c r="B17" i="47"/>
  <c r="E11" i="63"/>
  <c r="E10" i="63"/>
  <c r="E11" i="62"/>
  <c r="E10" i="62"/>
  <c r="E11" i="61"/>
  <c r="E10" i="61"/>
  <c r="E11" i="60"/>
  <c r="E10" i="60"/>
  <c r="D118" i="55" l="1"/>
  <c r="E118" i="55"/>
  <c r="M68" i="41" l="1"/>
  <c r="K68" i="41"/>
  <c r="I68" i="41"/>
  <c r="G68" i="41"/>
  <c r="C68" i="41"/>
  <c r="K43" i="41"/>
  <c r="I43" i="41"/>
  <c r="G43" i="41"/>
  <c r="E43" i="41"/>
  <c r="C51" i="59"/>
  <c r="C49" i="59"/>
  <c r="C47" i="59"/>
  <c r="C45" i="59"/>
  <c r="C43" i="59"/>
  <c r="C41" i="59"/>
  <c r="C39" i="59"/>
  <c r="C37" i="59"/>
  <c r="C35" i="59"/>
  <c r="C33" i="59"/>
  <c r="G118" i="56"/>
  <c r="E118" i="56"/>
  <c r="C118" i="56"/>
  <c r="C118" i="55"/>
  <c r="F71" i="56"/>
  <c r="F118" i="56" s="1"/>
  <c r="B118" i="55"/>
  <c r="I118" i="58"/>
  <c r="H118" i="58"/>
  <c r="G118" i="58"/>
  <c r="F118" i="58"/>
  <c r="E118" i="58"/>
  <c r="D118" i="58"/>
  <c r="C118" i="58"/>
  <c r="F38" i="58"/>
  <c r="B36" i="58"/>
  <c r="N26" i="58"/>
  <c r="O27" i="58" s="1"/>
  <c r="I118" i="57"/>
  <c r="H118" i="57"/>
  <c r="G118" i="57"/>
  <c r="F118" i="57"/>
  <c r="E118" i="57"/>
  <c r="D118" i="57"/>
  <c r="C118" i="57"/>
  <c r="F38" i="57"/>
  <c r="B36" i="57"/>
  <c r="N26" i="57"/>
  <c r="O27" i="57" s="1"/>
  <c r="I118" i="56"/>
  <c r="H118" i="56"/>
  <c r="B36" i="56"/>
  <c r="N26" i="56"/>
  <c r="O27" i="56" s="1"/>
  <c r="I118" i="55"/>
  <c r="H118" i="55"/>
  <c r="G118" i="55"/>
  <c r="F118" i="55"/>
  <c r="B36" i="55"/>
  <c r="N26" i="55"/>
  <c r="O27" i="55" s="1"/>
  <c r="F38" i="20"/>
  <c r="D71" i="56" l="1"/>
  <c r="D118" i="56" s="1"/>
  <c r="B118" i="56"/>
  <c r="E11" i="54"/>
  <c r="E10" i="54"/>
  <c r="E10" i="51"/>
  <c r="E11" i="51"/>
  <c r="AW16" i="46"/>
  <c r="AV16" i="46"/>
  <c r="AV15" i="46"/>
  <c r="AW15" i="46" l="1"/>
  <c r="B36" i="20"/>
  <c r="O27" i="20" l="1"/>
  <c r="C51" i="38"/>
  <c r="C49" i="38"/>
  <c r="C47" i="38"/>
  <c r="C45" i="38"/>
  <c r="C43" i="38"/>
  <c r="C41" i="38"/>
  <c r="C39" i="38"/>
  <c r="C37" i="38"/>
  <c r="C35" i="38"/>
  <c r="C33" i="38"/>
  <c r="F119" i="20" l="1"/>
  <c r="G119" i="20"/>
  <c r="H119" i="20"/>
  <c r="I119" i="20"/>
  <c r="B119" i="20"/>
  <c r="H49" i="1" l="1"/>
  <c r="AG28" i="18"/>
  <c r="AF25" i="13"/>
  <c r="AG20" i="11"/>
  <c r="AG23" i="10"/>
  <c r="AF26" i="9"/>
  <c r="O71" i="1"/>
  <c r="O66" i="1"/>
  <c r="O59" i="1"/>
  <c r="O55" i="1"/>
  <c r="O50" i="1"/>
  <c r="O43" i="1"/>
  <c r="O42" i="1"/>
  <c r="O38" i="1"/>
  <c r="O37" i="1"/>
  <c r="O32" i="1"/>
  <c r="O28" i="1"/>
  <c r="O24" i="1"/>
  <c r="O20" i="1"/>
  <c r="O15" i="1"/>
  <c r="N8" i="1"/>
  <c r="C4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FA49401-C1D4-451F-8D0E-07096B68174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tc={1F9E4565-273A-4112-9CA9-C2A6D6471B34}</author>
  </authors>
  <commentList>
    <comment ref="D16" authorId="0" shapeId="0" xr:uid="{1F9E4565-273A-4112-9CA9-C2A6D6471B34}">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tc={455EE3F7-4BDF-4038-8E5F-AC729F3BC669}</author>
  </authors>
  <commentList>
    <comment ref="D16" authorId="0" shapeId="0" xr:uid="{455EE3F7-4BDF-4038-8E5F-AC729F3BC669}">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3"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24DAC37-589C-4E60-928C-8A128B34DD21}">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karol andrea parraga hache</author>
  </authors>
  <commentList>
    <comment ref="J8" authorId="0" shapeId="0" xr:uid="{24652FDD-8516-46EA-86AC-0452A1C20DB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73" authorId="1" shapeId="0" xr:uid="{BB92F402-6A76-4069-9448-EBE9D93F7BBB}">
      <text>
        <r>
          <rPr>
            <b/>
            <sz val="9"/>
            <color rgb="FF000000"/>
            <rFont val="Tahoma"/>
            <family val="2"/>
          </rPr>
          <t>karol andrea parraga hache:</t>
        </r>
        <r>
          <rPr>
            <sz val="9"/>
            <color rgb="FF000000"/>
            <rFont val="Tahoma"/>
            <family val="2"/>
          </rPr>
          <t xml:space="preserve">
</t>
        </r>
        <r>
          <rPr>
            <sz val="9"/>
            <color rgb="FF000000"/>
            <rFont val="Tahoma"/>
            <family val="2"/>
          </rPr>
          <t>No se cargo enlace de evidencia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07AB804-333A-4B14-BF70-D510C9A15D6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573B5CB-8F92-40A2-A288-44E18BAF580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tc={7CCE52EC-6DD5-4592-B25C-575410ABD606}</author>
  </authors>
  <commentList>
    <comment ref="D16" authorId="0" shapeId="0" xr:uid="{7CCE52EC-6DD5-4592-B25C-575410ABD6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tc={170D0DB3-0B27-4462-A00E-E686A1A49430}</author>
  </authors>
  <commentList>
    <comment ref="D16" authorId="0" shapeId="0" xr:uid="{170D0DB3-0B27-4462-A00E-E686A1A49430}">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tc={C2E71A67-C82E-4919-85BF-8C83DF5DFC5D}</author>
    <author>tc={5F6186B2-1108-4B91-B043-8F34A70887BC}</author>
  </authors>
  <commentList>
    <comment ref="D16" authorId="0" shapeId="0" xr:uid="{C2E71A67-C82E-4919-85BF-8C83DF5DFC5D}">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Ajusté la fórmula</t>
      </text>
    </comment>
    <comment ref="H19" authorId="1" shapeId="0" xr:uid="{5F6186B2-1108-4B91-B043-8F34A70887B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 revisa o si crees que vale la pena más claridad, perfecto!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sharedStrings.xml><?xml version="1.0" encoding="utf-8"?>
<sst xmlns="http://schemas.openxmlformats.org/spreadsheetml/2006/main" count="4438" uniqueCount="779">
  <si>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</si>
  <si>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</si>
  <si>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</si>
  <si>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</si>
  <si>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</si>
  <si>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</si>
  <si>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</si>
  <si>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</si>
  <si>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</si>
  <si>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</si>
  <si>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</si>
  <si>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</si>
  <si>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</si>
  <si>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</si>
  <si>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</si>
  <si>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</si>
  <si>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</si>
  <si>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</si>
  <si>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</si>
  <si>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</si>
  <si>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</si>
  <si>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</si>
  <si>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</si>
  <si>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</si>
  <si>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</si>
  <si>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</si>
  <si>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</si>
  <si>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</si>
  <si>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</si>
  <si>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</si>
  <si>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</si>
  <si>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</si>
  <si>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</si>
  <si>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</si>
  <si>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</si>
  <si>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</si>
  <si>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</si>
  <si>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</si>
  <si>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</si>
  <si>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</si>
  <si>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</si>
  <si>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</si>
  <si>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</si>
  <si>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</si>
  <si>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</si>
  <si>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</si>
  <si>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</si>
  <si>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</si>
  <si>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</si>
  <si>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</si>
  <si>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</si>
  <si>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</si>
  <si>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</si>
  <si>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</si>
  <si>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</si>
  <si>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</si>
  <si>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</si>
  <si>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</si>
  <si>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</si>
  <si>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</si>
  <si>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</si>
  <si>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</si>
  <si>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</si>
  <si>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</si>
  <si>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</si>
  <si>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</si>
  <si>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</si>
  <si>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</si>
  <si>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</si>
  <si>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</si>
  <si>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</si>
  <si>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</si>
  <si>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</si>
  <si>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</si>
  <si>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</si>
  <si>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</si>
  <si>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</si>
  <si>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</si>
  <si>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</si>
  <si>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</si>
  <si>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</si>
  <si>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</si>
  <si>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</si>
  <si>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</si>
  <si>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</si>
  <si>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</si>
  <si>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</si>
  <si>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</si>
  <si>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</si>
  <si>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</si>
  <si>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</si>
  <si>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</si>
  <si>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</si>
  <si>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</si>
  <si>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</si>
  <si>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</si>
  <si>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</si>
  <si>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</si>
  <si>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</si>
  <si>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</si>
  <si>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</si>
  <si>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</si>
  <si>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</si>
  <si>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</si>
  <si>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</si>
  <si>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</si>
  <si>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</si>
  <si>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</si>
  <si>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</si>
  <si>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</si>
  <si>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</si>
  <si>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</si>
  <si>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</si>
  <si>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</si>
  <si>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</si>
  <si>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</si>
  <si>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</si>
  <si>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</si>
  <si>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</si>
  <si>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</si>
  <si>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</si>
  <si>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</si>
  <si>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</si>
  <si>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</si>
  <si>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</si>
  <si>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</si>
  <si>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</si>
  <si>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</si>
  <si>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</si>
  <si>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</si>
  <si>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</si>
  <si>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</si>
  <si>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</si>
  <si>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</si>
  <si>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</si>
  <si>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</si>
  <si>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</si>
  <si>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</si>
  <si>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</si>
  <si>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</si>
  <si>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</si>
  <si>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</si>
  <si>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</si>
  <si>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</si>
  <si>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</si>
  <si>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</si>
  <si>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</si>
  <si>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</si>
  <si>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</si>
  <si>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</si>
  <si>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</si>
  <si>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</si>
  <si>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</si>
  <si>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</si>
  <si>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</si>
  <si>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</si>
  <si>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</si>
  <si>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</si>
  <si>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</si>
  <si>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</si>
  <si>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</si>
  <si>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</si>
  <si>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</si>
  <si>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</si>
  <si>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</si>
  <si>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</si>
  <si>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</si>
  <si>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</si>
  <si>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</si>
  <si>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</si>
  <si>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</si>
  <si>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</si>
  <si>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</si>
  <si>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</si>
  <si>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</si>
  <si>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</si>
  <si>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</si>
  <si>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</si>
  <si>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</si>
  <si>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</si>
  <si>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</si>
  <si>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</si>
  <si>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</si>
  <si>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</si>
  <si>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</si>
  <si>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</si>
  <si>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</si>
  <si>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</si>
  <si>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</si>
  <si>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X</t>
  </si>
  <si>
    <t>Febrero</t>
  </si>
  <si>
    <t>Marzo</t>
  </si>
  <si>
    <t>Abril</t>
  </si>
  <si>
    <t>TIPO DE REPORTE</t>
  </si>
  <si>
    <t>FORMULACION</t>
  </si>
  <si>
    <t>Mayo</t>
  </si>
  <si>
    <t>Junio</t>
  </si>
  <si>
    <t>Julio</t>
  </si>
  <si>
    <t>Agosto</t>
  </si>
  <si>
    <t>ACTUALIZACION</t>
  </si>
  <si>
    <t>Septiembre</t>
  </si>
  <si>
    <t>Octubre</t>
  </si>
  <si>
    <t>Noviembre</t>
  </si>
  <si>
    <t>Diciembre</t>
  </si>
  <si>
    <t>SEGUIMIENTO</t>
  </si>
  <si>
    <t xml:space="preserve">ACTIVIDAD DEL PROYECTO </t>
  </si>
  <si>
    <t>Iniciar 3500 casos de representación jurídica asignados por el Comité Técnico de Representación Jurídica</t>
  </si>
  <si>
    <t>PRODUCTO MGA</t>
  </si>
  <si>
    <t>Servicio de justicia a los ciudadanos</t>
  </si>
  <si>
    <t>INDICADOR ACTIVIDAD</t>
  </si>
  <si>
    <t xml:space="preserve">Número de casos de representación jurídica asignados por el Comité Técnico de Representación Jurídica - CTRJ. </t>
  </si>
  <si>
    <t>OBJETIVO ESTRATÉGICO</t>
  </si>
  <si>
    <t>1. Bogotá avanza en seguridad</t>
  </si>
  <si>
    <t>PROGRAMA</t>
  </si>
  <si>
    <t>1.02. Cero tolerancia a las violencias contra las mujeres y basadas en género</t>
  </si>
  <si>
    <t>META PDD</t>
  </si>
  <si>
    <t>Asegurar que el 100% de los casos de representación jurídica ejercida por la SDMujer que requieran servicios de psicología forense y acompañamiento psicosocial, accedan a los mismos.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</si>
  <si>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</si>
  <si>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</si>
  <si>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</si>
  <si>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</si>
  <si>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</si>
  <si>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</si>
  <si>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</si>
  <si>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</si>
  <si>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</si>
  <si>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</si>
  <si>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</si>
  <si>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</si>
  <si>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</si>
  <si>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</si>
  <si>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</si>
  <si>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</si>
  <si>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</si>
  <si>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</si>
  <si>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</si>
  <si>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</si>
  <si>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</si>
  <si>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</si>
  <si>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</si>
  <si>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</si>
  <si>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</si>
  <si>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</si>
  <si>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</si>
  <si>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</si>
  <si>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</si>
  <si>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</si>
  <si>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</si>
  <si>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</si>
  <si>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</si>
  <si>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</si>
  <si>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</si>
  <si>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Formula indicador:</t>
  </si>
  <si>
    <t>((Avance del mes actividad 1 / avance programado actividad 1) + (Avance del mes actividad 2 / avance programado actividad 2) + (Avance del mes actividad 3 / avance programado actividad 3) + (Avance del mes actividad 4 / avance programado actividad 4))/ Numero de actividades programadas en el mes</t>
  </si>
  <si>
    <t>DESCRIPCIÓN CUALITATIVA  Y PORCENTUAL DEL AVANCE POR TAREA</t>
  </si>
  <si>
    <t>DESCRIPCIÓN DE LA TAREA</t>
  </si>
  <si>
    <t>Tarea 3</t>
  </si>
  <si>
    <t>Tarea 4</t>
  </si>
  <si>
    <t xml:space="preserve">PONDERACIÓN DE LA TAREA
</t>
  </si>
  <si>
    <t>LOGROS Y BENEFICIOS Y RETRASOS Y ALTERNATIVAS DE SOLUCIÓN</t>
  </si>
  <si>
    <t>EVIDENCIAS DE EJECUCIÓN</t>
  </si>
  <si>
    <t>ACUMULADO</t>
  </si>
  <si>
    <t>37. Asegurar que el 100% de los casos de representación jurídica ejercida por la SDMujer que requieran servicios de psicología forense y acompañamiento psicosocial, accedan a los mismos.</t>
  </si>
  <si>
    <t>Brindar a 40000 mujeres orientación y asesoría jurídica en los espacios con presencia de la SDMujer</t>
  </si>
  <si>
    <t>Servicio de promoción del acceso a la justicia</t>
  </si>
  <si>
    <t>Número de mujeres con orientación o asesoría jurídica en los espacios donde tiene presencia la SFCO de la SDMujer</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</si>
  <si>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</si>
  <si>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</si>
  <si>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</si>
  <si>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Realizar a 15000 mujeres acompañamiento psicosocial en los espacios con presencia de la SDMujer</t>
  </si>
  <si>
    <t>Número de mujeres con acompañamiento psicosocial  en los espacios donde tiene presencia la SFCO de la SDMujer</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</si>
  <si>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</si>
  <si>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</si>
  <si>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</si>
  <si>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Gestionar 5000 activaciones de rutas y servicios de la oferta distrital para la atención integral a mujeres</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</si>
  <si>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</si>
  <si>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</si>
  <si>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</si>
  <si>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</si>
  <si>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</si>
  <si>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</si>
  <si>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</si>
  <si>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</si>
  <si>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</si>
  <si>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</si>
  <si>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</si>
  <si>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</si>
  <si>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CÓDIGO DEL INDICADOR</t>
  </si>
  <si>
    <t>NA</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</si>
  <si>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</si>
  <si>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</si>
  <si>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</si>
  <si>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</si>
  <si>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</si>
  <si>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</si>
  <si>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</si>
  <si>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</si>
  <si>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</si>
  <si>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</si>
  <si>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</si>
  <si>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</si>
  <si>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Simisional - Base de seguimientos CTRJ</t>
  </si>
  <si>
    <t>FÓRMULA DEL INDICADOR</t>
  </si>
  <si>
    <t>UNIDAD DE MEDIDA FÓRMULA</t>
  </si>
  <si>
    <t xml:space="preserve">Sumatoria de casos de representación iniciados </t>
  </si>
  <si>
    <t>DESCRIPCIÓN DEL INDICADOR</t>
  </si>
  <si>
    <t>LÍNEA BASE</t>
  </si>
  <si>
    <t>Año de linea base</t>
  </si>
  <si>
    <t>FUENTE DE VERIFICACIÓN</t>
  </si>
  <si>
    <t>simisional</t>
  </si>
  <si>
    <t>ANÁLISIS DEL INDICADOR</t>
  </si>
  <si>
    <t xml:space="preserve">Número de mujeres que cuentan con representación jurídica por parte de las abogadas de la Secretaría de la Mujer, dentro de los procesos litigio: penales, de familia, civil y en comisarias de familia, para medidas de protección. </t>
  </si>
  <si>
    <t>GLOSARIO DE TÉRMINOS</t>
  </si>
  <si>
    <t>CTRJ: Comité Técnico de Representación Jurídica</t>
  </si>
  <si>
    <t>OBSERVACIONES</t>
  </si>
  <si>
    <t xml:space="preserve">Representaciones con acompañamiento de psicología forense </t>
  </si>
  <si>
    <t xml:space="preserve">Simisional - Base de actuaciones equipo psicosocial de la SFC&amp;O </t>
  </si>
  <si>
    <t xml:space="preserve">Representaciones con acompañamiento psicosocial </t>
  </si>
  <si>
    <t>Simisional</t>
  </si>
  <si>
    <t xml:space="preserve">Representaciones que requieren acompañamiento </t>
  </si>
  <si>
    <t xml:space="preserve">Porcentaje o relación de mujeres que cuentan con acompañamiento psicológico, que cuentan con la voluntad y que se ha identificado que dentro del proceso de representación requieren este acompañamiento. </t>
  </si>
  <si>
    <t xml:space="preserve">Número de mujeres atendidas sociojurídicamente en CAF </t>
  </si>
  <si>
    <t xml:space="preserve">Número de mujeres atendidas sociojurídicamente en Casas de Justicia </t>
  </si>
  <si>
    <t>Número de mujeres atendidas sociojurídicamente en URI</t>
  </si>
  <si>
    <t>Sumatoria de número de mujeres atendidas sociojurídicamente en CAF + Sumatoria de número de mujeres atendidas sociojurídicamente en Casas de Justicia + Sumatoria de número de mujeres atendidas sociojurídicamente en URI</t>
  </si>
  <si>
    <t xml:space="preserve">Muestra la cantidad de mujeres atendidas, asesoradas u orientadas jurídicamente con perspectiva de género y derechos de las mujeres a través de los espacios donde tiene presencia los equipos de la SFCO, URI, CAF, Casas de Justicia. </t>
  </si>
  <si>
    <t xml:space="preserve">SFCO: Subsecretaría de Fortalecimiento de Capacidades y Oportunidades. 
URI: Unidades de Reacción Inmediata. 
CAF: Centros de atención de la Fiscalia. </t>
  </si>
  <si>
    <t xml:space="preserve">Número de mujeres con acompañamiento psicosocial en CAF </t>
  </si>
  <si>
    <t xml:space="preserve">Número de mujeres con acompañamiento psicosocial en Casas de Justicia </t>
  </si>
  <si>
    <t>Número de mujeres con acompañamiento psicosocial en URI</t>
  </si>
  <si>
    <t>Sumatoria de número de mujeres con acompañamiento psicosocial en CAF + Sumatoria de mujeres con acompañamiento psicosocial en Casas de Justicia + Sumatoria de mujeres con acompañamiento psicosocial en URI</t>
  </si>
  <si>
    <t xml:space="preserve">Muestra la cantidad mujeres con acompañamiento psicosocial a través de los espacios donde tiene presencia los equipos de la SFCO, URI, CAF, Casas de Justicia, como parte de la ruta integral de atención a las mujeres víctimas de violencia de género. </t>
  </si>
  <si>
    <t xml:space="preserve">Atenciones por primera vez en Casas de Justicia </t>
  </si>
  <si>
    <t xml:space="preserve">Número de atenciones por primera vez, activaciones de ruta o servicios, que realizan las dinamizadoras en las Casas de Justicia, esto representa el inicio de la Ruta integral para mujeres víctimas de violencia.   </t>
  </si>
  <si>
    <t>Fecha de Emisión</t>
  </si>
  <si>
    <t>META PLAN DE DESARROLLO</t>
  </si>
  <si>
    <t>NOMBRE DEL PROYECTO</t>
  </si>
  <si>
    <t>8210 - Consolidación de la Estrategia de Justicia de Género como mecanismo para promover los derechos de las mujeres a una vida libre de violencias en Bogotá D.C.</t>
  </si>
  <si>
    <t xml:space="preserve">                                                 REPORTE INDICADOR META PDD</t>
  </si>
  <si>
    <t>OBJETIVO ODS</t>
  </si>
  <si>
    <t>Igualdad de Género</t>
  </si>
  <si>
    <t>META ODS</t>
  </si>
  <si>
    <t>5.2. Eliminar todas las formas de violencia contra todas las mujeres y las niñas en los ámbitos público y privado, incluidas la trata y la explotación sexual y otros tipos de explotación</t>
  </si>
  <si>
    <t>INDICADOR META PDD</t>
  </si>
  <si>
    <t>3860 - Porcentaje de casos de representación jurídica ejercida por la SDMujer que acceden a los servicios de psicología forense y acompañamiento psicosocial, cuando se requiera.</t>
  </si>
  <si>
    <t>PROGRAMACIÓN CUATRIENAL INDICADOR PDD</t>
  </si>
  <si>
    <t>AVANCE ACUMULADO CUATRIENIO</t>
  </si>
  <si>
    <t>TIPO DE ANUALIZACIÓN  (Según aplique)</t>
  </si>
  <si>
    <t>EJECUCIÓN MENSUAL INDICADOR PDD 37</t>
  </si>
  <si>
    <t>EVIDENCIAS DEL AVANCE</t>
  </si>
  <si>
    <t>Casos con seguimiento psicosocial indican decisión de voluntad de mujer para el servicio psicosocial/ casos de representación que en seguimiento se evidencie articulación con atención psicosocial</t>
  </si>
  <si>
    <t>Avance mensual</t>
  </si>
  <si>
    <t>Elaboró</t>
  </si>
  <si>
    <t>Firma</t>
  </si>
  <si>
    <t>Aprobó (Según aplique Gerenta de proyecto, Líder técnica y responsable de proceso)</t>
  </si>
  <si>
    <t>Revisó (Oficina Asesora de Planeación)</t>
  </si>
  <si>
    <t>VoBo:</t>
  </si>
  <si>
    <t>Nombre</t>
  </si>
  <si>
    <t>Nombre:</t>
  </si>
  <si>
    <t>Cargo</t>
  </si>
  <si>
    <t>Cargo:</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</si>
  <si>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</si>
  <si>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Incremento en el número de espacios interinstitucionales con servicios jurídicos y psicosociales dirigido a mujeres víctimas de violencia.</t>
  </si>
  <si>
    <t>Número de espacios interinstitucionales con servicios jurídicos y psicosociales dirigido a mujeres mantenidos</t>
  </si>
  <si>
    <t>N/A</t>
  </si>
  <si>
    <t xml:space="preserve">Si - Misional </t>
  </si>
  <si>
    <t xml:space="preserve">Inventario de espacios </t>
  </si>
  <si>
    <t>Año de línea base</t>
  </si>
  <si>
    <t xml:space="preserve">URI: Unidades de Reacción Inmediata. 
CAF: Centros de atención de la Fiscalía. </t>
  </si>
  <si>
    <t>PRODUCTO - MGA</t>
  </si>
  <si>
    <t>EJECUCIÓN PRESUPUESTAL DEL PRODUCTO I TRIMESTRE</t>
  </si>
  <si>
    <t>OBJETIVO ESPECIFICO</t>
  </si>
  <si>
    <t>EJECUTADO MAGNITUD</t>
  </si>
  <si>
    <t>Fortalecer la oferta de acompañamiento psicosocial y de psicología forense en los casos de representación jurídica por la SDMujer</t>
  </si>
  <si>
    <t>Ejecutar acciones de promoción de acceso a la justicia y atención a las mujeres victimas de violencias</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</si>
  <si>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</si>
  <si>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</si>
  <si>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</si>
  <si>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</si>
  <si>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</si>
  <si>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</si>
  <si>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</si>
  <si>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</si>
  <si>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</si>
  <si>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</si>
  <si>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</si>
  <si>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</si>
  <si>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</si>
  <si>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</si>
  <si>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</si>
  <si>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</si>
  <si>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</si>
  <si>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</si>
  <si>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</si>
  <si>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</si>
  <si>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</si>
  <si>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</si>
  <si>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</si>
  <si>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</si>
  <si>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</si>
  <si>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</si>
  <si>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</si>
  <si>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</si>
  <si>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</si>
  <si>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</si>
  <si>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</si>
  <si>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</si>
  <si>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</si>
  <si>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</si>
  <si>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</si>
  <si>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</si>
  <si>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</si>
  <si>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</si>
  <si>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</si>
  <si>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</si>
  <si>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</si>
  <si>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</si>
  <si>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</si>
  <si>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</si>
  <si>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</si>
  <si>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</si>
  <si>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</si>
  <si>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</si>
  <si>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</si>
  <si>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</si>
  <si>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</si>
  <si>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</si>
  <si>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</si>
  <si>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</si>
  <si>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</si>
  <si>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</si>
  <si>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</si>
  <si>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</si>
  <si>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</si>
  <si>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SI</t>
  </si>
  <si>
    <t>Mujeres atendidas en Casas de Justicia, escenarios de fiscalía y sede central</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</si>
  <si>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</si>
  <si>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</si>
  <si>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</si>
  <si>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</si>
  <si>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</si>
  <si>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</si>
  <si>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</si>
  <si>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</si>
  <si>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</si>
  <si>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</si>
  <si>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</si>
  <si>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</si>
  <si>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</si>
  <si>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</si>
  <si>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</si>
  <si>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</si>
  <si>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</si>
  <si>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</si>
  <si>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</si>
  <si>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</si>
  <si>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</si>
  <si>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</si>
  <si>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</si>
  <si>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</si>
  <si>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</si>
  <si>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</si>
  <si>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</si>
  <si>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</si>
  <si>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</si>
  <si>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</si>
  <si>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</si>
  <si>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</si>
  <si>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</si>
  <si>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</si>
  <si>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</si>
  <si>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</si>
  <si>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</si>
  <si>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</si>
  <si>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</si>
  <si>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</si>
  <si>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</si>
  <si>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</si>
  <si>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</si>
  <si>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</si>
  <si>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</si>
  <si>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</si>
  <si>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</si>
  <si>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</si>
  <si>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</si>
  <si>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</si>
  <si>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</si>
  <si>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</si>
  <si>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</si>
  <si>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</si>
  <si>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</si>
  <si>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</si>
  <si>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</si>
  <si>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</si>
  <si>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</si>
  <si>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</si>
  <si>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</si>
  <si>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</si>
  <si>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</si>
  <si>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</si>
  <si>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</si>
  <si>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</si>
  <si>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</si>
  <si>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</si>
  <si>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</si>
  <si>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</si>
  <si>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</si>
  <si>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</si>
  <si>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</si>
  <si>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</si>
  <si>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</si>
  <si>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</si>
  <si>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</si>
  <si>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</si>
  <si>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</si>
  <si>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</si>
  <si>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</si>
  <si>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</si>
  <si>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</si>
  <si>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</si>
  <si>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</si>
  <si>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</si>
  <si>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</si>
  <si>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</si>
  <si>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</si>
  <si>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</si>
  <si>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</si>
  <si>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</si>
  <si>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</si>
  <si>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</si>
  <si>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</si>
  <si>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</si>
  <si>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</si>
  <si>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</si>
  <si>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</si>
  <si>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</si>
  <si>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</si>
  <si>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</si>
  <si>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</si>
  <si>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</si>
  <si>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</si>
  <si>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</si>
  <si>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</si>
  <si>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</si>
  <si>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</si>
  <si>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</si>
  <si>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</si>
  <si>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</si>
  <si>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</si>
  <si>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</si>
  <si>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</si>
  <si>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</si>
  <si>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</si>
  <si>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</si>
  <si>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</si>
  <si>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</si>
  <si>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</si>
  <si>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</si>
  <si>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</si>
  <si>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</si>
  <si>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</si>
  <si>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</si>
  <si>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</si>
  <si>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</si>
  <si>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</si>
  <si>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</si>
  <si>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</si>
  <si>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</si>
  <si>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</si>
  <si>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</si>
  <si>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</si>
  <si>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</si>
  <si>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</si>
  <si>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</si>
  <si>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</si>
  <si>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</si>
  <si>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</si>
  <si>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</si>
  <si>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</si>
  <si>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</si>
  <si>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</si>
  <si>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</si>
  <si>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</si>
  <si>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</si>
  <si>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</si>
  <si>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</si>
  <si>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</si>
  <si>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</si>
  <si>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</si>
  <si>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</si>
  <si>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</si>
  <si>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</si>
  <si>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</si>
  <si>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</si>
  <si>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</si>
  <si>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</si>
  <si>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</si>
  <si>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</si>
  <si>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</si>
  <si>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</si>
  <si>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</si>
  <si>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</si>
  <si>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</si>
  <si>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</si>
  <si>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</si>
  <si>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</si>
  <si>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</si>
  <si>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</si>
  <si>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</si>
  <si>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</si>
  <si>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</si>
  <si>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</si>
  <si>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</si>
  <si>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</si>
  <si>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</si>
  <si>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</si>
  <si>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</si>
  <si>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</si>
  <si>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</si>
  <si>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</si>
  <si>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</si>
  <si>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</si>
  <si>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</si>
  <si>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</si>
  <si>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</si>
  <si>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 xml:space="preserve">1.2. Realizar la asignación de abogada y registrar  la información en el Si - Misional. </t>
  </si>
  <si>
    <t xml:space="preserve">1.1. Desarrollar las sesiones del Comité Técnico de Representación Jurídica </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</si>
  <si>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</si>
  <si>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</si>
  <si>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 xml:space="preserve">2.1  Realizar acompañamiento de psicosocial a mujeres representadas jurídicamente por el equipo de litigio.  </t>
  </si>
  <si>
    <t>Número de atenciones (activaciones de rutas y servicios) de la oferta distrital brindadas para la atención integral a mujeres</t>
  </si>
  <si>
    <t>5.1. Atender por primera vez a las mujeres para el direccionamiento a los servicios de la oferta distrital para la atención integral a mujeres</t>
  </si>
  <si>
    <t xml:space="preserve">5.1. Realizar seguimientos o validar si las mujeres han sido atendidas en los servicios direccionados en la primera atención. </t>
  </si>
  <si>
    <t xml:space="preserve">Cuantificar la cantidad de casos  de mujeres que cuentan con representación jurídica por parte de las abogadas de la Secretaría de la Mujer, dentro de los procesos litigio: penales, de familia, civil y en comisarias de familia, para medidas de protección. </t>
  </si>
  <si>
    <t xml:space="preserve">Representaciones jurídicas iniciadas </t>
  </si>
  <si>
    <t xml:space="preserve">Son los casos que han sido evaluados por el Comité Técnico de Representación Jurídica (CTRJ) y se procede a asignar abogada para el inicio de su representación en el proceso jurídico. </t>
  </si>
  <si>
    <t>((Sumatoria de representaciones con acompañamiento psicosocial  + Sumatoria de Representaciones con acompañamiento de psicología forense ) / Sumatoria de representaciones que requieren acompañamiento)*100%</t>
  </si>
  <si>
    <t>Son las representaciones jurídicas que cuentan con acompañamiento psicosocial (mujeres que reciben orientación de parte de una psicologa que le permita fortalecimiento emocional)</t>
  </si>
  <si>
    <t>Son las representaciones jurídicas que cuentan con acompañamiento de psicología forense (casos de representación que cuentan con evaluaciones, conceptos, asesoría, articulaciones e informes periciales)</t>
  </si>
  <si>
    <t xml:space="preserve">Son las representaciones jurídicas que de acuerdo con el concepto de las profesionales requieren acompañamiento pricosocial o de psicología forense.  </t>
  </si>
  <si>
    <t xml:space="preserve">SFC&amp;O: Subsecretaría de Fortalecimiento de Capacidades y Oportunidades. 
Psicología Forense: Es la rama de la psicología que se aplica a las ciencias jurídicas, y busca aportar informes sobre el estado mental de los implicados a través de evaluaciones, conceptos, preparaciones, acompañamiento a citaciones o audiencias, articulación con equipo psicosocial y entrega de informes periciales, entre otros. </t>
  </si>
  <si>
    <t xml:space="preserve">Es la cantidad de mujeres atendidas sociojurídicamente (asesoradas u orientadas por una abogada) por primera vez en los CAF (se eliminan duplicados de manera acumulada) </t>
  </si>
  <si>
    <t xml:space="preserve">Es la cantidad de mujeres atendidas sociojurídicamente (asesoradas u orientadas por una abogada) por primera vez en Casas de Justicia (se eliminan duplicados de manera acumulada) </t>
  </si>
  <si>
    <t xml:space="preserve">Es la cantidad de mujeres atendidas sociojurídicamente (asesoradas u orientadas por una abogada) por primera vez en URI (se eliminan duplicados de manera acumulada) </t>
  </si>
  <si>
    <t xml:space="preserve">Es la cantidad de mujeres con acompañamiento psicosocial (orientación para el fortalecimiento de la salud mental) por primera vez en los CAF (se eliminan duplicados de manera acumulada) </t>
  </si>
  <si>
    <t xml:space="preserve">Es la cantidad de mujeres con acompañamiento psicosocial (orientación para el fortalecimiento de la salud mental) por primera vez en Casas de Justicia (se eliminan duplicados de manera acumulada) </t>
  </si>
  <si>
    <t xml:space="preserve">Es la cantidad de mujeres con acompañamiento psicosocial (orientación para el fortalecimiento de la salud mental) por primera vez en URI (se eliminan duplicados de manera acumulada) </t>
  </si>
  <si>
    <t>Calcular la cantidad de atenciones (activaciones de rutas y servicios) de la oferta distrital para la atención de mujeres donde tiene presencia la SFCO.</t>
  </si>
  <si>
    <t xml:space="preserve">Medir el porcentaje de casos con representación jurídica que acceden a los servicios de acompañamiento psicosocial o psicología forense. </t>
  </si>
  <si>
    <t>trabajadoras sociales</t>
  </si>
  <si>
    <t xml:space="preserve">
Cuantificar llas mujeres con atención sociojurídica (se eliminan duplicados) en los espacios de la SDMujer donde tiene presencia la SFC&amp;O, Casas de Justicia, URI, y CAF. </t>
  </si>
  <si>
    <t xml:space="preserve">Calcular la cantidad de mujeres con acompañamiento psicosocial (se eliminan duplicados) en los espacios de la SDMujer donde tiene presencia la SFC&amp;O, Casas de Justicia, URI, y CAF.  </t>
  </si>
  <si>
    <t xml:space="preserve">Sumatoria de las atenciones realizadas a las mujeres por primera vez en las Casas de Justicia </t>
  </si>
  <si>
    <t xml:space="preserve">Son las atenciones a mujeres por primera vez, por las dinamizadoras (profesionales en áreas sociales) en Casas de Justcia </t>
  </si>
  <si>
    <t>Contratista Instrumentos de Planeación</t>
  </si>
  <si>
    <t>Marial del Pilar Duarte</t>
  </si>
  <si>
    <t>Contratista Financiera Proyecto</t>
  </si>
  <si>
    <t>Juliana Cortés Guerra</t>
  </si>
  <si>
    <t>Subsecretaria Fortalecimiento de Capacidades y Oportunidades</t>
  </si>
  <si>
    <t>Número de espacios con  servicios jurídicos y psicosociales</t>
  </si>
  <si>
    <t xml:space="preserve">Se reporta el número de espacios institucionales en los que tiene presencia la SDMujer prestando los servicios jurídicos  y psicosociales  en el marco de la estrategia de justicia de genero, para dar un acompañamiento integral.  </t>
  </si>
  <si>
    <t xml:space="preserve">Sumatoria de espacios interinstitucionales con servicios jurídicos y psicosociales dirigido a mujeres </t>
  </si>
  <si>
    <t xml:space="preserve">Se reporta el número de espacios institucionales en los que tiene presencia la SDMujer prestando los servicios jurídicos y psicosociales en el marco de la estrategia de justicia de género, bajo la Resolución 314 de 2022. Se incluyen espacios como Casas de Justicia, CAF, o URI. </t>
  </si>
  <si>
    <t xml:space="preserve">Incrementar los espacios interinstitucionales en donde se brindan los servicios jurídicos y psicosociales a las mujeres víctimas de violencia fortaleciendo el componente de acompañamiento psicosocial.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</si>
  <si>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</si>
  <si>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</si>
  <si>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</si>
  <si>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</si>
  <si>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t>Meta Anual 2026</t>
  </si>
  <si>
    <t>PMR Mujeres atendidas en Casas de Justicia, escenarios de fiscalía y sede central</t>
  </si>
  <si>
    <t xml:space="preserve"> Aumentar a (22) espacios interinstitucionales los servicios jurídicos y psicosociales dirigidos a mujeres víctimas de violencia, fortaleciendo el modelo de ruta integral y la oferta de acompañamiento psico jurídico en los Centros de Atención de Fiscalía y URIs.</t>
  </si>
  <si>
    <t>Aumentar a (22) espacios interinstitucionales los servicios jurídicos y psicosociales dirigidos a mujeres víctimas de violencia, fortaleciendo el modelo de ruta integral y la oferta de acompañamiento psico jurídico en los Centros de Atención de Fiscalía y URIs.</t>
  </si>
  <si>
    <t>PROYECTO DE INVERSIÓN</t>
  </si>
  <si>
    <t>BPIN</t>
  </si>
  <si>
    <t xml:space="preserve">Código: DE-FO-5	</t>
  </si>
  <si>
    <t>Versión: 14</t>
  </si>
  <si>
    <t>Fecha de Emisión: 28/04/2025</t>
  </si>
  <si>
    <t>Página 5 de 7</t>
  </si>
  <si>
    <t>Código: DE-FO-05</t>
  </si>
  <si>
    <t>Página 7 de 7</t>
  </si>
  <si>
    <t>Fecha de Emisión: 28-04-2025</t>
  </si>
  <si>
    <t>Página 6 de 7</t>
  </si>
  <si>
    <t>Página 3 de 7</t>
  </si>
  <si>
    <t>Página 4 de 7</t>
  </si>
  <si>
    <t>Códig: DE- FO-05</t>
  </si>
  <si>
    <t>Fecha de emisión: 28/04/2025</t>
  </si>
  <si>
    <t>Página 2 de 7</t>
  </si>
  <si>
    <t xml:space="preserve">2.2. Ejercer las actuaciones de psicología forense sobre los casos de mujeres en representación jurídica por el equipo de litigio.  </t>
  </si>
  <si>
    <t>De las labores agendadas para este mes, las profesionales realizaron las siguientes acciones:
1  Entrevista con ciudadana
1 Aplicación de pruebas psicométricas 
4 Entrevistas complementarias
4  Comunicaciones con abogadas
4  Entregas de informe de evaluación psicológica
Ninguna Socialización de resultados
3  Asistencias a audiencia
1 Articulación con equipo psicosocial para fortalecer acompañamiento integral
 Adicionalmente, se realizaron las siguientes acciones: 
2 Preparaciones de audiencia
11 Cierres de atenciones en Simisional 2.0</t>
  </si>
  <si>
    <t xml:space="preserve">A la fecha no se encuentran retrasos específicos. </t>
  </si>
  <si>
    <t xml:space="preserve">El contar con suficientes espacios permite mayor cobertura y oportunidad para la atención, jurídica y psicosocial a las mujeres víctimas de violencia. </t>
  </si>
  <si>
    <t>Durante enero de 2026 no se realizaron sesiones del Comité Técnico de Representación Jurídica por falta de quórum, lo que generó casos pendientes de decisión al cierre del mes. Como alternativa, se gestionaron casos mediante asignaciones directas y los pendientes fueron programados para el primer comité a realizar en febrero, garantizando la continuidad del servicio y evitando rezagos.</t>
  </si>
  <si>
    <t>La representación de casos por encima de la meta mensual permitió optimizar la gestión de la demanda de representación jurídica y fortalecer la capacidad de respuesta del servicio. La priorización de casos con alerta de feminicidio contribuyó a la protección oportuna de los derechos de las mujeres en situaciones de riesgo extremo. Asimismo, el uso de asignaciones directas y la programación de los casos pendientes para el comité siguiente aseguraron la continuidad del servicio, la reducción de posibles rezagos y el fortalecimiento de la articulación interna para la toma de decisiones.</t>
  </si>
  <si>
    <t>En enero 2026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</si>
  <si>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Para el mes de enero del 2026 fueron escalonados 31 casos a los cuales se les dio el siguiente tramite:
Asignaciones directas: 23 casos
Devoluciones: 8 casos
Caso pendiente de decidir al finalizar el mes: 4 casos que se estudiarán en el primer comité del año el 4 febrero de 2026.
Asignaciones de Ruta integral: 0 casos
Asignaciones por comité: 0 casos en enero no se realizaron sesiones de comité técnico de representación jurídica, sin quorum.
De los casos escalonados se encuentran 7 con alerta de feminicidio en simisional 2.0.</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</si>
  <si>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</si>
  <si>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En enero 627 mujeres recibieron asesoría u orientación sociojurídica, en los 3 espacios principales establecidos en la estrategia: 445 en Casas de Justicia, 139 en URI y 43 en CAF.</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</si>
  <si>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</si>
  <si>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el mes de enero se atendieron por primera vez en CAF a 43 ciudadanas. (Sin duplicación y con primera atención en este espacio) </t>
  </si>
  <si>
    <t xml:space="preserve">En el mes se atendieron por primera vez en URI a 139 personas. (Sin duplicación y con primera atención en este espacio)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</si>
  <si>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</si>
  <si>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En enero 92 mujeres recibieron acompañamiento psicosocial en URI. (No se cuentan duplicados)</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</si>
  <si>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</si>
  <si>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 xml:space="preserve">En el mes de enero se registraron 297 seguimientos efectivos a mujeres en relación al avance del trámite de la ruta social activada. </t>
  </si>
  <si>
    <t>Zareth Ivana Doncel Baracaldo</t>
  </si>
  <si>
    <t>Karol Andrea Parraga Hache</t>
  </si>
  <si>
    <t>Contratista Lideresa Técnica proyecto</t>
  </si>
  <si>
    <t>Durante el mes de enero, 19 mujeres recibieron acompañamiento psicosocial en CAF. (No se cuentan duplicados)</t>
  </si>
  <si>
    <t>En el mes de enero, 171 mujeres recibieron atención en Casa de Justicia con Ruta Integral y 15 en Casas de Justicia Modelo tradicional, para un total de 186 mujeres que recibieron acompañamiento psicosocial en este espacio. (No se cuentan duplicados)</t>
  </si>
  <si>
    <t>Para este periodo no se presentaron retrasos en el cumplimiento de lo programado.</t>
  </si>
  <si>
    <t xml:space="preserve">Para el mes de enero, desde el equipo de dinamización se atendieron  a 455 mujeres por medio de la activación de ruta social, (una mujer puede tener mas de una activación de ruta) evidenciando la labor constante y pertinente de los equipos en la atención integral, real y efectiva a la ciudadanía. </t>
  </si>
  <si>
    <t>Durante el mes de enero de 2026 se inició la representación jurídica de 23 casos, de los cuales 17 corresponden a la materia administrativa, 5 a la penal y 1 se encuentra pendiente de clasificación. En el mismo periodo fueron escalonados 31 casos, de los cuales 23 fueron asignados de manera directa, 8 devueltos para ajuste y 4 quedaron pendientes de decisión, los cuales serán abordados en la primera sesión del Comité Técnico de Representación Jurídica programada para el 4 de febrero de 2026. En enero no se realizaron sesiones del Comité Técnico de Representación Jurídica debido a la falta de quórum, derivada del proceso de contratación de las profesionales designadas, razón por la cual las asignaciones se efectuaron de manera directa, conforme a lo establecido en la Resolución 314 de 2022. No se registraron asignaciones por ruta integral ni por comité durante el periodo reportado. De los casos escalonados, siete presentan alerta de feminicidio en el aplicativo Si-Misional 2.0. Adicionalmente, se mantuvieron los convenios interinstitucionales para garantizar la continuidad del sistema de atención a mujeres víctimas de violencias basadas en género en el Distrito y se avanzó en el proceso de ampliación del convenio con la Fiscalía General de la Nación.</t>
  </si>
  <si>
    <t>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t>
  </si>
  <si>
    <t xml:space="preserve">Para el mes de enero se encuentran en operación 20 espacios establecidos por la Subsecretaría para la prestación de los servicios jurídicos y psicosociales, así, para el mes se ingresan los establecimientos de Los Mártires y Engativá,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</si>
  <si>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https://secretariadistritald.sharepoint.com/:f:/s/SubsecretaradeFortalecimientodeCapacidadesyOportunidades/IgBcMXFQS1ciS4WySxhFv1iaAUb9GMSkJX6ib0rNKW_MC1s?e=TdwSaB</t>
  </si>
  <si>
    <t>https://secretariadistritald.sharepoint.com/:f:/s/SubsecretaradeFortalecimientodeCapacidadesyOportunidades/IgC2Q6MTGVsDQ7T9UewfyfDqAYd2ITfrSIEVUI5H9TNKMJE?e=mOw18A</t>
  </si>
  <si>
    <t>https://secretariadistritald.sharepoint.com/:f:/s/SubsecretaradeFortalecimientodeCapacidadesyOportunidades/IgBu66vHIkZ0RrCx0gYp9gEaAXafyjvnr2QW9DrsAdCc0n0?e=KV6iCU</t>
  </si>
  <si>
    <t>https://secretariadistritald.sharepoint.com/:f:/s/SubsecretaradeFortalecimientodeCapacidadesyOportunidades/IgC3j8yNmvmNTLgwAEG8ps7IAb70dy4T9Aq7jaDj2RUcCI8?e=KalEPY</t>
  </si>
  <si>
    <t>https://secretariadistritald.sharepoint.com/:f:/s/SubsecretaradeFortalecimientodeCapacidadesyOportunidades/IgAt7rA3oli-QrSJbvHtjp_iASAR6Vp8BYHsTUKCpP97LYk?e=RhvrDT</t>
  </si>
  <si>
    <t>https://secretariadistritald.sharepoint.com/:f:/s/SubsecretaradeFortalecimientodeCapacidadesyOportunidades/IgDCSyg6cVh1QJJEtvsTGCMhAbtrQmHZZ1FYljdOWXeYnvg?e=w7HBU1</t>
  </si>
  <si>
    <t>https://secretariadistritald.sharepoint.com/:f:/s/SubsecretaradeFortalecimientodeCapacidadesyOportunidades/IgCXpgXGy_7lRqVsHWBMZncRAX9oSBgDYSjgwVSevm0cCWM?e=BbHAtA</t>
  </si>
  <si>
    <t>https://secretariadistritald.sharepoint.com/:f:/s/SubsecretaradeFortalecimientodeCapacidadesyOportunidades/IgBJjLLpOFwiQrMbNkWJlebSAQWQohG43NEfNcigD4ORgCQ?e=k13bDE</t>
  </si>
  <si>
    <t>https://secretariadistritald.sharepoint.com/:f:/s/SubsecretaradeFortalecimientodeCapacidadesyOportunidades/IgBYXfoaVfVZQrbhfzd8pSAeAcu3w6cPrACxDPl50z8anZk?e=dRqqj2</t>
  </si>
  <si>
    <t>https://secretariadistritald.sharepoint.com/:f:/s/SubsecretaradeFortalecimientodeCapacidadesyOportunidades/IgCLHgzKMTU3TYxOr4gomMQFAWuE2G3G2L0FhSAB_D4ODog?e=xhZIFY</t>
  </si>
  <si>
    <t>https://secretariadistritald.sharepoint.com/:f:/s/SubsecretaradeFortalecimientodeCapacidadesyOportunidades/IgAlGjZ-8qLURY-ZQe94It2sASdLSabDTv0MEypZ6Uy-WHs?e=eQkKkf</t>
  </si>
  <si>
    <t>https://secretariadistritald.sharepoint.com/:f:/s/SubsecretaradeFortalecimientodeCapacidadesyOportunidades/IgD4MQFCXjG-TIYgB22JtVMcAT9DEKlc2VtHm2vCv-Lmc4w?e=tGFvv5</t>
  </si>
  <si>
    <t>https://secretariadistritald.sharepoint.com/:f:/s/SubsecretaradeFortalecimientodeCapacidadesyOportunidades/IgAPWUpXXIPkTbUY8-xHxWLtAYDz-RbbUlacKRXINI6pTp4?e=zagTVd</t>
  </si>
  <si>
    <t>https://secretariadistritald.sharepoint.com/:f:/s/SubsecretaradeFortalecimientodeCapacidadesyOportunidades/IgATJrScWwQ2TJAtp0rwDdzMARrfNAsY3XA76gPi33agdeI?e=gUX6Vv</t>
  </si>
  <si>
    <t xml:space="preserve">En el mes de enero, el equipo de dinamización atendió a 455 mujeres a las cuales se les activo ruta social, (una mujer puede tener mas de una activación de ruta), así mismo, se registraron 297 seguimientos efectivos. </t>
  </si>
  <si>
    <t>Durante el mes de enero de 2026 se inició la representación jurídica de 23 casos, de los cuales 17 corresponden a la materia administrativa, 5 a la penal y 1 se encuentra pendiente de clasificación.</t>
  </si>
  <si>
    <t>En febrero de 2026 se apertura la representación de 95 casos que se encuentran distribuidos en: 75 en materia administrativa, 1 en materia de familia, 18 en materia penal y 1 se encuentra pendiente de clasificación.
Durante el mes también se realizaron 4 sesiones ordinarias del Comité de Representación Jurídica y 1 sesión extraordinaria, en las cuales se revisaron casos y se realizaron orientaciones técnicas para el desarrollo de las representaciones jurídicas.</t>
  </si>
  <si>
    <t>La apertura de 95 representaciones jurídicas en febrero, superando la meta programada de 79 casos, permitió fortalecer la capacidad de respuesta del servicio y ampliar el acceso de las mujeres víctimas de violencias basadas en género a mecanismos de representación jurídica. Asimismo, la realización de cuatro sesiones ordinarias y una extraordinaria del Comité de Representación Jurídica contribuyó a la revisión técnica de los casos y a la toma de decisiones oportunas para garantizar la continuidad y calidad del servicio.</t>
  </si>
  <si>
    <t xml:space="preserve">En febrero 2026 se realizaron 4 sesiones ordinarias del comité de representación jurídica y una sesión extraordinaria. En las evidencias se incluyen: 
1. Reporte de asistencia a las sesiones ordinarias y extraordinaria  
2. Convocatorias realizadas por la secretaria técnica por teams
</t>
  </si>
  <si>
    <t xml:space="preserve">De las 95 representaciones nuevas para litigio abiertas en el mes, se identifica que se da inició el acompañamiento psicosocial a 31 mujeres. Así mismo, se evidencia que hay 23 seguimientos a nuevas representaciones dentro del mismo mes. Adicionalmente, se registra el seguimiento a 11 mujeres que ya venían con proceso de acompañamiento psicosocial y que ahora están siendo representadas por el equipo de litigio. Los 42 casos corresponden a mujeres que requieren el acompañamiento y han solicitado representación. </t>
  </si>
  <si>
    <t>De las labores agendadas para este mes, las profesionales realizaron las siguientes acciones:
3 Entrevista con ciudadana
3 Aplicación de pruebas psicométricas 
3 Entrevistas complementarias
16 Comunicación con solicitante
2 Reunión con solicitante
1 Articulación con equipo psicosocial
4 Citación audiencia
5 Asistencias a audiencia
3 Entregas de informe de evaluación psicológica
1 socialización de resultados
Adicionalmente, se realizaron las siguientes acciones: 
4 cancelaciones de servicio
1 preparación de audiencia
2 Asesoría a la representación
1 Revisión de documentos</t>
  </si>
  <si>
    <t>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t>
  </si>
  <si>
    <t xml:space="preserve">Para el mes de febrero, 771 mujeres recibieron acompañamiento psicosocial, en los 3 espacios principales establecidos para la estrategia, 408 en Casas de Justicia, 301 en URI y 62 en CAF. </t>
  </si>
  <si>
    <t xml:space="preserve">Para los meses de enero y febrero, 1.068 mujeres recibieron acompañamiento psicosocial, en los 3 espacios principales establecidos para la estrategia, 594 en Casas de Justicia, 393 en URI y 81 en CAF. </t>
  </si>
  <si>
    <t>El acompañamiento psicosocial brindado a 771 mujeres durante el mes de febrero en Casas de Justicia, URI y CAF permitió ofrecer apoyo emocional y orientación especializada a mujeres víctimas de violencias, contribuyendo a la identificación de situaciones de riesgo, el fortalecimiento de sus capacidades para la toma de decisiones informadas y el acceso oportuno a las rutas de atención y protección. Este servicio favorece una atención integral con enfoque de género y de derechos, promoviendo el bienestar emocional, la prevención de la revictimización y la articulación con servicios institucionales que respaldan la garantía de sus derechos.</t>
  </si>
  <si>
    <t>Durante el mes de febrero, 62 mujeres recibieron acompañamiento psicosocial en CAF. (No se cuentan duplicados)</t>
  </si>
  <si>
    <t>En el mes de febrero, 408 mujeres recibieron atención en Casa de Justicia con Ruta Integral y 78 en Casas de Justicia Modelo tradicional, para un total de 330 mujeres que recibieron acompañamiento psicosocial en este espacio. (No se cuentan duplicados)</t>
  </si>
  <si>
    <t>En febrero 301 mujeres recibieron acompañamiento psicosocial en URI. (No se cuentan duplicados)</t>
  </si>
  <si>
    <t>Para el mes de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</si>
  <si>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Con corte a febrero se encuentran en funcionamiento 20 espacios dispuestos por la Subsecretaría para la prestación de servicios jurídicos y psicosociales. Durante este periodo se incorporan los establecimientos de Los Mártires y Engativá, los cuales iniciarán la realización de atenciones y seguimientos sociojurídicos y psicosociales orientados a la protección y restitución de derechos, brindando un servicio especializado y oportuno a mujeres víctimas de violencias basadas en género.
En este contexto, la SFCyO, a través de estos establecimientos, fortalece la prestación de una atención digna y respetuosa, facilitando el acceso a los servicios institucionales y promoviendo la denuncia y la sanción de los agresores mediante la activación de las rutas de atención.</t>
  </si>
  <si>
    <t>En febrero de 2026 se apertura la representación de 95 casos que se encuentran distribuidos en: 75 en materia administrativa, 1 en materia de familia, 18 en materia penal y 1 se encuentra pendiente de clasificación.</t>
  </si>
  <si>
    <t xml:space="preserve">Para el mes de febrero, desde el equipo de dinamización se atendieron  a 1.142 mujeres por medio de la activación de ruta social, (una mujer puede tener mas de una activación de ruta) evidenciando la labor constante y pertinente de los equipos en la atención integral, real y efectiva a la ciudadanía. </t>
  </si>
  <si>
    <t xml:space="preserve">En el mes de febrero se registraron 724 seguimientos efectivos a mujeres en relación al avance del trámite de la ruta social activada. </t>
  </si>
  <si>
    <t xml:space="preserve">En el mes de febrero, el equipo de dinamización atendió a 1.142 mujeres a las cuales se les activo ruta social, (una mujer puede tener mas de una activación de ruta), así mismo, se registraron 724 seguimientos efectivos. </t>
  </si>
  <si>
    <t>La activación de ruta social a 1.142 mujeres y la realización de 724 seguimientos efectivos durante el mes de febrero permitieron fortalecer el acompañamiento y la articulación con los servicios institucionales requeridos para la atención de mujeres víctimas de violencias. Estas acciones contribuyen a garantizar la continuidad en los procesos de atención, facilitar el acceso a las rutas de protección y servicios sociales disponibles, y brindar seguimiento oportuno a las situaciones identificadas, promoviendo una atención integral y el ejercicio efectivo de sus derechos.</t>
  </si>
  <si>
    <t>https://secretariadistritald.sharepoint.com/:f:/s/SubsecretaradeFortalecimientodeCapacidadesyOportunidades/IgB1rov0DrPhRo1DqcbYYzNRAVgNHDw8Og4E2eBUnfwFSag?e=33wZGr</t>
  </si>
  <si>
    <t>https://secretariadistritald.sharepoint.com/:f:/s/SubsecretaradeFortalecimientodeCapacidadesyOportunidades/IgDprbwl1_ofRq8VsVdCd2z6AfeTxsBPofTVqWDPwRnLOhA?e=Tmef8b</t>
  </si>
  <si>
    <t>https://secretariadistritald.sharepoint.com/:f:/s/SubsecretaradeFortalecimientodeCapacidadesyOportunidades/IgCeOrEvWy8dT48bboJrLDkoAVZC2cM7n8CgTTEe247knfo?e=hudzra</t>
  </si>
  <si>
    <t>https://secretariadistritald.sharepoint.com/:f:/s/SubsecretaradeFortalecimientodeCapacidadesyOportunidades/IgDYlkyT_yobT4YvsjLGiHmIASta0OgXQ9cqS1u6pCSXJCQ?e=tucJgI</t>
  </si>
  <si>
    <t>https://secretariadistritald.sharepoint.com/:f:/s/SubsecretaradeFortalecimientodeCapacidadesyOportunidades/IgBmkb47PH5ZQ7KGclWZ8A2vAVkohHrkEX438T23A47Fxc8?e=IwqvGt</t>
  </si>
  <si>
    <t>https://secretariadistritald.sharepoint.com/:f:/s/SubsecretaradeFortalecimientodeCapacidadesyOportunidades/IgApqEwL-kV2Ro9Ss45NhhnPATr4cOYEdJMHqZ9HlQjSASQ?e=qOnR3l</t>
  </si>
  <si>
    <t>https://secretariadistritald.sharepoint.com/:f:/s/SubsecretaradeFortalecimientodeCapacidadesyOportunidades/IgDYCkoHg7T8QaAr9sgdOmK4AfEZnJzE3Xv3M_M204WA3p0?e=wTODnF</t>
  </si>
  <si>
    <t>https://secretariadistritald.sharepoint.com/:f:/s/SubsecretaradeFortalecimientodeCapacidadesyOportunidades/IgCPZjZ_-7YDTKvjyHfHVaqqAXexIwFH0hAH0p81TVW73Ko?e=NZa4g4</t>
  </si>
  <si>
    <t>https://secretariadistritald.sharepoint.com/:f:/s/SubsecretaradeFortalecimientodeCapacidadesyOportunidades/IgArUmLrZShJR5AVlPolO0rtAQtl9ryTZUKbp_9NL4exkns?e=VWAVhM</t>
  </si>
  <si>
    <t>https://secretariadistritald.sharepoint.com/:f:/s/SubsecretaradeFortalecimientodeCapacidadesyOportunidades/IgB2p2A1oegjRpQYvCUn_8owAVJi_Sw5j8IM3s3KCDi6EeU?e=lAfIik</t>
  </si>
  <si>
    <t>https://secretariadistritald.sharepoint.com/:f:/s/SubsecretaradeFortalecimientodeCapacidadesyOportunidades/IgB7017WAA1nQpUhC2yQLlKTAeDlq6Y6B3-kVh4MLeqmBZQ?e=dt69YF</t>
  </si>
  <si>
    <r>
      <t>Para el mes de enero,</t>
    </r>
    <r>
      <rPr>
        <sz val="12"/>
        <color rgb="FFFF0000"/>
        <rFont val="Arial"/>
        <family val="2"/>
      </rPr>
      <t xml:space="preserve"> </t>
    </r>
    <r>
      <rPr>
        <sz val="12"/>
        <color theme="1"/>
        <rFont val="Arial"/>
        <family val="2"/>
      </rPr>
      <t>297</t>
    </r>
    <r>
      <rPr>
        <sz val="12"/>
        <color rgb="FFFF0000"/>
        <rFont val="Arial"/>
        <family val="2"/>
      </rPr>
      <t xml:space="preserve"> </t>
    </r>
    <r>
      <rPr>
        <sz val="12"/>
        <color theme="1"/>
        <rFont val="Arial"/>
        <family val="2"/>
      </rPr>
      <t xml:space="preserve">mujeres recibieron acompañamiento psicosocial, en los 3 espacios principales establecidos para la estrategia, 186 en Casas de Justicia, 92 en URI y 19 en CAF. </t>
    </r>
  </si>
  <si>
    <t>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34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t>
  </si>
  <si>
    <t>Con corte al 28 de febrero de 2026, el equipo de dinamización adelantó acciones de activación y seguimiento de rutas sociales para la atención integral de mujeres víctimas de violencias basadas en género. De manera acumulada, se gestionaron 1.597 activaciones de rutas y servicios de la oferta distrital, así como 1.021 seguimientos efectivos a las rutas activadas, orientados a verificar la atención en los servicios direccionados y fortalecer la articulación institucional para el acompañamiento continuo a las mujeres en sus procesos de atención.</t>
  </si>
  <si>
    <t>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t>
  </si>
  <si>
    <t>Con corte al 28 de febrero de 2026, se inició la representación jurídica de 118 casos, distribuidos así: 92 en materia administrativa, 23 en materia penal, 1 en materia de familia y 2 pendientes de clasificación, garantizando el acompañamiento jurídico a mujeres víctimas de violencias basadas en género.
En el marco del proceso de gestión de casos, se escalonaron 31 casos, de los cuales siete registran alerta de feminicidio en el aplicativo Smisional 2.0, lo que permitió priorizar su revisión y orientación técnica.
Así mismo, se adelantaron sesiones del Comité Técnico de Representación Jurídica para la revisión de casos y el fortalecimiento de las orientaciones técnicas en el desarrollo de las representaciones.
Adicionalmente, se mantuvo la articulación interinstitucional con la Fiscalía General de la Nación, la Personería Distrital y la Procuraduría General, y se avanzó en la ampliación del convenio con la Fiscalía para fortalecer la atención a mujeres víctimas de violencias basadas en género en el Distrito.</t>
  </si>
  <si>
    <t>https://secretariadistritald.sharepoint.com/:f:/s/SubsecretaradeFortalecimientodeCapacidadesyOportunidades/IgCCNueKsa93RIVrKqfRRpjNATq3xCsPUP4R7PxL3fZjcxo?e=6DSKuu</t>
  </si>
  <si>
    <t>https://secretariadistritald.sharepoint.com/:f:/s/SubsecretaradeFortalecimientodeCapacidadesyOportunidades/IgD1nbqWJg5YRZ1h1_tqp-i-AQ3hvMuCvob6t1M6N-lB1P4?e=AVeEyL</t>
  </si>
  <si>
    <t>Para el mes de febrero del 2026 fueron escalonados 154 casos a los cuales se les dio el siguiente trámite:
Un total de asignaciones de 95 casos, 47 asignaciones directas, 23 asignaciones de ruta integral y 25 asignaciones por comité.
Devoluciones: 59 casos.</t>
  </si>
  <si>
    <t>En enero y febrero 2.233 mujeres recibieron asesoría u orientación sociojurídica, en los 3 espacios principales establecidos en la estrategia: 1.643 en Casas de Justicia, 434 en URI y 156 en CAF.</t>
  </si>
  <si>
    <t>La asesoría u orientación sociojurídica brindada a 1.606 mujeres durante el mes de febrero en Casas de Justicia, URI y CAF permitió fortalecer el acceso a la justicia y la garantía de sus derechos, mediante la entrega de información clara sobre las rutas de atención y los mecanismos legales disponibles frente a situaciones de violencia. Este servicio contribuye a que las mujeres cuenten con acompañamiento con enfoque de género para la toma de decisiones informadas, el acceso a medidas de protección y, cuando aplica, el escalonamiento de sus casos para procesos de representación jurídica, favoreciendo así una atención integral y oportuna.</t>
  </si>
  <si>
    <t xml:space="preserve">En el mes de febrero se atendieron por primera vez en CAF a 113 ciudadanas. (Sin duplicación y con primera atención en este espacio) </t>
  </si>
  <si>
    <t xml:space="preserve">En el mes se atendieron por primera vez en URI a 295 personas. (Sin duplicación y con primera atención en este espacio) </t>
  </si>
  <si>
    <t>En enero 618 mujeres recibieron asesoría u orientación sociojurídica, en los 3 espacios principales establecidos en la estrategia: 436 en Casas de Justicia, 139 en URI y 43 en CAF.</t>
  </si>
  <si>
    <t xml:space="preserve">En febrero 1.615 mujeres recibieron asesoría u orientación sociojurídica, en los 3 espacios principales establecidos en la estrategia: 1.207 en Casas de Justicia, 295 en URI y 113 en CAF.
 </t>
  </si>
  <si>
    <t xml:space="preserve">En el mes de enero acudieron por primera vez 436 ciudadanas a las Casas de Justicia, discriminadas: Casas de Justicia con Ruta Integral 345 y en Casas con Modelo Tradicional 91. (Sin duplicación y con primera atención en este espacio) </t>
  </si>
  <si>
    <t>En el mes de febrero acudieron por primera vez 1.207 ciudadanas a las Casas de Justicia, discriminadas: Casas de Justicia con Ruta Integral 981 y en Casas con Modelo Tradicional 226. (Sin duplicación y con primera atención en este espacio).</t>
  </si>
  <si>
    <t>Ajuste en la ejecución del mes de enero en la actividad 3 "Brindar a 44500 mujeres orientación y asesoría jurídica en los espacios con presencia de la SDMujer" y en la tarea 3.2  "Brindar los servicios de orientación y/o asesoría jurídica al 100% de las mujeres que demandan de estos servicios de la SDMujer en Casas de Justicia".</t>
  </si>
  <si>
    <t>En el mes de enero, 9 ciudadanas acudieron a las Casas de Justicia en Modelo Tradicional y Ruta Integral en momentos diferentes, por lo que debe ajustarse la fecha disminuyéndolas para no duplicar información.</t>
  </si>
  <si>
    <t>https://secretariadistritald.sharepoint.com/:f:/s/SubsecretaradeFortalecimientodeCapacidadesyOportunidades/IgBbg6lqiXYeTJwkHXL4ZyMWAYRh1fGxxyde2roZKbqYo28?e=D0cbGS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</si>
</sst>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_);_(* \(#,##0\);_(* &quot;-&quot;??_);_(@_)"/>
    <numFmt numFmtId="166" formatCode="_-* #,##0.00_-;\-* #,##0.00_-;_-* &quot;-&quot;??_-;_-@"/>
    <numFmt numFmtId="167" formatCode="_(* #,##0.00_);_(* \(#,##0.00\);_(* &quot;-&quot;??_);_(@_)"/>
    <numFmt numFmtId="168" formatCode="_-* #,##0.00\ &quot;€&quot;_-;\-* #,##0.00\ &quot;€&quot;_-;_-* &quot;-&quot;??\ &quot;€&quot;_-;_-@_-"/>
    <numFmt numFmtId="169" formatCode="_-* #,##0.00\ _€_-;\-* #,##0.00\ _€_-;_-* &quot;-&quot;??\ _€_-;_-@_-"/>
    <numFmt numFmtId="170" formatCode="_-* #,##0\ _€_-;\-* #,##0\ _€_-;_-* &quot;-&quot;??\ _€_-;_-@_-"/>
    <numFmt numFmtId="171" formatCode="_-* #,##0\ _€_-;\-* #,##0\ _€_-;_-* &quot;-&quot;\ _€_-;_-@_-"/>
    <numFmt numFmtId="172" formatCode="_-* #,##0\ &quot;€&quot;_-;\-* #,##0\ &quot;€&quot;_-;_-* &quot;-&quot;\ &quot;€&quot;_-;_-@_-"/>
    <numFmt numFmtId="173" formatCode="0.0%"/>
    <numFmt numFmtId="174" formatCode="###,000"/>
  </numFmts>
  <fonts count="7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sz val="11"/>
      <color rgb="FF242424"/>
      <name val="Aptos Narrow"/>
      <family val="2"/>
    </font>
    <font>
      <b/>
      <sz val="11"/>
      <name val="Arial"/>
      <family val="2"/>
    </font>
    <font>
      <sz val="10"/>
      <color rgb="FFFF0000"/>
      <name val="Arial Narrow"/>
      <family val="2"/>
    </font>
    <font>
      <sz val="18"/>
      <name val="Arial"/>
      <family val="2"/>
    </font>
    <font>
      <sz val="9"/>
      <color rgb="FF000000"/>
      <name val="Tahoma"/>
      <family val="2"/>
    </font>
    <font>
      <sz val="12"/>
      <color theme="1"/>
      <name val="Arial"/>
      <family val="2"/>
    </font>
    <font>
      <b/>
      <sz val="9"/>
      <color rgb="FF000000"/>
      <name val="Tahoma"/>
      <family val="2"/>
    </font>
    <font>
      <sz val="12"/>
      <color rgb="FFFF0000"/>
      <name val="Arial"/>
      <family val="2"/>
    </font>
    <font>
      <sz val="12"/>
      <name val="Arial"/>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theme="6" tint="0.79998168889431442"/>
        <bgColor indexed="64"/>
      </patternFill>
    </fill>
    <fill>
      <patternFill patternType="solid">
        <fgColor rgb="FFFFFF00"/>
        <bgColor indexed="64"/>
      </patternFill>
    </fill>
  </fills>
  <borders count="9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39">
    <xf numFmtId="0" fontId="0" fillId="0" borderId="0"/>
    <xf numFmtId="9" fontId="22" fillId="0" borderId="0" applyFont="0" applyFill="0" applyBorder="0" applyAlignment="0" applyProtection="0"/>
    <xf numFmtId="0" fontId="27" fillId="0" borderId="11"/>
    <xf numFmtId="0" fontId="5" fillId="0" borderId="11"/>
    <xf numFmtId="168" fontId="5" fillId="0" borderId="11" applyFont="0" applyFill="0" applyBorder="0" applyAlignment="0" applyProtection="0"/>
    <xf numFmtId="169" fontId="5" fillId="0" borderId="11" applyFont="0" applyFill="0" applyBorder="0" applyAlignment="0" applyProtection="0"/>
    <xf numFmtId="9" fontId="5" fillId="0" borderId="11" applyFont="0" applyFill="0" applyBorder="0" applyAlignment="0" applyProtection="0"/>
    <xf numFmtId="171" fontId="5" fillId="0" borderId="11" applyFont="0" applyFill="0" applyBorder="0" applyAlignment="0" applyProtection="0"/>
    <xf numFmtId="172" fontId="5" fillId="0" borderId="11" applyFont="0" applyFill="0" applyBorder="0" applyAlignment="0" applyProtection="0"/>
    <xf numFmtId="9" fontId="27" fillId="0" borderId="11" applyFont="0" applyFill="0" applyBorder="0" applyAlignment="0" applyProtection="0"/>
    <xf numFmtId="9" fontId="34" fillId="0" borderId="11" applyFont="0" applyFill="0" applyBorder="0" applyAlignment="0" applyProtection="0"/>
    <xf numFmtId="174" fontId="39" fillId="0" borderId="55" applyNumberFormat="0" applyAlignment="0" applyProtection="0">
      <alignment horizontal="right" vertical="center"/>
    </xf>
    <xf numFmtId="174" fontId="39" fillId="0" borderId="56" applyNumberFormat="0" applyAlignment="0" applyProtection="0">
      <alignment horizontal="left" vertical="center" indent="1"/>
    </xf>
    <xf numFmtId="0" fontId="40" fillId="0" borderId="56" applyAlignment="0" applyProtection="0">
      <alignment horizontal="left" vertical="center" indent="1"/>
    </xf>
    <xf numFmtId="0" fontId="41" fillId="23" borderId="11" applyNumberFormat="0" applyAlignment="0" applyProtection="0">
      <alignment horizontal="left" vertical="center" indent="1"/>
    </xf>
    <xf numFmtId="174" fontId="43" fillId="0" borderId="55" applyNumberFormat="0" applyFill="0" applyBorder="0" applyAlignment="0" applyProtection="0">
      <alignment horizontal="right" vertical="center"/>
    </xf>
    <xf numFmtId="0" fontId="35" fillId="0" borderId="11" applyNumberFormat="0" applyFill="0" applyBorder="0" applyAlignment="0" applyProtection="0"/>
    <xf numFmtId="0" fontId="4" fillId="0" borderId="11"/>
    <xf numFmtId="43" fontId="55" fillId="0" borderId="0" applyFont="0" applyFill="0" applyBorder="0" applyAlignment="0" applyProtection="0"/>
    <xf numFmtId="0" fontId="3" fillId="0" borderId="11"/>
    <xf numFmtId="0" fontId="64" fillId="0" borderId="11"/>
    <xf numFmtId="0" fontId="2" fillId="0" borderId="11"/>
    <xf numFmtId="9" fontId="2" fillId="0" borderId="11" applyFont="0" applyFill="0" applyBorder="0" applyAlignment="0" applyProtection="0"/>
    <xf numFmtId="0" fontId="2" fillId="0" borderId="11"/>
    <xf numFmtId="168" fontId="2" fillId="0" borderId="11" applyFont="0" applyFill="0" applyBorder="0" applyAlignment="0" applyProtection="0"/>
    <xf numFmtId="169" fontId="2" fillId="0" borderId="11" applyFont="0" applyFill="0" applyBorder="0" applyAlignment="0" applyProtection="0"/>
    <xf numFmtId="9" fontId="2" fillId="0" borderId="11" applyFont="0" applyFill="0" applyBorder="0" applyAlignment="0" applyProtection="0"/>
    <xf numFmtId="171" fontId="2" fillId="0" borderId="11" applyFont="0" applyFill="0" applyBorder="0" applyAlignment="0" applyProtection="0"/>
    <xf numFmtId="172" fontId="2" fillId="0" borderId="11" applyFont="0" applyFill="0" applyBorder="0" applyAlignment="0" applyProtection="0"/>
    <xf numFmtId="0" fontId="2" fillId="0" borderId="11"/>
    <xf numFmtId="43" fontId="2" fillId="0" borderId="11" applyFont="0" applyFill="0" applyBorder="0" applyAlignment="0" applyProtection="0"/>
    <xf numFmtId="0" fontId="2" fillId="0" borderId="11"/>
    <xf numFmtId="164"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43" fontId="2" fillId="0" borderId="11" applyFont="0" applyFill="0" applyBorder="0" applyAlignment="0" applyProtection="0"/>
    <xf numFmtId="44" fontId="2" fillId="0" borderId="11" applyFont="0" applyFill="0" applyBorder="0" applyAlignment="0" applyProtection="0"/>
    <xf numFmtId="0" fontId="35" fillId="0" borderId="0" applyNumberFormat="0" applyFill="0" applyBorder="0" applyAlignment="0" applyProtection="0"/>
  </cellStyleXfs>
  <cellXfs count="999">
    <xf numFmtId="0" fontId="0" fillId="0" borderId="0" xfId="0"/>
    <xf numFmtId="0" fontId="6" fillId="0" borderId="0" xfId="0" applyFont="1"/>
    <xf numFmtId="0" fontId="7" fillId="0" borderId="0" xfId="0" applyFont="1" applyAlignment="1">
      <alignment horizontal="center"/>
    </xf>
    <xf numFmtId="0" fontId="8" fillId="0" borderId="1" xfId="0" applyFont="1" applyBorder="1" applyAlignment="1">
      <alignment horizontal="center"/>
    </xf>
    <xf numFmtId="165" fontId="10" fillId="0" borderId="1" xfId="0" applyNumberFormat="1" applyFont="1" applyBorder="1" applyAlignment="1">
      <alignment vertical="center"/>
    </xf>
    <xf numFmtId="0" fontId="10" fillId="0" borderId="0" xfId="0" applyFont="1"/>
    <xf numFmtId="0" fontId="8" fillId="0" borderId="0" xfId="0" applyFont="1" applyAlignment="1">
      <alignment horizontal="left"/>
    </xf>
    <xf numFmtId="0" fontId="12" fillId="3" borderId="1" xfId="0" applyFont="1" applyFill="1" applyBorder="1" applyAlignment="1">
      <alignment horizont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0" borderId="1" xfId="0" applyFont="1" applyBorder="1" applyAlignment="1">
      <alignment horizontal="center"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2" fontId="10" fillId="0" borderId="1" xfId="0" applyNumberFormat="1" applyFont="1" applyBorder="1" applyAlignment="1">
      <alignment horizontal="center" vertical="center"/>
    </xf>
    <xf numFmtId="165" fontId="6" fillId="0" borderId="0" xfId="0" applyNumberFormat="1" applyFont="1"/>
    <xf numFmtId="165" fontId="13" fillId="0" borderId="1" xfId="0" applyNumberFormat="1" applyFont="1" applyBorder="1" applyAlignment="1">
      <alignment horizontal="center" vertical="center"/>
    </xf>
    <xf numFmtId="6" fontId="10" fillId="0" borderId="1" xfId="0" applyNumberFormat="1" applyFont="1" applyBorder="1"/>
    <xf numFmtId="0" fontId="10" fillId="0" borderId="0" xfId="0" applyFont="1" applyAlignment="1">
      <alignment vertical="center" textRotation="90" wrapText="1"/>
    </xf>
    <xf numFmtId="0" fontId="10" fillId="0" borderId="0" xfId="0" applyFont="1" applyAlignment="1">
      <alignment horizontal="left" vertical="center" wrapText="1"/>
    </xf>
    <xf numFmtId="9" fontId="10" fillId="7" borderId="1" xfId="0" applyNumberFormat="1" applyFont="1" applyFill="1" applyBorder="1" applyAlignment="1">
      <alignment horizontal="center" vertical="center"/>
    </xf>
    <xf numFmtId="0" fontId="13" fillId="7" borderId="1" xfId="0" applyFont="1" applyFill="1" applyBorder="1" applyAlignment="1">
      <alignment horizontal="center" vertical="center"/>
    </xf>
    <xf numFmtId="167" fontId="10" fillId="0" borderId="1" xfId="0" applyNumberFormat="1" applyFont="1" applyBorder="1" applyAlignment="1">
      <alignment horizontal="center" vertical="center"/>
    </xf>
    <xf numFmtId="167" fontId="13" fillId="0" borderId="1" xfId="0" applyNumberFormat="1" applyFont="1" applyBorder="1" applyAlignment="1">
      <alignment horizontal="center" vertical="center"/>
    </xf>
    <xf numFmtId="165" fontId="13" fillId="0" borderId="1" xfId="0" applyNumberFormat="1" applyFont="1" applyBorder="1" applyAlignment="1">
      <alignment vertical="center"/>
    </xf>
    <xf numFmtId="9" fontId="10" fillId="0" borderId="1" xfId="0" applyNumberFormat="1" applyFont="1" applyBorder="1" applyAlignment="1">
      <alignment horizontal="center" vertical="center"/>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5" xfId="0" applyFont="1" applyFill="1" applyBorder="1" applyAlignment="1">
      <alignment vertical="center"/>
    </xf>
    <xf numFmtId="0" fontId="14" fillId="8" borderId="7" xfId="0" applyFont="1" applyFill="1" applyBorder="1" applyAlignment="1">
      <alignment horizontal="center" vertical="center"/>
    </xf>
    <xf numFmtId="0" fontId="14" fillId="8" borderId="7" xfId="0" applyFont="1" applyFill="1" applyBorder="1" applyAlignment="1">
      <alignment vertical="center"/>
    </xf>
    <xf numFmtId="0" fontId="14" fillId="8" borderId="8" xfId="0" applyFont="1" applyFill="1" applyBorder="1" applyAlignment="1">
      <alignment vertical="center"/>
    </xf>
    <xf numFmtId="0" fontId="14" fillId="8" borderId="6" xfId="0" applyFont="1" applyFill="1" applyBorder="1" applyAlignment="1">
      <alignment vertical="center"/>
    </xf>
    <xf numFmtId="0" fontId="17"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8" borderId="9" xfId="0" applyFont="1" applyFill="1" applyBorder="1" applyAlignment="1">
      <alignment horizontal="center" vertical="center"/>
    </xf>
    <xf numFmtId="0" fontId="14" fillId="8" borderId="10" xfId="0" applyFont="1" applyFill="1" applyBorder="1" applyAlignment="1">
      <alignment vertical="center"/>
    </xf>
    <xf numFmtId="0" fontId="17" fillId="2" borderId="17" xfId="0" applyFont="1" applyFill="1" applyBorder="1" applyAlignment="1">
      <alignment vertical="center"/>
    </xf>
    <xf numFmtId="0" fontId="14" fillId="8" borderId="1" xfId="0" applyFont="1" applyFill="1" applyBorder="1" applyAlignment="1">
      <alignment vertical="center"/>
    </xf>
    <xf numFmtId="0" fontId="14" fillId="8" borderId="21" xfId="0" applyFont="1" applyFill="1" applyBorder="1" applyAlignment="1">
      <alignment horizontal="center" vertical="center"/>
    </xf>
    <xf numFmtId="0" fontId="17" fillId="8" borderId="6" xfId="0" applyFont="1" applyFill="1" applyBorder="1" applyAlignment="1">
      <alignment vertical="center" wrapText="1"/>
    </xf>
    <xf numFmtId="0" fontId="17" fillId="0" borderId="0" xfId="0" applyFont="1" applyAlignment="1">
      <alignment vertical="center" wrapText="1"/>
    </xf>
    <xf numFmtId="0" fontId="14" fillId="8" borderId="6" xfId="0" applyFont="1" applyFill="1" applyBorder="1" applyAlignment="1">
      <alignment vertical="center" wrapText="1"/>
    </xf>
    <xf numFmtId="0" fontId="17" fillId="8" borderId="1" xfId="0" applyFont="1" applyFill="1" applyBorder="1" applyAlignment="1">
      <alignment vertical="center" wrapText="1"/>
    </xf>
    <xf numFmtId="0" fontId="17" fillId="8" borderId="1" xfId="0" applyFont="1" applyFill="1" applyBorder="1" applyAlignment="1">
      <alignment horizontal="center" vertical="center" wrapText="1"/>
    </xf>
    <xf numFmtId="0" fontId="14" fillId="8" borderId="1" xfId="0" applyFont="1" applyFill="1" applyBorder="1" applyAlignment="1">
      <alignment vertical="center" wrapText="1"/>
    </xf>
    <xf numFmtId="14" fontId="14" fillId="8" borderId="1" xfId="0" applyNumberFormat="1" applyFont="1" applyFill="1" applyBorder="1" applyAlignment="1">
      <alignment vertical="center" wrapText="1"/>
    </xf>
    <xf numFmtId="0" fontId="14"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8" borderId="22" xfId="0" applyFont="1" applyFill="1" applyBorder="1" applyAlignment="1">
      <alignment vertical="center"/>
    </xf>
    <xf numFmtId="0" fontId="17" fillId="8" borderId="23" xfId="0" applyFont="1" applyFill="1" applyBorder="1" applyAlignment="1">
      <alignment horizontal="center" vertical="center" wrapText="1"/>
    </xf>
    <xf numFmtId="0" fontId="17" fillId="8" borderId="7" xfId="0" applyFont="1" applyFill="1" applyBorder="1" applyAlignment="1">
      <alignment horizontal="right" vertical="center"/>
    </xf>
    <xf numFmtId="0" fontId="14" fillId="8" borderId="8"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xf numFmtId="0" fontId="9" fillId="0" borderId="23" xfId="0" applyFont="1" applyBorder="1"/>
    <xf numFmtId="0" fontId="13" fillId="14" borderId="1" xfId="0" applyFont="1" applyFill="1" applyBorder="1" applyAlignment="1">
      <alignment horizontal="center" wrapText="1"/>
    </xf>
    <xf numFmtId="0" fontId="13" fillId="14"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13" fillId="15" borderId="1" xfId="0" applyFont="1" applyFill="1" applyBorder="1" applyAlignment="1">
      <alignment horizontal="center" vertical="center" wrapText="1"/>
    </xf>
    <xf numFmtId="0" fontId="13" fillId="16" borderId="1" xfId="0" applyFont="1" applyFill="1" applyBorder="1" applyAlignment="1">
      <alignment horizontal="center" wrapText="1"/>
    </xf>
    <xf numFmtId="0" fontId="13" fillId="16" borderId="1" xfId="0" applyFont="1" applyFill="1" applyBorder="1" applyAlignment="1">
      <alignment horizontal="center" vertical="center" wrapText="1"/>
    </xf>
    <xf numFmtId="0" fontId="13" fillId="16" borderId="1" xfId="0" applyFont="1" applyFill="1" applyBorder="1" applyAlignment="1">
      <alignment horizontal="center" vertical="center"/>
    </xf>
    <xf numFmtId="0" fontId="13" fillId="17" borderId="1" xfId="0" applyFont="1" applyFill="1" applyBorder="1" applyAlignment="1">
      <alignment horizontal="center" wrapText="1"/>
    </xf>
    <xf numFmtId="0" fontId="13" fillId="17" borderId="1" xfId="0" applyFont="1" applyFill="1" applyBorder="1" applyAlignment="1">
      <alignment horizontal="center" vertical="center" wrapText="1"/>
    </xf>
    <xf numFmtId="0" fontId="13" fillId="17" borderId="1" xfId="0" applyFont="1" applyFill="1" applyBorder="1" applyAlignment="1">
      <alignment horizontal="center" vertical="center"/>
    </xf>
    <xf numFmtId="0" fontId="13" fillId="18" borderId="1" xfId="0" applyFont="1" applyFill="1" applyBorder="1" applyAlignment="1">
      <alignment horizontal="center" wrapText="1"/>
    </xf>
    <xf numFmtId="0" fontId="13" fillId="18" borderId="1" xfId="0" applyFont="1" applyFill="1" applyBorder="1" applyAlignment="1">
      <alignment horizontal="center" vertical="center" wrapText="1"/>
    </xf>
    <xf numFmtId="0" fontId="13" fillId="18" borderId="1" xfId="0" applyFont="1" applyFill="1" applyBorder="1" applyAlignment="1">
      <alignment horizontal="center" vertical="center"/>
    </xf>
    <xf numFmtId="0" fontId="30" fillId="0" borderId="11" xfId="3" applyFont="1" applyAlignment="1">
      <alignment vertical="center"/>
    </xf>
    <xf numFmtId="0" fontId="29" fillId="19" borderId="11" xfId="2" applyFont="1" applyFill="1" applyAlignment="1">
      <alignment vertical="center" wrapText="1"/>
    </xf>
    <xf numFmtId="0" fontId="31" fillId="19" borderId="11" xfId="2" applyFont="1" applyFill="1" applyAlignment="1">
      <alignment vertical="center" wrapText="1"/>
    </xf>
    <xf numFmtId="0" fontId="28" fillId="19" borderId="11" xfId="2" applyFont="1" applyFill="1" applyAlignment="1">
      <alignment vertical="center" wrapText="1"/>
    </xf>
    <xf numFmtId="0" fontId="29" fillId="19" borderId="33" xfId="2" applyFont="1" applyFill="1" applyBorder="1" applyAlignment="1">
      <alignment vertical="center" wrapText="1"/>
    </xf>
    <xf numFmtId="0" fontId="29" fillId="0" borderId="33" xfId="2" applyFont="1" applyBorder="1" applyAlignment="1">
      <alignment vertical="center" wrapText="1"/>
    </xf>
    <xf numFmtId="0" fontId="29" fillId="0" borderId="11" xfId="2" applyFont="1" applyAlignment="1">
      <alignment vertical="center" wrapText="1"/>
    </xf>
    <xf numFmtId="0" fontId="29" fillId="0" borderId="11" xfId="2" applyFont="1" applyAlignment="1">
      <alignment horizontal="center" vertical="center" wrapText="1"/>
    </xf>
    <xf numFmtId="0" fontId="32" fillId="0" borderId="11" xfId="3" applyFont="1" applyAlignment="1">
      <alignment horizontal="center" vertical="center"/>
    </xf>
    <xf numFmtId="0" fontId="30" fillId="0" borderId="11" xfId="3" applyFont="1" applyAlignment="1">
      <alignment horizontal="center" vertical="center"/>
    </xf>
    <xf numFmtId="0" fontId="31" fillId="0" borderId="11" xfId="2" applyFont="1" applyAlignment="1">
      <alignment vertical="center" wrapText="1"/>
    </xf>
    <xf numFmtId="0" fontId="28" fillId="0" borderId="11" xfId="2" applyFont="1" applyAlignment="1">
      <alignment vertical="center" wrapText="1"/>
    </xf>
    <xf numFmtId="0" fontId="28" fillId="0" borderId="41" xfId="2" applyFont="1" applyBorder="1" applyAlignment="1">
      <alignment vertical="center" wrapText="1"/>
    </xf>
    <xf numFmtId="0" fontId="29" fillId="19" borderId="33" xfId="2" applyFont="1" applyFill="1" applyBorder="1" applyAlignment="1">
      <alignment horizontal="center" vertical="center" wrapText="1"/>
    </xf>
    <xf numFmtId="0" fontId="33" fillId="19" borderId="11" xfId="2" applyFont="1" applyFill="1" applyAlignment="1">
      <alignment horizontal="center" vertical="center" wrapText="1"/>
    </xf>
    <xf numFmtId="0" fontId="29" fillId="19" borderId="11" xfId="2" applyFont="1" applyFill="1" applyAlignment="1">
      <alignment horizontal="center" vertical="center" wrapText="1"/>
    </xf>
    <xf numFmtId="0" fontId="33" fillId="0" borderId="11" xfId="2" applyFont="1" applyAlignment="1">
      <alignment horizontal="center" vertical="center" wrapText="1"/>
    </xf>
    <xf numFmtId="0" fontId="29" fillId="21" borderId="11" xfId="2" applyFont="1" applyFill="1" applyAlignment="1">
      <alignment vertical="center" wrapText="1"/>
    </xf>
    <xf numFmtId="0" fontId="29" fillId="20" borderId="28" xfId="2" applyFont="1" applyFill="1" applyBorder="1" applyAlignment="1">
      <alignment horizontal="center" vertical="center" wrapText="1"/>
    </xf>
    <xf numFmtId="0" fontId="29" fillId="20" borderId="29" xfId="2" applyFont="1" applyFill="1" applyBorder="1" applyAlignment="1">
      <alignment horizontal="center" vertical="center" wrapText="1"/>
    </xf>
    <xf numFmtId="170" fontId="30" fillId="0" borderId="34" xfId="5" applyNumberFormat="1" applyFont="1" applyBorder="1" applyAlignment="1">
      <alignment vertical="center"/>
    </xf>
    <xf numFmtId="0" fontId="29" fillId="20" borderId="46" xfId="2" applyFont="1" applyFill="1" applyBorder="1" applyAlignment="1">
      <alignment vertical="center" wrapText="1"/>
    </xf>
    <xf numFmtId="170" fontId="30" fillId="0" borderId="47" xfId="5" applyNumberFormat="1" applyFont="1" applyBorder="1" applyAlignment="1">
      <alignment vertical="center"/>
    </xf>
    <xf numFmtId="170" fontId="30" fillId="0" borderId="49" xfId="5" applyNumberFormat="1" applyFont="1" applyBorder="1" applyAlignment="1">
      <alignment vertical="center"/>
    </xf>
    <xf numFmtId="0" fontId="29" fillId="20" borderId="37" xfId="2" applyFont="1" applyFill="1" applyBorder="1" applyAlignment="1">
      <alignment vertical="center" wrapText="1"/>
    </xf>
    <xf numFmtId="170" fontId="30" fillId="0" borderId="38" xfId="5" applyNumberFormat="1" applyFont="1" applyBorder="1" applyAlignment="1">
      <alignment vertical="center"/>
    </xf>
    <xf numFmtId="0" fontId="30" fillId="0" borderId="11" xfId="3" applyFont="1"/>
    <xf numFmtId="0" fontId="29" fillId="22" borderId="27" xfId="2" applyFont="1" applyFill="1" applyBorder="1" applyAlignment="1">
      <alignment vertical="center" wrapText="1"/>
    </xf>
    <xf numFmtId="170" fontId="30" fillId="0" borderId="39" xfId="5" applyNumberFormat="1" applyFont="1" applyBorder="1" applyAlignment="1">
      <alignment vertical="center"/>
    </xf>
    <xf numFmtId="0" fontId="20" fillId="0" borderId="11" xfId="3" applyFont="1" applyAlignment="1">
      <alignment vertical="center"/>
    </xf>
    <xf numFmtId="0" fontId="30" fillId="0" borderId="11" xfId="3" applyFont="1" applyAlignment="1">
      <alignment horizontal="center" vertical="center" wrapText="1"/>
    </xf>
    <xf numFmtId="0" fontId="38" fillId="0" borderId="11" xfId="3" applyFont="1" applyAlignment="1">
      <alignment vertical="center"/>
    </xf>
    <xf numFmtId="0" fontId="36" fillId="0" borderId="51" xfId="3" applyFont="1" applyBorder="1" applyAlignment="1">
      <alignment horizontal="center" vertical="center"/>
    </xf>
    <xf numFmtId="0" fontId="36" fillId="0" borderId="44" xfId="3" applyFont="1" applyBorder="1" applyAlignment="1">
      <alignment horizontal="center" vertical="center" wrapText="1"/>
    </xf>
    <xf numFmtId="0" fontId="36" fillId="0" borderId="32" xfId="3" applyFont="1" applyBorder="1" applyAlignment="1">
      <alignment horizontal="center" vertical="center"/>
    </xf>
    <xf numFmtId="0" fontId="36" fillId="0" borderId="52" xfId="3" applyFont="1" applyBorder="1" applyAlignment="1">
      <alignment horizontal="center" vertical="center"/>
    </xf>
    <xf numFmtId="0" fontId="36" fillId="0" borderId="53" xfId="3" applyFont="1" applyBorder="1" applyAlignment="1">
      <alignment horizontal="center" vertical="center"/>
    </xf>
    <xf numFmtId="0" fontId="44" fillId="0" borderId="11" xfId="3" applyFont="1" applyAlignment="1">
      <alignment vertical="center"/>
    </xf>
    <xf numFmtId="0" fontId="46" fillId="20" borderId="47" xfId="2" applyFont="1" applyFill="1" applyBorder="1" applyAlignment="1">
      <alignment horizontal="center" vertical="center" wrapText="1"/>
    </xf>
    <xf numFmtId="0" fontId="45" fillId="0" borderId="47" xfId="3" applyFont="1" applyBorder="1" applyAlignment="1">
      <alignment horizontal="center" vertical="center"/>
    </xf>
    <xf numFmtId="0" fontId="49" fillId="20" borderId="53"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9" fillId="20" borderId="47" xfId="0" applyFont="1" applyFill="1" applyBorder="1" applyAlignment="1">
      <alignment horizontal="center" vertical="center"/>
    </xf>
    <xf numFmtId="10" fontId="49" fillId="20" borderId="47" xfId="3" applyNumberFormat="1" applyFont="1" applyFill="1" applyBorder="1" applyAlignment="1">
      <alignment horizontal="center" vertical="center"/>
    </xf>
    <xf numFmtId="9" fontId="49" fillId="20" borderId="47" xfId="3" applyNumberFormat="1" applyFont="1" applyFill="1" applyBorder="1" applyAlignment="1">
      <alignment horizontal="center" vertical="center"/>
    </xf>
    <xf numFmtId="9" fontId="49" fillId="24" borderId="47" xfId="0" applyNumberFormat="1" applyFont="1" applyFill="1" applyBorder="1" applyAlignment="1">
      <alignment horizontal="center" vertical="center"/>
    </xf>
    <xf numFmtId="9" fontId="49" fillId="20" borderId="47" xfId="0" applyNumberFormat="1" applyFont="1" applyFill="1" applyBorder="1" applyAlignment="1">
      <alignment horizontal="center"/>
    </xf>
    <xf numFmtId="9" fontId="37" fillId="19" borderId="47" xfId="0" applyNumberFormat="1" applyFont="1" applyFill="1" applyBorder="1" applyAlignment="1">
      <alignment horizontal="center"/>
    </xf>
    <xf numFmtId="0" fontId="51" fillId="0" borderId="51" xfId="3" applyFont="1" applyBorder="1" applyAlignment="1">
      <alignment horizontal="center" vertical="center"/>
    </xf>
    <xf numFmtId="0" fontId="51" fillId="0" borderId="44" xfId="3" applyFont="1" applyBorder="1" applyAlignment="1">
      <alignment horizontal="center" vertical="center" wrapText="1"/>
    </xf>
    <xf numFmtId="0" fontId="36" fillId="0" borderId="31" xfId="3" applyFont="1" applyBorder="1" applyAlignment="1">
      <alignment horizontal="center" vertical="center"/>
    </xf>
    <xf numFmtId="10" fontId="49" fillId="20" borderId="47" xfId="0" applyNumberFormat="1" applyFont="1" applyFill="1" applyBorder="1" applyAlignment="1">
      <alignment horizontal="center" vertical="center"/>
    </xf>
    <xf numFmtId="0" fontId="21" fillId="0" borderId="11" xfId="3" applyFont="1" applyAlignment="1">
      <alignment vertical="center"/>
    </xf>
    <xf numFmtId="9" fontId="30" fillId="0" borderId="49" xfId="1" applyFont="1" applyBorder="1" applyAlignment="1">
      <alignment vertical="center"/>
    </xf>
    <xf numFmtId="0" fontId="29" fillId="20" borderId="51" xfId="2" applyFont="1" applyFill="1" applyBorder="1" applyAlignment="1">
      <alignment vertical="center" wrapText="1"/>
    </xf>
    <xf numFmtId="0" fontId="29" fillId="0" borderId="51" xfId="2" applyFont="1" applyBorder="1" applyAlignment="1">
      <alignment vertical="center" wrapText="1"/>
    </xf>
    <xf numFmtId="0" fontId="30" fillId="0" borderId="0" xfId="0" applyFont="1"/>
    <xf numFmtId="0" fontId="29" fillId="20" borderId="37" xfId="2" applyFont="1" applyFill="1" applyBorder="1" applyAlignment="1">
      <alignment horizontal="center" vertical="center" wrapText="1"/>
    </xf>
    <xf numFmtId="0" fontId="29" fillId="20" borderId="38" xfId="2" applyFont="1" applyFill="1" applyBorder="1" applyAlignment="1">
      <alignment horizontal="center" vertical="center" wrapText="1"/>
    </xf>
    <xf numFmtId="15" fontId="30" fillId="0" borderId="65" xfId="0" applyNumberFormat="1" applyFont="1" applyBorder="1" applyAlignment="1">
      <alignment horizontal="center" vertical="center" wrapText="1"/>
    </xf>
    <xf numFmtId="0" fontId="30" fillId="0" borderId="48" xfId="0" applyFont="1" applyBorder="1" applyAlignment="1">
      <alignment horizontal="justify" vertical="center" wrapText="1"/>
    </xf>
    <xf numFmtId="15" fontId="30" fillId="0" borderId="46" xfId="0" applyNumberFormat="1" applyFont="1" applyBorder="1" applyAlignment="1">
      <alignment horizontal="center" vertical="center" wrapText="1"/>
    </xf>
    <xf numFmtId="0" fontId="30" fillId="0" borderId="47" xfId="0" applyFont="1" applyBorder="1" applyAlignment="1">
      <alignment horizontal="center" vertical="center" wrapText="1"/>
    </xf>
    <xf numFmtId="14" fontId="30" fillId="0" borderId="46" xfId="0" applyNumberFormat="1" applyFont="1" applyBorder="1" applyAlignment="1">
      <alignment horizontal="center" vertical="center" wrapText="1"/>
    </xf>
    <xf numFmtId="0" fontId="30" fillId="0" borderId="46" xfId="0" applyFont="1" applyBorder="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6" xfId="0" applyFont="1" applyBorder="1" applyAlignment="1">
      <alignment horizontal="center"/>
    </xf>
    <xf numFmtId="0" fontId="30" fillId="0" borderId="47" xfId="0" applyFont="1" applyBorder="1" applyAlignment="1">
      <alignment horizontal="center"/>
    </xf>
    <xf numFmtId="0" fontId="30" fillId="0" borderId="46" xfId="0" applyFont="1" applyBorder="1"/>
    <xf numFmtId="0" fontId="30" fillId="0" borderId="47" xfId="0" applyFont="1" applyBorder="1"/>
    <xf numFmtId="0" fontId="30" fillId="0" borderId="37" xfId="0" applyFont="1" applyBorder="1"/>
    <xf numFmtId="0" fontId="30" fillId="0" borderId="38" xfId="0" applyFont="1" applyBorder="1"/>
    <xf numFmtId="0" fontId="30" fillId="0" borderId="34" xfId="0" applyFont="1" applyBorder="1" applyAlignment="1">
      <alignment vertical="center" wrapText="1"/>
    </xf>
    <xf numFmtId="0" fontId="30" fillId="0" borderId="47" xfId="0" applyFont="1" applyBorder="1" applyAlignment="1">
      <alignment vertical="center" wrapText="1"/>
    </xf>
    <xf numFmtId="0" fontId="30" fillId="0" borderId="47" xfId="0" applyFont="1" applyBorder="1" applyAlignment="1">
      <alignment vertical="top" wrapText="1"/>
    </xf>
    <xf numFmtId="0" fontId="30" fillId="0" borderId="47" xfId="0" applyFont="1" applyBorder="1" applyAlignment="1">
      <alignment vertical="center"/>
    </xf>
    <xf numFmtId="0" fontId="49" fillId="0" borderId="65" xfId="3" applyFont="1" applyBorder="1" applyAlignment="1">
      <alignment horizontal="center" vertical="center" wrapText="1"/>
    </xf>
    <xf numFmtId="0" fontId="49" fillId="0" borderId="36" xfId="3" applyFont="1" applyBorder="1" applyAlignment="1">
      <alignment horizontal="center" vertical="center" wrapText="1"/>
    </xf>
    <xf numFmtId="0" fontId="42" fillId="0" borderId="74" xfId="3" applyFont="1" applyBorder="1" applyAlignment="1">
      <alignment horizontal="left" vertical="center" wrapText="1"/>
    </xf>
    <xf numFmtId="0" fontId="42" fillId="0" borderId="71" xfId="3" applyFont="1" applyBorder="1" applyAlignment="1">
      <alignment horizontal="left" vertical="center" wrapText="1"/>
    </xf>
    <xf numFmtId="0" fontId="30" fillId="19" borderId="33" xfId="3" applyFont="1" applyFill="1" applyBorder="1" applyAlignment="1">
      <alignment vertical="center"/>
    </xf>
    <xf numFmtId="0" fontId="30" fillId="19" borderId="11" xfId="3" applyFont="1" applyFill="1" applyAlignment="1">
      <alignment vertical="center"/>
    </xf>
    <xf numFmtId="0" fontId="29" fillId="19" borderId="40" xfId="2" applyFont="1" applyFill="1" applyBorder="1" applyAlignment="1">
      <alignment horizontal="center" vertical="center" wrapText="1"/>
    </xf>
    <xf numFmtId="0" fontId="28" fillId="0" borderId="0" xfId="0" applyFont="1" applyAlignment="1">
      <alignment vertical="center"/>
    </xf>
    <xf numFmtId="0" fontId="28" fillId="0" borderId="33" xfId="2" applyFont="1" applyBorder="1" applyAlignment="1">
      <alignment horizontal="center" vertical="center" wrapText="1"/>
    </xf>
    <xf numFmtId="0" fontId="29" fillId="0" borderId="11" xfId="2" applyFont="1" applyAlignment="1">
      <alignment horizontal="center" vertical="center"/>
    </xf>
    <xf numFmtId="0" fontId="53" fillId="0" borderId="11" xfId="0" applyFont="1" applyBorder="1" applyAlignment="1">
      <alignment horizontal="left" vertical="center" wrapText="1"/>
    </xf>
    <xf numFmtId="0" fontId="29" fillId="0" borderId="51" xfId="0" applyFont="1" applyBorder="1" applyAlignment="1">
      <alignment horizontal="left" vertical="center" wrapText="1"/>
    </xf>
    <xf numFmtId="0" fontId="29" fillId="0" borderId="11" xfId="2" applyFont="1" applyAlignment="1">
      <alignment vertical="center"/>
    </xf>
    <xf numFmtId="0" fontId="53" fillId="0" borderId="51" xfId="0" applyFont="1" applyBorder="1" applyAlignment="1">
      <alignment horizontal="left" vertical="center" wrapText="1"/>
    </xf>
    <xf numFmtId="0" fontId="15" fillId="0" borderId="51" xfId="0" applyFont="1" applyBorder="1" applyAlignment="1">
      <alignment horizontal="left" vertical="center" wrapText="1"/>
    </xf>
    <xf numFmtId="0" fontId="37" fillId="0" borderId="51" xfId="3" applyFont="1" applyBorder="1" applyAlignment="1">
      <alignment horizontal="center" vertical="center"/>
    </xf>
    <xf numFmtId="9" fontId="37" fillId="0" borderId="51" xfId="3" applyNumberFormat="1" applyFont="1" applyBorder="1" applyAlignment="1">
      <alignment horizontal="center" vertical="center"/>
    </xf>
    <xf numFmtId="9" fontId="36" fillId="0" borderId="51" xfId="3" applyNumberFormat="1" applyFont="1" applyBorder="1" applyAlignment="1">
      <alignment horizontal="center" vertical="center"/>
    </xf>
    <xf numFmtId="0" fontId="29" fillId="0" borderId="51" xfId="2" applyFont="1" applyBorder="1" applyAlignment="1">
      <alignment horizontal="center" vertical="center" wrapText="1"/>
    </xf>
    <xf numFmtId="0" fontId="30" fillId="0" borderId="51"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3" fillId="0" borderId="0" xfId="0" applyFont="1"/>
    <xf numFmtId="0" fontId="49" fillId="16" borderId="47" xfId="3" applyFont="1" applyFill="1" applyBorder="1" applyAlignment="1">
      <alignment horizontal="center" vertical="center"/>
    </xf>
    <xf numFmtId="0" fontId="29"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30" fillId="25" borderId="11" xfId="3" applyFont="1" applyFill="1" applyAlignment="1">
      <alignment vertical="center"/>
    </xf>
    <xf numFmtId="0" fontId="29" fillId="25" borderId="11" xfId="2" applyFont="1" applyFill="1" applyAlignment="1">
      <alignment vertical="center" wrapText="1"/>
    </xf>
    <xf numFmtId="0" fontId="30" fillId="25" borderId="11" xfId="3" applyFont="1" applyFill="1"/>
    <xf numFmtId="0" fontId="28" fillId="25" borderId="0" xfId="0" applyFont="1" applyFill="1" applyAlignment="1">
      <alignment vertical="center"/>
    </xf>
    <xf numFmtId="0" fontId="29" fillId="25" borderId="11" xfId="0" applyFont="1" applyFill="1" applyBorder="1" applyAlignment="1">
      <alignment horizontal="left" vertical="center" wrapText="1"/>
    </xf>
    <xf numFmtId="0" fontId="29" fillId="25" borderId="11" xfId="0" applyFont="1" applyFill="1" applyBorder="1" applyAlignment="1">
      <alignment horizontal="center" vertical="center" wrapText="1"/>
    </xf>
    <xf numFmtId="0" fontId="29" fillId="25" borderId="11" xfId="2" applyFont="1" applyFill="1" applyAlignment="1">
      <alignment horizontal="center" vertical="center"/>
    </xf>
    <xf numFmtId="0" fontId="3" fillId="0" borderId="11" xfId="19"/>
    <xf numFmtId="0" fontId="3" fillId="0" borderId="11" xfId="19" applyAlignment="1">
      <alignment horizontal="center"/>
    </xf>
    <xf numFmtId="0" fontId="39" fillId="0" borderId="47" xfId="12" quotePrefix="1" applyNumberFormat="1" applyBorder="1" applyAlignment="1">
      <alignment horizontal="center" vertical="center" wrapText="1"/>
    </xf>
    <xf numFmtId="0" fontId="39" fillId="0" borderId="47" xfId="12" quotePrefix="1" applyNumberFormat="1" applyBorder="1" applyAlignment="1">
      <alignment horizontal="left" vertical="center" wrapText="1"/>
    </xf>
    <xf numFmtId="37" fontId="39" fillId="0" borderId="47" xfId="11" applyNumberFormat="1" applyBorder="1" applyAlignment="1">
      <alignment horizontal="center" vertical="center"/>
    </xf>
    <xf numFmtId="0" fontId="39" fillId="0" borderId="46" xfId="12" quotePrefix="1" applyNumberFormat="1" applyBorder="1" applyAlignment="1">
      <alignment horizontal="center" vertical="center" wrapText="1"/>
    </xf>
    <xf numFmtId="0" fontId="39" fillId="0" borderId="65" xfId="12" quotePrefix="1" applyNumberFormat="1" applyBorder="1" applyAlignment="1">
      <alignment horizontal="center" vertical="center" wrapText="1"/>
    </xf>
    <xf numFmtId="0" fontId="39" fillId="0" borderId="72" xfId="12" quotePrefix="1" applyNumberFormat="1" applyBorder="1" applyAlignment="1">
      <alignment horizontal="left" vertical="center" wrapText="1"/>
    </xf>
    <xf numFmtId="0" fontId="39" fillId="0" borderId="72" xfId="12" quotePrefix="1" applyNumberFormat="1" applyBorder="1" applyAlignment="1">
      <alignment horizontal="center" vertical="center" wrapText="1"/>
    </xf>
    <xf numFmtId="37" fontId="39" fillId="0" borderId="79" xfId="11" applyNumberFormat="1" applyBorder="1" applyAlignment="1">
      <alignment horizontal="right" vertical="center"/>
    </xf>
    <xf numFmtId="0" fontId="3" fillId="0" borderId="73" xfId="19" applyBorder="1" applyAlignment="1">
      <alignment horizontal="right" wrapText="1"/>
    </xf>
    <xf numFmtId="0" fontId="3" fillId="0" borderId="49" xfId="19" applyBorder="1" applyAlignment="1">
      <alignment horizontal="right" wrapText="1"/>
    </xf>
    <xf numFmtId="0" fontId="3" fillId="25" borderId="11" xfId="19" applyFill="1" applyAlignment="1">
      <alignment horizontal="center"/>
    </xf>
    <xf numFmtId="0" fontId="3" fillId="25" borderId="11" xfId="19" applyFill="1"/>
    <xf numFmtId="0" fontId="28" fillId="25" borderId="33" xfId="2" applyFont="1" applyFill="1" applyBorder="1" applyAlignment="1">
      <alignment horizontal="center" vertical="center" wrapText="1"/>
    </xf>
    <xf numFmtId="0" fontId="53" fillId="25" borderId="11" xfId="0" applyFont="1" applyFill="1" applyBorder="1" applyAlignment="1">
      <alignment horizontal="left" vertical="center" wrapText="1"/>
    </xf>
    <xf numFmtId="0" fontId="30" fillId="0" borderId="47" xfId="3" applyFont="1" applyBorder="1" applyAlignment="1">
      <alignment vertical="center"/>
    </xf>
    <xf numFmtId="0" fontId="30" fillId="0" borderId="37" xfId="3" applyFont="1" applyBorder="1" applyAlignment="1">
      <alignment vertical="center"/>
    </xf>
    <xf numFmtId="0" fontId="30" fillId="0" borderId="38" xfId="3" applyFont="1" applyBorder="1" applyAlignment="1">
      <alignment vertical="center"/>
    </xf>
    <xf numFmtId="0" fontId="30" fillId="0" borderId="72" xfId="3" applyFont="1" applyBorder="1" applyAlignment="1">
      <alignment vertical="center" wrapText="1"/>
    </xf>
    <xf numFmtId="170" fontId="30" fillId="0" borderId="72" xfId="5" applyNumberFormat="1" applyFont="1" applyBorder="1" applyAlignment="1">
      <alignment vertical="center"/>
    </xf>
    <xf numFmtId="170" fontId="30" fillId="0" borderId="73" xfId="5" applyNumberFormat="1" applyFont="1" applyBorder="1" applyAlignment="1">
      <alignment vertical="center"/>
    </xf>
    <xf numFmtId="43" fontId="59" fillId="20" borderId="85" xfId="18" applyFont="1" applyFill="1" applyBorder="1" applyAlignment="1">
      <alignment horizontal="center" vertical="center" wrapText="1"/>
    </xf>
    <xf numFmtId="43" fontId="59" fillId="20" borderId="87" xfId="18" applyFont="1" applyFill="1" applyBorder="1" applyAlignment="1">
      <alignment horizontal="center" vertical="center" wrapText="1"/>
    </xf>
    <xf numFmtId="43" fontId="59" fillId="20" borderId="88" xfId="18" applyFont="1" applyFill="1" applyBorder="1" applyAlignment="1">
      <alignment horizontal="center" vertical="center" wrapText="1"/>
    </xf>
    <xf numFmtId="170" fontId="30" fillId="0" borderId="65" xfId="5" applyNumberFormat="1" applyFont="1" applyBorder="1" applyAlignment="1">
      <alignment vertical="center"/>
    </xf>
    <xf numFmtId="170" fontId="30" fillId="0" borderId="46" xfId="5" applyNumberFormat="1" applyFont="1" applyBorder="1" applyAlignment="1">
      <alignment vertical="center"/>
    </xf>
    <xf numFmtId="170" fontId="30" fillId="0" borderId="37" xfId="5" applyNumberFormat="1" applyFont="1" applyBorder="1" applyAlignment="1">
      <alignment vertical="center"/>
    </xf>
    <xf numFmtId="0" fontId="30" fillId="19" borderId="11" xfId="3" applyFont="1" applyFill="1"/>
    <xf numFmtId="0" fontId="28" fillId="19" borderId="0" xfId="0" applyFont="1" applyFill="1" applyAlignment="1">
      <alignment vertical="center"/>
    </xf>
    <xf numFmtId="0" fontId="30" fillId="19" borderId="11" xfId="3" applyFont="1" applyFill="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51" xfId="3" applyFont="1" applyFill="1" applyBorder="1" applyAlignment="1">
      <alignment horizontal="center" vertical="center" wrapText="1"/>
    </xf>
    <xf numFmtId="0" fontId="29" fillId="16" borderId="51" xfId="3" applyFont="1" applyFill="1" applyBorder="1" applyAlignment="1">
      <alignment horizontal="center" vertical="center" wrapText="1"/>
    </xf>
    <xf numFmtId="0" fontId="28" fillId="19" borderId="45" xfId="2" applyFont="1" applyFill="1" applyBorder="1" applyAlignment="1">
      <alignment vertical="center" wrapText="1"/>
    </xf>
    <xf numFmtId="0" fontId="57" fillId="0" borderId="11" xfId="2" applyFont="1" applyAlignment="1">
      <alignment vertical="center" wrapText="1"/>
    </xf>
    <xf numFmtId="0" fontId="57" fillId="0" borderId="51" xfId="0" applyFont="1" applyBorder="1" applyAlignment="1">
      <alignment horizontal="center" vertical="center"/>
    </xf>
    <xf numFmtId="0" fontId="57" fillId="0" borderId="51" xfId="0" applyFont="1" applyBorder="1" applyAlignment="1">
      <alignment vertical="center"/>
    </xf>
    <xf numFmtId="0" fontId="57" fillId="0" borderId="51" xfId="2" applyFont="1" applyBorder="1" applyAlignment="1">
      <alignment horizontal="center" wrapText="1"/>
    </xf>
    <xf numFmtId="0" fontId="57" fillId="0" borderId="51" xfId="2" applyFont="1" applyBorder="1" applyAlignment="1">
      <alignment horizontal="center" vertical="center" wrapText="1"/>
    </xf>
    <xf numFmtId="0" fontId="57" fillId="0" borderId="51" xfId="2" applyFont="1" applyBorder="1" applyAlignment="1">
      <alignment vertical="center" wrapText="1"/>
    </xf>
    <xf numFmtId="0" fontId="29" fillId="0" borderId="51" xfId="0" applyFont="1" applyBorder="1" applyAlignment="1">
      <alignment vertical="center" wrapText="1"/>
    </xf>
    <xf numFmtId="0" fontId="49" fillId="0" borderId="37" xfId="3" applyFont="1" applyBorder="1" applyAlignment="1">
      <alignment horizontal="center" vertical="center" wrapText="1"/>
    </xf>
    <xf numFmtId="0" fontId="49" fillId="0" borderId="82" xfId="3" applyFont="1" applyBorder="1" applyAlignment="1">
      <alignment horizontal="center" vertical="center" wrapText="1"/>
    </xf>
    <xf numFmtId="0" fontId="49" fillId="0" borderId="83" xfId="3" applyFont="1" applyBorder="1" applyAlignment="1">
      <alignment horizontal="center" vertical="center" wrapText="1"/>
    </xf>
    <xf numFmtId="0" fontId="49" fillId="0" borderId="80" xfId="3" applyFont="1" applyBorder="1" applyAlignment="1">
      <alignment horizontal="center" vertical="center" wrapText="1"/>
    </xf>
    <xf numFmtId="0" fontId="49" fillId="0" borderId="67" xfId="3" applyFont="1" applyBorder="1" applyAlignment="1">
      <alignment horizontal="center" vertical="center" wrapText="1"/>
    </xf>
    <xf numFmtId="0" fontId="49" fillId="0" borderId="70" xfId="3" applyFont="1" applyBorder="1" applyAlignment="1">
      <alignment horizontal="center" vertical="center" wrapText="1"/>
    </xf>
    <xf numFmtId="0" fontId="29" fillId="20" borderId="89" xfId="3" applyFont="1" applyFill="1" applyBorder="1" applyAlignment="1">
      <alignment horizontal="center" vertical="center" wrapText="1"/>
    </xf>
    <xf numFmtId="0" fontId="28" fillId="25" borderId="11" xfId="0" applyFont="1" applyFill="1" applyBorder="1" applyAlignment="1">
      <alignment vertical="center"/>
    </xf>
    <xf numFmtId="0" fontId="28" fillId="0" borderId="51" xfId="0" applyFont="1" applyBorder="1" applyAlignment="1">
      <alignment vertical="center"/>
    </xf>
    <xf numFmtId="0" fontId="60" fillId="20" borderId="38" xfId="19" applyFont="1" applyFill="1" applyBorder="1" applyAlignment="1">
      <alignment horizontal="center" vertical="center" wrapText="1"/>
    </xf>
    <xf numFmtId="0" fontId="0" fillId="0" borderId="72" xfId="0" applyBorder="1" applyAlignment="1">
      <alignment vertical="center"/>
    </xf>
    <xf numFmtId="0" fontId="3" fillId="0" borderId="72" xfId="19" applyBorder="1" applyAlignment="1">
      <alignment vertical="center"/>
    </xf>
    <xf numFmtId="0" fontId="3" fillId="0" borderId="72" xfId="19" applyBorder="1" applyAlignment="1">
      <alignment horizontal="right" vertical="center"/>
    </xf>
    <xf numFmtId="0" fontId="3" fillId="0" borderId="47" xfId="19" applyBorder="1" applyAlignment="1">
      <alignment vertical="center"/>
    </xf>
    <xf numFmtId="0" fontId="28" fillId="20" borderId="51" xfId="2" applyFont="1" applyFill="1" applyBorder="1" applyAlignment="1">
      <alignment vertical="center" wrapText="1"/>
    </xf>
    <xf numFmtId="0" fontId="28" fillId="0" borderId="51" xfId="2" applyFont="1" applyBorder="1" applyAlignment="1">
      <alignment horizontal="center" wrapText="1"/>
    </xf>
    <xf numFmtId="0" fontId="28" fillId="20" borderId="51" xfId="0" applyFont="1" applyFill="1" applyBorder="1" applyAlignment="1">
      <alignment vertical="center"/>
    </xf>
    <xf numFmtId="0" fontId="28" fillId="0" borderId="51" xfId="2" applyFont="1" applyBorder="1" applyAlignment="1">
      <alignment vertical="center" wrapText="1"/>
    </xf>
    <xf numFmtId="0" fontId="28" fillId="0" borderId="41" xfId="0" applyFont="1" applyBorder="1" applyAlignment="1">
      <alignment vertical="center"/>
    </xf>
    <xf numFmtId="0" fontId="60" fillId="16" borderId="37" xfId="19"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0" fillId="20" borderId="53" xfId="3" applyFont="1" applyFill="1" applyBorder="1" applyAlignment="1">
      <alignment vertical="center" wrapText="1"/>
    </xf>
    <xf numFmtId="0" fontId="30" fillId="0" borderId="32" xfId="3" applyFont="1" applyBorder="1" applyAlignment="1">
      <alignment vertical="center" wrapText="1"/>
    </xf>
    <xf numFmtId="0" fontId="20" fillId="0" borderId="59" xfId="3" applyFont="1" applyBorder="1" applyAlignment="1">
      <alignment horizontal="center" vertical="center" wrapText="1"/>
    </xf>
    <xf numFmtId="0" fontId="20" fillId="0" borderId="60" xfId="3" applyFont="1" applyBorder="1" applyAlignment="1">
      <alignment horizontal="center" vertical="center" wrapText="1"/>
    </xf>
    <xf numFmtId="0" fontId="20" fillId="0" borderId="61" xfId="3" applyFont="1" applyBorder="1" applyAlignment="1">
      <alignment horizontal="center" vertical="center" wrapText="1"/>
    </xf>
    <xf numFmtId="0" fontId="20" fillId="20" borderId="53" xfId="3" applyFont="1" applyFill="1" applyBorder="1" applyAlignment="1">
      <alignment horizontal="center" vertical="center" wrapText="1"/>
    </xf>
    <xf numFmtId="9" fontId="30" fillId="0" borderId="76" xfId="3" applyNumberFormat="1" applyFont="1" applyBorder="1" applyAlignment="1">
      <alignment horizontal="center" vertical="center" wrapText="1"/>
    </xf>
    <xf numFmtId="9" fontId="30" fillId="0" borderId="75" xfId="3" applyNumberFormat="1" applyFont="1" applyBorder="1" applyAlignment="1">
      <alignment horizontal="center" vertical="center" wrapText="1"/>
    </xf>
    <xf numFmtId="9" fontId="20" fillId="0" borderId="77" xfId="3" applyNumberFormat="1" applyFont="1" applyBorder="1" applyAlignment="1">
      <alignment horizontal="center" vertical="center" wrapText="1"/>
    </xf>
    <xf numFmtId="0" fontId="30" fillId="0" borderId="54" xfId="3" applyFont="1" applyBorder="1" applyAlignment="1">
      <alignment horizontal="center" vertical="center" wrapText="1"/>
    </xf>
    <xf numFmtId="0" fontId="30" fillId="0" borderId="33" xfId="3" applyFont="1" applyBorder="1" applyAlignment="1">
      <alignment horizontal="center" vertical="center"/>
    </xf>
    <xf numFmtId="0" fontId="30" fillId="0" borderId="44" xfId="3" applyFont="1" applyBorder="1" applyAlignment="1">
      <alignment horizontal="center" vertical="center" wrapText="1"/>
    </xf>
    <xf numFmtId="0" fontId="61" fillId="0" borderId="51" xfId="3" applyFont="1" applyBorder="1" applyAlignment="1">
      <alignment horizontal="center" vertical="center"/>
    </xf>
    <xf numFmtId="0" fontId="61" fillId="0" borderId="44" xfId="3" applyFont="1" applyBorder="1" applyAlignment="1">
      <alignment horizontal="center" vertical="center" wrapText="1"/>
    </xf>
    <xf numFmtId="0" fontId="30" fillId="0" borderId="32" xfId="3" applyFont="1" applyBorder="1" applyAlignment="1">
      <alignment horizontal="center" vertical="center"/>
    </xf>
    <xf numFmtId="0" fontId="30" fillId="0" borderId="36" xfId="3" applyFont="1" applyBorder="1" applyAlignment="1">
      <alignment horizontal="center" vertical="center"/>
    </xf>
    <xf numFmtId="0" fontId="30" fillId="0" borderId="31" xfId="3" applyFont="1" applyBorder="1" applyAlignment="1">
      <alignment horizontal="center" vertical="center"/>
    </xf>
    <xf numFmtId="0" fontId="28" fillId="0" borderId="51" xfId="0" applyFont="1" applyBorder="1" applyAlignment="1">
      <alignment horizontal="left" vertical="center" wrapText="1"/>
    </xf>
    <xf numFmtId="0" fontId="58" fillId="20" borderId="51" xfId="2" applyFont="1" applyFill="1" applyBorder="1" applyAlignment="1">
      <alignment vertical="center" wrapText="1"/>
    </xf>
    <xf numFmtId="0" fontId="58" fillId="20" borderId="51" xfId="0" applyFont="1" applyFill="1" applyBorder="1" applyAlignment="1">
      <alignment vertical="center"/>
    </xf>
    <xf numFmtId="0" fontId="29" fillId="0" borderId="51" xfId="0" applyFont="1" applyBorder="1" applyAlignment="1">
      <alignment horizontal="center" vertical="center"/>
    </xf>
    <xf numFmtId="0" fontId="29" fillId="0" borderId="51" xfId="0" applyFont="1" applyBorder="1" applyAlignment="1">
      <alignment vertical="center"/>
    </xf>
    <xf numFmtId="0" fontId="29" fillId="0" borderId="51" xfId="2" applyFont="1" applyBorder="1" applyAlignment="1">
      <alignment horizontal="center" wrapText="1"/>
    </xf>
    <xf numFmtId="0" fontId="20" fillId="0" borderId="51" xfId="3" applyFont="1" applyBorder="1" applyAlignment="1">
      <alignment vertical="center"/>
    </xf>
    <xf numFmtId="0" fontId="30" fillId="0" borderId="51" xfId="3" applyFont="1" applyBorder="1" applyAlignment="1">
      <alignment vertical="center"/>
    </xf>
    <xf numFmtId="0" fontId="28" fillId="20" borderId="51" xfId="2" applyFont="1" applyFill="1" applyBorder="1" applyAlignment="1">
      <alignment horizontal="center" vertical="center" wrapText="1"/>
    </xf>
    <xf numFmtId="0" fontId="28" fillId="0" borderId="33" xfId="0" applyFont="1" applyBorder="1" applyAlignment="1">
      <alignment horizontal="center" vertical="center"/>
    </xf>
    <xf numFmtId="0" fontId="28" fillId="0" borderId="11" xfId="0" applyFont="1" applyBorder="1" applyAlignment="1">
      <alignment horizontal="center" vertical="center"/>
    </xf>
    <xf numFmtId="0" fontId="28" fillId="25" borderId="0" xfId="0" applyFont="1" applyFill="1" applyAlignment="1">
      <alignment horizontal="center" vertical="center"/>
    </xf>
    <xf numFmtId="37" fontId="39" fillId="0" borderId="72" xfId="11" applyNumberFormat="1" applyBorder="1" applyAlignment="1">
      <alignment horizontal="center" vertical="center"/>
    </xf>
    <xf numFmtId="37" fontId="39" fillId="0" borderId="73" xfId="11" applyNumberFormat="1" applyBorder="1" applyAlignment="1">
      <alignment horizontal="center" vertical="center"/>
    </xf>
    <xf numFmtId="0" fontId="0" fillId="0" borderId="65" xfId="0" applyBorder="1" applyAlignment="1">
      <alignment horizontal="center" vertical="center"/>
    </xf>
    <xf numFmtId="37" fontId="39" fillId="0" borderId="49" xfId="11" applyNumberFormat="1" applyBorder="1" applyAlignment="1">
      <alignment horizontal="center" vertical="center"/>
    </xf>
    <xf numFmtId="0" fontId="34" fillId="0" borderId="47" xfId="20" applyFont="1" applyBorder="1" applyAlignment="1">
      <alignment horizontal="left" vertical="center" wrapText="1"/>
    </xf>
    <xf numFmtId="0" fontId="62" fillId="0" borderId="11" xfId="20" applyFont="1" applyAlignment="1">
      <alignment horizontal="left" vertical="top"/>
    </xf>
    <xf numFmtId="1" fontId="62" fillId="0" borderId="1" xfId="20" applyNumberFormat="1" applyFont="1" applyBorder="1" applyAlignment="1">
      <alignment horizontal="center" vertical="center" shrinkToFit="1"/>
    </xf>
    <xf numFmtId="0" fontId="34" fillId="0" borderId="1" xfId="20" applyFont="1" applyBorder="1" applyAlignment="1">
      <alignment horizontal="center" vertical="center" wrapText="1"/>
    </xf>
    <xf numFmtId="0" fontId="62" fillId="27" borderId="11" xfId="20" applyFont="1" applyFill="1" applyAlignment="1">
      <alignment horizontal="left" vertical="top" wrapText="1"/>
    </xf>
    <xf numFmtId="0" fontId="62" fillId="27" borderId="11" xfId="20" applyFont="1" applyFill="1" applyAlignment="1">
      <alignment horizontal="left" vertical="top"/>
    </xf>
    <xf numFmtId="0" fontId="62" fillId="0" borderId="11" xfId="20" applyFont="1" applyAlignment="1">
      <alignment horizontal="left" vertical="top" wrapText="1"/>
    </xf>
    <xf numFmtId="0" fontId="63" fillId="16" borderId="1" xfId="20" applyFont="1" applyFill="1" applyBorder="1" applyAlignment="1">
      <alignment horizontal="center" vertical="center" wrapText="1"/>
    </xf>
    <xf numFmtId="0" fontId="29" fillId="0" borderId="11" xfId="0" applyFont="1" applyBorder="1" applyAlignment="1">
      <alignment vertical="center" wrapText="1"/>
    </xf>
    <xf numFmtId="0" fontId="49" fillId="0" borderId="66" xfId="3" applyFont="1" applyBorder="1" applyAlignment="1">
      <alignment horizontal="center" vertical="center" wrapText="1"/>
    </xf>
    <xf numFmtId="0" fontId="49" fillId="0" borderId="91" xfId="3" applyFont="1" applyBorder="1" applyAlignment="1">
      <alignment horizontal="center" vertical="center" wrapText="1"/>
    </xf>
    <xf numFmtId="43" fontId="49" fillId="20" borderId="47" xfId="18" applyFont="1" applyFill="1" applyBorder="1" applyAlignment="1">
      <alignment horizontal="center"/>
    </xf>
    <xf numFmtId="43" fontId="49" fillId="24" borderId="47" xfId="18" applyFont="1" applyFill="1" applyBorder="1" applyAlignment="1">
      <alignment horizontal="center" vertical="center"/>
    </xf>
    <xf numFmtId="0" fontId="34" fillId="0" borderId="47" xfId="20" applyFont="1" applyBorder="1" applyAlignment="1">
      <alignment vertical="center" wrapText="1"/>
    </xf>
    <xf numFmtId="0" fontId="34" fillId="0" borderId="12" xfId="20" applyFont="1" applyBorder="1" applyAlignment="1">
      <alignment vertical="center" wrapText="1"/>
    </xf>
    <xf numFmtId="0" fontId="42" fillId="0" borderId="93" xfId="3" applyFont="1" applyBorder="1" applyAlignment="1">
      <alignment horizontal="left" vertical="center" wrapText="1"/>
    </xf>
    <xf numFmtId="0" fontId="49" fillId="0" borderId="76" xfId="3" applyFont="1" applyBorder="1" applyAlignment="1">
      <alignment horizontal="center" vertical="center" wrapText="1"/>
    </xf>
    <xf numFmtId="0" fontId="49" fillId="0" borderId="94" xfId="3" applyFont="1" applyBorder="1" applyAlignment="1">
      <alignment horizontal="center" vertical="center" wrapText="1"/>
    </xf>
    <xf numFmtId="0" fontId="49" fillId="0" borderId="47" xfId="3" applyFont="1" applyBorder="1" applyAlignment="1">
      <alignment horizontal="center" vertical="center" wrapText="1"/>
    </xf>
    <xf numFmtId="0" fontId="30" fillId="25" borderId="47" xfId="3" applyFont="1" applyFill="1" applyBorder="1" applyAlignment="1">
      <alignment vertical="center"/>
    </xf>
    <xf numFmtId="0" fontId="49" fillId="0" borderId="95" xfId="3" applyFont="1" applyBorder="1" applyAlignment="1">
      <alignment horizontal="center" vertical="center" wrapText="1"/>
    </xf>
    <xf numFmtId="0" fontId="30" fillId="0" borderId="39" xfId="3" applyFont="1" applyBorder="1" applyAlignment="1">
      <alignment vertical="center"/>
    </xf>
    <xf numFmtId="0" fontId="30" fillId="25" borderId="37" xfId="3" applyFont="1" applyFill="1" applyBorder="1" applyAlignment="1">
      <alignment vertical="center"/>
    </xf>
    <xf numFmtId="0" fontId="30" fillId="25" borderId="39" xfId="3" applyFont="1" applyFill="1" applyBorder="1" applyAlignment="1">
      <alignment vertical="center"/>
    </xf>
    <xf numFmtId="0" fontId="42" fillId="0" borderId="63" xfId="3" applyFont="1" applyBorder="1" applyAlignment="1">
      <alignment horizontal="left" vertical="center" wrapText="1"/>
    </xf>
    <xf numFmtId="0" fontId="42" fillId="0" borderId="68" xfId="3" applyFont="1" applyBorder="1" applyAlignment="1">
      <alignment horizontal="left" vertical="center" wrapText="1"/>
    </xf>
    <xf numFmtId="0" fontId="42" fillId="0" borderId="78" xfId="3" applyFont="1" applyBorder="1" applyAlignment="1">
      <alignment horizontal="left" vertical="center" wrapText="1"/>
    </xf>
    <xf numFmtId="0" fontId="49" fillId="19" borderId="11" xfId="3" applyFont="1" applyFill="1" applyAlignment="1">
      <alignment horizontal="center" vertical="center" wrapText="1"/>
    </xf>
    <xf numFmtId="0" fontId="49" fillId="0" borderId="38" xfId="3" applyFont="1" applyBorder="1" applyAlignment="1">
      <alignment horizontal="center" vertical="center" wrapText="1"/>
    </xf>
    <xf numFmtId="0" fontId="49" fillId="0" borderId="39" xfId="3" applyFont="1" applyBorder="1" applyAlignment="1">
      <alignment horizontal="center" vertical="center" wrapText="1"/>
    </xf>
    <xf numFmtId="0" fontId="42" fillId="0" borderId="47" xfId="3" applyFont="1" applyBorder="1" applyAlignment="1">
      <alignment horizontal="left" vertical="center" wrapText="1"/>
    </xf>
    <xf numFmtId="0" fontId="29" fillId="28" borderId="47" xfId="3" applyFont="1" applyFill="1" applyBorder="1" applyAlignment="1">
      <alignment horizontal="center" vertical="center" wrapText="1"/>
    </xf>
    <xf numFmtId="0" fontId="29" fillId="0" borderId="51" xfId="0" applyFont="1" applyBorder="1" applyAlignment="1">
      <alignment horizontal="center" vertical="center" wrapText="1"/>
    </xf>
    <xf numFmtId="1" fontId="37" fillId="0" borderId="51" xfId="3" applyNumberFormat="1" applyFont="1" applyBorder="1" applyAlignment="1">
      <alignment horizontal="center" vertical="center"/>
    </xf>
    <xf numFmtId="9" fontId="36" fillId="0" borderId="33" xfId="1" applyFont="1" applyBorder="1" applyAlignment="1">
      <alignment horizontal="center" vertical="center"/>
    </xf>
    <xf numFmtId="9" fontId="36" fillId="0" borderId="36" xfId="1" applyFont="1" applyBorder="1" applyAlignment="1">
      <alignment horizontal="center" vertical="center"/>
    </xf>
    <xf numFmtId="10" fontId="49" fillId="20" borderId="47" xfId="1" applyNumberFormat="1" applyFont="1" applyFill="1" applyBorder="1" applyAlignment="1">
      <alignment horizontal="center"/>
    </xf>
    <xf numFmtId="10" fontId="49" fillId="29" borderId="47" xfId="0" applyNumberFormat="1" applyFont="1" applyFill="1" applyBorder="1" applyAlignment="1">
      <alignment horizontal="center" vertical="center"/>
    </xf>
    <xf numFmtId="0" fontId="44" fillId="0" borderId="11" xfId="3" applyFont="1" applyAlignment="1">
      <alignment vertical="center" wrapText="1"/>
    </xf>
    <xf numFmtId="0" fontId="65" fillId="0" borderId="0" xfId="0" applyFont="1" applyAlignment="1">
      <alignment wrapText="1"/>
    </xf>
    <xf numFmtId="0" fontId="62" fillId="0" borderId="0" xfId="20" applyFont="1" applyBorder="1" applyAlignment="1">
      <alignment horizontal="left" vertical="top"/>
    </xf>
    <xf numFmtId="0" fontId="39" fillId="0" borderId="72" xfId="12" applyNumberFormat="1" applyBorder="1" applyAlignment="1">
      <alignment horizontal="left" vertical="center" wrapText="1"/>
    </xf>
    <xf numFmtId="0" fontId="39" fillId="0" borderId="47" xfId="12" applyNumberFormat="1" applyBorder="1" applyAlignment="1">
      <alignment horizontal="left" vertical="center" wrapText="1"/>
    </xf>
    <xf numFmtId="0" fontId="10" fillId="2" borderId="11" xfId="0" applyFont="1" applyFill="1" applyBorder="1"/>
    <xf numFmtId="0" fontId="11" fillId="2" borderId="11" xfId="0" applyFont="1" applyFill="1" applyBorder="1" applyAlignment="1">
      <alignment horizontal="left"/>
    </xf>
    <xf numFmtId="166" fontId="6" fillId="2" borderId="11" xfId="0" applyNumberFormat="1" applyFont="1" applyFill="1" applyBorder="1"/>
    <xf numFmtId="0" fontId="13" fillId="2" borderId="11" xfId="0" applyFont="1" applyFill="1" applyBorder="1" applyAlignment="1">
      <alignment horizontal="center" vertical="center"/>
    </xf>
    <xf numFmtId="0" fontId="6" fillId="2" borderId="11" xfId="0" applyFont="1" applyFill="1" applyBorder="1"/>
    <xf numFmtId="0" fontId="11" fillId="2" borderId="11" xfId="0" applyFont="1" applyFill="1" applyBorder="1" applyAlignment="1">
      <alignment horizontal="left" vertical="top"/>
    </xf>
    <xf numFmtId="165" fontId="10" fillId="2" borderId="11" xfId="0" applyNumberFormat="1" applyFont="1" applyFill="1" applyBorder="1"/>
    <xf numFmtId="0" fontId="14" fillId="8" borderId="11" xfId="0" applyFont="1" applyFill="1" applyBorder="1" applyAlignment="1">
      <alignment vertical="center"/>
    </xf>
    <xf numFmtId="0" fontId="14" fillId="8" borderId="26" xfId="0" applyFont="1" applyFill="1" applyBorder="1" applyAlignment="1">
      <alignment horizontal="center" vertical="center" wrapText="1"/>
    </xf>
    <xf numFmtId="0" fontId="16" fillId="2" borderId="14" xfId="0" applyFont="1" applyFill="1" applyBorder="1" applyAlignment="1">
      <alignment horizontal="center" vertical="center"/>
    </xf>
    <xf numFmtId="0" fontId="16" fillId="2" borderId="11" xfId="0" applyFont="1" applyFill="1" applyBorder="1" applyAlignment="1">
      <alignment horizontal="center" vertical="center"/>
    </xf>
    <xf numFmtId="0" fontId="17" fillId="8" borderId="11" xfId="0" applyFont="1" applyFill="1" applyBorder="1" applyAlignment="1">
      <alignment horizontal="left" vertical="center"/>
    </xf>
    <xf numFmtId="0" fontId="17" fillId="8" borderId="13" xfId="0" applyFont="1" applyFill="1" applyBorder="1" applyAlignment="1">
      <alignment horizontal="left" vertical="center"/>
    </xf>
    <xf numFmtId="0" fontId="17" fillId="2" borderId="11" xfId="0" applyFont="1" applyFill="1" applyBorder="1" applyAlignment="1">
      <alignment horizontal="center" vertical="center"/>
    </xf>
    <xf numFmtId="0" fontId="14" fillId="8" borderId="19" xfId="0" applyFont="1" applyFill="1" applyBorder="1" applyAlignment="1">
      <alignment vertical="center"/>
    </xf>
    <xf numFmtId="0" fontId="14" fillId="8" borderId="13" xfId="0" applyFont="1" applyFill="1" applyBorder="1" applyAlignment="1">
      <alignment vertical="center"/>
    </xf>
    <xf numFmtId="0" fontId="14" fillId="2" borderId="13" xfId="0" applyFont="1" applyFill="1" applyBorder="1" applyAlignment="1">
      <alignment vertical="center"/>
    </xf>
    <xf numFmtId="0" fontId="14" fillId="8" borderId="11" xfId="0" applyFont="1" applyFill="1" applyBorder="1" applyAlignment="1">
      <alignment horizontal="center" vertical="center"/>
    </xf>
    <xf numFmtId="0" fontId="17" fillId="2" borderId="11" xfId="0" applyFont="1" applyFill="1" applyBorder="1" applyAlignment="1">
      <alignment horizontal="left" vertical="center"/>
    </xf>
    <xf numFmtId="0" fontId="17" fillId="8" borderId="13" xfId="0" applyFont="1" applyFill="1" applyBorder="1" applyAlignment="1">
      <alignment vertical="center"/>
    </xf>
    <xf numFmtId="0" fontId="17" fillId="8" borderId="11" xfId="0" applyFont="1" applyFill="1" applyBorder="1" applyAlignment="1">
      <alignment vertical="center"/>
    </xf>
    <xf numFmtId="0" fontId="17" fillId="2" borderId="11" xfId="0" applyFont="1" applyFill="1" applyBorder="1" applyAlignment="1">
      <alignment vertical="center"/>
    </xf>
    <xf numFmtId="0" fontId="14" fillId="8" borderId="11" xfId="0" applyFont="1" applyFill="1" applyBorder="1" applyAlignment="1">
      <alignment horizontal="left" vertical="center"/>
    </xf>
    <xf numFmtId="0" fontId="14" fillId="8" borderId="13" xfId="0" applyFont="1" applyFill="1" applyBorder="1" applyAlignment="1">
      <alignment horizontal="center" vertical="center"/>
    </xf>
    <xf numFmtId="0" fontId="17" fillId="8" borderId="24" xfId="0" applyFont="1" applyFill="1" applyBorder="1" applyAlignment="1">
      <alignment vertical="center"/>
    </xf>
    <xf numFmtId="0" fontId="17" fillId="8" borderId="24" xfId="0" applyFont="1" applyFill="1" applyBorder="1" applyAlignment="1">
      <alignment horizontal="left" vertical="center"/>
    </xf>
    <xf numFmtId="0" fontId="14" fillId="8" borderId="24" xfId="0" applyFont="1" applyFill="1" applyBorder="1" applyAlignment="1">
      <alignment vertical="center"/>
    </xf>
    <xf numFmtId="0" fontId="17" fillId="8" borderId="11" xfId="0" applyFont="1" applyFill="1" applyBorder="1" applyAlignment="1">
      <alignment horizontal="right" vertical="center"/>
    </xf>
    <xf numFmtId="0" fontId="16" fillId="8" borderId="11" xfId="0" applyFont="1" applyFill="1" applyBorder="1" applyAlignment="1">
      <alignment vertical="center"/>
    </xf>
    <xf numFmtId="0" fontId="17" fillId="2" borderId="13" xfId="0" applyFont="1" applyFill="1" applyBorder="1" applyAlignment="1">
      <alignment vertical="center"/>
    </xf>
    <xf numFmtId="0" fontId="17" fillId="2" borderId="11" xfId="0" applyFont="1" applyFill="1" applyBorder="1" applyAlignment="1">
      <alignment vertical="center" wrapText="1"/>
    </xf>
    <xf numFmtId="0" fontId="17" fillId="2" borderId="13" xfId="0" applyFont="1" applyFill="1" applyBorder="1" applyAlignment="1">
      <alignment vertical="center" wrapText="1"/>
    </xf>
    <xf numFmtId="0" fontId="14" fillId="2" borderId="11" xfId="0" applyFont="1" applyFill="1" applyBorder="1" applyAlignment="1">
      <alignment vertical="center"/>
    </xf>
    <xf numFmtId="0" fontId="14" fillId="2" borderId="24" xfId="0" applyFont="1" applyFill="1" applyBorder="1" applyAlignment="1">
      <alignment vertical="center"/>
    </xf>
    <xf numFmtId="0" fontId="14" fillId="8" borderId="11" xfId="0" applyFont="1" applyFill="1" applyBorder="1" applyAlignment="1">
      <alignment vertical="center" wrapText="1"/>
    </xf>
    <xf numFmtId="0" fontId="14" fillId="8" borderId="26" xfId="0" applyFont="1" applyFill="1" applyBorder="1" applyAlignment="1">
      <alignment vertical="center"/>
    </xf>
    <xf numFmtId="0" fontId="14" fillId="8" borderId="25" xfId="0" applyFont="1" applyFill="1" applyBorder="1" applyAlignment="1">
      <alignment vertical="center"/>
    </xf>
    <xf numFmtId="0" fontId="17" fillId="8" borderId="11" xfId="0" applyFont="1" applyFill="1" applyBorder="1" applyAlignment="1">
      <alignment horizontal="center" vertical="center" wrapText="1"/>
    </xf>
    <xf numFmtId="0" fontId="17" fillId="8" borderId="11" xfId="0" applyFont="1" applyFill="1" applyBorder="1" applyAlignment="1">
      <alignment horizontal="left" vertical="center" wrapText="1"/>
    </xf>
    <xf numFmtId="0" fontId="17" fillId="8" borderId="11" xfId="0" applyFont="1" applyFill="1" applyBorder="1" applyAlignment="1">
      <alignment horizontal="right" vertical="center" wrapText="1"/>
    </xf>
    <xf numFmtId="0" fontId="19" fillId="8" borderId="11" xfId="0" applyFont="1" applyFill="1" applyBorder="1" applyAlignment="1">
      <alignment vertical="center"/>
    </xf>
    <xf numFmtId="0" fontId="20" fillId="0" borderId="11" xfId="3" applyFont="1" applyAlignment="1">
      <alignment horizontal="center" vertical="center" wrapText="1"/>
    </xf>
    <xf numFmtId="0" fontId="14" fillId="6" borderId="11" xfId="0" applyFont="1" applyFill="1" applyBorder="1" applyAlignment="1">
      <alignment vertical="center"/>
    </xf>
    <xf numFmtId="0" fontId="21" fillId="8" borderId="11" xfId="0" applyFont="1" applyFill="1" applyBorder="1" applyAlignment="1">
      <alignment vertical="center"/>
    </xf>
    <xf numFmtId="0" fontId="30" fillId="0" borderId="47" xfId="3" applyFont="1" applyBorder="1" applyAlignment="1">
      <alignment vertical="center" wrapText="1"/>
    </xf>
    <xf numFmtId="0" fontId="30" fillId="0" borderId="38" xfId="3" applyFont="1" applyBorder="1" applyAlignment="1">
      <alignment vertical="center" wrapText="1"/>
    </xf>
    <xf numFmtId="0" fontId="29" fillId="0" borderId="11" xfId="3" applyFont="1" applyAlignment="1">
      <alignment horizontal="center" vertical="center"/>
    </xf>
    <xf numFmtId="0" fontId="28" fillId="19" borderId="11" xfId="3" applyFont="1" applyFill="1" applyAlignment="1">
      <alignment vertical="center"/>
    </xf>
    <xf numFmtId="170" fontId="28" fillId="0" borderId="47" xfId="5" applyNumberFormat="1" applyFont="1" applyBorder="1" applyAlignment="1">
      <alignment vertical="center"/>
    </xf>
    <xf numFmtId="170" fontId="28" fillId="0" borderId="38" xfId="5" applyNumberFormat="1" applyFont="1" applyBorder="1" applyAlignment="1">
      <alignment vertical="center"/>
    </xf>
    <xf numFmtId="0" fontId="28" fillId="0" borderId="11" xfId="3" applyFont="1"/>
    <xf numFmtId="0" fontId="28" fillId="0" borderId="11" xfId="3" applyFont="1" applyAlignment="1">
      <alignment vertical="center"/>
    </xf>
    <xf numFmtId="0" fontId="49" fillId="0" borderId="51" xfId="3" applyFont="1" applyBorder="1" applyAlignment="1">
      <alignment horizontal="center" vertical="center"/>
    </xf>
    <xf numFmtId="9" fontId="49" fillId="19" borderId="47" xfId="0" applyNumberFormat="1" applyFont="1" applyFill="1" applyBorder="1" applyAlignment="1">
      <alignment horizontal="center"/>
    </xf>
    <xf numFmtId="1" fontId="34" fillId="0" borderId="1" xfId="20" applyNumberFormat="1" applyFont="1" applyBorder="1" applyAlignment="1">
      <alignment horizontal="center" vertical="center" shrinkToFit="1"/>
    </xf>
    <xf numFmtId="0" fontId="34" fillId="0" borderId="11" xfId="20" applyFont="1" applyAlignment="1">
      <alignment horizontal="left" vertical="top"/>
    </xf>
    <xf numFmtId="1" fontId="28" fillId="0" borderId="75" xfId="3" applyNumberFormat="1" applyFont="1" applyBorder="1" applyAlignment="1">
      <alignment horizontal="center" vertical="center" wrapText="1"/>
    </xf>
    <xf numFmtId="1" fontId="29" fillId="0" borderId="77" xfId="3" applyNumberFormat="1" applyFont="1" applyBorder="1" applyAlignment="1">
      <alignment horizontal="center" vertical="center" wrapText="1"/>
    </xf>
    <xf numFmtId="0" fontId="29" fillId="0" borderId="59" xfId="3" applyFont="1" applyBorder="1" applyAlignment="1">
      <alignment horizontal="center" vertical="center" wrapText="1"/>
    </xf>
    <xf numFmtId="1" fontId="28" fillId="0" borderId="76" xfId="3" applyNumberFormat="1" applyFont="1" applyBorder="1" applyAlignment="1">
      <alignment horizontal="center" vertical="center" wrapText="1"/>
    </xf>
    <xf numFmtId="1" fontId="28" fillId="0" borderId="33" xfId="3" applyNumberFormat="1" applyFont="1" applyBorder="1" applyAlignment="1">
      <alignment horizontal="center" vertical="center"/>
    </xf>
    <xf numFmtId="0" fontId="28" fillId="0" borderId="33" xfId="3" applyFont="1" applyBorder="1" applyAlignment="1">
      <alignment horizontal="center" vertical="center"/>
    </xf>
    <xf numFmtId="0" fontId="28" fillId="0" borderId="36" xfId="3" applyFont="1" applyBorder="1" applyAlignment="1">
      <alignment horizontal="center" vertical="center"/>
    </xf>
    <xf numFmtId="0" fontId="68" fillId="0" borderId="47" xfId="3" applyFont="1" applyBorder="1" applyAlignment="1">
      <alignment horizontal="center" vertical="center"/>
    </xf>
    <xf numFmtId="0" fontId="28" fillId="0" borderId="11" xfId="3" applyFont="1" applyAlignment="1">
      <alignment horizontal="center" vertical="center"/>
    </xf>
    <xf numFmtId="0" fontId="29" fillId="0" borderId="51" xfId="3" applyFont="1" applyBorder="1" applyAlignment="1">
      <alignment vertical="center"/>
    </xf>
    <xf numFmtId="0" fontId="30" fillId="0" borderId="51" xfId="3" applyFont="1" applyBorder="1" applyAlignment="1">
      <alignment vertical="center" wrapText="1"/>
    </xf>
    <xf numFmtId="1" fontId="37" fillId="19" borderId="51" xfId="3" applyNumberFormat="1" applyFont="1" applyFill="1" applyBorder="1" applyAlignment="1">
      <alignment horizontal="center" vertical="center"/>
    </xf>
    <xf numFmtId="0" fontId="29" fillId="20" borderId="86" xfId="2" applyFont="1" applyFill="1" applyBorder="1" applyAlignment="1">
      <alignment horizontal="center" vertical="center" wrapText="1"/>
    </xf>
    <xf numFmtId="0" fontId="29" fillId="20" borderId="58" xfId="2" applyFont="1" applyFill="1" applyBorder="1" applyAlignment="1">
      <alignment horizontal="center" vertical="center" wrapText="1"/>
    </xf>
    <xf numFmtId="0" fontId="29" fillId="20" borderId="90" xfId="2" applyFont="1" applyFill="1" applyBorder="1" applyAlignment="1">
      <alignment horizontal="center" vertical="center" wrapText="1"/>
    </xf>
    <xf numFmtId="0" fontId="29" fillId="20" borderId="92" xfId="2" applyFont="1" applyFill="1" applyBorder="1" applyAlignment="1">
      <alignment horizontal="center" vertical="center" wrapText="1"/>
    </xf>
    <xf numFmtId="0" fontId="29" fillId="20" borderId="42" xfId="2" applyFont="1" applyFill="1" applyBorder="1" applyAlignment="1">
      <alignment horizontal="center" vertical="center" wrapText="1"/>
    </xf>
    <xf numFmtId="0" fontId="29" fillId="20" borderId="80" xfId="2" applyFont="1" applyFill="1" applyBorder="1" applyAlignment="1">
      <alignment vertical="center" wrapText="1"/>
    </xf>
    <xf numFmtId="170" fontId="28" fillId="0" borderId="34" xfId="5" applyNumberFormat="1" applyFont="1" applyBorder="1" applyAlignment="1">
      <alignment vertical="center"/>
    </xf>
    <xf numFmtId="1" fontId="30" fillId="0" borderId="11" xfId="3" applyNumberFormat="1" applyFont="1" applyAlignment="1">
      <alignment vertical="center"/>
    </xf>
    <xf numFmtId="1" fontId="0" fillId="0" borderId="46" xfId="0" applyNumberFormat="1" applyBorder="1" applyAlignment="1">
      <alignment horizontal="center" vertical="center"/>
    </xf>
    <xf numFmtId="1" fontId="0" fillId="0" borderId="47" xfId="0" applyNumberFormat="1" applyBorder="1" applyAlignment="1">
      <alignment vertical="center"/>
    </xf>
    <xf numFmtId="1" fontId="30" fillId="25" borderId="11" xfId="3" applyNumberFormat="1" applyFont="1" applyFill="1" applyAlignment="1">
      <alignment vertical="center"/>
    </xf>
    <xf numFmtId="1" fontId="30" fillId="19" borderId="11" xfId="3" applyNumberFormat="1" applyFont="1" applyFill="1" applyAlignment="1">
      <alignment vertical="center"/>
    </xf>
    <xf numFmtId="9" fontId="49" fillId="0" borderId="82" xfId="1" applyFont="1" applyBorder="1" applyAlignment="1">
      <alignment horizontal="center" vertical="center" wrapText="1"/>
    </xf>
    <xf numFmtId="170" fontId="30" fillId="30" borderId="47" xfId="5" applyNumberFormat="1" applyFont="1" applyFill="1" applyBorder="1" applyAlignment="1">
      <alignment vertical="center"/>
    </xf>
    <xf numFmtId="1" fontId="42" fillId="0" borderId="65" xfId="0" applyNumberFormat="1" applyFont="1" applyBorder="1" applyAlignment="1">
      <alignment horizontal="center" vertical="center" wrapText="1"/>
    </xf>
    <xf numFmtId="9" fontId="42" fillId="0" borderId="82" xfId="1" applyFont="1" applyBorder="1" applyAlignment="1">
      <alignment horizontal="center" vertical="center" wrapText="1"/>
    </xf>
    <xf numFmtId="0" fontId="42" fillId="0" borderId="82" xfId="3" applyFont="1" applyBorder="1" applyAlignment="1">
      <alignment horizontal="center" vertical="center" wrapText="1"/>
    </xf>
    <xf numFmtId="9" fontId="42" fillId="0" borderId="67" xfId="1" applyFont="1" applyBorder="1" applyAlignment="1">
      <alignment horizontal="center" vertical="center" wrapText="1"/>
    </xf>
    <xf numFmtId="0" fontId="42" fillId="0" borderId="67" xfId="3" applyFont="1" applyBorder="1" applyAlignment="1">
      <alignment horizontal="center" vertical="center" wrapText="1"/>
    </xf>
    <xf numFmtId="0" fontId="42" fillId="0" borderId="95" xfId="3" applyFont="1" applyBorder="1" applyAlignment="1">
      <alignment horizontal="center" vertical="center" wrapText="1"/>
    </xf>
    <xf numFmtId="1" fontId="42" fillId="0" borderId="76" xfId="0" applyNumberFormat="1" applyFont="1" applyBorder="1" applyAlignment="1">
      <alignment horizontal="center" vertical="center" wrapText="1"/>
    </xf>
    <xf numFmtId="9" fontId="42" fillId="0" borderId="57" xfId="1" applyFont="1" applyBorder="1" applyAlignment="1">
      <alignment horizontal="center" vertical="center" wrapText="1"/>
    </xf>
    <xf numFmtId="0" fontId="42" fillId="0" borderId="57" xfId="3" applyFont="1" applyBorder="1" applyAlignment="1">
      <alignment horizontal="center" vertical="center" wrapText="1"/>
    </xf>
    <xf numFmtId="9" fontId="42" fillId="0" borderId="41" xfId="1" applyFont="1" applyBorder="1" applyAlignment="1">
      <alignment horizontal="center" vertical="center" wrapText="1"/>
    </xf>
    <xf numFmtId="1" fontId="0" fillId="0" borderId="50" xfId="0" applyNumberFormat="1" applyBorder="1" applyAlignment="1">
      <alignment horizontal="center" vertical="center"/>
    </xf>
    <xf numFmtId="0" fontId="49" fillId="30" borderId="37" xfId="3" applyFont="1" applyFill="1" applyBorder="1" applyAlignment="1">
      <alignment horizontal="center" vertical="center" wrapText="1"/>
    </xf>
    <xf numFmtId="0" fontId="49" fillId="30" borderId="37" xfId="0" applyFont="1" applyFill="1" applyBorder="1" applyAlignment="1">
      <alignment horizontal="center" vertical="center" wrapText="1"/>
    </xf>
    <xf numFmtId="1" fontId="30" fillId="0" borderId="11" xfId="3" applyNumberFormat="1" applyFont="1"/>
    <xf numFmtId="0" fontId="36" fillId="0" borderId="33" xfId="3" applyFont="1" applyBorder="1" applyAlignment="1">
      <alignment horizontal="center" vertical="center"/>
    </xf>
    <xf numFmtId="0" fontId="36" fillId="0" borderId="36" xfId="3" applyFont="1" applyBorder="1" applyAlignment="1">
      <alignment horizontal="center" vertical="center"/>
    </xf>
    <xf numFmtId="1" fontId="36" fillId="0" borderId="33" xfId="1" applyNumberFormat="1" applyFont="1" applyFill="1" applyBorder="1" applyAlignment="1">
      <alignment horizontal="center" vertical="center"/>
    </xf>
    <xf numFmtId="1" fontId="36" fillId="0" borderId="36" xfId="1" applyNumberFormat="1" applyFont="1" applyFill="1" applyBorder="1" applyAlignment="1">
      <alignment horizontal="center" vertical="center"/>
    </xf>
    <xf numFmtId="1" fontId="42" fillId="0" borderId="33" xfId="1" applyNumberFormat="1" applyFont="1" applyFill="1" applyBorder="1" applyAlignment="1">
      <alignment horizontal="center" vertical="center"/>
    </xf>
    <xf numFmtId="1" fontId="42" fillId="0" borderId="36" xfId="1" applyNumberFormat="1" applyFont="1" applyFill="1" applyBorder="1" applyAlignment="1">
      <alignment horizontal="center" vertical="center"/>
    </xf>
    <xf numFmtId="1" fontId="28" fillId="0" borderId="11" xfId="3" applyNumberFormat="1" applyFont="1"/>
    <xf numFmtId="1" fontId="49" fillId="0" borderId="47" xfId="3" applyNumberFormat="1" applyFont="1" applyBorder="1" applyAlignment="1">
      <alignment horizontal="center" vertical="center" wrapText="1"/>
    </xf>
    <xf numFmtId="170" fontId="30" fillId="0" borderId="47" xfId="5" applyNumberFormat="1" applyFont="1" applyFill="1" applyBorder="1" applyAlignment="1">
      <alignment vertical="center"/>
    </xf>
    <xf numFmtId="170" fontId="30" fillId="0" borderId="38" xfId="5" applyNumberFormat="1" applyFont="1" applyFill="1" applyBorder="1" applyAlignment="1">
      <alignment vertical="center"/>
    </xf>
    <xf numFmtId="1" fontId="36" fillId="0" borderId="51" xfId="3" applyNumberFormat="1" applyFont="1" applyBorder="1" applyAlignment="1">
      <alignment horizontal="center" vertical="center"/>
    </xf>
    <xf numFmtId="10" fontId="49" fillId="0" borderId="47" xfId="3" applyNumberFormat="1" applyFont="1" applyBorder="1" applyAlignment="1">
      <alignment horizontal="center" vertical="center"/>
    </xf>
    <xf numFmtId="170" fontId="30" fillId="0" borderId="34" xfId="5" applyNumberFormat="1" applyFont="1" applyFill="1" applyBorder="1" applyAlignment="1">
      <alignment vertical="center"/>
    </xf>
    <xf numFmtId="1" fontId="42" fillId="0" borderId="51" xfId="3" applyNumberFormat="1" applyFont="1" applyBorder="1" applyAlignment="1">
      <alignment horizontal="center" vertical="center"/>
    </xf>
    <xf numFmtId="9" fontId="49" fillId="0" borderId="47" xfId="1" applyFont="1" applyFill="1" applyBorder="1" applyAlignment="1">
      <alignment horizontal="center" vertical="center"/>
    </xf>
    <xf numFmtId="10" fontId="49" fillId="0" borderId="47" xfId="1" applyNumberFormat="1" applyFont="1" applyFill="1" applyBorder="1" applyAlignment="1">
      <alignment horizontal="center"/>
    </xf>
    <xf numFmtId="1" fontId="42" fillId="0" borderId="47" xfId="3" applyNumberFormat="1" applyFont="1" applyBorder="1" applyAlignment="1">
      <alignment horizontal="center" vertical="center" wrapText="1"/>
    </xf>
    <xf numFmtId="0" fontId="42" fillId="0" borderId="47" xfId="3" applyFont="1" applyBorder="1" applyAlignment="1">
      <alignment horizontal="center" vertical="center" wrapText="1"/>
    </xf>
    <xf numFmtId="0" fontId="29" fillId="16" borderId="51" xfId="2" applyFont="1" applyFill="1" applyBorder="1" applyAlignment="1">
      <alignment horizontal="center" vertical="center" wrapText="1"/>
    </xf>
    <xf numFmtId="0" fontId="53" fillId="16" borderId="51" xfId="0" applyFont="1" applyFill="1" applyBorder="1" applyAlignment="1">
      <alignment horizontal="left" vertical="center" wrapText="1"/>
    </xf>
    <xf numFmtId="9" fontId="30" fillId="0" borderId="33" xfId="1" applyFont="1" applyBorder="1" applyAlignment="1">
      <alignment horizontal="center" vertical="center"/>
    </xf>
    <xf numFmtId="0" fontId="36" fillId="0" borderId="51" xfId="3" applyFont="1" applyBorder="1" applyAlignment="1">
      <alignment horizontal="center" vertical="center" wrapText="1"/>
    </xf>
    <xf numFmtId="9" fontId="36" fillId="0" borderId="52" xfId="3" applyNumberFormat="1" applyFont="1" applyBorder="1" applyAlignment="1">
      <alignment horizontal="center" vertical="center"/>
    </xf>
    <xf numFmtId="9" fontId="45" fillId="0" borderId="47" xfId="3" applyNumberFormat="1" applyFont="1" applyBorder="1" applyAlignment="1">
      <alignment horizontal="center" vertical="center"/>
    </xf>
    <xf numFmtId="0" fontId="30" fillId="19" borderId="30" xfId="23" applyFont="1" applyFill="1" applyBorder="1" applyAlignment="1">
      <alignment horizontal="center" vertical="center" wrapText="1"/>
    </xf>
    <xf numFmtId="0" fontId="30" fillId="19" borderId="51" xfId="23" applyFont="1" applyFill="1" applyBorder="1" applyAlignment="1">
      <alignment horizontal="center" vertical="center" wrapText="1"/>
    </xf>
    <xf numFmtId="0" fontId="36" fillId="0" borderId="44" xfId="23" applyFont="1" applyBorder="1" applyAlignment="1">
      <alignment horizontal="left" vertical="center" wrapText="1"/>
    </xf>
    <xf numFmtId="0" fontId="35" fillId="0" borderId="44" xfId="38" applyFill="1" applyBorder="1" applyAlignment="1">
      <alignment horizontal="center" vertical="center" wrapText="1"/>
    </xf>
    <xf numFmtId="0" fontId="37" fillId="0" borderId="47" xfId="3" applyFont="1" applyBorder="1" applyAlignment="1">
      <alignment horizontal="center" vertical="center"/>
    </xf>
    <xf numFmtId="0" fontId="3" fillId="0" borderId="82" xfId="19" applyBorder="1" applyAlignment="1">
      <alignment horizontal="center" vertical="center"/>
    </xf>
    <xf numFmtId="0" fontId="3" fillId="0" borderId="50" xfId="19" applyBorder="1" applyAlignment="1">
      <alignment horizontal="center" vertical="center"/>
    </xf>
    <xf numFmtId="0" fontId="36" fillId="0" borderId="51" xfId="23" applyFont="1" applyBorder="1" applyAlignment="1">
      <alignment vertical="center" wrapText="1"/>
    </xf>
    <xf numFmtId="0" fontId="70" fillId="0" borderId="32" xfId="23" applyFont="1" applyBorder="1" applyAlignment="1">
      <alignment vertical="center" wrapText="1"/>
    </xf>
    <xf numFmtId="9" fontId="30" fillId="0" borderId="35" xfId="1" applyFont="1" applyBorder="1" applyAlignment="1">
      <alignment vertical="center"/>
    </xf>
    <xf numFmtId="9" fontId="30" fillId="0" borderId="39" xfId="1" applyFont="1" applyBorder="1" applyAlignment="1">
      <alignment vertical="center"/>
    </xf>
    <xf numFmtId="9" fontId="30" fillId="0" borderId="73" xfId="1" applyFont="1" applyBorder="1" applyAlignment="1">
      <alignment vertical="center"/>
    </xf>
    <xf numFmtId="10" fontId="37" fillId="19" borderId="47" xfId="0" applyNumberFormat="1" applyFont="1" applyFill="1" applyBorder="1" applyAlignment="1">
      <alignment horizontal="center"/>
    </xf>
    <xf numFmtId="10" fontId="49" fillId="19" borderId="47" xfId="0" applyNumberFormat="1" applyFont="1" applyFill="1" applyBorder="1" applyAlignment="1">
      <alignment horizontal="center"/>
    </xf>
    <xf numFmtId="0" fontId="0" fillId="0" borderId="72" xfId="0" applyBorder="1" applyAlignment="1">
      <alignment horizontal="center" vertical="center"/>
    </xf>
    <xf numFmtId="10" fontId="30" fillId="0" borderId="39" xfId="1" applyNumberFormat="1" applyFont="1" applyBorder="1" applyAlignment="1">
      <alignment vertical="center"/>
    </xf>
    <xf numFmtId="0" fontId="1" fillId="0" borderId="82" xfId="19" applyFont="1" applyBorder="1" applyAlignment="1">
      <alignment horizontal="left" vertical="top" wrapText="1"/>
    </xf>
    <xf numFmtId="0" fontId="1" fillId="0" borderId="47" xfId="19" applyFont="1" applyBorder="1" applyAlignment="1">
      <alignment horizontal="left" vertical="top" wrapText="1"/>
    </xf>
    <xf numFmtId="10" fontId="49" fillId="24" borderId="47" xfId="0" applyNumberFormat="1" applyFont="1" applyFill="1" applyBorder="1" applyAlignment="1">
      <alignment horizontal="center" vertical="center"/>
    </xf>
    <xf numFmtId="0" fontId="30" fillId="0" borderId="51" xfId="3" applyFont="1" applyBorder="1" applyAlignment="1">
      <alignment horizontal="center" vertical="center" wrapText="1"/>
    </xf>
    <xf numFmtId="0" fontId="35" fillId="0" borderId="44" xfId="38" applyBorder="1" applyAlignment="1">
      <alignment horizontal="center" vertical="center" wrapText="1"/>
    </xf>
    <xf numFmtId="0" fontId="70" fillId="0" borderId="51" xfId="23" applyFont="1" applyBorder="1" applyAlignment="1">
      <alignment horizontal="center" vertical="center" wrapText="1"/>
    </xf>
    <xf numFmtId="0" fontId="70" fillId="0" borderId="44" xfId="3" applyFont="1" applyBorder="1" applyAlignment="1">
      <alignment horizontal="center" vertical="center" wrapText="1"/>
    </xf>
    <xf numFmtId="0" fontId="70" fillId="0" borderId="51" xfId="23" applyFont="1" applyBorder="1" applyAlignment="1">
      <alignment vertical="center" wrapText="1"/>
    </xf>
    <xf numFmtId="1" fontId="70" fillId="0" borderId="33" xfId="1" applyNumberFormat="1" applyFont="1" applyFill="1" applyBorder="1" applyAlignment="1">
      <alignment horizontal="center" vertical="center"/>
    </xf>
    <xf numFmtId="0" fontId="73" fillId="0" borderId="52" xfId="3" applyFont="1" applyBorder="1" applyAlignment="1">
      <alignment horizontal="center" vertical="center"/>
    </xf>
    <xf numFmtId="3" fontId="70" fillId="0" borderId="52" xfId="3" applyNumberFormat="1" applyFont="1" applyBorder="1" applyAlignment="1">
      <alignment horizontal="center" vertical="center"/>
    </xf>
    <xf numFmtId="0" fontId="1" fillId="0" borderId="72" xfId="19" applyFont="1" applyBorder="1" applyAlignment="1">
      <alignment vertical="center" wrapText="1"/>
    </xf>
    <xf numFmtId="0" fontId="3" fillId="0" borderId="47" xfId="19" applyBorder="1" applyAlignment="1">
      <alignment vertical="center" wrapText="1"/>
    </xf>
    <xf numFmtId="0" fontId="3" fillId="0" borderId="72" xfId="19" applyBorder="1" applyAlignment="1">
      <alignment horizontal="center" vertical="center"/>
    </xf>
    <xf numFmtId="0" fontId="3" fillId="0" borderId="47" xfId="19" applyBorder="1" applyAlignment="1">
      <alignment horizontal="center" vertical="center"/>
    </xf>
    <xf numFmtId="170" fontId="30" fillId="0" borderId="11" xfId="3" applyNumberFormat="1" applyFont="1" applyAlignment="1">
      <alignment vertical="center"/>
    </xf>
    <xf numFmtId="0" fontId="49" fillId="0" borderId="47" xfId="3" applyFont="1" applyBorder="1" applyAlignment="1">
      <alignment horizontal="center" vertical="center"/>
    </xf>
    <xf numFmtId="10" fontId="49" fillId="0" borderId="47" xfId="0" applyNumberFormat="1" applyFont="1" applyBorder="1" applyAlignment="1">
      <alignment horizontal="center" vertical="center"/>
    </xf>
    <xf numFmtId="0" fontId="20" fillId="0" borderId="51" xfId="3" applyFont="1" applyBorder="1" applyAlignment="1">
      <alignment horizontal="left" vertical="center"/>
    </xf>
    <xf numFmtId="0" fontId="20" fillId="0" borderId="51" xfId="3" applyFont="1" applyBorder="1" applyAlignment="1">
      <alignment horizontal="left" vertical="center" wrapText="1"/>
    </xf>
    <xf numFmtId="0" fontId="30" fillId="0" borderId="51" xfId="3" applyFont="1" applyBorder="1" applyAlignment="1">
      <alignment horizontal="center" vertical="center"/>
    </xf>
    <xf numFmtId="0" fontId="45" fillId="0" borderId="57" xfId="3" applyFont="1" applyBorder="1" applyAlignment="1">
      <alignment horizontal="center" vertical="center"/>
    </xf>
    <xf numFmtId="0" fontId="29" fillId="20" borderId="54" xfId="3" applyFont="1" applyFill="1" applyBorder="1" applyAlignment="1">
      <alignment horizontal="center" vertical="center" wrapText="1"/>
    </xf>
    <xf numFmtId="0" fontId="29" fillId="20" borderId="53" xfId="3" applyFont="1" applyFill="1" applyBorder="1" applyAlignment="1">
      <alignment horizontal="center" vertical="center" wrapText="1"/>
    </xf>
    <xf numFmtId="0" fontId="29" fillId="20" borderId="30" xfId="3" applyFont="1" applyFill="1" applyBorder="1" applyAlignment="1">
      <alignment horizontal="center" vertical="center" wrapText="1"/>
    </xf>
    <xf numFmtId="0" fontId="29" fillId="20" borderId="32" xfId="3" applyFont="1" applyFill="1" applyBorder="1" applyAlignment="1">
      <alignment horizontal="center" vertical="center" wrapText="1"/>
    </xf>
    <xf numFmtId="0" fontId="30" fillId="0" borderId="30" xfId="3" applyFont="1" applyBorder="1" applyAlignment="1">
      <alignment horizontal="center" vertical="center"/>
    </xf>
    <xf numFmtId="0" fontId="30" fillId="0" borderId="32" xfId="3" applyFont="1" applyBorder="1" applyAlignment="1">
      <alignment horizontal="center" vertical="center"/>
    </xf>
    <xf numFmtId="0" fontId="30" fillId="0" borderId="31" xfId="3" applyFont="1" applyBorder="1" applyAlignment="1">
      <alignment horizontal="center" vertical="center"/>
    </xf>
    <xf numFmtId="0" fontId="61" fillId="0" borderId="30" xfId="3" applyFont="1" applyBorder="1" applyAlignment="1">
      <alignment horizontal="center" vertical="center" wrapText="1"/>
    </xf>
    <xf numFmtId="0" fontId="61" fillId="0" borderId="32" xfId="3" applyFont="1" applyBorder="1" applyAlignment="1">
      <alignment horizontal="center" vertical="center" wrapText="1"/>
    </xf>
    <xf numFmtId="1" fontId="30" fillId="0" borderId="30" xfId="3" applyNumberFormat="1" applyFont="1" applyBorder="1" applyAlignment="1">
      <alignment horizontal="center" vertical="center" wrapText="1"/>
    </xf>
    <xf numFmtId="0" fontId="30" fillId="0" borderId="32" xfId="3" applyFont="1" applyBorder="1" applyAlignment="1">
      <alignment horizontal="center" vertical="center" wrapText="1"/>
    </xf>
    <xf numFmtId="0" fontId="30" fillId="0" borderId="30" xfId="3" applyFont="1" applyBorder="1" applyAlignment="1">
      <alignment horizontal="center" vertical="center" wrapText="1"/>
    </xf>
    <xf numFmtId="0" fontId="20" fillId="0" borderId="30" xfId="3" applyFont="1" applyBorder="1" applyAlignment="1">
      <alignment horizontal="center" vertical="center"/>
    </xf>
    <xf numFmtId="0" fontId="20" fillId="0" borderId="31" xfId="3" applyFont="1" applyBorder="1" applyAlignment="1">
      <alignment horizontal="center" vertical="center"/>
    </xf>
    <xf numFmtId="0" fontId="20" fillId="0" borderId="32" xfId="3" applyFont="1" applyBorder="1" applyAlignment="1">
      <alignment horizontal="center" vertical="center"/>
    </xf>
    <xf numFmtId="0" fontId="28" fillId="0" borderId="30" xfId="23" applyFont="1" applyBorder="1" applyAlignment="1">
      <alignment horizontal="left" vertical="center" wrapText="1"/>
    </xf>
    <xf numFmtId="0" fontId="28" fillId="0" borderId="32" xfId="23" applyFont="1" applyBorder="1" applyAlignment="1">
      <alignment horizontal="left" vertical="center" wrapText="1"/>
    </xf>
    <xf numFmtId="0" fontId="30" fillId="0" borderId="31" xfId="3" applyFont="1" applyBorder="1" applyAlignment="1">
      <alignment horizontal="center" vertical="center" wrapText="1"/>
    </xf>
    <xf numFmtId="0" fontId="20" fillId="20" borderId="30" xfId="3" applyFont="1" applyFill="1" applyBorder="1" applyAlignment="1">
      <alignment horizontal="center" vertical="center" wrapText="1"/>
    </xf>
    <xf numFmtId="0" fontId="20" fillId="20" borderId="31" xfId="3" applyFont="1" applyFill="1" applyBorder="1" applyAlignment="1">
      <alignment horizontal="center" vertical="center" wrapText="1"/>
    </xf>
    <xf numFmtId="0" fontId="20" fillId="20" borderId="32" xfId="3" applyFont="1" applyFill="1" applyBorder="1" applyAlignment="1">
      <alignment horizontal="center" vertical="center" wrapText="1"/>
    </xf>
    <xf numFmtId="0" fontId="20" fillId="20" borderId="51" xfId="3" applyFont="1" applyFill="1" applyBorder="1" applyAlignment="1">
      <alignment horizontal="center" vertical="center"/>
    </xf>
    <xf numFmtId="0" fontId="30" fillId="0" borderId="54" xfId="3" applyFont="1" applyBorder="1" applyAlignment="1">
      <alignment horizontal="center" vertical="center"/>
    </xf>
    <xf numFmtId="0" fontId="30" fillId="0" borderId="52" xfId="3" applyFont="1" applyBorder="1" applyAlignment="1">
      <alignment horizontal="center" vertical="center"/>
    </xf>
    <xf numFmtId="0" fontId="30" fillId="0" borderId="53" xfId="3" applyFont="1" applyBorder="1" applyAlignment="1">
      <alignment horizontal="center" vertical="center"/>
    </xf>
    <xf numFmtId="0" fontId="29" fillId="0" borderId="27" xfId="2" applyFont="1" applyBorder="1" applyAlignment="1">
      <alignment horizontal="center" vertical="center"/>
    </xf>
    <xf numFmtId="0" fontId="29" fillId="0" borderId="43" xfId="2" applyFont="1" applyBorder="1" applyAlignment="1">
      <alignment horizontal="center" vertical="center"/>
    </xf>
    <xf numFmtId="0" fontId="29" fillId="0" borderId="42" xfId="2" applyFont="1" applyBorder="1" applyAlignment="1">
      <alignment horizontal="center" vertical="center"/>
    </xf>
    <xf numFmtId="0" fontId="29" fillId="0" borderId="33" xfId="2" applyFont="1" applyBorder="1" applyAlignment="1">
      <alignment horizontal="center" vertical="center"/>
    </xf>
    <xf numFmtId="0" fontId="29" fillId="0" borderId="11" xfId="2" applyFont="1" applyAlignment="1">
      <alignment horizontal="center" vertical="center"/>
    </xf>
    <xf numFmtId="0" fontId="29" fillId="0" borderId="41" xfId="2" applyFont="1" applyBorder="1" applyAlignment="1">
      <alignment horizontal="center" vertical="center"/>
    </xf>
    <xf numFmtId="0" fontId="29" fillId="0" borderId="36" xfId="2" applyFont="1" applyBorder="1" applyAlignment="1">
      <alignment horizontal="center" vertical="center"/>
    </xf>
    <xf numFmtId="0" fontId="29" fillId="0" borderId="45" xfId="2" applyFont="1" applyBorder="1" applyAlignment="1">
      <alignment horizontal="center" vertical="center"/>
    </xf>
    <xf numFmtId="0" fontId="29" fillId="0" borderId="44" xfId="2" applyFont="1" applyBorder="1" applyAlignment="1">
      <alignment horizontal="center" vertical="center"/>
    </xf>
    <xf numFmtId="0" fontId="29" fillId="20" borderId="54" xfId="2" applyFont="1" applyFill="1" applyBorder="1" applyAlignment="1">
      <alignment horizontal="center" vertical="center" wrapText="1"/>
    </xf>
    <xf numFmtId="0" fontId="29" fillId="20" borderId="52" xfId="2" applyFont="1" applyFill="1" applyBorder="1" applyAlignment="1">
      <alignment horizontal="center" vertical="center" wrapText="1"/>
    </xf>
    <xf numFmtId="0" fontId="29" fillId="20" borderId="53" xfId="2" applyFont="1" applyFill="1" applyBorder="1" applyAlignment="1">
      <alignment horizontal="center" vertical="center" wrapText="1"/>
    </xf>
    <xf numFmtId="0" fontId="29" fillId="20" borderId="51" xfId="2" applyFont="1" applyFill="1" applyBorder="1" applyAlignment="1">
      <alignment horizontal="left" vertical="center" wrapText="1"/>
    </xf>
    <xf numFmtId="0" fontId="29" fillId="20" borderId="51" xfId="2" applyFont="1" applyFill="1" applyBorder="1" applyAlignment="1">
      <alignment horizontal="center" vertical="center" wrapText="1"/>
    </xf>
    <xf numFmtId="0" fontId="29" fillId="0" borderId="51" xfId="0" applyFont="1" applyBorder="1" applyAlignment="1">
      <alignment horizontal="center" vertical="center" wrapText="1"/>
    </xf>
    <xf numFmtId="0" fontId="29" fillId="0" borderId="54" xfId="2" applyFont="1" applyBorder="1" applyAlignment="1">
      <alignment horizontal="center" vertical="center" wrapText="1"/>
    </xf>
    <xf numFmtId="0" fontId="29" fillId="0" borderId="52" xfId="2" applyFont="1" applyBorder="1" applyAlignment="1">
      <alignment horizontal="center" vertical="center" wrapText="1"/>
    </xf>
    <xf numFmtId="0" fontId="29" fillId="0" borderId="53" xfId="2" applyFont="1" applyBorder="1" applyAlignment="1">
      <alignment horizontal="center" vertical="center" wrapText="1"/>
    </xf>
    <xf numFmtId="1" fontId="29" fillId="0" borderId="54" xfId="2" applyNumberFormat="1" applyFont="1" applyBorder="1" applyAlignment="1">
      <alignment horizontal="center" vertical="center" wrapText="1"/>
    </xf>
    <xf numFmtId="1" fontId="29" fillId="0" borderId="52" xfId="2" applyNumberFormat="1" applyFont="1" applyBorder="1" applyAlignment="1">
      <alignment horizontal="center" vertical="center" wrapText="1"/>
    </xf>
    <xf numFmtId="1" fontId="29" fillId="0" borderId="53" xfId="2" applyNumberFormat="1" applyFont="1" applyBorder="1" applyAlignment="1">
      <alignment horizontal="center" vertical="center" wrapText="1"/>
    </xf>
    <xf numFmtId="0" fontId="8" fillId="0" borderId="0" xfId="0" applyFont="1" applyAlignment="1">
      <alignment horizontal="left" vertical="top"/>
    </xf>
    <xf numFmtId="0" fontId="0" fillId="0" borderId="0" xfId="0"/>
    <xf numFmtId="0" fontId="10" fillId="0" borderId="2" xfId="0" applyFont="1" applyBorder="1" applyAlignment="1">
      <alignment horizontal="center" vertical="center"/>
    </xf>
    <xf numFmtId="0" fontId="9" fillId="0" borderId="4" xfId="0" applyFont="1" applyBorder="1"/>
    <xf numFmtId="0" fontId="8" fillId="0" borderId="0" xfId="0" applyFont="1" applyAlignment="1">
      <alignment horizontal="left"/>
    </xf>
    <xf numFmtId="0" fontId="10" fillId="0" borderId="0" xfId="0" applyFont="1" applyAlignment="1">
      <alignment horizontal="center" vertical="center" textRotation="90" wrapText="1"/>
    </xf>
    <xf numFmtId="0" fontId="10" fillId="3" borderId="2" xfId="0" applyFont="1" applyFill="1" applyBorder="1" applyAlignment="1">
      <alignment horizontal="center" vertical="center" wrapText="1"/>
    </xf>
    <xf numFmtId="0" fontId="9" fillId="0" borderId="3" xfId="0" applyFont="1" applyBorder="1"/>
    <xf numFmtId="0" fontId="10" fillId="0" borderId="13" xfId="0" applyFont="1" applyBorder="1" applyAlignment="1">
      <alignment horizontal="center" vertical="center" textRotation="90"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6"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center" vertical="center" wrapText="1"/>
    </xf>
    <xf numFmtId="0" fontId="8" fillId="0" borderId="0" xfId="0" applyFont="1" applyAlignment="1">
      <alignment horizontal="right" vertical="center"/>
    </xf>
    <xf numFmtId="0" fontId="8" fillId="0" borderId="22" xfId="0" applyFont="1" applyBorder="1" applyAlignment="1">
      <alignment horizontal="center"/>
    </xf>
    <xf numFmtId="0" fontId="9" fillId="0" borderId="23" xfId="0" applyFont="1" applyBorder="1"/>
    <xf numFmtId="165" fontId="10" fillId="0" borderId="22" xfId="0" applyNumberFormat="1" applyFont="1" applyBorder="1" applyAlignment="1">
      <alignment vertical="center"/>
    </xf>
    <xf numFmtId="0" fontId="10" fillId="17" borderId="2" xfId="0" applyFont="1" applyFill="1" applyBorder="1" applyAlignment="1">
      <alignment horizontal="center" vertical="center" wrapText="1"/>
    </xf>
    <xf numFmtId="0" fontId="9" fillId="17" borderId="3" xfId="0" applyFont="1" applyFill="1" applyBorder="1"/>
    <xf numFmtId="0" fontId="9" fillId="17" borderId="4" xfId="0" applyFont="1" applyFill="1" applyBorder="1"/>
    <xf numFmtId="0" fontId="10" fillId="5" borderId="2" xfId="0" applyFont="1" applyFill="1" applyBorder="1" applyAlignment="1">
      <alignment horizontal="center" vertical="center" wrapText="1"/>
    </xf>
    <xf numFmtId="0" fontId="8" fillId="0" borderId="11" xfId="0" applyFont="1" applyBorder="1" applyAlignment="1">
      <alignment horizontal="left" vertical="top"/>
    </xf>
    <xf numFmtId="0" fontId="14" fillId="8" borderId="11" xfId="0" applyFont="1" applyFill="1" applyBorder="1" applyAlignment="1">
      <alignment horizontal="center" vertical="center"/>
    </xf>
    <xf numFmtId="0" fontId="9" fillId="0" borderId="11" xfId="0" applyFont="1" applyBorder="1"/>
    <xf numFmtId="0" fontId="17" fillId="2" borderId="11" xfId="0" applyFont="1" applyFill="1" applyBorder="1" applyAlignment="1">
      <alignment horizontal="center" vertical="center"/>
    </xf>
    <xf numFmtId="0" fontId="17" fillId="2" borderId="22" xfId="0" applyFont="1" applyFill="1" applyBorder="1" applyAlignment="1">
      <alignment horizontal="center" vertical="center"/>
    </xf>
    <xf numFmtId="0" fontId="14" fillId="8" borderId="22" xfId="0" applyFont="1" applyFill="1" applyBorder="1" applyAlignment="1">
      <alignment horizontal="center" vertical="center"/>
    </xf>
    <xf numFmtId="0" fontId="9" fillId="0" borderId="12" xfId="0" applyFont="1" applyBorder="1"/>
    <xf numFmtId="0" fontId="14" fillId="8" borderId="18" xfId="0" applyFont="1" applyFill="1" applyBorder="1" applyAlignment="1">
      <alignment horizontal="center" vertical="center"/>
    </xf>
    <xf numFmtId="0" fontId="9" fillId="0" borderId="19" xfId="0" applyFont="1" applyBorder="1"/>
    <xf numFmtId="0" fontId="9" fillId="0" borderId="20" xfId="0" applyFont="1" applyBorder="1"/>
    <xf numFmtId="0" fontId="17" fillId="8" borderId="11" xfId="0" applyFont="1" applyFill="1" applyBorder="1" applyAlignment="1">
      <alignment horizontal="right" vertical="center"/>
    </xf>
    <xf numFmtId="0" fontId="14" fillId="2" borderId="22" xfId="0" applyFont="1" applyFill="1" applyBorder="1" applyAlignment="1">
      <alignment horizontal="left" vertical="center" wrapText="1"/>
    </xf>
    <xf numFmtId="0" fontId="14" fillId="2" borderId="22" xfId="0" applyFont="1" applyFill="1" applyBorder="1" applyAlignment="1">
      <alignment horizontal="center" vertical="center"/>
    </xf>
    <xf numFmtId="0" fontId="17" fillId="7" borderId="22" xfId="0" applyFont="1" applyFill="1" applyBorder="1" applyAlignment="1">
      <alignment horizontal="center" vertical="center"/>
    </xf>
    <xf numFmtId="0" fontId="9" fillId="0" borderId="13" xfId="0" applyFont="1" applyBorder="1"/>
    <xf numFmtId="0" fontId="17" fillId="2" borderId="15" xfId="0" applyFont="1" applyFill="1" applyBorder="1" applyAlignment="1">
      <alignment horizontal="center" vertical="center"/>
    </xf>
    <xf numFmtId="0" fontId="9" fillId="0" borderId="16" xfId="0" applyFont="1" applyBorder="1"/>
    <xf numFmtId="0" fontId="16" fillId="2" borderId="11" xfId="0" applyFont="1" applyFill="1" applyBorder="1" applyAlignment="1">
      <alignment horizontal="center" vertical="center"/>
    </xf>
    <xf numFmtId="0" fontId="9" fillId="0" borderId="14" xfId="0" applyFont="1" applyBorder="1"/>
    <xf numFmtId="0" fontId="14" fillId="2" borderId="5" xfId="0" applyFont="1" applyFill="1" applyBorder="1" applyAlignment="1">
      <alignment horizontal="center" vertical="center"/>
    </xf>
    <xf numFmtId="0" fontId="9" fillId="0" borderId="7" xfId="0" applyFont="1" applyBorder="1"/>
    <xf numFmtId="0" fontId="9" fillId="0" borderId="8" xfId="0" applyFont="1" applyBorder="1"/>
    <xf numFmtId="0" fontId="9" fillId="0" borderId="6" xfId="0" applyFont="1" applyBorder="1"/>
    <xf numFmtId="0" fontId="9" fillId="0" borderId="26" xfId="0" applyFont="1" applyBorder="1"/>
    <xf numFmtId="0" fontId="9" fillId="0" borderId="24" xfId="0" applyFont="1" applyBorder="1"/>
    <xf numFmtId="0" fontId="9" fillId="0" borderId="25" xfId="0" applyFont="1" applyBorder="1"/>
    <xf numFmtId="0" fontId="15" fillId="8" borderId="7" xfId="0" applyFont="1" applyFill="1" applyBorder="1" applyAlignment="1">
      <alignment horizontal="center" vertical="center" wrapText="1"/>
    </xf>
    <xf numFmtId="0" fontId="14" fillId="8" borderId="7" xfId="0" applyFont="1" applyFill="1" applyBorder="1" applyAlignment="1">
      <alignment horizontal="center" vertical="center"/>
    </xf>
    <xf numFmtId="0" fontId="18" fillId="8" borderId="22" xfId="0" applyFont="1" applyFill="1" applyBorder="1" applyAlignment="1">
      <alignment horizontal="left" vertical="center" wrapText="1"/>
    </xf>
    <xf numFmtId="0" fontId="14" fillId="8" borderId="22" xfId="0" applyFont="1" applyFill="1" applyBorder="1" applyAlignment="1">
      <alignment horizontal="left" vertical="center"/>
    </xf>
    <xf numFmtId="0" fontId="17" fillId="12" borderId="22" xfId="0" applyFont="1" applyFill="1" applyBorder="1" applyAlignment="1">
      <alignment horizontal="center" vertical="center" wrapText="1"/>
    </xf>
    <xf numFmtId="14" fontId="14" fillId="8" borderId="22" xfId="0" applyNumberFormat="1" applyFont="1" applyFill="1" applyBorder="1" applyAlignment="1">
      <alignment horizontal="center" vertical="center" wrapText="1"/>
    </xf>
    <xf numFmtId="0" fontId="17" fillId="8" borderId="22" xfId="0" applyFont="1" applyFill="1" applyBorder="1" applyAlignment="1">
      <alignment horizontal="center" vertical="center" wrapText="1"/>
    </xf>
    <xf numFmtId="0" fontId="17" fillId="8" borderId="24" xfId="0" applyFont="1" applyFill="1" applyBorder="1" applyAlignment="1">
      <alignment horizontal="center" vertical="center" wrapText="1"/>
    </xf>
    <xf numFmtId="0" fontId="17" fillId="8" borderId="26" xfId="0" applyFont="1" applyFill="1" applyBorder="1" applyAlignment="1">
      <alignment horizontal="center" vertical="center" wrapText="1"/>
    </xf>
    <xf numFmtId="0" fontId="17" fillId="8" borderId="11" xfId="0"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5" xfId="0" applyFont="1" applyFill="1" applyBorder="1" applyAlignment="1">
      <alignment horizontal="center" vertical="center" wrapText="1"/>
    </xf>
    <xf numFmtId="0" fontId="17" fillId="10" borderId="22" xfId="0" applyFont="1" applyFill="1" applyBorder="1" applyAlignment="1">
      <alignment horizontal="center" vertical="center"/>
    </xf>
    <xf numFmtId="0" fontId="17" fillId="11" borderId="22" xfId="0" applyFont="1" applyFill="1" applyBorder="1" applyAlignment="1">
      <alignment horizontal="center" vertical="center"/>
    </xf>
    <xf numFmtId="0" fontId="17" fillId="10" borderId="22"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9" borderId="22" xfId="0" applyFont="1" applyFill="1" applyBorder="1" applyAlignment="1">
      <alignment horizontal="center" vertical="center"/>
    </xf>
    <xf numFmtId="0" fontId="17" fillId="9" borderId="22" xfId="0" applyFont="1" applyFill="1" applyBorder="1" applyAlignment="1">
      <alignment horizontal="center" vertical="center" wrapText="1"/>
    </xf>
    <xf numFmtId="173" fontId="49" fillId="20" borderId="48" xfId="3" applyNumberFormat="1" applyFont="1" applyFill="1" applyBorder="1" applyAlignment="1">
      <alignment horizontal="center" vertical="center"/>
    </xf>
    <xf numFmtId="173" fontId="49" fillId="20" borderId="50" xfId="3" applyNumberFormat="1" applyFont="1" applyFill="1" applyBorder="1" applyAlignment="1">
      <alignment horizontal="center" vertical="center"/>
    </xf>
    <xf numFmtId="173" fontId="49" fillId="20" borderId="48" xfId="0" applyNumberFormat="1" applyFont="1" applyFill="1" applyBorder="1" applyAlignment="1">
      <alignment horizontal="center" vertical="center"/>
    </xf>
    <xf numFmtId="173" fontId="49" fillId="20" borderId="50" xfId="0" applyNumberFormat="1" applyFont="1" applyFill="1" applyBorder="1" applyAlignment="1">
      <alignment horizontal="center" vertical="center"/>
    </xf>
    <xf numFmtId="0" fontId="46" fillId="16" borderId="75" xfId="2" applyFont="1" applyFill="1" applyBorder="1" applyAlignment="1">
      <alignment horizontal="center" vertical="center" wrapText="1"/>
    </xf>
    <xf numFmtId="0" fontId="46" fillId="16" borderId="72" xfId="2" applyFont="1" applyFill="1" applyBorder="1" applyAlignment="1">
      <alignment horizontal="center" vertical="center" wrapText="1"/>
    </xf>
    <xf numFmtId="0" fontId="36" fillId="0" borderId="30" xfId="3" applyFont="1" applyBorder="1" applyAlignment="1">
      <alignment horizontal="center" vertical="center"/>
    </xf>
    <xf numFmtId="0" fontId="36" fillId="0" borderId="32" xfId="3" applyFont="1" applyBorder="1" applyAlignment="1">
      <alignment horizontal="center" vertical="center"/>
    </xf>
    <xf numFmtId="0" fontId="36" fillId="0" borderId="48" xfId="3" applyFont="1" applyBorder="1" applyAlignment="1">
      <alignment horizontal="center" vertical="center"/>
    </xf>
    <xf numFmtId="0" fontId="36" fillId="0" borderId="50" xfId="3" applyFont="1" applyBorder="1" applyAlignment="1">
      <alignment horizontal="center" vertical="center"/>
    </xf>
    <xf numFmtId="0" fontId="36" fillId="0" borderId="47" xfId="0" applyFont="1" applyBorder="1" applyAlignment="1">
      <alignment horizontal="center"/>
    </xf>
    <xf numFmtId="0" fontId="36" fillId="0" borderId="48" xfId="0" applyFont="1" applyBorder="1" applyAlignment="1">
      <alignment horizontal="center"/>
    </xf>
    <xf numFmtId="0" fontId="36" fillId="0" borderId="50" xfId="0" applyFont="1" applyBorder="1" applyAlignment="1">
      <alignment horizontal="center"/>
    </xf>
    <xf numFmtId="0" fontId="47" fillId="0" borderId="48" xfId="3" applyFont="1" applyBorder="1" applyAlignment="1">
      <alignment horizontal="center" vertical="center" wrapText="1"/>
    </xf>
    <xf numFmtId="0" fontId="47" fillId="0" borderId="50" xfId="3" applyFont="1" applyBorder="1" applyAlignment="1">
      <alignment horizontal="center" vertical="center" wrapText="1"/>
    </xf>
    <xf numFmtId="0" fontId="36" fillId="0" borderId="48" xfId="3" applyFont="1" applyBorder="1" applyAlignment="1">
      <alignment horizontal="center" vertical="center" wrapText="1"/>
    </xf>
    <xf numFmtId="0" fontId="36" fillId="0" borderId="50" xfId="3" applyFont="1" applyBorder="1" applyAlignment="1">
      <alignment horizontal="center" vertical="center" wrapText="1"/>
    </xf>
    <xf numFmtId="0" fontId="50" fillId="0" borderId="48" xfId="3" applyFont="1" applyBorder="1" applyAlignment="1">
      <alignment horizontal="center" vertical="center" wrapText="1"/>
    </xf>
    <xf numFmtId="0" fontId="50" fillId="0" borderId="50" xfId="3" applyFont="1" applyBorder="1" applyAlignment="1">
      <alignment horizontal="center" vertical="center" wrapText="1"/>
    </xf>
    <xf numFmtId="0" fontId="36" fillId="0" borderId="47" xfId="3" applyFont="1" applyBorder="1" applyAlignment="1">
      <alignment horizontal="center" vertical="center"/>
    </xf>
    <xf numFmtId="0" fontId="29" fillId="20" borderId="30" xfId="2" applyFont="1" applyFill="1" applyBorder="1" applyAlignment="1">
      <alignment horizontal="center" vertical="center" wrapText="1"/>
    </xf>
    <xf numFmtId="0" fontId="29" fillId="20" borderId="31" xfId="2" applyFont="1" applyFill="1" applyBorder="1" applyAlignment="1">
      <alignment horizontal="center" vertical="center" wrapText="1"/>
    </xf>
    <xf numFmtId="0" fontId="29" fillId="20" borderId="32" xfId="2" applyFont="1" applyFill="1" applyBorder="1" applyAlignment="1">
      <alignment horizontal="center" vertical="center" wrapText="1"/>
    </xf>
    <xf numFmtId="0" fontId="49" fillId="20" borderId="47" xfId="2" applyFont="1" applyFill="1" applyBorder="1" applyAlignment="1">
      <alignment horizontal="center" vertical="center" wrapText="1"/>
    </xf>
    <xf numFmtId="0" fontId="42" fillId="20" borderId="48" xfId="0" applyFont="1" applyFill="1" applyBorder="1" applyAlignment="1">
      <alignment horizontal="center" vertical="center" wrapText="1"/>
    </xf>
    <xf numFmtId="0" fontId="42" fillId="20" borderId="50" xfId="0" applyFont="1" applyFill="1" applyBorder="1" applyAlignment="1">
      <alignment horizontal="center" vertical="center" wrapText="1"/>
    </xf>
    <xf numFmtId="0" fontId="70" fillId="0" borderId="48" xfId="23" applyFont="1" applyBorder="1" applyAlignment="1">
      <alignment horizontal="left" vertical="center" wrapText="1"/>
    </xf>
    <xf numFmtId="0" fontId="70" fillId="0" borderId="50" xfId="23" applyFont="1" applyBorder="1" applyAlignment="1">
      <alignment horizontal="left" vertical="center" wrapText="1"/>
    </xf>
    <xf numFmtId="0" fontId="50" fillId="0" borderId="48" xfId="3" applyFont="1" applyBorder="1" applyAlignment="1">
      <alignment horizontal="left" vertical="center" wrapText="1"/>
    </xf>
    <xf numFmtId="0" fontId="48" fillId="0" borderId="50" xfId="3" applyFont="1" applyBorder="1" applyAlignment="1">
      <alignment horizontal="left" vertical="center" wrapText="1"/>
    </xf>
    <xf numFmtId="0" fontId="50" fillId="0" borderId="50" xfId="3" applyFont="1" applyBorder="1" applyAlignment="1">
      <alignment horizontal="left" vertical="center" wrapText="1"/>
    </xf>
    <xf numFmtId="0" fontId="53" fillId="0" borderId="30" xfId="23" applyFont="1" applyBorder="1" applyAlignment="1">
      <alignment horizontal="left" vertical="center" wrapText="1"/>
    </xf>
    <xf numFmtId="0" fontId="53" fillId="0" borderId="31" xfId="23" applyFont="1" applyBorder="1" applyAlignment="1">
      <alignment horizontal="left" vertical="center" wrapText="1"/>
    </xf>
    <xf numFmtId="0" fontId="53" fillId="0" borderId="32" xfId="23" applyFont="1" applyBorder="1" applyAlignment="1">
      <alignment horizontal="left" vertical="center" wrapText="1"/>
    </xf>
    <xf numFmtId="0" fontId="29" fillId="0" borderId="27" xfId="2" applyFont="1" applyBorder="1" applyAlignment="1">
      <alignment horizontal="left" vertical="center" wrapText="1"/>
    </xf>
    <xf numFmtId="0" fontId="29" fillId="0" borderId="43" xfId="2" applyFont="1" applyBorder="1" applyAlignment="1">
      <alignment horizontal="left" vertical="center" wrapText="1"/>
    </xf>
    <xf numFmtId="0" fontId="29" fillId="0" borderId="42" xfId="2" applyFont="1" applyBorder="1" applyAlignment="1">
      <alignment horizontal="left" vertical="center" wrapText="1"/>
    </xf>
    <xf numFmtId="0" fontId="29" fillId="0" borderId="33" xfId="2" applyFont="1" applyBorder="1" applyAlignment="1">
      <alignment horizontal="left" vertical="center" wrapText="1"/>
    </xf>
    <xf numFmtId="0" fontId="29" fillId="0" borderId="11" xfId="2" applyFont="1" applyAlignment="1">
      <alignment horizontal="left" vertical="center" wrapText="1"/>
    </xf>
    <xf numFmtId="0" fontId="29" fillId="0" borderId="41" xfId="2" applyFont="1" applyBorder="1" applyAlignment="1">
      <alignment horizontal="left" vertical="center" wrapText="1"/>
    </xf>
    <xf numFmtId="0" fontId="29" fillId="0" borderId="36" xfId="2" applyFont="1" applyBorder="1" applyAlignment="1">
      <alignment horizontal="left" vertical="center" wrapText="1"/>
    </xf>
    <xf numFmtId="0" fontId="29" fillId="0" borderId="45" xfId="2" applyFont="1" applyBorder="1" applyAlignment="1">
      <alignment horizontal="left" vertical="center" wrapText="1"/>
    </xf>
    <xf numFmtId="0" fontId="29" fillId="0" borderId="44"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28" fillId="0" borderId="27" xfId="2" applyFont="1" applyBorder="1" applyAlignment="1">
      <alignment horizontal="center" vertical="center" wrapText="1"/>
    </xf>
    <xf numFmtId="0" fontId="28" fillId="0" borderId="33" xfId="2" applyFont="1" applyBorder="1" applyAlignment="1">
      <alignment horizontal="center" vertical="center" wrapText="1"/>
    </xf>
    <xf numFmtId="0" fontId="28" fillId="0" borderId="36" xfId="2" applyFont="1" applyBorder="1" applyAlignment="1">
      <alignment horizontal="center" vertical="center" wrapText="1"/>
    </xf>
    <xf numFmtId="0" fontId="29" fillId="19" borderId="11" xfId="2" applyFont="1" applyFill="1" applyAlignment="1">
      <alignment horizontal="left" vertical="center" wrapText="1"/>
    </xf>
    <xf numFmtId="0" fontId="29" fillId="20" borderId="27" xfId="2" applyFont="1" applyFill="1" applyBorder="1" applyAlignment="1">
      <alignment horizontal="left" vertical="center" wrapText="1"/>
    </xf>
    <xf numFmtId="0" fontId="29" fillId="20" borderId="33" xfId="2" applyFont="1" applyFill="1" applyBorder="1" applyAlignment="1">
      <alignment horizontal="left" vertical="center" wrapText="1"/>
    </xf>
    <xf numFmtId="0" fontId="29" fillId="20" borderId="36" xfId="2" applyFont="1" applyFill="1" applyBorder="1" applyAlignment="1">
      <alignment horizontal="left" vertical="center" wrapText="1"/>
    </xf>
    <xf numFmtId="0" fontId="29" fillId="19" borderId="30" xfId="2" applyFont="1" applyFill="1" applyBorder="1" applyAlignment="1">
      <alignment horizontal="center" vertical="center" wrapText="1"/>
    </xf>
    <xf numFmtId="0" fontId="29" fillId="19" borderId="31" xfId="2" applyFont="1" applyFill="1" applyBorder="1" applyAlignment="1">
      <alignment horizontal="center" vertical="center" wrapText="1"/>
    </xf>
    <xf numFmtId="0" fontId="29" fillId="19" borderId="32" xfId="2" applyFont="1" applyFill="1" applyBorder="1" applyAlignment="1">
      <alignment horizontal="center" vertical="center" wrapText="1"/>
    </xf>
    <xf numFmtId="1" fontId="15" fillId="19" borderId="30" xfId="23" applyNumberFormat="1" applyFont="1" applyFill="1" applyBorder="1" applyAlignment="1">
      <alignment horizontal="center" vertical="center"/>
    </xf>
    <xf numFmtId="1" fontId="15" fillId="19" borderId="31" xfId="23" applyNumberFormat="1" applyFont="1" applyFill="1" applyBorder="1" applyAlignment="1">
      <alignment horizontal="center" vertical="center"/>
    </xf>
    <xf numFmtId="1" fontId="15" fillId="19" borderId="32" xfId="23" applyNumberFormat="1" applyFont="1" applyFill="1" applyBorder="1" applyAlignment="1">
      <alignment horizontal="center" vertical="center"/>
    </xf>
    <xf numFmtId="0" fontId="35" fillId="0" borderId="48" xfId="38" applyBorder="1" applyAlignment="1">
      <alignment horizontal="center" vertical="center" wrapText="1"/>
    </xf>
    <xf numFmtId="0" fontId="50" fillId="8" borderId="48" xfId="0" applyFont="1" applyFill="1" applyBorder="1" applyAlignment="1">
      <alignment horizontal="center" vertical="center" wrapText="1"/>
    </xf>
    <xf numFmtId="0" fontId="50" fillId="8" borderId="50" xfId="0" applyFont="1" applyFill="1" applyBorder="1" applyAlignment="1">
      <alignment horizontal="center" vertical="center" wrapText="1"/>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73" fillId="0" borderId="48" xfId="0" applyFont="1" applyBorder="1" applyAlignment="1">
      <alignment horizontal="center" vertical="center" wrapText="1"/>
    </xf>
    <xf numFmtId="0" fontId="73" fillId="0" borderId="50" xfId="0" applyFont="1" applyBorder="1" applyAlignment="1">
      <alignment horizontal="center" vertical="center" wrapText="1"/>
    </xf>
    <xf numFmtId="0" fontId="49" fillId="20" borderId="30" xfId="3" applyFont="1" applyFill="1" applyBorder="1" applyAlignment="1">
      <alignment horizontal="center" vertical="center" wrapText="1"/>
    </xf>
    <xf numFmtId="0" fontId="49" fillId="20" borderId="32" xfId="3" applyFont="1" applyFill="1" applyBorder="1" applyAlignment="1">
      <alignment horizontal="center" vertical="center" wrapText="1"/>
    </xf>
    <xf numFmtId="0" fontId="37" fillId="20" borderId="30" xfId="3" applyFont="1" applyFill="1" applyBorder="1" applyAlignment="1">
      <alignment horizontal="center" vertical="center"/>
    </xf>
    <xf numFmtId="0" fontId="37" fillId="20" borderId="31" xfId="3" applyFont="1" applyFill="1" applyBorder="1" applyAlignment="1">
      <alignment horizontal="center" vertical="center"/>
    </xf>
    <xf numFmtId="0" fontId="37" fillId="20" borderId="32" xfId="3" applyFont="1" applyFill="1" applyBorder="1" applyAlignment="1">
      <alignment horizontal="center" vertical="center"/>
    </xf>
    <xf numFmtId="0" fontId="37" fillId="0" borderId="30" xfId="3" applyFont="1" applyBorder="1" applyAlignment="1">
      <alignment horizontal="center" vertical="center" wrapText="1"/>
    </xf>
    <xf numFmtId="0" fontId="37" fillId="0" borderId="31" xfId="3" applyFont="1" applyBorder="1" applyAlignment="1">
      <alignment horizontal="center" vertical="center" wrapText="1"/>
    </xf>
    <xf numFmtId="0" fontId="37" fillId="0" borderId="32" xfId="3" applyFont="1" applyBorder="1" applyAlignment="1">
      <alignment horizontal="center" vertical="center" wrapText="1"/>
    </xf>
    <xf numFmtId="9" fontId="37" fillId="0" borderId="36" xfId="3" applyNumberFormat="1" applyFont="1" applyBorder="1" applyAlignment="1">
      <alignment horizontal="center" vertical="center"/>
    </xf>
    <xf numFmtId="9" fontId="37" fillId="0" borderId="44" xfId="3" applyNumberFormat="1" applyFont="1" applyBorder="1" applyAlignment="1">
      <alignment horizontal="center" vertical="center"/>
    </xf>
    <xf numFmtId="0" fontId="70" fillId="0" borderId="30" xfId="23" applyFont="1" applyBorder="1" applyAlignment="1">
      <alignment horizontal="center" vertical="center" wrapText="1"/>
    </xf>
    <xf numFmtId="0" fontId="70" fillId="0" borderId="32" xfId="2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36" fillId="0" borderId="30" xfId="3" applyFont="1" applyBorder="1" applyAlignment="1">
      <alignment horizontal="center" vertical="center" wrapText="1"/>
    </xf>
    <xf numFmtId="0" fontId="36" fillId="0" borderId="32" xfId="3" applyFont="1" applyBorder="1" applyAlignment="1">
      <alignment horizontal="center" vertical="center" wrapText="1"/>
    </xf>
    <xf numFmtId="0" fontId="37" fillId="0" borderId="30" xfId="3" applyFont="1" applyBorder="1" applyAlignment="1">
      <alignment horizontal="left" vertical="center"/>
    </xf>
    <xf numFmtId="0" fontId="37" fillId="0" borderId="31" xfId="3" applyFont="1" applyBorder="1" applyAlignment="1">
      <alignment horizontal="left" vertical="center"/>
    </xf>
    <xf numFmtId="0" fontId="37" fillId="0" borderId="32" xfId="3" applyFont="1" applyBorder="1" applyAlignment="1">
      <alignment horizontal="left" vertical="center"/>
    </xf>
    <xf numFmtId="0" fontId="49" fillId="20" borderId="54" xfId="3" applyFont="1" applyFill="1" applyBorder="1" applyAlignment="1">
      <alignment horizontal="center" vertical="center" wrapText="1"/>
    </xf>
    <xf numFmtId="0" fontId="49" fillId="20" borderId="53" xfId="3" applyFont="1" applyFill="1" applyBorder="1" applyAlignment="1">
      <alignment horizontal="center" vertical="center" wrapText="1"/>
    </xf>
    <xf numFmtId="0" fontId="37" fillId="0" borderId="51" xfId="3" applyFont="1" applyBorder="1" applyAlignment="1">
      <alignment horizontal="center" vertical="center"/>
    </xf>
    <xf numFmtId="0" fontId="51" fillId="0" borderId="30" xfId="3" applyFont="1" applyBorder="1" applyAlignment="1">
      <alignment horizontal="center" vertical="center" wrapText="1"/>
    </xf>
    <xf numFmtId="0" fontId="51" fillId="0" borderId="32" xfId="3" applyFont="1" applyBorder="1" applyAlignment="1">
      <alignment horizontal="center" vertical="center" wrapText="1"/>
    </xf>
    <xf numFmtId="0" fontId="36" fillId="0" borderId="31" xfId="3" applyFont="1" applyBorder="1" applyAlignment="1">
      <alignment horizontal="center" vertical="center"/>
    </xf>
    <xf numFmtId="0" fontId="36" fillId="0" borderId="48" xfId="3" applyFont="1" applyBorder="1" applyAlignment="1">
      <alignment horizontal="left" vertical="center" wrapText="1"/>
    </xf>
    <xf numFmtId="0" fontId="36" fillId="0" borderId="50" xfId="3" applyFont="1" applyBorder="1" applyAlignment="1">
      <alignment horizontal="left" vertical="center" wrapText="1"/>
    </xf>
    <xf numFmtId="0" fontId="49" fillId="20" borderId="48" xfId="3" applyFont="1" applyFill="1" applyBorder="1" applyAlignment="1">
      <alignment horizontal="center" vertical="center" wrapText="1"/>
    </xf>
    <xf numFmtId="0" fontId="49" fillId="20" borderId="50" xfId="3" applyFont="1" applyFill="1" applyBorder="1" applyAlignment="1">
      <alignment horizontal="center" vertical="center" wrapText="1"/>
    </xf>
    <xf numFmtId="0" fontId="49" fillId="20" borderId="48" xfId="0" applyFont="1" applyFill="1" applyBorder="1" applyAlignment="1">
      <alignment horizontal="center" vertical="center" wrapText="1"/>
    </xf>
    <xf numFmtId="0" fontId="49" fillId="20" borderId="50" xfId="0" applyFont="1" applyFill="1" applyBorder="1" applyAlignment="1">
      <alignment horizontal="center" vertical="center" wrapText="1"/>
    </xf>
    <xf numFmtId="43" fontId="36" fillId="0" borderId="47" xfId="18" applyFont="1" applyBorder="1" applyAlignment="1">
      <alignment horizontal="center"/>
    </xf>
    <xf numFmtId="0" fontId="47" fillId="0" borderId="48" xfId="3" applyFont="1" applyBorder="1" applyAlignment="1">
      <alignment horizontal="left" vertical="center" wrapText="1"/>
    </xf>
    <xf numFmtId="0" fontId="47" fillId="0" borderId="50" xfId="3" applyFont="1" applyBorder="1" applyAlignment="1">
      <alignment horizontal="left" vertical="center" wrapText="1"/>
    </xf>
    <xf numFmtId="43" fontId="36" fillId="0" borderId="48" xfId="18" applyFont="1" applyBorder="1" applyAlignment="1">
      <alignment horizontal="center"/>
    </xf>
    <xf numFmtId="43" fontId="36" fillId="0" borderId="50" xfId="18" applyFont="1" applyBorder="1" applyAlignment="1">
      <alignment horizontal="center"/>
    </xf>
    <xf numFmtId="0" fontId="35" fillId="0" borderId="48" xfId="38" applyFill="1" applyBorder="1" applyAlignment="1">
      <alignment horizontal="center" vertical="center" wrapText="1"/>
    </xf>
    <xf numFmtId="173" fontId="49" fillId="20" borderId="48" xfId="3" applyNumberFormat="1" applyFont="1" applyFill="1" applyBorder="1" applyAlignment="1">
      <alignment horizontal="center" vertical="center" wrapText="1"/>
    </xf>
    <xf numFmtId="173" fontId="49" fillId="20" borderId="50" xfId="3" applyNumberFormat="1" applyFont="1" applyFill="1" applyBorder="1" applyAlignment="1">
      <alignment horizontal="center" vertical="center" wrapText="1"/>
    </xf>
    <xf numFmtId="9" fontId="30" fillId="0" borderId="48" xfId="1" applyFont="1" applyBorder="1" applyAlignment="1">
      <alignment horizontal="center" vertical="center"/>
    </xf>
    <xf numFmtId="9" fontId="30" fillId="0" borderId="50" xfId="1" applyFont="1" applyBorder="1" applyAlignment="1">
      <alignment horizontal="center" vertical="center"/>
    </xf>
    <xf numFmtId="0" fontId="30" fillId="0" borderId="48" xfId="3" applyFont="1" applyBorder="1" applyAlignment="1">
      <alignment horizontal="center" vertical="center"/>
    </xf>
    <xf numFmtId="0" fontId="30" fillId="0" borderId="50" xfId="3" applyFont="1" applyBorder="1" applyAlignment="1">
      <alignment horizontal="center" vertical="center"/>
    </xf>
    <xf numFmtId="0" fontId="42" fillId="0" borderId="30" xfId="23" applyFont="1" applyBorder="1" applyAlignment="1">
      <alignment horizontal="center" vertical="center" wrapText="1"/>
    </xf>
    <xf numFmtId="0" fontId="42" fillId="0" borderId="32" xfId="23" applyFont="1" applyBorder="1" applyAlignment="1">
      <alignment horizontal="center" vertical="center" wrapText="1"/>
    </xf>
    <xf numFmtId="0" fontId="48" fillId="0" borderId="50" xfId="3" applyFont="1" applyBorder="1" applyAlignment="1">
      <alignment horizontal="center" vertical="center" wrapText="1"/>
    </xf>
    <xf numFmtId="0" fontId="36" fillId="0" borderId="48" xfId="23" applyFont="1" applyBorder="1" applyAlignment="1">
      <alignment horizontal="center" vertical="center" wrapText="1"/>
    </xf>
    <xf numFmtId="0" fontId="36" fillId="0" borderId="50" xfId="23" applyFont="1" applyBorder="1" applyAlignment="1">
      <alignment horizontal="center" vertical="center" wrapText="1"/>
    </xf>
    <xf numFmtId="0" fontId="36" fillId="0" borderId="48" xfId="23" applyFont="1" applyBorder="1" applyAlignment="1">
      <alignment horizontal="left" vertical="center" wrapText="1"/>
    </xf>
    <xf numFmtId="0" fontId="36" fillId="0" borderId="50" xfId="23" applyFont="1" applyBorder="1" applyAlignment="1">
      <alignment horizontal="left" vertical="center" wrapText="1"/>
    </xf>
    <xf numFmtId="0" fontId="29" fillId="0" borderId="2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3" xfId="2" applyFont="1" applyBorder="1" applyAlignment="1">
      <alignment horizontal="center" vertical="center" wrapText="1"/>
    </xf>
    <xf numFmtId="0" fontId="29" fillId="0" borderId="11" xfId="2" applyFont="1" applyAlignment="1">
      <alignment horizontal="center" vertical="center" wrapText="1"/>
    </xf>
    <xf numFmtId="0" fontId="29" fillId="0" borderId="41" xfId="2" applyFont="1" applyBorder="1" applyAlignment="1">
      <alignment horizontal="center" vertical="center" wrapText="1"/>
    </xf>
    <xf numFmtId="0" fontId="29" fillId="0" borderId="36" xfId="2" applyFont="1" applyBorder="1" applyAlignment="1">
      <alignment horizontal="center" vertical="center" wrapText="1"/>
    </xf>
    <xf numFmtId="0" fontId="29" fillId="0" borderId="45" xfId="2" applyFont="1" applyBorder="1" applyAlignment="1">
      <alignment horizontal="center" vertical="center" wrapText="1"/>
    </xf>
    <xf numFmtId="0" fontId="29" fillId="0" borderId="44" xfId="2" applyFont="1" applyBorder="1" applyAlignment="1">
      <alignment horizontal="center" vertical="center" wrapText="1"/>
    </xf>
    <xf numFmtId="43" fontId="42" fillId="0" borderId="47" xfId="18" applyFont="1" applyBorder="1" applyAlignment="1">
      <alignment horizontal="center"/>
    </xf>
    <xf numFmtId="0" fontId="42" fillId="0" borderId="48" xfId="3" applyFont="1" applyBorder="1" applyAlignment="1">
      <alignment horizontal="center" vertical="center"/>
    </xf>
    <xf numFmtId="0" fontId="42" fillId="0" borderId="50" xfId="3" applyFont="1" applyBorder="1" applyAlignment="1">
      <alignment horizontal="center" vertical="center"/>
    </xf>
    <xf numFmtId="0" fontId="42" fillId="0" borderId="47" xfId="0" applyFont="1" applyBorder="1" applyAlignment="1">
      <alignment horizontal="center"/>
    </xf>
    <xf numFmtId="0" fontId="42" fillId="0" borderId="47" xfId="3" applyFont="1" applyBorder="1" applyAlignment="1">
      <alignment horizontal="center" vertical="center"/>
    </xf>
    <xf numFmtId="0" fontId="42" fillId="0" borderId="48" xfId="3" applyFont="1" applyBorder="1" applyAlignment="1">
      <alignment horizontal="left" vertical="center" wrapText="1"/>
    </xf>
    <xf numFmtId="0" fontId="42" fillId="0" borderId="50" xfId="3" applyFont="1" applyBorder="1" applyAlignment="1">
      <alignment horizontal="left" vertical="center" wrapText="1"/>
    </xf>
    <xf numFmtId="0" fontId="42" fillId="0" borderId="48" xfId="3" applyFont="1" applyBorder="1" applyAlignment="1">
      <alignment horizontal="center" vertical="center" wrapText="1"/>
    </xf>
    <xf numFmtId="0" fontId="42" fillId="0" borderId="50" xfId="3" applyFont="1" applyBorder="1" applyAlignment="1">
      <alignment horizontal="center" vertical="center" wrapText="1"/>
    </xf>
    <xf numFmtId="0" fontId="73" fillId="0" borderId="48" xfId="23" applyFont="1" applyBorder="1" applyAlignment="1">
      <alignment horizontal="left" vertical="center" wrapText="1"/>
    </xf>
    <xf numFmtId="0" fontId="73" fillId="0" borderId="50" xfId="23" applyFont="1" applyBorder="1" applyAlignment="1">
      <alignment horizontal="left" vertical="center" wrapText="1"/>
    </xf>
    <xf numFmtId="0" fontId="42" fillId="0" borderId="48" xfId="23" applyFont="1" applyBorder="1" applyAlignment="1">
      <alignment horizontal="left" vertical="center" wrapText="1"/>
    </xf>
    <xf numFmtId="0" fontId="42" fillId="0" borderId="50" xfId="23" applyFont="1" applyBorder="1" applyAlignment="1">
      <alignment horizontal="left" vertical="center" wrapText="1"/>
    </xf>
    <xf numFmtId="0" fontId="70" fillId="0" borderId="30" xfId="23" applyFont="1" applyBorder="1" applyAlignment="1">
      <alignment horizontal="left" vertical="center" wrapText="1"/>
    </xf>
    <xf numFmtId="0" fontId="70" fillId="0" borderId="32" xfId="23" applyFont="1" applyBorder="1" applyAlignment="1">
      <alignment horizontal="left" vertical="center" wrapText="1"/>
    </xf>
    <xf numFmtId="0" fontId="66" fillId="0" borderId="51" xfId="2" applyFont="1" applyBorder="1" applyAlignment="1">
      <alignment horizontal="left" vertical="center" wrapText="1"/>
    </xf>
    <xf numFmtId="9" fontId="28" fillId="0" borderId="48" xfId="1" applyFont="1" applyBorder="1" applyAlignment="1">
      <alignment horizontal="center" vertical="center"/>
    </xf>
    <xf numFmtId="9" fontId="28" fillId="0" borderId="50" xfId="1" applyFont="1" applyBorder="1" applyAlignment="1">
      <alignment horizontal="center" vertical="center"/>
    </xf>
    <xf numFmtId="0" fontId="73" fillId="0" borderId="30" xfId="23" applyFont="1" applyBorder="1" applyAlignment="1">
      <alignment horizontal="left" vertical="center" wrapText="1"/>
    </xf>
    <xf numFmtId="0" fontId="73" fillId="0" borderId="32" xfId="23" applyFont="1" applyBorder="1" applyAlignment="1">
      <alignment horizontal="left" vertical="center" wrapText="1"/>
    </xf>
    <xf numFmtId="0" fontId="29" fillId="20" borderId="43" xfId="2" applyFont="1" applyFill="1" applyBorder="1" applyAlignment="1">
      <alignment horizontal="center" vertical="center" wrapText="1"/>
    </xf>
    <xf numFmtId="0" fontId="34" fillId="0" borderId="22" xfId="20" applyFont="1" applyBorder="1" applyAlignment="1">
      <alignment horizontal="center" vertical="center" wrapText="1"/>
    </xf>
    <xf numFmtId="0" fontId="34" fillId="0" borderId="12" xfId="20" applyFont="1" applyBorder="1" applyAlignment="1">
      <alignment horizontal="center" vertical="center" wrapText="1"/>
    </xf>
    <xf numFmtId="0" fontId="34" fillId="0" borderId="23" xfId="20" applyFont="1" applyBorder="1" applyAlignment="1">
      <alignment horizontal="center" vertical="center" wrapText="1"/>
    </xf>
    <xf numFmtId="0" fontId="63" fillId="16" borderId="47" xfId="20" applyFont="1" applyFill="1" applyBorder="1" applyAlignment="1">
      <alignment horizontal="center" vertical="center" wrapText="1"/>
    </xf>
    <xf numFmtId="0" fontId="34" fillId="0" borderId="12" xfId="20" applyFont="1" applyBorder="1" applyAlignment="1">
      <alignment horizontal="left" vertical="center" wrapText="1"/>
    </xf>
    <xf numFmtId="0" fontId="63" fillId="16" borderId="22" xfId="20" applyFont="1" applyFill="1" applyBorder="1" applyAlignment="1">
      <alignment horizontal="center" vertical="center" wrapText="1"/>
    </xf>
    <xf numFmtId="0" fontId="63" fillId="16" borderId="12" xfId="20" applyFont="1" applyFill="1" applyBorder="1" applyAlignment="1">
      <alignment horizontal="center" vertical="center" wrapText="1"/>
    </xf>
    <xf numFmtId="0" fontId="63" fillId="16" borderId="23" xfId="20" applyFont="1" applyFill="1" applyBorder="1" applyAlignment="1">
      <alignment horizontal="center" vertical="center" wrapText="1"/>
    </xf>
    <xf numFmtId="0" fontId="62" fillId="0" borderId="22" xfId="20" applyFont="1" applyBorder="1" applyAlignment="1">
      <alignment horizontal="center" vertical="center" wrapText="1"/>
    </xf>
    <xf numFmtId="0" fontId="62" fillId="0" borderId="23" xfId="20" applyFont="1" applyBorder="1" applyAlignment="1">
      <alignment horizontal="center" vertical="center" wrapText="1"/>
    </xf>
    <xf numFmtId="0" fontId="62" fillId="0" borderId="12" xfId="20" applyFont="1" applyBorder="1" applyAlignment="1">
      <alignment horizontal="center" vertical="center" wrapText="1"/>
    </xf>
    <xf numFmtId="0" fontId="63" fillId="16" borderId="7" xfId="20" applyFont="1" applyFill="1" applyBorder="1" applyAlignment="1">
      <alignment horizontal="center" vertical="center" wrapText="1"/>
    </xf>
    <xf numFmtId="0" fontId="63" fillId="16" borderId="8" xfId="20" applyFont="1" applyFill="1" applyBorder="1" applyAlignment="1">
      <alignment horizontal="center" vertical="center" wrapText="1"/>
    </xf>
    <xf numFmtId="0" fontId="34" fillId="0" borderId="24" xfId="20" applyFont="1" applyBorder="1" applyAlignment="1">
      <alignment horizontal="center" vertical="center" wrapText="1"/>
    </xf>
    <xf numFmtId="0" fontId="34" fillId="0" borderId="25" xfId="20" applyFont="1" applyBorder="1" applyAlignment="1">
      <alignment horizontal="center" vertical="center" wrapText="1"/>
    </xf>
    <xf numFmtId="1" fontId="62" fillId="0" borderId="22" xfId="1" applyNumberFormat="1" applyFont="1" applyBorder="1" applyAlignment="1">
      <alignment horizontal="center" vertical="center" shrinkToFit="1"/>
    </xf>
    <xf numFmtId="1" fontId="62" fillId="0" borderId="12" xfId="1" applyNumberFormat="1" applyFont="1" applyBorder="1" applyAlignment="1">
      <alignment horizontal="center" vertical="center" shrinkToFit="1"/>
    </xf>
    <xf numFmtId="1" fontId="62" fillId="0" borderId="23" xfId="1" applyNumberFormat="1" applyFont="1" applyBorder="1" applyAlignment="1">
      <alignment horizontal="center" vertical="center" shrinkToFit="1"/>
    </xf>
    <xf numFmtId="0" fontId="63" fillId="16" borderId="5" xfId="20" applyFont="1" applyFill="1" applyBorder="1" applyAlignment="1">
      <alignment horizontal="center" vertical="center" wrapText="1"/>
    </xf>
    <xf numFmtId="0" fontId="63" fillId="16" borderId="25" xfId="20" applyFont="1" applyFill="1" applyBorder="1" applyAlignment="1">
      <alignment horizontal="center" vertical="center" wrapText="1"/>
    </xf>
    <xf numFmtId="0" fontId="63" fillId="16" borderId="26" xfId="20" applyFont="1" applyFill="1" applyBorder="1" applyAlignment="1">
      <alignment horizontal="center" vertical="center" wrapText="1"/>
    </xf>
    <xf numFmtId="0" fontId="63" fillId="16" borderId="24" xfId="20" applyFont="1" applyFill="1" applyBorder="1" applyAlignment="1">
      <alignment horizontal="center" vertical="center" wrapText="1"/>
    </xf>
    <xf numFmtId="0" fontId="34" fillId="0" borderId="22" xfId="20" applyFont="1" applyBorder="1" applyAlignment="1">
      <alignment horizontal="left" vertical="center" wrapText="1"/>
    </xf>
    <xf numFmtId="0" fontId="34" fillId="0" borderId="23" xfId="20" applyFont="1" applyBorder="1" applyAlignment="1">
      <alignment horizontal="left" vertical="center" wrapText="1"/>
    </xf>
    <xf numFmtId="0" fontId="62" fillId="0" borderId="5" xfId="20" applyFont="1" applyBorder="1" applyAlignment="1">
      <alignment horizontal="center" vertical="center" wrapText="1"/>
    </xf>
    <xf numFmtId="0" fontId="62" fillId="0" borderId="7" xfId="20" applyFont="1" applyBorder="1" applyAlignment="1">
      <alignment horizontal="center" vertical="center" wrapText="1"/>
    </xf>
    <xf numFmtId="0" fontId="62" fillId="0" borderId="8" xfId="20" applyFont="1" applyBorder="1" applyAlignment="1">
      <alignment horizontal="center" vertical="center" wrapText="1"/>
    </xf>
    <xf numFmtId="0" fontId="62" fillId="0" borderId="6" xfId="20" applyFont="1" applyBorder="1" applyAlignment="1">
      <alignment horizontal="center" vertical="center" wrapText="1"/>
    </xf>
    <xf numFmtId="0" fontId="62" fillId="0" borderId="11" xfId="20" applyFont="1" applyAlignment="1">
      <alignment horizontal="center" vertical="center" wrapText="1"/>
    </xf>
    <xf numFmtId="0" fontId="62" fillId="0" borderId="13" xfId="20" applyFont="1" applyBorder="1" applyAlignment="1">
      <alignment horizontal="center" vertical="center" wrapText="1"/>
    </xf>
    <xf numFmtId="0" fontId="62" fillId="0" borderId="26" xfId="20" applyFont="1" applyBorder="1" applyAlignment="1">
      <alignment horizontal="center" vertical="center" wrapText="1"/>
    </xf>
    <xf numFmtId="0" fontId="62" fillId="0" borderId="24" xfId="20" applyFont="1" applyBorder="1" applyAlignment="1">
      <alignment horizontal="center" vertical="center" wrapText="1"/>
    </xf>
    <xf numFmtId="0" fontId="62" fillId="0" borderId="25" xfId="20" applyFont="1" applyBorder="1" applyAlignment="1">
      <alignment horizontal="center" vertical="center" wrapText="1"/>
    </xf>
    <xf numFmtId="0" fontId="63" fillId="0" borderId="5" xfId="20" applyFont="1" applyBorder="1" applyAlignment="1">
      <alignment horizontal="center" vertical="center" wrapText="1"/>
    </xf>
    <xf numFmtId="0" fontId="63" fillId="0" borderId="7" xfId="20" applyFont="1" applyBorder="1" applyAlignment="1">
      <alignment horizontal="center" vertical="center" wrapText="1"/>
    </xf>
    <xf numFmtId="0" fontId="63" fillId="0" borderId="26" xfId="20" applyFont="1" applyBorder="1" applyAlignment="1">
      <alignment horizontal="center" vertical="center" wrapText="1"/>
    </xf>
    <xf numFmtId="0" fontId="63" fillId="0" borderId="24" xfId="20" applyFont="1" applyBorder="1" applyAlignment="1">
      <alignment horizontal="center" vertical="center" wrapText="1"/>
    </xf>
    <xf numFmtId="9" fontId="62" fillId="0" borderId="22" xfId="1" applyFont="1" applyBorder="1" applyAlignment="1">
      <alignment horizontal="center" vertical="center" shrinkToFit="1"/>
    </xf>
    <xf numFmtId="9" fontId="62" fillId="0" borderId="12" xfId="1" applyFont="1" applyBorder="1" applyAlignment="1">
      <alignment horizontal="center" vertical="center" shrinkToFit="1"/>
    </xf>
    <xf numFmtId="9" fontId="62" fillId="0" borderId="23" xfId="1" applyFont="1" applyBorder="1" applyAlignment="1">
      <alignment horizontal="center" vertical="center" shrinkToFit="1"/>
    </xf>
    <xf numFmtId="0" fontId="67" fillId="0" borderId="22" xfId="20" applyFont="1" applyBorder="1" applyAlignment="1">
      <alignment horizontal="center" vertical="center" wrapText="1"/>
    </xf>
    <xf numFmtId="0" fontId="67" fillId="0" borderId="23" xfId="20" applyFont="1" applyBorder="1" applyAlignment="1">
      <alignment horizontal="center" vertical="center" wrapText="1"/>
    </xf>
    <xf numFmtId="9" fontId="34" fillId="0" borderId="22" xfId="20" applyNumberFormat="1" applyFont="1" applyBorder="1" applyAlignment="1">
      <alignment horizontal="center" vertical="center" wrapText="1"/>
    </xf>
    <xf numFmtId="1" fontId="34" fillId="19" borderId="22" xfId="1" applyNumberFormat="1" applyFont="1" applyFill="1" applyBorder="1" applyAlignment="1">
      <alignment horizontal="center" vertical="center" shrinkToFit="1"/>
    </xf>
    <xf numFmtId="1" fontId="34" fillId="19" borderId="12" xfId="1" applyNumberFormat="1" applyFont="1" applyFill="1" applyBorder="1" applyAlignment="1">
      <alignment horizontal="center" vertical="center" shrinkToFit="1"/>
    </xf>
    <xf numFmtId="1" fontId="34" fillId="19" borderId="23" xfId="1" applyNumberFormat="1" applyFont="1" applyFill="1" applyBorder="1" applyAlignment="1">
      <alignment horizontal="center" vertical="center" shrinkToFit="1"/>
    </xf>
    <xf numFmtId="1" fontId="62" fillId="19" borderId="22" xfId="1" applyNumberFormat="1" applyFont="1" applyFill="1" applyBorder="1" applyAlignment="1">
      <alignment horizontal="center" vertical="center" shrinkToFit="1"/>
    </xf>
    <xf numFmtId="1" fontId="62" fillId="19" borderId="12" xfId="1" applyNumberFormat="1" applyFont="1" applyFill="1" applyBorder="1" applyAlignment="1">
      <alignment horizontal="center" vertical="center" shrinkToFit="1"/>
    </xf>
    <xf numFmtId="1" fontId="62" fillId="19" borderId="23" xfId="1" applyNumberFormat="1" applyFont="1" applyFill="1" applyBorder="1" applyAlignment="1">
      <alignment horizontal="center" vertical="center" shrinkToFit="1"/>
    </xf>
    <xf numFmtId="0" fontId="34" fillId="19" borderId="22" xfId="20" applyFont="1" applyFill="1" applyBorder="1" applyAlignment="1">
      <alignment horizontal="center" vertical="center" wrapText="1"/>
    </xf>
    <xf numFmtId="0" fontId="34" fillId="19" borderId="23" xfId="20" applyFont="1" applyFill="1" applyBorder="1" applyAlignment="1">
      <alignment horizontal="center" vertical="center" wrapText="1"/>
    </xf>
    <xf numFmtId="0" fontId="29" fillId="20" borderId="27" xfId="2" applyFont="1" applyFill="1" applyBorder="1" applyAlignment="1">
      <alignment horizontal="center" vertical="center" wrapText="1"/>
    </xf>
    <xf numFmtId="0" fontId="29" fillId="20" borderId="33" xfId="2" applyFont="1" applyFill="1" applyBorder="1" applyAlignment="1">
      <alignment horizontal="center" vertical="center" wrapText="1"/>
    </xf>
    <xf numFmtId="0" fontId="29" fillId="20" borderId="36" xfId="2" applyFont="1" applyFill="1" applyBorder="1" applyAlignment="1">
      <alignment horizontal="center" vertical="center" wrapText="1"/>
    </xf>
    <xf numFmtId="9" fontId="62" fillId="19" borderId="22" xfId="1" applyFont="1" applyFill="1" applyBorder="1" applyAlignment="1">
      <alignment horizontal="center" vertical="center" shrinkToFit="1"/>
    </xf>
    <xf numFmtId="9" fontId="62" fillId="19" borderId="12" xfId="1" applyFont="1" applyFill="1" applyBorder="1" applyAlignment="1">
      <alignment horizontal="center" vertical="center" shrinkToFit="1"/>
    </xf>
    <xf numFmtId="9" fontId="62" fillId="19" borderId="23" xfId="1" applyFont="1" applyFill="1" applyBorder="1" applyAlignment="1">
      <alignment horizontal="center" vertical="center" shrinkToFit="1"/>
    </xf>
    <xf numFmtId="0" fontId="63" fillId="16" borderId="13" xfId="20" applyFont="1" applyFill="1" applyBorder="1" applyAlignment="1">
      <alignment horizontal="center" vertical="center" wrapText="1"/>
    </xf>
    <xf numFmtId="0" fontId="34" fillId="0" borderId="47" xfId="20" applyFont="1" applyBorder="1" applyAlignment="1">
      <alignment horizontal="left" vertical="center" wrapText="1"/>
    </xf>
    <xf numFmtId="0" fontId="34" fillId="0" borderId="26" xfId="20" applyFont="1" applyBorder="1" applyAlignment="1">
      <alignment horizontal="left" vertical="center" wrapText="1"/>
    </xf>
    <xf numFmtId="0" fontId="34" fillId="0" borderId="24" xfId="20" applyFont="1" applyBorder="1" applyAlignment="1">
      <alignment horizontal="left" vertical="center" wrapText="1"/>
    </xf>
    <xf numFmtId="0" fontId="34" fillId="0" borderId="25" xfId="20" applyFont="1" applyBorder="1" applyAlignment="1">
      <alignment horizontal="left" vertical="center" wrapText="1"/>
    </xf>
    <xf numFmtId="2" fontId="34" fillId="0" borderId="22" xfId="20" applyNumberFormat="1" applyFont="1" applyBorder="1" applyAlignment="1">
      <alignment horizontal="center" vertical="center" wrapText="1"/>
    </xf>
    <xf numFmtId="2" fontId="34" fillId="0" borderId="12" xfId="20" applyNumberFormat="1" applyFont="1" applyBorder="1" applyAlignment="1">
      <alignment horizontal="center" vertical="center" wrapText="1"/>
    </xf>
    <xf numFmtId="0" fontId="29" fillId="0" borderId="11" xfId="0" applyFont="1" applyBorder="1" applyAlignment="1">
      <alignment horizontal="center" vertical="center" wrapText="1"/>
    </xf>
    <xf numFmtId="0" fontId="53" fillId="0" borderId="30" xfId="0" applyFont="1" applyBorder="1" applyAlignment="1">
      <alignment horizontal="left" vertical="center" wrapText="1"/>
    </xf>
    <xf numFmtId="0" fontId="53" fillId="0" borderId="31" xfId="0" applyFont="1" applyBorder="1" applyAlignment="1">
      <alignment horizontal="left" vertical="center" wrapText="1"/>
    </xf>
    <xf numFmtId="0" fontId="53" fillId="0" borderId="32" xfId="0" applyFont="1" applyBorder="1" applyAlignment="1">
      <alignment horizontal="left" vertical="center" wrapText="1"/>
    </xf>
    <xf numFmtId="0" fontId="29" fillId="16" borderId="51" xfId="2" applyFont="1" applyFill="1" applyBorder="1" applyAlignment="1">
      <alignment horizontal="left" vertical="center" wrapText="1"/>
    </xf>
    <xf numFmtId="0" fontId="29" fillId="16" borderId="51" xfId="2" applyFont="1" applyFill="1" applyBorder="1" applyAlignment="1">
      <alignment horizontal="center" vertical="center" wrapText="1"/>
    </xf>
    <xf numFmtId="0" fontId="29" fillId="0" borderId="30" xfId="2" applyFont="1" applyBorder="1" applyAlignment="1">
      <alignment horizontal="center" vertical="center"/>
    </xf>
    <xf numFmtId="0" fontId="29" fillId="0" borderId="31" xfId="2" applyFont="1" applyBorder="1" applyAlignment="1">
      <alignment horizontal="center" vertical="center"/>
    </xf>
    <xf numFmtId="0" fontId="29" fillId="0" borderId="32" xfId="2" applyFont="1" applyBorder="1" applyAlignment="1">
      <alignment horizontal="center" vertical="center"/>
    </xf>
    <xf numFmtId="1" fontId="53" fillId="0" borderId="30" xfId="0" applyNumberFormat="1" applyFont="1" applyBorder="1" applyAlignment="1">
      <alignment horizontal="center" vertical="center" wrapText="1"/>
    </xf>
    <xf numFmtId="1" fontId="53" fillId="0" borderId="32" xfId="0" applyNumberFormat="1" applyFont="1" applyBorder="1" applyAlignment="1">
      <alignment horizontal="center" vertical="center" wrapText="1"/>
    </xf>
    <xf numFmtId="0" fontId="29" fillId="20" borderId="62" xfId="2" applyFont="1" applyFill="1" applyBorder="1" applyAlignment="1">
      <alignment horizontal="center" vertical="center" wrapText="1"/>
    </xf>
    <xf numFmtId="0" fontId="29" fillId="20" borderId="63" xfId="2" applyFont="1" applyFill="1" applyBorder="1" applyAlignment="1">
      <alignment horizontal="center" vertical="center" wrapText="1"/>
    </xf>
    <xf numFmtId="0" fontId="29" fillId="20" borderId="64" xfId="2" applyFont="1" applyFill="1" applyBorder="1" applyAlignment="1">
      <alignment horizontal="center" vertical="center" wrapText="1"/>
    </xf>
    <xf numFmtId="0" fontId="29" fillId="20" borderId="34" xfId="2" applyFont="1" applyFill="1" applyBorder="1" applyAlignment="1">
      <alignment horizontal="center" vertical="center" wrapText="1"/>
    </xf>
    <xf numFmtId="0" fontId="29" fillId="20" borderId="38" xfId="2" applyFont="1" applyFill="1" applyBorder="1" applyAlignment="1">
      <alignment horizontal="center" vertical="center" wrapText="1"/>
    </xf>
    <xf numFmtId="0" fontId="29" fillId="20" borderId="86" xfId="2" applyFont="1" applyFill="1" applyBorder="1" applyAlignment="1">
      <alignment horizontal="center" vertical="center" wrapText="1"/>
    </xf>
    <xf numFmtId="0" fontId="29" fillId="20" borderId="87" xfId="2" applyFont="1" applyFill="1" applyBorder="1" applyAlignment="1">
      <alignment horizontal="center" vertical="center" wrapText="1"/>
    </xf>
    <xf numFmtId="0" fontId="29" fillId="0" borderId="47" xfId="2" applyFont="1" applyBorder="1" applyAlignment="1">
      <alignment horizontal="center" vertical="center" wrapText="1"/>
    </xf>
    <xf numFmtId="0" fontId="29" fillId="20" borderId="80" xfId="2" applyFont="1" applyFill="1" applyBorder="1" applyAlignment="1">
      <alignment horizontal="center" vertical="center" wrapText="1"/>
    </xf>
    <xf numFmtId="0" fontId="29" fillId="20" borderId="37" xfId="2" applyFont="1" applyFill="1" applyBorder="1" applyAlignment="1">
      <alignment horizontal="center" vertical="center" wrapText="1"/>
    </xf>
    <xf numFmtId="0" fontId="29" fillId="16" borderId="30" xfId="2" applyFont="1" applyFill="1" applyBorder="1" applyAlignment="1">
      <alignment horizontal="center" vertical="center" wrapText="1"/>
    </xf>
    <xf numFmtId="0" fontId="29" fillId="16" borderId="31" xfId="2" applyFont="1" applyFill="1" applyBorder="1" applyAlignment="1">
      <alignment horizontal="center" vertical="center" wrapText="1"/>
    </xf>
    <xf numFmtId="0" fontId="29" fillId="16" borderId="32" xfId="2" applyFont="1" applyFill="1" applyBorder="1" applyAlignment="1">
      <alignment horizontal="center" vertical="center" wrapText="1"/>
    </xf>
    <xf numFmtId="0" fontId="29" fillId="16" borderId="30" xfId="2" applyFont="1" applyFill="1" applyBorder="1" applyAlignment="1">
      <alignment horizontal="center" vertical="center"/>
    </xf>
    <xf numFmtId="0" fontId="29" fillId="16" borderId="31" xfId="2" applyFont="1" applyFill="1" applyBorder="1" applyAlignment="1">
      <alignment horizontal="center" vertical="center"/>
    </xf>
    <xf numFmtId="0" fontId="29" fillId="16" borderId="32" xfId="2" applyFont="1" applyFill="1" applyBorder="1" applyAlignment="1">
      <alignment horizontal="center" vertical="center"/>
    </xf>
    <xf numFmtId="0" fontId="30" fillId="0" borderId="54" xfId="25" applyNumberFormat="1" applyFont="1" applyFill="1" applyBorder="1" applyAlignment="1">
      <alignment horizontal="center" vertical="center"/>
    </xf>
    <xf numFmtId="0" fontId="30" fillId="0" borderId="96" xfId="25" applyNumberFormat="1" applyFont="1" applyFill="1" applyBorder="1" applyAlignment="1">
      <alignment horizontal="center" vertical="center"/>
    </xf>
    <xf numFmtId="0" fontId="29" fillId="20" borderId="76" xfId="2" applyFont="1" applyFill="1" applyBorder="1" applyAlignment="1">
      <alignment horizontal="center" vertical="center" wrapText="1"/>
    </xf>
    <xf numFmtId="0" fontId="29" fillId="20" borderId="75" xfId="2" applyFont="1" applyFill="1" applyBorder="1" applyAlignment="1">
      <alignment horizontal="center" vertical="center" wrapText="1"/>
    </xf>
    <xf numFmtId="0" fontId="29" fillId="20" borderId="61" xfId="2" applyFont="1" applyFill="1" applyBorder="1" applyAlignment="1">
      <alignment horizontal="center" vertical="center" wrapText="1"/>
    </xf>
    <xf numFmtId="10" fontId="30" fillId="0" borderId="77" xfId="1" applyNumberFormat="1" applyFont="1" applyFill="1" applyBorder="1" applyAlignment="1">
      <alignment horizontal="center" vertical="center"/>
    </xf>
    <xf numFmtId="10" fontId="30" fillId="0" borderId="61" xfId="1" applyNumberFormat="1" applyFont="1" applyFill="1" applyBorder="1" applyAlignment="1">
      <alignment horizontal="center" vertical="center"/>
    </xf>
    <xf numFmtId="10" fontId="30" fillId="0" borderId="73" xfId="1" applyNumberFormat="1" applyFont="1" applyFill="1" applyBorder="1" applyAlignment="1">
      <alignment horizontal="center" vertical="center"/>
    </xf>
    <xf numFmtId="170" fontId="30" fillId="0" borderId="58" xfId="5" applyNumberFormat="1" applyFont="1" applyFill="1" applyBorder="1" applyAlignment="1">
      <alignment horizontal="center" vertical="center"/>
    </xf>
    <xf numFmtId="170" fontId="30" fillId="0" borderId="72" xfId="5" applyNumberFormat="1" applyFont="1" applyFill="1" applyBorder="1" applyAlignment="1">
      <alignment horizontal="center" vertical="center"/>
    </xf>
    <xf numFmtId="170" fontId="30" fillId="0" borderId="75" xfId="5" applyNumberFormat="1" applyFont="1" applyFill="1" applyBorder="1" applyAlignment="1">
      <alignment horizontal="center" vertical="center"/>
    </xf>
    <xf numFmtId="170" fontId="30" fillId="0" borderId="60" xfId="5" applyNumberFormat="1" applyFont="1" applyFill="1" applyBorder="1" applyAlignment="1">
      <alignment horizontal="center" vertical="center"/>
    </xf>
    <xf numFmtId="170" fontId="30" fillId="0" borderId="86" xfId="5" applyNumberFormat="1" applyFont="1" applyFill="1" applyBorder="1" applyAlignment="1">
      <alignment vertical="center"/>
    </xf>
    <xf numFmtId="170" fontId="30" fillId="0" borderId="73" xfId="5" applyNumberFormat="1" applyFont="1" applyFill="1" applyBorder="1" applyAlignment="1">
      <alignment vertical="center"/>
    </xf>
    <xf numFmtId="0" fontId="29" fillId="0" borderId="92" xfId="2" applyFont="1" applyBorder="1" applyAlignment="1">
      <alignment horizontal="center" vertical="center" wrapText="1"/>
    </xf>
    <xf numFmtId="0" fontId="29" fillId="0" borderId="6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3" xfId="2" applyFont="1" applyBorder="1" applyAlignment="1">
      <alignment horizontal="center" vertical="center" wrapText="1"/>
    </xf>
    <xf numFmtId="0" fontId="20" fillId="0" borderId="76" xfId="3" applyFont="1" applyBorder="1" applyAlignment="1">
      <alignment horizontal="center" vertical="center" wrapText="1"/>
    </xf>
    <xf numFmtId="0" fontId="20" fillId="0" borderId="59" xfId="3" applyFont="1" applyBorder="1" applyAlignment="1">
      <alignment horizontal="center" vertical="center" wrapText="1"/>
    </xf>
    <xf numFmtId="0" fontId="20" fillId="0" borderId="88" xfId="3" applyFont="1" applyBorder="1" applyAlignment="1">
      <alignment horizontal="center" vertical="center" wrapText="1"/>
    </xf>
    <xf numFmtId="0" fontId="29" fillId="0" borderId="77" xfId="2" applyFont="1" applyBorder="1" applyAlignment="1">
      <alignment horizontal="center" vertical="center" wrapText="1"/>
    </xf>
    <xf numFmtId="0" fontId="29" fillId="0" borderId="61" xfId="2" applyFont="1" applyBorder="1" applyAlignment="1">
      <alignment horizontal="center" vertical="center" wrapText="1"/>
    </xf>
    <xf numFmtId="0" fontId="29" fillId="0" borderId="87" xfId="2" applyFont="1" applyBorder="1" applyAlignment="1">
      <alignment horizontal="center" vertical="center" wrapText="1"/>
    </xf>
    <xf numFmtId="10" fontId="30" fillId="0" borderId="77" xfId="1" applyNumberFormat="1" applyFont="1" applyBorder="1" applyAlignment="1">
      <alignment horizontal="center" vertical="center"/>
    </xf>
    <xf numFmtId="10" fontId="30" fillId="0" borderId="61" xfId="1" applyNumberFormat="1" applyFont="1" applyBorder="1" applyAlignment="1">
      <alignment horizontal="center" vertical="center"/>
    </xf>
    <xf numFmtId="10" fontId="30" fillId="0" borderId="73" xfId="1" applyNumberFormat="1" applyFont="1" applyBorder="1" applyAlignment="1">
      <alignment horizontal="center" vertical="center"/>
    </xf>
    <xf numFmtId="170" fontId="30" fillId="0" borderId="75" xfId="5" applyNumberFormat="1" applyFont="1" applyBorder="1" applyAlignment="1">
      <alignment horizontal="center" vertical="center"/>
    </xf>
    <xf numFmtId="170" fontId="30" fillId="0" borderId="60" xfId="5" applyNumberFormat="1" applyFont="1" applyBorder="1" applyAlignment="1">
      <alignment horizontal="center" vertical="center"/>
    </xf>
    <xf numFmtId="170" fontId="30" fillId="0" borderId="72" xfId="5" applyNumberFormat="1" applyFont="1" applyBorder="1" applyAlignment="1">
      <alignment horizontal="center" vertical="center"/>
    </xf>
    <xf numFmtId="170" fontId="30" fillId="0" borderId="86" xfId="5" applyNumberFormat="1" applyFont="1" applyBorder="1" applyAlignment="1">
      <alignment horizontal="center" vertical="center"/>
    </xf>
    <xf numFmtId="170" fontId="30" fillId="0" borderId="73" xfId="5" applyNumberFormat="1" applyFont="1" applyBorder="1" applyAlignment="1">
      <alignment horizontal="center" vertical="center"/>
    </xf>
    <xf numFmtId="170" fontId="30" fillId="0" borderId="77" xfId="5" applyNumberFormat="1" applyFont="1" applyBorder="1" applyAlignment="1">
      <alignment horizontal="center" vertical="center"/>
    </xf>
    <xf numFmtId="170" fontId="30" fillId="0" borderId="61" xfId="5" applyNumberFormat="1" applyFont="1" applyBorder="1" applyAlignment="1">
      <alignment horizontal="center" vertical="center"/>
    </xf>
    <xf numFmtId="170" fontId="30" fillId="0" borderId="58" xfId="5" applyNumberFormat="1" applyFont="1" applyBorder="1" applyAlignment="1">
      <alignment horizontal="center" vertical="center"/>
    </xf>
    <xf numFmtId="170" fontId="30" fillId="0" borderId="76" xfId="5" applyNumberFormat="1" applyFont="1" applyBorder="1" applyAlignment="1">
      <alignment horizontal="center" vertical="center"/>
    </xf>
    <xf numFmtId="170" fontId="30" fillId="0" borderId="59" xfId="5" applyNumberFormat="1" applyFont="1" applyBorder="1" applyAlignment="1">
      <alignment horizontal="center" vertical="center"/>
    </xf>
    <xf numFmtId="170" fontId="30" fillId="0" borderId="65" xfId="5" applyNumberFormat="1" applyFont="1" applyBorder="1" applyAlignment="1">
      <alignment horizontal="center" vertical="center"/>
    </xf>
    <xf numFmtId="170" fontId="30" fillId="0" borderId="92" xfId="5" applyNumberFormat="1" applyFont="1" applyBorder="1" applyAlignment="1">
      <alignment horizontal="center" vertical="center"/>
    </xf>
    <xf numFmtId="0" fontId="29" fillId="28" borderId="84" xfId="3" applyFont="1" applyFill="1" applyBorder="1" applyAlignment="1">
      <alignment horizontal="center" vertical="center" wrapText="1"/>
    </xf>
    <xf numFmtId="0" fontId="29" fillId="28" borderId="81" xfId="3" applyFont="1" applyFill="1" applyBorder="1" applyAlignment="1">
      <alignment horizontal="center" vertical="center" wrapText="1"/>
    </xf>
    <xf numFmtId="0" fontId="36" fillId="28" borderId="30" xfId="3" applyFont="1" applyFill="1" applyBorder="1" applyAlignment="1">
      <alignment horizontal="center" vertical="center" wrapText="1"/>
    </xf>
    <xf numFmtId="0" fontId="36" fillId="28" borderId="31" xfId="3" applyFont="1" applyFill="1" applyBorder="1" applyAlignment="1">
      <alignment horizontal="center" vertical="center" wrapText="1"/>
    </xf>
    <xf numFmtId="0" fontId="36" fillId="28" borderId="32" xfId="3" applyFont="1" applyFill="1" applyBorder="1" applyAlignment="1">
      <alignment horizontal="center" vertical="center" wrapText="1"/>
    </xf>
    <xf numFmtId="0" fontId="49" fillId="20" borderId="52" xfId="3" applyFont="1" applyFill="1" applyBorder="1" applyAlignment="1">
      <alignment horizontal="center" vertical="center" wrapText="1"/>
    </xf>
    <xf numFmtId="0" fontId="49" fillId="20" borderId="42" xfId="3" applyFont="1" applyFill="1" applyBorder="1" applyAlignment="1">
      <alignment horizontal="center" vertical="center" wrapText="1"/>
    </xf>
    <xf numFmtId="0" fontId="49" fillId="20" borderId="11" xfId="3" applyFont="1" applyFill="1" applyAlignment="1">
      <alignment horizontal="center" vertical="center" wrapText="1"/>
    </xf>
    <xf numFmtId="0" fontId="49" fillId="20" borderId="45" xfId="3" applyFont="1" applyFill="1" applyBorder="1" applyAlignment="1">
      <alignment horizontal="center" vertical="center" wrapText="1"/>
    </xf>
    <xf numFmtId="0" fontId="49" fillId="20" borderId="36" xfId="3" applyFont="1" applyFill="1" applyBorder="1" applyAlignment="1">
      <alignment horizontal="center" vertical="center" wrapText="1"/>
    </xf>
    <xf numFmtId="0" fontId="49" fillId="28" borderId="58" xfId="3" applyFont="1" applyFill="1" applyBorder="1" applyAlignment="1">
      <alignment horizontal="center" vertical="center" wrapText="1"/>
    </xf>
    <xf numFmtId="0" fontId="49" fillId="28" borderId="72" xfId="3" applyFont="1" applyFill="1" applyBorder="1" applyAlignment="1">
      <alignment horizontal="center" vertical="center" wrapText="1"/>
    </xf>
    <xf numFmtId="0" fontId="49" fillId="28" borderId="60" xfId="3" applyFont="1" applyFill="1" applyBorder="1" applyAlignment="1">
      <alignment horizontal="center" vertical="center" wrapText="1"/>
    </xf>
    <xf numFmtId="0" fontId="29" fillId="28" borderId="47" xfId="3" applyFont="1" applyFill="1" applyBorder="1" applyAlignment="1">
      <alignment horizontal="center" vertical="center" wrapText="1"/>
    </xf>
    <xf numFmtId="0" fontId="49" fillId="28" borderId="30" xfId="3" applyFont="1" applyFill="1" applyBorder="1" applyAlignment="1">
      <alignment horizontal="center" vertical="center" wrapText="1"/>
    </xf>
    <xf numFmtId="0" fontId="49" fillId="28" borderId="32" xfId="3" applyFont="1" applyFill="1" applyBorder="1" applyAlignment="1">
      <alignment horizontal="center" vertical="center" wrapText="1"/>
    </xf>
    <xf numFmtId="0" fontId="29" fillId="20" borderId="31" xfId="3" applyFont="1" applyFill="1" applyBorder="1" applyAlignment="1">
      <alignment horizontal="center" vertical="center" wrapText="1"/>
    </xf>
    <xf numFmtId="0" fontId="36" fillId="20" borderId="31" xfId="3" applyFont="1" applyFill="1" applyBorder="1" applyAlignment="1">
      <alignment horizontal="center" vertical="center" wrapText="1"/>
    </xf>
    <xf numFmtId="0" fontId="36" fillId="20" borderId="32" xfId="3" applyFont="1" applyFill="1" applyBorder="1" applyAlignment="1">
      <alignment horizontal="center" vertical="center" wrapText="1"/>
    </xf>
    <xf numFmtId="0" fontId="29" fillId="16" borderId="30" xfId="3" applyFont="1" applyFill="1" applyBorder="1" applyAlignment="1">
      <alignment horizontal="center" vertical="center" wrapText="1"/>
    </xf>
    <xf numFmtId="0" fontId="29" fillId="16" borderId="31" xfId="3" applyFont="1" applyFill="1" applyBorder="1" applyAlignment="1">
      <alignment horizontal="center" vertical="center" wrapText="1"/>
    </xf>
    <xf numFmtId="0" fontId="29" fillId="16" borderId="32" xfId="3" applyFont="1" applyFill="1" applyBorder="1" applyAlignment="1">
      <alignment horizontal="center" vertical="center" wrapText="1"/>
    </xf>
    <xf numFmtId="0" fontId="49" fillId="20" borderId="51" xfId="3" applyFont="1" applyFill="1" applyBorder="1" applyAlignment="1">
      <alignment horizontal="center" vertical="center" wrapText="1"/>
    </xf>
    <xf numFmtId="0" fontId="29" fillId="20" borderId="36" xfId="3" applyFont="1" applyFill="1" applyBorder="1" applyAlignment="1">
      <alignment horizontal="center" vertical="center" wrapText="1"/>
    </xf>
    <xf numFmtId="0" fontId="29" fillId="20" borderId="44" xfId="3" applyFont="1" applyFill="1" applyBorder="1" applyAlignment="1">
      <alignment horizontal="center" vertical="center" wrapText="1"/>
    </xf>
    <xf numFmtId="0" fontId="29" fillId="16" borderId="36" xfId="3" applyFont="1" applyFill="1" applyBorder="1" applyAlignment="1">
      <alignment horizontal="center" vertical="center" wrapText="1"/>
    </xf>
    <xf numFmtId="0" fontId="29" fillId="16" borderId="45" xfId="3" applyFont="1" applyFill="1" applyBorder="1" applyAlignment="1">
      <alignment horizontal="center" vertical="center" wrapText="1"/>
    </xf>
    <xf numFmtId="0" fontId="29" fillId="16" borderId="44" xfId="3" applyFont="1" applyFill="1" applyBorder="1" applyAlignment="1">
      <alignment horizontal="center" vertical="center" wrapText="1"/>
    </xf>
    <xf numFmtId="0" fontId="36" fillId="31" borderId="30" xfId="3" applyFont="1" applyFill="1" applyBorder="1" applyAlignment="1">
      <alignment horizontal="center" vertical="center" wrapText="1"/>
    </xf>
    <xf numFmtId="0" fontId="36" fillId="31" borderId="31" xfId="3" applyFont="1" applyFill="1" applyBorder="1" applyAlignment="1">
      <alignment horizontal="center" vertical="center" wrapText="1"/>
    </xf>
    <xf numFmtId="0" fontId="36" fillId="31" borderId="32" xfId="3" applyFont="1" applyFill="1" applyBorder="1" applyAlignment="1">
      <alignment horizontal="center" vertical="center" wrapText="1"/>
    </xf>
    <xf numFmtId="0" fontId="53" fillId="25" borderId="27" xfId="2" applyFont="1" applyFill="1" applyBorder="1" applyAlignment="1">
      <alignment horizontal="center" vertical="center" wrapText="1"/>
    </xf>
    <xf numFmtId="0" fontId="53" fillId="25" borderId="43" xfId="2" applyFont="1" applyFill="1" applyBorder="1" applyAlignment="1">
      <alignment horizontal="center" vertical="center" wrapText="1"/>
    </xf>
    <xf numFmtId="0" fontId="53" fillId="25" borderId="42" xfId="2" applyFont="1" applyFill="1" applyBorder="1" applyAlignment="1">
      <alignment horizontal="center" vertical="center" wrapText="1"/>
    </xf>
    <xf numFmtId="0" fontId="53" fillId="25" borderId="33" xfId="2" applyFont="1" applyFill="1" applyBorder="1" applyAlignment="1">
      <alignment horizontal="center" vertical="center" wrapText="1"/>
    </xf>
    <xf numFmtId="0" fontId="53" fillId="25" borderId="11" xfId="2" applyFont="1" applyFill="1" applyAlignment="1">
      <alignment horizontal="center" vertical="center" wrapText="1"/>
    </xf>
    <xf numFmtId="0" fontId="53" fillId="25" borderId="41" xfId="2" applyFont="1" applyFill="1" applyBorder="1" applyAlignment="1">
      <alignment horizontal="center" vertical="center" wrapText="1"/>
    </xf>
    <xf numFmtId="0" fontId="53" fillId="25" borderId="36" xfId="2" applyFont="1" applyFill="1" applyBorder="1" applyAlignment="1">
      <alignment horizontal="center" vertical="center" wrapText="1"/>
    </xf>
    <xf numFmtId="0" fontId="53" fillId="25" borderId="45" xfId="2" applyFont="1" applyFill="1" applyBorder="1" applyAlignment="1">
      <alignment horizontal="center" vertical="center" wrapText="1"/>
    </xf>
    <xf numFmtId="0" fontId="53" fillId="25" borderId="44" xfId="2" applyFont="1" applyFill="1" applyBorder="1" applyAlignment="1">
      <alignment horizontal="center" vertical="center" wrapText="1"/>
    </xf>
    <xf numFmtId="0" fontId="29" fillId="20" borderId="30" xfId="2" applyFont="1" applyFill="1" applyBorder="1" applyAlignment="1">
      <alignment horizontal="left" vertical="center" wrapText="1"/>
    </xf>
    <xf numFmtId="0" fontId="29" fillId="20" borderId="32" xfId="2" applyFont="1" applyFill="1" applyBorder="1" applyAlignment="1">
      <alignment horizontal="left" vertical="center" wrapText="1"/>
    </xf>
    <xf numFmtId="0" fontId="53" fillId="0" borderId="30" xfId="23" applyFont="1" applyBorder="1" applyAlignment="1">
      <alignment horizontal="center" vertical="center" wrapText="1"/>
    </xf>
    <xf numFmtId="0" fontId="53" fillId="0" borderId="32" xfId="23" applyFont="1" applyBorder="1" applyAlignment="1">
      <alignment horizontal="center" vertical="center" wrapText="1"/>
    </xf>
    <xf numFmtId="1" fontId="57" fillId="0" borderId="54" xfId="2" applyNumberFormat="1" applyFont="1" applyBorder="1" applyAlignment="1">
      <alignment horizontal="center" vertical="center" wrapText="1"/>
    </xf>
    <xf numFmtId="1" fontId="57" fillId="0" borderId="52" xfId="2" applyNumberFormat="1" applyFont="1" applyBorder="1" applyAlignment="1">
      <alignment horizontal="center" vertical="center" wrapText="1"/>
    </xf>
    <xf numFmtId="1" fontId="57" fillId="0" borderId="53" xfId="2" applyNumberFormat="1" applyFont="1" applyBorder="1" applyAlignment="1">
      <alignment horizontal="center" vertical="center" wrapText="1"/>
    </xf>
    <xf numFmtId="0" fontId="57" fillId="0" borderId="27" xfId="2" applyFont="1" applyBorder="1" applyAlignment="1">
      <alignment horizontal="center" vertical="center" wrapText="1"/>
    </xf>
    <xf numFmtId="0" fontId="57" fillId="0" borderId="43" xfId="2" applyFont="1" applyBorder="1" applyAlignment="1">
      <alignment horizontal="center" vertical="center" wrapText="1"/>
    </xf>
    <xf numFmtId="0" fontId="57" fillId="0" borderId="33" xfId="2" applyFont="1" applyBorder="1" applyAlignment="1">
      <alignment horizontal="center" vertical="center" wrapText="1"/>
    </xf>
    <xf numFmtId="0" fontId="57" fillId="0" borderId="11" xfId="2" applyFont="1" applyAlignment="1">
      <alignment horizontal="center" vertical="center" wrapText="1"/>
    </xf>
    <xf numFmtId="0" fontId="57" fillId="0" borderId="36" xfId="2" applyFont="1" applyBorder="1" applyAlignment="1">
      <alignment horizontal="center" vertical="center" wrapText="1"/>
    </xf>
    <xf numFmtId="0" fontId="57" fillId="0" borderId="45" xfId="2" applyFont="1" applyBorder="1" applyAlignment="1">
      <alignment horizontal="center" vertical="center" wrapText="1"/>
    </xf>
    <xf numFmtId="0" fontId="57" fillId="16" borderId="54" xfId="2" applyFont="1" applyFill="1" applyBorder="1" applyAlignment="1">
      <alignment horizontal="center" vertical="center" wrapText="1"/>
    </xf>
    <xf numFmtId="0" fontId="57" fillId="16" borderId="52" xfId="2" applyFont="1" applyFill="1" applyBorder="1" applyAlignment="1">
      <alignment horizontal="center" vertical="center" wrapText="1"/>
    </xf>
    <xf numFmtId="0" fontId="57" fillId="16" borderId="53" xfId="2" applyFont="1" applyFill="1" applyBorder="1" applyAlignment="1">
      <alignment horizontal="center" vertical="center" wrapText="1"/>
    </xf>
    <xf numFmtId="0" fontId="28" fillId="0" borderId="51" xfId="0" applyFont="1" applyBorder="1" applyAlignment="1">
      <alignment horizontal="left" vertical="center" wrapText="1"/>
    </xf>
    <xf numFmtId="0" fontId="60" fillId="20" borderId="34" xfId="19" applyFont="1" applyFill="1" applyBorder="1" applyAlignment="1">
      <alignment horizontal="center" vertical="center" wrapText="1"/>
    </xf>
    <xf numFmtId="0" fontId="60" fillId="20" borderId="38" xfId="19" applyFont="1" applyFill="1" applyBorder="1" applyAlignment="1">
      <alignment horizontal="center" vertical="center" wrapText="1"/>
    </xf>
    <xf numFmtId="0" fontId="60" fillId="20" borderId="35" xfId="19" applyFont="1" applyFill="1" applyBorder="1" applyAlignment="1">
      <alignment horizontal="center" vertical="center" wrapText="1"/>
    </xf>
    <xf numFmtId="0" fontId="60" fillId="20" borderId="39" xfId="19" applyFont="1" applyFill="1" applyBorder="1" applyAlignment="1">
      <alignment horizontal="center" vertical="center" wrapText="1"/>
    </xf>
    <xf numFmtId="0" fontId="3" fillId="25" borderId="11" xfId="19" applyFill="1" applyAlignment="1">
      <alignment horizontal="center"/>
    </xf>
    <xf numFmtId="0" fontId="60" fillId="20" borderId="84" xfId="19" applyFont="1" applyFill="1" applyBorder="1" applyAlignment="1">
      <alignment horizontal="center" vertical="center"/>
    </xf>
    <xf numFmtId="0" fontId="60" fillId="20" borderId="63" xfId="19" applyFont="1" applyFill="1" applyBorder="1" applyAlignment="1">
      <alignment horizontal="center" vertical="center"/>
    </xf>
    <xf numFmtId="0" fontId="60" fillId="20" borderId="81" xfId="19" applyFont="1" applyFill="1" applyBorder="1" applyAlignment="1">
      <alignment horizontal="center" vertical="center"/>
    </xf>
    <xf numFmtId="0" fontId="41" fillId="26" borderId="80" xfId="14" quotePrefix="1" applyNumberFormat="1" applyFill="1" applyBorder="1" applyAlignment="1">
      <alignment horizontal="center" vertical="center" wrapText="1"/>
    </xf>
    <xf numFmtId="0" fontId="41" fillId="26" borderId="37" xfId="14" quotePrefix="1" applyNumberFormat="1" applyFill="1" applyBorder="1" applyAlignment="1">
      <alignment horizontal="center" vertical="center" wrapText="1"/>
    </xf>
    <xf numFmtId="0" fontId="41" fillId="26" borderId="34" xfId="14" quotePrefix="1" applyNumberFormat="1" applyFill="1" applyBorder="1" applyAlignment="1">
      <alignment horizontal="center" vertical="center" wrapText="1"/>
    </xf>
    <xf numFmtId="0" fontId="41" fillId="26" borderId="38" xfId="14" quotePrefix="1" applyNumberFormat="1" applyFill="1" applyBorder="1" applyAlignment="1">
      <alignment horizontal="center" vertical="center" wrapText="1"/>
    </xf>
    <xf numFmtId="0" fontId="41" fillId="26" borderId="34" xfId="14" applyNumberFormat="1" applyFill="1" applyBorder="1" applyAlignment="1">
      <alignment horizontal="center" vertical="center" wrapText="1"/>
    </xf>
    <xf numFmtId="0" fontId="41" fillId="26" borderId="38" xfId="14" applyNumberFormat="1" applyFill="1" applyBorder="1" applyAlignment="1">
      <alignment horizontal="center" vertical="center" wrapText="1"/>
    </xf>
    <xf numFmtId="0" fontId="41" fillId="16" borderId="34" xfId="12" quotePrefix="1" applyNumberFormat="1" applyFont="1" applyFill="1" applyBorder="1" applyAlignment="1">
      <alignment horizontal="center" vertical="center" wrapText="1"/>
    </xf>
    <xf numFmtId="0" fontId="41" fillId="16" borderId="38" xfId="12" quotePrefix="1" applyNumberFormat="1" applyFont="1" applyFill="1" applyBorder="1" applyAlignment="1">
      <alignment horizontal="center" vertical="center" wrapText="1"/>
    </xf>
    <xf numFmtId="0" fontId="60" fillId="20" borderId="58" xfId="19" applyFont="1" applyFill="1" applyBorder="1" applyAlignment="1">
      <alignment horizontal="center" vertical="center" wrapText="1"/>
    </xf>
    <xf numFmtId="0" fontId="60" fillId="20" borderId="85" xfId="19" applyFont="1" applyFill="1" applyBorder="1" applyAlignment="1">
      <alignment horizontal="center" vertical="center" wrapText="1"/>
    </xf>
    <xf numFmtId="0" fontId="60" fillId="20" borderId="62" xfId="19" applyFont="1" applyFill="1" applyBorder="1" applyAlignment="1">
      <alignment horizontal="center" vertical="center"/>
    </xf>
    <xf numFmtId="0" fontId="56" fillId="16" borderId="35" xfId="19" applyFont="1" applyFill="1" applyBorder="1" applyAlignment="1">
      <alignment horizontal="center" vertical="center" wrapText="1"/>
    </xf>
    <xf numFmtId="0" fontId="56" fillId="16" borderId="39" xfId="19" applyFont="1" applyFill="1" applyBorder="1" applyAlignment="1">
      <alignment horizontal="center" vertical="center" wrapText="1"/>
    </xf>
    <xf numFmtId="0" fontId="53" fillId="0" borderId="51" xfId="0" applyFont="1" applyBorder="1" applyAlignment="1">
      <alignment horizontal="left" vertical="center" wrapText="1"/>
    </xf>
    <xf numFmtId="0" fontId="29" fillId="25" borderId="54" xfId="2" applyFont="1" applyFill="1" applyBorder="1" applyAlignment="1">
      <alignment horizontal="center" vertical="center"/>
    </xf>
    <xf numFmtId="0" fontId="29" fillId="25" borderId="52" xfId="2" applyFont="1" applyFill="1" applyBorder="1" applyAlignment="1">
      <alignment horizontal="center" vertical="center"/>
    </xf>
    <xf numFmtId="0" fontId="28" fillId="0" borderId="30" xfId="0" applyFont="1" applyBorder="1" applyAlignment="1">
      <alignment horizontal="center" vertical="center"/>
    </xf>
    <xf numFmtId="0" fontId="28" fillId="0" borderId="32" xfId="0" applyFont="1" applyBorder="1" applyAlignment="1">
      <alignment horizontal="center" vertical="center"/>
    </xf>
    <xf numFmtId="0" fontId="29" fillId="16" borderId="27" xfId="0" applyFont="1" applyFill="1" applyBorder="1" applyAlignment="1">
      <alignment horizontal="center" vertical="center"/>
    </xf>
    <xf numFmtId="0" fontId="29" fillId="16" borderId="43" xfId="0" applyFont="1" applyFill="1" applyBorder="1" applyAlignment="1">
      <alignment horizontal="center" vertical="center"/>
    </xf>
    <xf numFmtId="0" fontId="29" fillId="16" borderId="42" xfId="0" applyFont="1" applyFill="1" applyBorder="1" applyAlignment="1">
      <alignment horizontal="center" vertical="center"/>
    </xf>
    <xf numFmtId="0" fontId="29" fillId="16" borderId="33" xfId="0" applyFont="1" applyFill="1" applyBorder="1" applyAlignment="1">
      <alignment horizontal="center" vertical="center"/>
    </xf>
    <xf numFmtId="0" fontId="29" fillId="16" borderId="11" xfId="0" applyFont="1" applyFill="1" applyBorder="1" applyAlignment="1">
      <alignment horizontal="center" vertical="center"/>
    </xf>
    <xf numFmtId="0" fontId="29" fillId="16" borderId="41" xfId="0" applyFont="1" applyFill="1" applyBorder="1" applyAlignment="1">
      <alignment horizontal="center" vertical="center"/>
    </xf>
    <xf numFmtId="0" fontId="29" fillId="16" borderId="36" xfId="0" applyFont="1" applyFill="1" applyBorder="1" applyAlignment="1">
      <alignment horizontal="center" vertical="center"/>
    </xf>
    <xf numFmtId="0" fontId="29" fillId="16" borderId="45" xfId="0" applyFont="1" applyFill="1" applyBorder="1" applyAlignment="1">
      <alignment horizontal="center" vertical="center"/>
    </xf>
    <xf numFmtId="0" fontId="29" fillId="16" borderId="44" xfId="0" applyFont="1" applyFill="1" applyBorder="1" applyAlignment="1">
      <alignment horizontal="center" vertical="center"/>
    </xf>
    <xf numFmtId="0" fontId="53" fillId="16" borderId="30" xfId="0" applyFont="1" applyFill="1" applyBorder="1" applyAlignment="1">
      <alignment horizontal="center" vertical="center" wrapText="1"/>
    </xf>
    <xf numFmtId="0" fontId="53" fillId="16" borderId="31" xfId="0" applyFont="1" applyFill="1" applyBorder="1" applyAlignment="1">
      <alignment horizontal="center" vertical="center" wrapText="1"/>
    </xf>
    <xf numFmtId="0" fontId="53" fillId="16" borderId="32" xfId="0" applyFont="1" applyFill="1" applyBorder="1" applyAlignment="1">
      <alignment horizontal="center" vertical="center" wrapText="1"/>
    </xf>
    <xf numFmtId="1" fontId="28" fillId="25" borderId="30" xfId="0" applyNumberFormat="1" applyFont="1" applyFill="1" applyBorder="1" applyAlignment="1">
      <alignment horizontal="center" vertical="center"/>
    </xf>
    <xf numFmtId="1" fontId="28" fillId="25" borderId="31" xfId="0" applyNumberFormat="1" applyFont="1" applyFill="1" applyBorder="1" applyAlignment="1">
      <alignment horizontal="center" vertical="center"/>
    </xf>
    <xf numFmtId="1" fontId="28" fillId="25" borderId="32" xfId="0" applyNumberFormat="1" applyFont="1" applyFill="1" applyBorder="1" applyAlignment="1">
      <alignment horizontal="center" vertical="center"/>
    </xf>
    <xf numFmtId="0" fontId="28" fillId="25" borderId="31" xfId="2" applyFont="1" applyFill="1" applyBorder="1" applyAlignment="1">
      <alignment horizontal="center" vertical="center" wrapText="1"/>
    </xf>
    <xf numFmtId="0" fontId="28" fillId="25" borderId="32" xfId="2" applyFont="1" applyFill="1" applyBorder="1" applyAlignment="1">
      <alignment horizontal="center" vertical="center" wrapText="1"/>
    </xf>
    <xf numFmtId="0" fontId="28" fillId="0" borderId="11" xfId="2" applyFont="1" applyAlignment="1">
      <alignment horizontal="center" vertical="center" wrapText="1"/>
    </xf>
    <xf numFmtId="0" fontId="28" fillId="0" borderId="45" xfId="2" applyFont="1" applyBorder="1" applyAlignment="1">
      <alignment horizontal="center" vertical="center" wrapText="1"/>
    </xf>
    <xf numFmtId="0" fontId="29" fillId="25" borderId="36" xfId="2" applyFont="1" applyFill="1" applyBorder="1" applyAlignment="1">
      <alignment horizontal="center" vertical="center"/>
    </xf>
    <xf numFmtId="0" fontId="29" fillId="25" borderId="45" xfId="2" applyFont="1" applyFill="1" applyBorder="1" applyAlignment="1">
      <alignment horizontal="center" vertical="center"/>
    </xf>
    <xf numFmtId="0" fontId="29" fillId="25" borderId="44" xfId="2" applyFont="1" applyFill="1" applyBorder="1" applyAlignment="1">
      <alignment horizontal="center" vertical="center"/>
    </xf>
    <xf numFmtId="0" fontId="30" fillId="0" borderId="47"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42" xfId="0" applyFont="1" applyBorder="1" applyAlignment="1">
      <alignment horizontal="center" vertical="center" wrapText="1"/>
    </xf>
    <xf numFmtId="0" fontId="29" fillId="20" borderId="69" xfId="2" applyFont="1" applyFill="1" applyBorder="1" applyAlignment="1">
      <alignment horizontal="center" vertical="center" wrapText="1"/>
    </xf>
    <xf numFmtId="0" fontId="29" fillId="20" borderId="70" xfId="2" applyFont="1" applyFill="1" applyBorder="1" applyAlignment="1">
      <alignment horizontal="center" vertical="center" wrapText="1"/>
    </xf>
    <xf numFmtId="0" fontId="28" fillId="0" borderId="51" xfId="2" applyFont="1" applyBorder="1" applyAlignment="1">
      <alignment horizontal="center" vertical="center" wrapText="1"/>
    </xf>
    <xf numFmtId="0" fontId="29" fillId="0" borderId="54" xfId="2" applyFont="1" applyBorder="1" applyAlignment="1">
      <alignment horizontal="center" vertical="center"/>
    </xf>
    <xf numFmtId="0" fontId="29" fillId="0" borderId="52" xfId="2" applyFont="1" applyBorder="1" applyAlignment="1">
      <alignment horizontal="center" vertical="center"/>
    </xf>
    <xf numFmtId="0" fontId="20" fillId="16" borderId="30" xfId="0" applyFont="1" applyFill="1" applyBorder="1" applyAlignment="1">
      <alignment horizontal="center" vertical="center" wrapText="1"/>
    </xf>
    <xf numFmtId="0" fontId="20" fillId="16" borderId="32" xfId="0" applyFont="1" applyFill="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14" fillId="7"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20" fillId="8" borderId="11"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2" borderId="22" xfId="0" applyFont="1" applyFill="1" applyBorder="1" applyAlignment="1">
      <alignment horizontal="left" vertical="center" wrapText="1"/>
    </xf>
  </cellXfs>
  <cellStyles count="39">
    <cellStyle name="Hipervínculo" xfId="38" builtinId="8"/>
    <cellStyle name="Hyperlink" xfId="16" xr:uid="{FF327CB4-B363-4859-B3D4-FEC05C720CF9}"/>
    <cellStyle name="Millares" xfId="18" builtinId="3"/>
    <cellStyle name="Millares [0] 2" xfId="7" xr:uid="{00000000-0005-0000-0000-000001000000}"/>
    <cellStyle name="Millares [0] 2 2" xfId="27" xr:uid="{70A2DF13-8903-414D-9ABE-5ECC5A6C6F3B}"/>
    <cellStyle name="Millares 2" xfId="5" xr:uid="{00000000-0005-0000-0000-000002000000}"/>
    <cellStyle name="Millares 2 2" xfId="25" xr:uid="{5544B2DF-0A1C-422F-BA2F-1F3F19859675}"/>
    <cellStyle name="Millares 3" xfId="30" xr:uid="{B5541222-561F-4DC2-9D02-576FC2231165}"/>
    <cellStyle name="Millares 4" xfId="34" xr:uid="{AB1E4DDA-0C99-422E-AE9B-F9B758D528BB}"/>
    <cellStyle name="Millares 5" xfId="36" xr:uid="{767C0E13-0F65-41A5-A3D5-8720535127B0}"/>
    <cellStyle name="Moneda [0] 2" xfId="8" xr:uid="{00000000-0005-0000-0000-000003000000}"/>
    <cellStyle name="Moneda [0] 2 2" xfId="28" xr:uid="{9166738B-A7F5-4480-9A17-CEE477196D66}"/>
    <cellStyle name="Moneda 130" xfId="32" xr:uid="{8435FBFC-E038-4A73-A347-F45DA91BB2D3}"/>
    <cellStyle name="Moneda 2" xfId="4" xr:uid="{00000000-0005-0000-0000-000004000000}"/>
    <cellStyle name="Moneda 2 2" xfId="24" xr:uid="{F196321A-673A-43F5-9988-A2A8EF649B15}"/>
    <cellStyle name="Moneda 3" xfId="33" xr:uid="{FE0FB9DC-AF83-4F9A-8B7F-415721C0F787}"/>
    <cellStyle name="Moneda 4" xfId="35" xr:uid="{6732CD9D-AFE5-47CA-966E-0FE2F14B29C9}"/>
    <cellStyle name="Moneda 5" xfId="37" xr:uid="{AE52F95C-9C39-4A97-8041-2594AEBB1641}"/>
    <cellStyle name="Normal" xfId="0" builtinId="0"/>
    <cellStyle name="Normal 2" xfId="2" xr:uid="{00000000-0005-0000-0000-000006000000}"/>
    <cellStyle name="Normal 3" xfId="3" xr:uid="{00000000-0005-0000-0000-000007000000}"/>
    <cellStyle name="Normal 3 2" xfId="23" xr:uid="{17A6CC18-E17B-423A-9999-E3F9E7BB3380}"/>
    <cellStyle name="Normal 4" xfId="17" xr:uid="{49FC8E33-C0C3-4E0D-B8A8-D530E73D4CC5}"/>
    <cellStyle name="Normal 4 2" xfId="29" xr:uid="{EA6BF31F-34D5-4F1B-88D1-B3BD23ABED23}"/>
    <cellStyle name="Normal 5" xfId="19" xr:uid="{C52B7D4A-D246-4DB4-9679-A0B39302B7C5}"/>
    <cellStyle name="Normal 5 2" xfId="31" xr:uid="{03B9CFAB-2248-4680-8FE3-BBB807A39F04}"/>
    <cellStyle name="Normal 6" xfId="20" xr:uid="{11AB634A-331F-444F-86F9-70FBF7AA1F92}"/>
    <cellStyle name="Normal 7" xfId="21" xr:uid="{C7D6D7A0-009E-4E64-AC2A-8E1EEAB21AE0}"/>
    <cellStyle name="Porcentaje" xfId="1" builtinId="5"/>
    <cellStyle name="Porcentaje 2" xfId="6" xr:uid="{00000000-0005-0000-0000-000009000000}"/>
    <cellStyle name="Porcentaje 2 2" xfId="10" xr:uid="{00000000-0005-0000-0000-00000A000000}"/>
    <cellStyle name="Porcentaje 2 3" xfId="26" xr:uid="{59EAB0FD-6B33-49BA-99DC-6D70F108B623}"/>
    <cellStyle name="Porcentaje 3" xfId="22" xr:uid="{DA467B47-5BA3-4303-81FA-CC3401D48E3C}"/>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45252F62-3063-45B1-BC4E-5726A6C808A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B49E134E-913D-41D8-8745-DB8FCC2651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C7379075-48CF-4D52-8739-EC66A1D67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C53E17C-DFD4-4FD5-99EF-B491F10802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58D1F2-E0E8-4990-A587-7C6298FBF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69AB48D-8684-4819-A980-0B0AFA2E3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07A0892-ADD7-4BA0-AE50-0E0B35946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1CF3F09-1C49-4247-8427-AE8A1DB0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38F1C7-5812-42D5-88E9-AA9FB7A5BCC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117475</xdr:colOff>
      <xdr:row>3</xdr:row>
      <xdr:rowOff>168276</xdr:rowOff>
    </xdr:to>
    <xdr:pic>
      <xdr:nvPicPr>
        <xdr:cNvPr id="2" name="Imagen 1">
          <a:extLst>
            <a:ext uri="{FF2B5EF4-FFF2-40B4-BE49-F238E27FC236}">
              <a16:creationId xmlns:a16="http://schemas.microsoft.com/office/drawing/2014/main" id="{A7FB024F-1A89-4338-B4DB-A3745142D2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Yuly Emperatriz Sanchez Cancelado" id="{8BEAB1FF-B6C5-4EF7-9C7C-BDFD4C498021}" userId="S::yesanchez@sdmujer.gov.co::1523c0ed-8dfa-4277-a4a7-c3af0a9fa9d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6" dT="2025-02-25T14:53:46.42" personId="{8BEAB1FF-B6C5-4EF7-9C7C-BDFD4C498021}" id="{7CCE52EC-6DD5-4592-B25C-575410ABD606}">
    <text xml:space="preserve">Ajusté la fórmula </text>
  </threadedComment>
</ThreadedComments>
</file>

<file path=xl/threadedComments/threadedComment2.xml><?xml version="1.0" encoding="utf-8"?>
<ThreadedComments xmlns="http://schemas.microsoft.com/office/spreadsheetml/2018/threadedcomments" xmlns:x="http://schemas.openxmlformats.org/spreadsheetml/2006/main">
  <threadedComment ref="D16" dT="2025-02-25T15:03:02.11" personId="{8BEAB1FF-B6C5-4EF7-9C7C-BDFD4C498021}" id="{170D0DB3-0B27-4462-A00E-E686A1A49430}">
    <text>Ajusté la fórmula</text>
  </threadedComment>
</ThreadedComments>
</file>

<file path=xl/threadedComments/threadedComment3.xml><?xml version="1.0" encoding="utf-8"?>
<ThreadedComments xmlns="http://schemas.microsoft.com/office/spreadsheetml/2018/threadedcomments" xmlns:x="http://schemas.openxmlformats.org/spreadsheetml/2006/main">
  <threadedComment ref="D16" dT="2025-02-25T15:03:15.07" personId="{8BEAB1FF-B6C5-4EF7-9C7C-BDFD4C498021}" id="{C2E71A67-C82E-4919-85BF-8C83DF5DFC5D}">
    <text>Ajusté la fórmula</text>
  </threadedComment>
  <threadedComment ref="H19" dT="2025-02-25T15:45:55.56" personId="{8BEAB1FF-B6C5-4EF7-9C7C-BDFD4C498021}" id="{5F6186B2-1108-4B91-B043-8F34A70887BC}">
    <text>Por fa revisa o si crees que vale la pena más claridad, perfecto!</text>
  </threadedComment>
</ThreadedComments>
</file>

<file path=xl/threadedComments/threadedComment4.xml><?xml version="1.0" encoding="utf-8"?>
<ThreadedComments xmlns="http://schemas.microsoft.com/office/spreadsheetml/2018/threadedcomments" xmlns:x="http://schemas.openxmlformats.org/spreadsheetml/2006/main">
  <threadedComment ref="D16" dT="2025-02-25T15:16:44.72" personId="{8BEAB1FF-B6C5-4EF7-9C7C-BDFD4C498021}" id="{1F9E4565-273A-4112-9CA9-C2A6D6471B34}">
    <text>Ajusté la fórmula</text>
  </threadedComment>
</ThreadedComments>
</file>

<file path=xl/threadedComments/threadedComment5.xml><?xml version="1.0" encoding="utf-8"?>
<ThreadedComments xmlns="http://schemas.microsoft.com/office/spreadsheetml/2018/threadedcomments" xmlns:x="http://schemas.openxmlformats.org/spreadsheetml/2006/main">
  <threadedComment ref="D16" dT="2025-02-25T15:16:23.05" personId="{8BEAB1FF-B6C5-4EF7-9C7C-BDFD4C498021}" id="{455EE3F7-4BDF-4038-8E5F-AC729F3BC669}">
    <text>Ajusté la fórmula</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secretariadistritald.sharepoint.com/:f:/s/SubsecretaradeFortalecimientodeCapacidadesyOportunidades/IgB2p2A1oegjRpQYvCUn_8owAVJi_Sw5j8IM3s3KCDi6EeU?e=lAfIik" TargetMode="External"/><Relationship Id="rId1" Type="http://schemas.openxmlformats.org/officeDocument/2006/relationships/hyperlink" Target="https://secretariadistritald.sharepoint.com/:f:/s/SubsecretaradeFortalecimientodeCapacidadesyOportunidades/IgAPWUpXXIPkTbUY8-xHxWLtAYDz-RbbUlacKRXINI6pTp4?e=zagTVd" TargetMode="External"/><Relationship Id="rId6" Type="http://schemas.openxmlformats.org/officeDocument/2006/relationships/comments" Target="../comments9.xml"/><Relationship Id="rId5" Type="http://schemas.openxmlformats.org/officeDocument/2006/relationships/vmlDrawing" Target="../drawings/vmlDrawing9.vml"/><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ecretariadistritald.sharepoint.com/:f:/s/SubsecretaradeFortalecimientodeCapacidadesyOportunidades/IgB7017WAA1nQpUhC2yQLlKTAeDlq6Y6B3-kVh4MLeqmBZQ?e=dt69YF" TargetMode="External"/><Relationship Id="rId1" Type="http://schemas.openxmlformats.org/officeDocument/2006/relationships/hyperlink" Target="https://secretariadistritald.sharepoint.com/:f:/s/SubsecretaradeFortalecimientodeCapacidadesyOportunidades/IgATJrScWwQ2TJAtp0rwDdzMARrfNAsY3XA76gPi33agdeI?e=gUX6Vv"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4.xml"/><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5.xml"/><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secretariadistritald.sharepoint.com/:f:/s/SubsecretaradeFortalecimientodeCapacidadesyOportunidades/IgB1rov0DrPhRo1DqcbYYzNRAVgNHDw8Og4E2eBUnfwFSag?e=33wZGr" TargetMode="External"/><Relationship Id="rId7" Type="http://schemas.openxmlformats.org/officeDocument/2006/relationships/vmlDrawing" Target="../drawings/vmlDrawing1.vml"/><Relationship Id="rId2" Type="http://schemas.openxmlformats.org/officeDocument/2006/relationships/hyperlink" Target="https://secretariadistritald.sharepoint.com/:f:/s/SubsecretaradeFortalecimientodeCapacidadesyOportunidades/IgC2Q6MTGVsDQ7T9UewfyfDqAYd2ITfrSIEVUI5H9TNKMJE?e=mOw18A" TargetMode="External"/><Relationship Id="rId1" Type="http://schemas.openxmlformats.org/officeDocument/2006/relationships/hyperlink" Target="https://secretariadistritald.sharepoint.com/:f:/s/SubsecretaradeFortalecimientodeCapacidadesyOportunidades/IgBcMXFQS1ciS4WySxhFv1iaAUb9GMSkJX6ib0rNKW_MC1s?e=TdwSaB"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secretariadistritald.sharepoint.com/:f:/s/SubsecretaradeFortalecimientodeCapacidadesyOportunidades/IgDprbwl1_ofRq8VsVdCd2z6AfeTxsBPofTVqWDPwRnLOhA?e=Tmef8b"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secretariadistritald.sharepoint.com/:f:/s/SubsecretaradeFortalecimientodeCapacidadesyOportunidades/IgCeOrEvWy8dT48bboJrLDkoAVZC2cM7n8CgTTEe247knfo?e=hudzra" TargetMode="External"/><Relationship Id="rId7" Type="http://schemas.openxmlformats.org/officeDocument/2006/relationships/vmlDrawing" Target="../drawings/vmlDrawing2.vml"/><Relationship Id="rId2" Type="http://schemas.openxmlformats.org/officeDocument/2006/relationships/hyperlink" Target="https://secretariadistritald.sharepoint.com/:f:/s/SubsecretaradeFortalecimientodeCapacidadesyOportunidades/IgC3j8yNmvmNTLgwAEG8ps7IAb70dy4T9Aq7jaDj2RUcCI8?e=KalEPY" TargetMode="External"/><Relationship Id="rId1" Type="http://schemas.openxmlformats.org/officeDocument/2006/relationships/hyperlink" Target="https://secretariadistritald.sharepoint.com/:f:/s/SubsecretaradeFortalecimientodeCapacidadesyOportunidades/IgBu66vHIkZ0RrCx0gYp9gEaAXafyjvnr2QW9DrsAdCc0n0?e=KV6iCU" TargetMode="External"/><Relationship Id="rId6" Type="http://schemas.openxmlformats.org/officeDocument/2006/relationships/drawing" Target="../drawings/drawing3.xml"/><Relationship Id="rId5" Type="http://schemas.openxmlformats.org/officeDocument/2006/relationships/printerSettings" Target="../printerSettings/printerSettings2.bin"/><Relationship Id="rId4" Type="http://schemas.openxmlformats.org/officeDocument/2006/relationships/hyperlink" Target="https://secretariadistritald.sharepoint.com/:f:/s/SubsecretaradeFortalecimientodeCapacidadesyOportunidades/IgDYlkyT_yobT4YvsjLGiHmIASta0OgXQ9cqS1u6pCSXJCQ?e=tucJgI"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secretariadistritald.sharepoint.com/:f:/s/SubsecretaradeFortalecimientodeCapacidadesyOportunidades/IgBbg6lqiXYeTJwkHXL4ZyMWAYRh1fGxxyde2roZKbqYo28?e=D0cbGS" TargetMode="External"/><Relationship Id="rId7" Type="http://schemas.openxmlformats.org/officeDocument/2006/relationships/printerSettings" Target="../printerSettings/printerSettings3.bin"/><Relationship Id="rId2" Type="http://schemas.openxmlformats.org/officeDocument/2006/relationships/hyperlink" Target="https://secretariadistritald.sharepoint.com/:f:/s/SubsecretaradeFortalecimientodeCapacidadesyOportunidades/IgD1nbqWJg5YRZ1h1_tqp-i-AQ3hvMuCvob6t1M6N-lB1P4?e=AVeEyL" TargetMode="External"/><Relationship Id="rId1" Type="http://schemas.openxmlformats.org/officeDocument/2006/relationships/hyperlink" Target="https://secretariadistritald.sharepoint.com/:f:/s/SubsecretaradeFortalecimientodeCapacidadesyOportunidades/IgCCNueKsa93RIVrKqfRRpjNATq3xCsPUP4R7PxL3fZjcxo?e=6DSKuu" TargetMode="External"/><Relationship Id="rId6" Type="http://schemas.openxmlformats.org/officeDocument/2006/relationships/hyperlink" Target="https://secretariadistritald.sharepoint.com/:f:/s/SubsecretaradeFortalecimientodeCapacidadesyOportunidades/IgAt7rA3oli-QrSJbvHtjp_iASAR6Vp8BYHsTUKCpP97LYk?e=RhvrDT" TargetMode="External"/><Relationship Id="rId5" Type="http://schemas.openxmlformats.org/officeDocument/2006/relationships/hyperlink" Target="https://secretariadistritald.sharepoint.com/:f:/s/SubsecretaradeFortalecimientodeCapacidadesyOportunidades/IgDCSyg6cVh1QJJEtvsTGCMhAbtrQmHZZ1FYljdOWXeYnvg?e=w7HBU1" TargetMode="External"/><Relationship Id="rId10" Type="http://schemas.openxmlformats.org/officeDocument/2006/relationships/comments" Target="../comments3.xml"/><Relationship Id="rId4" Type="http://schemas.openxmlformats.org/officeDocument/2006/relationships/hyperlink" Target="https://secretariadistritald.sharepoint.com/:f:/s/SubsecretaradeFortalecimientodeCapacidadesyOportunidades/IgCXpgXGy_7lRqVsHWBMZncRAX9oSBgDYSjgwVSevm0cCWM?e=BbHAtA" TargetMode="External"/><Relationship Id="rId9"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secretariadistritald.sharepoint.com/:f:/s/SubsecretaradeFortalecimientodeCapacidadesyOportunidades/IgCLHgzKMTU3TYxOr4gomMQFAWuE2G3G2L0FhSAB_D4ODog?e=xhZIFY" TargetMode="External"/><Relationship Id="rId7" Type="http://schemas.openxmlformats.org/officeDocument/2006/relationships/printerSettings" Target="../printerSettings/printerSettings4.bin"/><Relationship Id="rId2" Type="http://schemas.openxmlformats.org/officeDocument/2006/relationships/hyperlink" Target="https://secretariadistritald.sharepoint.com/:f:/s/SubsecretaradeFortalecimientodeCapacidadesyOportunidades/IgBYXfoaVfVZQrbhfzd8pSAeAcu3w6cPrACxDPl50z8anZk?e=dRqqj2" TargetMode="External"/><Relationship Id="rId1" Type="http://schemas.openxmlformats.org/officeDocument/2006/relationships/hyperlink" Target="https://secretariadistritald.sharepoint.com/:f:/s/SubsecretaradeFortalecimientodeCapacidadesyOportunidades/IgBJjLLpOFwiQrMbNkWJlebSAQWQohG43NEfNcigD4ORgCQ?e=k13bDE" TargetMode="External"/><Relationship Id="rId6" Type="http://schemas.openxmlformats.org/officeDocument/2006/relationships/hyperlink" Target="https://secretariadistritald.sharepoint.com/:f:/s/SubsecretaradeFortalecimientodeCapacidadesyOportunidades/IgDYCkoHg7T8QaAr9sgdOmK4AfEZnJzE3Xv3M_M204WA3p0?e=wTODnF" TargetMode="External"/><Relationship Id="rId5" Type="http://schemas.openxmlformats.org/officeDocument/2006/relationships/hyperlink" Target="https://secretariadistritald.sharepoint.com/:f:/s/SubsecretaradeFortalecimientodeCapacidadesyOportunidades/IgApqEwL-kV2Ro9Ss45NhhnPATr4cOYEdJMHqZ9HlQjSASQ?e=qOnR3l" TargetMode="External"/><Relationship Id="rId10" Type="http://schemas.openxmlformats.org/officeDocument/2006/relationships/comments" Target="../comments4.xml"/><Relationship Id="rId4" Type="http://schemas.openxmlformats.org/officeDocument/2006/relationships/hyperlink" Target="https://secretariadistritald.sharepoint.com/:f:/s/SubsecretaradeFortalecimientodeCapacidadesyOportunidades/IgBmkb47PH5ZQ7KGclWZ8A2vAVkohHrkEX438T23A47Fxc8?e=IwqvGt" TargetMode="External"/><Relationship Id="rId9"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s://secretariadistritald.sharepoint.com/:f:/s/SubsecretaradeFortalecimientodeCapacidadesyOportunidades/IgCPZjZ_-7YDTKvjyHfHVaqqAXexIwFH0hAH0p81TVW73Ko?e=NZa4g4" TargetMode="External"/><Relationship Id="rId7" Type="http://schemas.openxmlformats.org/officeDocument/2006/relationships/vmlDrawing" Target="../drawings/vmlDrawing5.vml"/><Relationship Id="rId2" Type="http://schemas.openxmlformats.org/officeDocument/2006/relationships/hyperlink" Target="https://secretariadistritald.sharepoint.com/:f:/s/SubsecretaradeFortalecimientodeCapacidadesyOportunidades/IgD4MQFCXjG-TIYgB22JtVMcAT9DEKlc2VtHm2vCv-Lmc4w?e=tGFvv5" TargetMode="External"/><Relationship Id="rId1" Type="http://schemas.openxmlformats.org/officeDocument/2006/relationships/hyperlink" Target="https://secretariadistritald.sharepoint.com/:f:/s/SubsecretaradeFortalecimientodeCapacidadesyOportunidades/IgAlGjZ-8qLURY-ZQe94It2sASdLSabDTv0MEypZ6Uy-WHs?e=eQkKkf" TargetMode="External"/><Relationship Id="rId6" Type="http://schemas.openxmlformats.org/officeDocument/2006/relationships/drawing" Target="../drawings/drawing6.xml"/><Relationship Id="rId5" Type="http://schemas.openxmlformats.org/officeDocument/2006/relationships/printerSettings" Target="../printerSettings/printerSettings5.bin"/><Relationship Id="rId4" Type="http://schemas.openxmlformats.org/officeDocument/2006/relationships/hyperlink" Target="https://secretariadistritald.sharepoint.com/:f:/s/SubsecretaradeFortalecimientodeCapacidadesyOportunidades/IgArUmLrZShJR5AVlPolO0rtAQtl9ryTZUKbp_9NL4exkns?e=VWAVh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3.8" x14ac:dyDescent="0.3"/>
  <cols>
    <col min="1" max="4" width="15.6640625" style="286" customWidth="1"/>
    <col min="5" max="5" width="34.33203125" style="281" customWidth="1"/>
    <col min="6" max="6" width="31" style="281" customWidth="1"/>
    <col min="7" max="7" width="20.109375" style="281" customWidth="1"/>
    <col min="8" max="8" width="19.109375" style="281" customWidth="1"/>
    <col min="9" max="9" width="24" style="281" customWidth="1"/>
    <col min="10" max="10" width="18.6640625" style="281" customWidth="1"/>
    <col min="11" max="11" width="21.6640625" style="281" customWidth="1"/>
    <col min="12" max="16384" width="12" style="281"/>
  </cols>
  <sheetData>
    <row r="1" spans="1:12" x14ac:dyDescent="0.3">
      <c r="A1" s="284" t="s">
        <v>0</v>
      </c>
      <c r="B1" s="284" t="s">
        <v>1</v>
      </c>
      <c r="C1" s="284" t="s">
        <v>2</v>
      </c>
      <c r="D1" s="284" t="s">
        <v>3</v>
      </c>
      <c r="E1" s="285" t="s">
        <v>4</v>
      </c>
      <c r="F1" s="285" t="s">
        <v>5</v>
      </c>
      <c r="G1" s="285" t="s">
        <v>6</v>
      </c>
      <c r="H1" s="285" t="s">
        <v>7</v>
      </c>
      <c r="I1" s="285" t="s">
        <v>8</v>
      </c>
      <c r="J1" s="285" t="s">
        <v>9</v>
      </c>
      <c r="K1" s="285" t="s">
        <v>10</v>
      </c>
      <c r="L1" s="285" t="s">
        <v>11</v>
      </c>
    </row>
    <row r="2" spans="1:12" ht="27.6" x14ac:dyDescent="0.3">
      <c r="A2" s="286" t="s">
        <v>12</v>
      </c>
      <c r="B2" s="286" t="s">
        <v>13</v>
      </c>
      <c r="C2" s="286" t="s">
        <v>14</v>
      </c>
      <c r="D2" s="286" t="s">
        <v>15</v>
      </c>
      <c r="E2" s="281" t="s">
        <v>16</v>
      </c>
      <c r="F2" s="281" t="s">
        <v>17</v>
      </c>
      <c r="G2" s="286" t="s">
        <v>18</v>
      </c>
      <c r="H2" s="281" t="s">
        <v>19</v>
      </c>
      <c r="I2" s="281" t="s">
        <v>20</v>
      </c>
      <c r="J2" s="281" t="s">
        <v>21</v>
      </c>
      <c r="K2" s="281" t="s">
        <v>22</v>
      </c>
      <c r="L2" s="281" t="s">
        <v>23</v>
      </c>
    </row>
    <row r="3" spans="1:12" ht="27.6" x14ac:dyDescent="0.3">
      <c r="A3" s="286" t="s">
        <v>24</v>
      </c>
      <c r="B3" s="286" t="s">
        <v>25</v>
      </c>
      <c r="C3" s="286" t="s">
        <v>26</v>
      </c>
      <c r="D3" s="286" t="s">
        <v>27</v>
      </c>
      <c r="E3" s="281" t="s">
        <v>28</v>
      </c>
      <c r="F3" s="281" t="s">
        <v>29</v>
      </c>
      <c r="G3" s="286" t="s">
        <v>30</v>
      </c>
      <c r="H3" s="281" t="s">
        <v>31</v>
      </c>
      <c r="I3" s="281" t="s">
        <v>32</v>
      </c>
      <c r="J3" s="281" t="s">
        <v>33</v>
      </c>
      <c r="K3" s="281" t="s">
        <v>34</v>
      </c>
      <c r="L3" s="281" t="s">
        <v>35</v>
      </c>
    </row>
    <row r="4" spans="1:12" ht="27.6" x14ac:dyDescent="0.3">
      <c r="A4" s="286" t="s">
        <v>36</v>
      </c>
      <c r="B4" s="286" t="s">
        <v>37</v>
      </c>
      <c r="D4" s="286" t="s">
        <v>38</v>
      </c>
      <c r="E4" s="281" t="s">
        <v>39</v>
      </c>
      <c r="F4" s="281" t="s">
        <v>40</v>
      </c>
      <c r="G4" s="286" t="s">
        <v>41</v>
      </c>
      <c r="I4" s="281" t="s">
        <v>42</v>
      </c>
      <c r="J4" s="281" t="s">
        <v>23</v>
      </c>
      <c r="K4" s="281" t="s">
        <v>43</v>
      </c>
      <c r="L4" s="281" t="s">
        <v>26</v>
      </c>
    </row>
    <row r="5" spans="1:12" ht="27.6" x14ac:dyDescent="0.3">
      <c r="A5" s="286" t="s">
        <v>44</v>
      </c>
      <c r="B5" s="286" t="s">
        <v>45</v>
      </c>
      <c r="D5" s="286" t="s">
        <v>46</v>
      </c>
      <c r="E5" s="281" t="s">
        <v>47</v>
      </c>
      <c r="F5" s="281" t="s">
        <v>48</v>
      </c>
      <c r="G5" s="286" t="s">
        <v>49</v>
      </c>
      <c r="I5" s="281" t="s">
        <v>50</v>
      </c>
      <c r="J5" s="281" t="s">
        <v>51</v>
      </c>
    </row>
    <row r="6" spans="1:12" ht="27.6" x14ac:dyDescent="0.3">
      <c r="B6" s="286" t="s">
        <v>52</v>
      </c>
      <c r="D6" s="286" t="s">
        <v>53</v>
      </c>
      <c r="E6" s="281" t="s">
        <v>54</v>
      </c>
      <c r="F6" s="281" t="s">
        <v>55</v>
      </c>
      <c r="G6" s="286" t="s">
        <v>56</v>
      </c>
      <c r="I6" s="281" t="s">
        <v>57</v>
      </c>
    </row>
    <row r="7" spans="1:12" ht="27.6" x14ac:dyDescent="0.3">
      <c r="D7" s="286" t="s">
        <v>58</v>
      </c>
      <c r="E7" s="281" t="s">
        <v>59</v>
      </c>
      <c r="F7" s="281" t="s">
        <v>60</v>
      </c>
      <c r="G7" s="286" t="s">
        <v>61</v>
      </c>
      <c r="I7" s="281" t="s">
        <v>62</v>
      </c>
    </row>
    <row r="8" spans="1:12" x14ac:dyDescent="0.3">
      <c r="E8" s="281" t="s">
        <v>63</v>
      </c>
      <c r="F8" s="281" t="s">
        <v>64</v>
      </c>
      <c r="G8" s="281" t="s">
        <v>65</v>
      </c>
    </row>
    <row r="9" spans="1:12" x14ac:dyDescent="0.3">
      <c r="E9" s="281" t="s">
        <v>66</v>
      </c>
      <c r="F9" s="281" t="s">
        <v>67</v>
      </c>
    </row>
    <row r="10" spans="1:12" x14ac:dyDescent="0.3">
      <c r="E10" s="281" t="s">
        <v>68</v>
      </c>
      <c r="F10" s="281" t="s">
        <v>69</v>
      </c>
    </row>
    <row r="11" spans="1:12" x14ac:dyDescent="0.3">
      <c r="E11" s="281" t="s">
        <v>70</v>
      </c>
      <c r="F11" s="281" t="s">
        <v>71</v>
      </c>
    </row>
    <row r="12" spans="1:12" x14ac:dyDescent="0.3">
      <c r="E12" s="281" t="s">
        <v>72</v>
      </c>
      <c r="F12" s="281" t="s">
        <v>73</v>
      </c>
    </row>
    <row r="13" spans="1:12" x14ac:dyDescent="0.3">
      <c r="E13" s="281" t="s">
        <v>74</v>
      </c>
      <c r="F13" s="281" t="s">
        <v>75</v>
      </c>
    </row>
    <row r="14" spans="1:12" x14ac:dyDescent="0.3">
      <c r="E14" s="281" t="s">
        <v>76</v>
      </c>
      <c r="F14" s="281" t="s">
        <v>77</v>
      </c>
    </row>
    <row r="15" spans="1:12" x14ac:dyDescent="0.3">
      <c r="E15" s="281" t="s">
        <v>78</v>
      </c>
      <c r="F15" s="281" t="s">
        <v>79</v>
      </c>
    </row>
    <row r="16" spans="1:12" x14ac:dyDescent="0.3">
      <c r="E16" s="281" t="s">
        <v>80</v>
      </c>
      <c r="F16" s="281" t="s">
        <v>81</v>
      </c>
    </row>
    <row r="17" spans="5:6" x14ac:dyDescent="0.3">
      <c r="E17" s="281" t="s">
        <v>82</v>
      </c>
      <c r="F17" s="281" t="s">
        <v>83</v>
      </c>
    </row>
    <row r="18" spans="5:6" x14ac:dyDescent="0.3">
      <c r="E18" s="281" t="s">
        <v>84</v>
      </c>
      <c r="F18" s="281" t="s">
        <v>85</v>
      </c>
    </row>
    <row r="19" spans="5:6" x14ac:dyDescent="0.3">
      <c r="E19" s="281" t="s">
        <v>86</v>
      </c>
    </row>
    <row r="20" spans="5:6" x14ac:dyDescent="0.3">
      <c r="E20" s="281" t="s">
        <v>87</v>
      </c>
    </row>
    <row r="21" spans="5:6" x14ac:dyDescent="0.3">
      <c r="E21" s="281" t="s">
        <v>88</v>
      </c>
    </row>
    <row r="22" spans="5:6" x14ac:dyDescent="0.3">
      <c r="E22" s="281" t="s">
        <v>89</v>
      </c>
    </row>
    <row r="23" spans="5:6" x14ac:dyDescent="0.3">
      <c r="E23" s="281"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29F5-C5F6-420E-92D4-8116C3B2B808}">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48"/>
      <c r="F9" s="748"/>
      <c r="G9" s="748"/>
      <c r="H9" s="748"/>
      <c r="I9" s="748"/>
      <c r="J9" s="748"/>
      <c r="K9" s="748"/>
      <c r="L9" s="761"/>
    </row>
    <row r="10" spans="1:12" ht="15.75" customHeight="1" x14ac:dyDescent="0.3">
      <c r="A10" s="745" t="s">
        <v>284</v>
      </c>
      <c r="B10" s="745"/>
      <c r="C10" s="745"/>
      <c r="D10" s="745"/>
      <c r="E10" s="746" t="str">
        <f>+ACTIVIDAD_2!B13</f>
        <v xml:space="preserve">Acompañar el 100% de los casos de representación jurídica que requieran el apoyo de psicología forense. </v>
      </c>
      <c r="F10" s="746"/>
      <c r="G10" s="746"/>
      <c r="H10" s="746"/>
      <c r="I10" s="746"/>
      <c r="J10" s="746"/>
      <c r="K10" s="746"/>
      <c r="L10" s="746"/>
    </row>
    <row r="11" spans="1:12" ht="34.5" customHeight="1" x14ac:dyDescent="0.3">
      <c r="A11" s="762" t="s">
        <v>285</v>
      </c>
      <c r="B11" s="763"/>
      <c r="C11" s="763"/>
      <c r="D11" s="761"/>
      <c r="E11" s="764" t="str">
        <f>+ACTIVIDAD_2!I17</f>
        <v xml:space="preserve"> Porcentaje de casos de representación jurídica que acceden al servicio de acompañamiento psicosocial y/o de psicología forense. </v>
      </c>
      <c r="F11" s="746"/>
      <c r="G11" s="746"/>
      <c r="H11" s="746"/>
      <c r="I11" s="746"/>
      <c r="J11" s="746"/>
      <c r="K11" s="746"/>
      <c r="L11" s="765"/>
    </row>
    <row r="12" spans="1:12" ht="47.25" customHeight="1" x14ac:dyDescent="0.3">
      <c r="A12" s="747" t="s">
        <v>286</v>
      </c>
      <c r="B12" s="748"/>
      <c r="C12" s="748"/>
      <c r="D12" s="749"/>
      <c r="E12" s="764" t="s">
        <v>648</v>
      </c>
      <c r="F12" s="746"/>
      <c r="G12" s="746"/>
      <c r="H12" s="746"/>
      <c r="I12" s="746"/>
      <c r="J12" s="746"/>
      <c r="K12" s="746"/>
      <c r="L12" s="765"/>
    </row>
    <row r="13" spans="1:12" ht="28.5" customHeight="1" x14ac:dyDescent="0.3">
      <c r="A13" s="747" t="s">
        <v>287</v>
      </c>
      <c r="B13" s="748"/>
      <c r="C13" s="749"/>
      <c r="D13" s="742" t="s">
        <v>288</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79">
        <f>+ACTIVIDAD_2!D38</f>
        <v>1</v>
      </c>
      <c r="E16" s="780"/>
      <c r="F16" s="780"/>
      <c r="G16" s="780"/>
      <c r="H16" s="781"/>
      <c r="I16" s="747" t="s">
        <v>231</v>
      </c>
      <c r="J16" s="749"/>
      <c r="K16" s="782" t="s">
        <v>23</v>
      </c>
      <c r="L16" s="783"/>
    </row>
    <row r="17" spans="1:12" ht="27.45" customHeight="1" x14ac:dyDescent="0.3">
      <c r="A17" s="747" t="s">
        <v>294</v>
      </c>
      <c r="B17" s="748"/>
      <c r="C17" s="749"/>
      <c r="D17" s="742" t="s">
        <v>288</v>
      </c>
      <c r="E17" s="743"/>
      <c r="F17" s="743"/>
      <c r="G17" s="743"/>
      <c r="H17" s="744"/>
      <c r="I17" s="750"/>
      <c r="J17" s="752"/>
      <c r="K17" s="752"/>
      <c r="L17" s="751"/>
    </row>
    <row r="18" spans="1:12" ht="12" customHeight="1" x14ac:dyDescent="0.3">
      <c r="A18" s="287" t="s">
        <v>295</v>
      </c>
      <c r="B18" s="287" t="s">
        <v>296</v>
      </c>
      <c r="C18" s="747" t="s">
        <v>297</v>
      </c>
      <c r="D18" s="748"/>
      <c r="E18" s="748"/>
      <c r="F18" s="748"/>
      <c r="G18" s="749"/>
      <c r="H18" s="747" t="s">
        <v>298</v>
      </c>
      <c r="I18" s="749"/>
      <c r="J18" s="747" t="s">
        <v>299</v>
      </c>
      <c r="K18" s="749"/>
      <c r="L18" s="287" t="s">
        <v>300</v>
      </c>
    </row>
    <row r="19" spans="1:12" ht="63.75" customHeight="1" x14ac:dyDescent="0.3">
      <c r="A19" s="282">
        <v>1</v>
      </c>
      <c r="B19" s="283" t="s">
        <v>288</v>
      </c>
      <c r="C19" s="742" t="s">
        <v>317</v>
      </c>
      <c r="D19" s="743"/>
      <c r="E19" s="743"/>
      <c r="F19" s="743"/>
      <c r="G19" s="744"/>
      <c r="H19" s="742" t="s">
        <v>637</v>
      </c>
      <c r="I19" s="744"/>
      <c r="J19" s="750" t="s">
        <v>22</v>
      </c>
      <c r="K19" s="751"/>
      <c r="L19" s="283" t="s">
        <v>318</v>
      </c>
    </row>
    <row r="20" spans="1:12" ht="63.75" customHeight="1" x14ac:dyDescent="0.3">
      <c r="A20" s="282">
        <v>2</v>
      </c>
      <c r="B20" s="283" t="s">
        <v>288</v>
      </c>
      <c r="C20" s="742" t="s">
        <v>315</v>
      </c>
      <c r="D20" s="743"/>
      <c r="E20" s="743"/>
      <c r="F20" s="743"/>
      <c r="G20" s="744"/>
      <c r="H20" s="742" t="s">
        <v>638</v>
      </c>
      <c r="I20" s="744"/>
      <c r="J20" s="750" t="s">
        <v>22</v>
      </c>
      <c r="K20" s="751"/>
      <c r="L20" s="283" t="s">
        <v>316</v>
      </c>
    </row>
    <row r="21" spans="1:12" ht="63.75" customHeight="1" x14ac:dyDescent="0.3">
      <c r="A21" s="282">
        <v>3</v>
      </c>
      <c r="B21" s="283" t="s">
        <v>288</v>
      </c>
      <c r="C21" s="742" t="s">
        <v>319</v>
      </c>
      <c r="D21" s="743"/>
      <c r="E21" s="743"/>
      <c r="F21" s="743"/>
      <c r="G21" s="744"/>
      <c r="H21" s="742" t="s">
        <v>639</v>
      </c>
      <c r="I21" s="744"/>
      <c r="J21" s="750" t="s">
        <v>22</v>
      </c>
      <c r="K21" s="751"/>
      <c r="L21" s="283" t="s">
        <v>316</v>
      </c>
    </row>
    <row r="22" spans="1:12" ht="25.5" customHeight="1" x14ac:dyDescent="0.3">
      <c r="A22" s="287" t="s">
        <v>295</v>
      </c>
      <c r="B22" s="747" t="s">
        <v>302</v>
      </c>
      <c r="C22" s="748"/>
      <c r="D22" s="748"/>
      <c r="E22" s="748"/>
      <c r="F22" s="748"/>
      <c r="G22" s="748"/>
      <c r="H22" s="748"/>
      <c r="I22" s="748"/>
      <c r="J22" s="748"/>
      <c r="K22" s="749"/>
      <c r="L22" s="287" t="s">
        <v>303</v>
      </c>
    </row>
    <row r="23" spans="1:12" ht="28.2" customHeight="1" x14ac:dyDescent="0.3">
      <c r="A23" s="377">
        <v>1</v>
      </c>
      <c r="B23" s="742" t="s">
        <v>636</v>
      </c>
      <c r="C23" s="743"/>
      <c r="D23" s="743"/>
      <c r="E23" s="743"/>
      <c r="F23" s="743"/>
      <c r="G23" s="743"/>
      <c r="H23" s="743"/>
      <c r="I23" s="743"/>
      <c r="J23" s="743"/>
      <c r="K23" s="744"/>
      <c r="L23" s="283" t="s">
        <v>34</v>
      </c>
    </row>
    <row r="24" spans="1:12" ht="15.75" customHeight="1" x14ac:dyDescent="0.3">
      <c r="A24" s="747" t="s">
        <v>305</v>
      </c>
      <c r="B24" s="748"/>
      <c r="C24" s="748"/>
      <c r="D24" s="748"/>
      <c r="E24" s="748"/>
      <c r="F24" s="753"/>
      <c r="G24" s="753"/>
      <c r="H24" s="748"/>
      <c r="I24" s="753"/>
      <c r="J24" s="753"/>
      <c r="K24" s="748"/>
      <c r="L24" s="754"/>
    </row>
    <row r="25" spans="1:12" ht="26.25" customHeight="1" x14ac:dyDescent="0.3">
      <c r="A25" s="747" t="s">
        <v>306</v>
      </c>
      <c r="B25" s="748"/>
      <c r="C25" s="749"/>
      <c r="D25" s="784">
        <v>0.91</v>
      </c>
      <c r="E25" s="743"/>
      <c r="F25" s="745" t="s">
        <v>307</v>
      </c>
      <c r="G25" s="745"/>
      <c r="H25" s="294">
        <v>2024</v>
      </c>
      <c r="I25" s="745" t="s">
        <v>308</v>
      </c>
      <c r="J25" s="745"/>
      <c r="K25" s="378"/>
      <c r="L25" s="293" t="s">
        <v>309</v>
      </c>
    </row>
    <row r="26" spans="1:12" ht="26.25" customHeight="1" x14ac:dyDescent="0.3">
      <c r="A26" s="747" t="s">
        <v>310</v>
      </c>
      <c r="B26" s="748"/>
      <c r="C26" s="749"/>
      <c r="D26" s="742" t="s">
        <v>320</v>
      </c>
      <c r="E26" s="743"/>
      <c r="F26" s="755"/>
      <c r="G26" s="755"/>
      <c r="H26" s="743"/>
      <c r="I26" s="755"/>
      <c r="J26" s="755"/>
      <c r="K26" s="743"/>
      <c r="L26" s="756"/>
    </row>
    <row r="27" spans="1:12" ht="55.5" customHeight="1" x14ac:dyDescent="0.3">
      <c r="A27" s="747" t="s">
        <v>312</v>
      </c>
      <c r="B27" s="748"/>
      <c r="C27" s="749"/>
      <c r="D27" s="742" t="s">
        <v>640</v>
      </c>
      <c r="E27" s="743"/>
      <c r="F27" s="743"/>
      <c r="G27" s="743"/>
      <c r="H27" s="743"/>
      <c r="I27" s="743"/>
      <c r="J27" s="743"/>
      <c r="K27" s="743"/>
      <c r="L27" s="744"/>
    </row>
    <row r="28" spans="1:12" ht="17.7" customHeight="1" x14ac:dyDescent="0.3">
      <c r="A28" s="747" t="s">
        <v>314</v>
      </c>
      <c r="B28" s="748"/>
      <c r="C28" s="749"/>
      <c r="D28" s="742"/>
      <c r="E28" s="743"/>
      <c r="F28" s="743"/>
      <c r="G28" s="743"/>
      <c r="H28" s="743"/>
      <c r="I28" s="743"/>
      <c r="J28" s="743"/>
      <c r="K28" s="743"/>
      <c r="L28" s="744"/>
    </row>
  </sheetData>
  <mergeCells count="64">
    <mergeCell ref="C20:G20"/>
    <mergeCell ref="H20:I20"/>
    <mergeCell ref="J20:K20"/>
    <mergeCell ref="A26:C26"/>
    <mergeCell ref="D26:L26"/>
    <mergeCell ref="C21:G21"/>
    <mergeCell ref="H21:I21"/>
    <mergeCell ref="J21:K21"/>
    <mergeCell ref="A27:C27"/>
    <mergeCell ref="D27:L27"/>
    <mergeCell ref="A28:C28"/>
    <mergeCell ref="D28:L28"/>
    <mergeCell ref="B22:K22"/>
    <mergeCell ref="B23:K23"/>
    <mergeCell ref="A24:L24"/>
    <mergeCell ref="A25:C25"/>
    <mergeCell ref="D25:E25"/>
    <mergeCell ref="F25:G25"/>
    <mergeCell ref="I25:J25"/>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C26296A-D93C-4A36-B02A-C4670C08DE92}">
          <x14:formula1>
            <xm:f>Datos!$K$2:$K$3</xm:f>
          </x14:formula1>
          <xm:sqref>J19:K21</xm:sqref>
        </x14:dataValidation>
        <x14:dataValidation type="list" allowBlank="1" showInputMessage="1" showErrorMessage="1" xr:uid="{9AFB2D25-A8C2-4298-9D80-2B5F5573EBEC}">
          <x14:formula1>
            <xm:f>Datos!$K$2:$K$4</xm:f>
          </x14:formula1>
          <xm:sqref>L23</xm:sqref>
        </x14:dataValidation>
        <x14:dataValidation type="list" allowBlank="1" showInputMessage="1" showErrorMessage="1" xr:uid="{0816966F-6458-4F65-BC64-CE73CAE90167}">
          <x14:formula1>
            <xm:f>Datos!$J$2:$J$5</xm:f>
          </x14:formula1>
          <xm:sqref>K16:L16</xm:sqref>
        </x14:dataValidation>
        <x14:dataValidation type="list" allowBlank="1" showInputMessage="1" showErrorMessage="1" xr:uid="{DEA5FE7E-928A-41BF-A8F0-96F710F4C745}">
          <x14:formula1>
            <xm:f>Datos!$I$2:$I$7</xm:f>
          </x14:formula1>
          <xm:sqref>K15:L15</xm:sqref>
        </x14:dataValidation>
        <x14:dataValidation type="list" allowBlank="1" showInputMessage="1" showErrorMessage="1" xr:uid="{B500EE43-3C7B-4576-A58A-6918E36A9208}">
          <x14:formula1>
            <xm:f>Datos!$H$2:$H$3</xm:f>
          </x14:formula1>
          <xm:sqref>D15:H15</xm:sqref>
        </x14:dataValidation>
        <x14:dataValidation type="list" allowBlank="1" showInputMessage="1" showErrorMessage="1" xr:uid="{C23B841B-D705-44C8-8F6B-32EC42BE823F}">
          <x14:formula1>
            <xm:f>Datos!$G$2:$G$8</xm:f>
          </x14:formula1>
          <xm:sqref>K13:L13</xm:sqref>
        </x14:dataValidation>
        <x14:dataValidation type="list" allowBlank="1" showInputMessage="1" showErrorMessage="1" xr:uid="{424D681A-BB56-44D2-B03F-D9A04DED0783}">
          <x14:formula1>
            <xm:f>Datos!$F$2:$F$18</xm:f>
          </x14:formula1>
          <xm:sqref>K8:L8</xm:sqref>
        </x14:dataValidation>
        <x14:dataValidation type="list" allowBlank="1" showInputMessage="1" showErrorMessage="1" xr:uid="{E3B8416E-F461-40D2-84BE-C82FF169F02A}">
          <x14:formula1>
            <xm:f>Datos!$E$2:$E$23</xm:f>
          </x14:formula1>
          <xm:sqref>D8:H8</xm:sqref>
        </x14:dataValidation>
        <x14:dataValidation type="list" allowBlank="1" showInputMessage="1" showErrorMessage="1" xr:uid="{CD3A2E75-9EF4-45DA-A3E6-C2EF72EE76D1}">
          <x14:formula1>
            <xm:f>Datos!$D$2:$D$7</xm:f>
          </x14:formula1>
          <xm:sqref>K7:L7</xm:sqref>
        </x14:dataValidation>
        <x14:dataValidation type="list" allowBlank="1" showInputMessage="1" showErrorMessage="1" xr:uid="{BA6E26F5-65C4-4774-AEA1-732A6D165454}">
          <x14:formula1>
            <xm:f>Datos!$C$2:$C$3</xm:f>
          </x14:formula1>
          <xm:sqref>D7:H7</xm:sqref>
        </x14:dataValidation>
        <x14:dataValidation type="list" allowBlank="1" showInputMessage="1" showErrorMessage="1" xr:uid="{647D706A-D747-42FC-A8FC-89B52193D957}">
          <x14:formula1>
            <xm:f>Datos!$B$2:$B$6</xm:f>
          </x14:formula1>
          <xm:sqref>K6:L6</xm:sqref>
        </x14:dataValidation>
        <x14:dataValidation type="list" allowBlank="1" showInputMessage="1" showErrorMessage="1" xr:uid="{4C276DC2-1891-4891-A557-9238980274C4}">
          <x14:formula1>
            <xm:f>Datos!$A$2:$A$5</xm:f>
          </x14:formula1>
          <xm:sqref>D6:H6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4B2E-0FEE-4C00-92A2-D5204ACBBACC}">
  <sheetPr>
    <tabColor theme="5" tint="0.59999389629810485"/>
    <pageSetUpPr fitToPage="1"/>
  </sheetPr>
  <dimension ref="A1:L28"/>
  <sheetViews>
    <sheetView view="pageBreakPreview" topLeftCell="A11" zoomScale="60" zoomScaleNormal="100" workbookViewId="0">
      <selection activeCell="D17" sqref="D17:H17"/>
    </sheetView>
  </sheetViews>
  <sheetFormatPr baseColWidth="10" defaultColWidth="8.6640625" defaultRowHeight="13.8" x14ac:dyDescent="0.3"/>
  <cols>
    <col min="1" max="1" width="3.33203125" style="320" customWidth="1"/>
    <col min="2" max="2" width="9.33203125" style="320" customWidth="1"/>
    <col min="3" max="3" width="5.6640625" style="320" customWidth="1"/>
    <col min="4" max="4" width="6.6640625" style="320" customWidth="1"/>
    <col min="5" max="5" width="5.6640625" style="320" customWidth="1"/>
    <col min="6" max="6" width="10.33203125" style="320" customWidth="1"/>
    <col min="7" max="7" width="2.109375" style="320" customWidth="1"/>
    <col min="8" max="8" width="18.6640625" style="320" customWidth="1"/>
    <col min="9" max="9" width="12.6640625" style="320" customWidth="1"/>
    <col min="10" max="10" width="6.6640625" style="320" customWidth="1"/>
    <col min="11" max="11" width="18.6640625" style="320" customWidth="1"/>
    <col min="12" max="12" width="25.6640625" style="320" customWidth="1"/>
    <col min="13" max="16384" width="8.6640625" style="320"/>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48"/>
      <c r="F9" s="748"/>
      <c r="G9" s="748"/>
      <c r="H9" s="748"/>
      <c r="I9" s="748"/>
      <c r="J9" s="748"/>
      <c r="K9" s="748"/>
      <c r="L9" s="761"/>
    </row>
    <row r="10" spans="1:12" ht="15.75" customHeight="1" x14ac:dyDescent="0.3">
      <c r="A10" s="745" t="s">
        <v>284</v>
      </c>
      <c r="B10" s="745"/>
      <c r="C10" s="745"/>
      <c r="D10" s="745"/>
      <c r="E10" s="746" t="str">
        <f>+ACTIVIDAD_3!B13</f>
        <v>Brindar a 44500 mujeres orientación y asesoría jurídica en los espacios con presencia de la SDMujer</v>
      </c>
      <c r="F10" s="746"/>
      <c r="G10" s="746"/>
      <c r="H10" s="746"/>
      <c r="I10" s="746"/>
      <c r="J10" s="746"/>
      <c r="K10" s="746"/>
      <c r="L10" s="746"/>
    </row>
    <row r="11" spans="1:12" ht="34.5" customHeight="1" x14ac:dyDescent="0.3">
      <c r="A11" s="762" t="s">
        <v>285</v>
      </c>
      <c r="B11" s="763"/>
      <c r="C11" s="763"/>
      <c r="D11" s="761"/>
      <c r="E11" s="764" t="str">
        <f>+ACTIVIDAD_3!I17</f>
        <v>Número de mujeres con orientación o asesoría jurídica en los espacios donde tiene presencia la SFCO de la SDMujer</v>
      </c>
      <c r="F11" s="746"/>
      <c r="G11" s="746"/>
      <c r="H11" s="746"/>
      <c r="I11" s="746"/>
      <c r="J11" s="746"/>
      <c r="K11" s="746"/>
      <c r="L11" s="765"/>
    </row>
    <row r="12" spans="1:12" ht="47.25" customHeight="1" x14ac:dyDescent="0.3">
      <c r="A12" s="747" t="s">
        <v>286</v>
      </c>
      <c r="B12" s="748"/>
      <c r="C12" s="748"/>
      <c r="D12" s="749"/>
      <c r="E12" s="764" t="s">
        <v>650</v>
      </c>
      <c r="F12" s="746"/>
      <c r="G12" s="746"/>
      <c r="H12" s="746"/>
      <c r="I12" s="746"/>
      <c r="J12" s="746"/>
      <c r="K12" s="746"/>
      <c r="L12" s="765"/>
    </row>
    <row r="13" spans="1:12" ht="28.5" customHeight="1" x14ac:dyDescent="0.3">
      <c r="A13" s="747" t="s">
        <v>287</v>
      </c>
      <c r="B13" s="748"/>
      <c r="C13" s="749"/>
      <c r="D13" s="742" t="s">
        <v>288</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85">
        <f>ACTIVIDAD_3!D38</f>
        <v>12300</v>
      </c>
      <c r="E16" s="786"/>
      <c r="F16" s="786"/>
      <c r="G16" s="786"/>
      <c r="H16" s="787"/>
      <c r="I16" s="747" t="s">
        <v>231</v>
      </c>
      <c r="J16" s="749"/>
      <c r="K16" s="742" t="s">
        <v>21</v>
      </c>
      <c r="L16" s="744"/>
    </row>
    <row r="17" spans="1:12" ht="27.45" customHeight="1" x14ac:dyDescent="0.3">
      <c r="A17" s="747" t="s">
        <v>294</v>
      </c>
      <c r="B17" s="748"/>
      <c r="C17" s="749"/>
      <c r="D17" s="742" t="s">
        <v>288</v>
      </c>
      <c r="E17" s="743"/>
      <c r="F17" s="743"/>
      <c r="G17" s="743"/>
      <c r="H17" s="744"/>
      <c r="I17" s="742"/>
      <c r="J17" s="743"/>
      <c r="K17" s="743"/>
      <c r="L17" s="744"/>
    </row>
    <row r="18" spans="1:12" ht="12" customHeight="1" x14ac:dyDescent="0.3">
      <c r="A18" s="287" t="s">
        <v>295</v>
      </c>
      <c r="B18" s="287" t="s">
        <v>296</v>
      </c>
      <c r="C18" s="747" t="s">
        <v>297</v>
      </c>
      <c r="D18" s="748"/>
      <c r="E18" s="748"/>
      <c r="F18" s="748"/>
      <c r="G18" s="749"/>
      <c r="H18" s="747" t="s">
        <v>298</v>
      </c>
      <c r="I18" s="749"/>
      <c r="J18" s="747" t="s">
        <v>299</v>
      </c>
      <c r="K18" s="749"/>
      <c r="L18" s="287" t="s">
        <v>300</v>
      </c>
    </row>
    <row r="19" spans="1:12" ht="64.5" customHeight="1" x14ac:dyDescent="0.3">
      <c r="A19" s="377">
        <v>1</v>
      </c>
      <c r="B19" s="283" t="s">
        <v>288</v>
      </c>
      <c r="C19" s="742" t="s">
        <v>321</v>
      </c>
      <c r="D19" s="743"/>
      <c r="E19" s="743"/>
      <c r="F19" s="743"/>
      <c r="G19" s="744"/>
      <c r="H19" s="742" t="s">
        <v>641</v>
      </c>
      <c r="I19" s="744"/>
      <c r="J19" s="742" t="s">
        <v>22</v>
      </c>
      <c r="K19" s="744"/>
      <c r="L19" s="283" t="s">
        <v>318</v>
      </c>
    </row>
    <row r="20" spans="1:12" ht="64.5" customHeight="1" x14ac:dyDescent="0.3">
      <c r="A20" s="377">
        <v>2</v>
      </c>
      <c r="B20" s="283" t="s">
        <v>288</v>
      </c>
      <c r="C20" s="742" t="s">
        <v>322</v>
      </c>
      <c r="D20" s="743"/>
      <c r="E20" s="743"/>
      <c r="F20" s="743"/>
      <c r="G20" s="744"/>
      <c r="H20" s="742" t="s">
        <v>642</v>
      </c>
      <c r="I20" s="744"/>
      <c r="J20" s="742" t="s">
        <v>22</v>
      </c>
      <c r="K20" s="744"/>
      <c r="L20" s="283" t="s">
        <v>318</v>
      </c>
    </row>
    <row r="21" spans="1:12" ht="64.5" customHeight="1" x14ac:dyDescent="0.3">
      <c r="A21" s="377">
        <v>3</v>
      </c>
      <c r="B21" s="283" t="s">
        <v>288</v>
      </c>
      <c r="C21" s="742" t="s">
        <v>323</v>
      </c>
      <c r="D21" s="743"/>
      <c r="E21" s="743"/>
      <c r="F21" s="743"/>
      <c r="G21" s="744"/>
      <c r="H21" s="742" t="s">
        <v>643</v>
      </c>
      <c r="I21" s="744"/>
      <c r="J21" s="742" t="s">
        <v>22</v>
      </c>
      <c r="K21" s="744"/>
      <c r="L21" s="283" t="s">
        <v>318</v>
      </c>
    </row>
    <row r="22" spans="1:12" ht="25.5" customHeight="1" x14ac:dyDescent="0.3">
      <c r="A22" s="287" t="s">
        <v>295</v>
      </c>
      <c r="B22" s="747" t="s">
        <v>302</v>
      </c>
      <c r="C22" s="748"/>
      <c r="D22" s="748"/>
      <c r="E22" s="748"/>
      <c r="F22" s="748"/>
      <c r="G22" s="748"/>
      <c r="H22" s="748"/>
      <c r="I22" s="748"/>
      <c r="J22" s="748"/>
      <c r="K22" s="749"/>
      <c r="L22" s="287" t="s">
        <v>303</v>
      </c>
    </row>
    <row r="23" spans="1:12" ht="51.75" customHeight="1" x14ac:dyDescent="0.3">
      <c r="A23" s="282">
        <v>1</v>
      </c>
      <c r="B23" s="742" t="s">
        <v>324</v>
      </c>
      <c r="C23" s="743"/>
      <c r="D23" s="743"/>
      <c r="E23" s="743"/>
      <c r="F23" s="743"/>
      <c r="G23" s="743"/>
      <c r="H23" s="743"/>
      <c r="I23" s="743"/>
      <c r="J23" s="743"/>
      <c r="K23" s="744"/>
      <c r="L23" s="283" t="s">
        <v>22</v>
      </c>
    </row>
    <row r="24" spans="1:12" ht="15.75" customHeight="1" x14ac:dyDescent="0.3">
      <c r="A24" s="747" t="s">
        <v>305</v>
      </c>
      <c r="B24" s="748"/>
      <c r="C24" s="748"/>
      <c r="D24" s="748"/>
      <c r="E24" s="748"/>
      <c r="F24" s="753"/>
      <c r="G24" s="753"/>
      <c r="H24" s="748"/>
      <c r="I24" s="753"/>
      <c r="J24" s="753"/>
      <c r="K24" s="748"/>
      <c r="L24" s="754"/>
    </row>
    <row r="25" spans="1:12" ht="26.25" customHeight="1" x14ac:dyDescent="0.3">
      <c r="A25" s="747" t="s">
        <v>306</v>
      </c>
      <c r="B25" s="748"/>
      <c r="C25" s="749"/>
      <c r="D25" s="742">
        <v>7421</v>
      </c>
      <c r="E25" s="743"/>
      <c r="F25" s="745" t="s">
        <v>307</v>
      </c>
      <c r="G25" s="745"/>
      <c r="H25" s="294">
        <v>2024</v>
      </c>
      <c r="I25" s="745" t="s">
        <v>308</v>
      </c>
      <c r="J25" s="745"/>
      <c r="K25" s="281"/>
      <c r="L25" s="293" t="s">
        <v>309</v>
      </c>
    </row>
    <row r="26" spans="1:12" ht="26.25" customHeight="1" x14ac:dyDescent="0.3">
      <c r="A26" s="747" t="s">
        <v>310</v>
      </c>
      <c r="B26" s="748"/>
      <c r="C26" s="749"/>
      <c r="D26" s="742" t="s">
        <v>325</v>
      </c>
      <c r="E26" s="743"/>
      <c r="F26" s="755"/>
      <c r="G26" s="755"/>
      <c r="H26" s="743"/>
      <c r="I26" s="755"/>
      <c r="J26" s="755"/>
      <c r="K26" s="743"/>
      <c r="L26" s="756"/>
    </row>
    <row r="27" spans="1:12" ht="45.75" customHeight="1" x14ac:dyDescent="0.3">
      <c r="A27" s="747" t="s">
        <v>312</v>
      </c>
      <c r="B27" s="748"/>
      <c r="C27" s="749"/>
      <c r="D27" s="750" t="s">
        <v>326</v>
      </c>
      <c r="E27" s="752"/>
      <c r="F27" s="752"/>
      <c r="G27" s="752"/>
      <c r="H27" s="752"/>
      <c r="I27" s="752"/>
      <c r="J27" s="752"/>
      <c r="K27" s="752"/>
      <c r="L27" s="751"/>
    </row>
    <row r="28" spans="1:12" ht="17.7" customHeight="1" x14ac:dyDescent="0.3">
      <c r="A28" s="747" t="s">
        <v>314</v>
      </c>
      <c r="B28" s="748"/>
      <c r="C28" s="749"/>
      <c r="D28" s="742"/>
      <c r="E28" s="743"/>
      <c r="F28" s="743"/>
      <c r="G28" s="743"/>
      <c r="H28" s="743"/>
      <c r="I28" s="743"/>
      <c r="J28" s="743"/>
      <c r="K28" s="743"/>
      <c r="L28" s="744"/>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611AE3E9-B0B3-4361-892C-90625843D483}">
          <x14:formula1>
            <xm:f>Datos!$K$2:$K$3</xm:f>
          </x14:formula1>
          <xm:sqref>J19:K21</xm:sqref>
        </x14:dataValidation>
        <x14:dataValidation type="list" allowBlank="1" showInputMessage="1" showErrorMessage="1" xr:uid="{499781E4-99F2-496F-BEDB-4EFC5DD48240}">
          <x14:formula1>
            <xm:f>Datos!$K$2:$K$4</xm:f>
          </x14:formula1>
          <xm:sqref>L23</xm:sqref>
        </x14:dataValidation>
        <x14:dataValidation type="list" allowBlank="1" showInputMessage="1" showErrorMessage="1" xr:uid="{BD0BE15D-8C6A-446B-B5D0-0980C5748746}">
          <x14:formula1>
            <xm:f>Datos!$J$2:$J$5</xm:f>
          </x14:formula1>
          <xm:sqref>K16:L16</xm:sqref>
        </x14:dataValidation>
        <x14:dataValidation type="list" allowBlank="1" showInputMessage="1" showErrorMessage="1" xr:uid="{BD1F4C7C-0736-4089-A8C9-D6B734C67F8F}">
          <x14:formula1>
            <xm:f>Datos!$I$2:$I$7</xm:f>
          </x14:formula1>
          <xm:sqref>K15:L15</xm:sqref>
        </x14:dataValidation>
        <x14:dataValidation type="list" allowBlank="1" showInputMessage="1" showErrorMessage="1" xr:uid="{230CA90D-7503-4FAC-ACD5-FDCBD1B63371}">
          <x14:formula1>
            <xm:f>Datos!$H$2:$H$3</xm:f>
          </x14:formula1>
          <xm:sqref>D15:H15</xm:sqref>
        </x14:dataValidation>
        <x14:dataValidation type="list" allowBlank="1" showInputMessage="1" showErrorMessage="1" xr:uid="{85670F55-B2B4-48D6-8D94-72364AD7A7B6}">
          <x14:formula1>
            <xm:f>Datos!$G$2:$G$8</xm:f>
          </x14:formula1>
          <xm:sqref>K13:L13</xm:sqref>
        </x14:dataValidation>
        <x14:dataValidation type="list" allowBlank="1" showInputMessage="1" showErrorMessage="1" xr:uid="{B44DCEB0-52C8-4179-B79F-8EA8D4DF8588}">
          <x14:formula1>
            <xm:f>Datos!$F$2:$F$18</xm:f>
          </x14:formula1>
          <xm:sqref>K8:L8</xm:sqref>
        </x14:dataValidation>
        <x14:dataValidation type="list" allowBlank="1" showInputMessage="1" showErrorMessage="1" xr:uid="{3B72E189-F09B-423A-A029-BAD692C96319}">
          <x14:formula1>
            <xm:f>Datos!$E$2:$E$23</xm:f>
          </x14:formula1>
          <xm:sqref>D8:H8</xm:sqref>
        </x14:dataValidation>
        <x14:dataValidation type="list" allowBlank="1" showInputMessage="1" showErrorMessage="1" xr:uid="{386E4B93-814C-4342-9C87-DEC3A907507E}">
          <x14:formula1>
            <xm:f>Datos!$D$2:$D$7</xm:f>
          </x14:formula1>
          <xm:sqref>K7:L7</xm:sqref>
        </x14:dataValidation>
        <x14:dataValidation type="list" allowBlank="1" showInputMessage="1" showErrorMessage="1" xr:uid="{91A4B5A3-1975-4B21-A009-8CBC75BFCF87}">
          <x14:formula1>
            <xm:f>Datos!$C$2:$C$3</xm:f>
          </x14:formula1>
          <xm:sqref>D7:H7</xm:sqref>
        </x14:dataValidation>
        <x14:dataValidation type="list" allowBlank="1" showInputMessage="1" showErrorMessage="1" xr:uid="{CE8D9896-E8BD-4719-9C37-409FC08BF14C}">
          <x14:formula1>
            <xm:f>Datos!$B$2:$B$6</xm:f>
          </x14:formula1>
          <xm:sqref>K6:L6</xm:sqref>
        </x14:dataValidation>
        <x14:dataValidation type="list" allowBlank="1" showInputMessage="1" showErrorMessage="1" xr:uid="{9BA31A4C-1C9A-4455-AC91-19D110B182A5}">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B37F-751E-4DFF-8AB8-208C9BA01CC6}">
  <sheetPr>
    <tabColor theme="5" tint="0.59999389629810485"/>
    <pageSetUpPr fitToPage="1"/>
  </sheetPr>
  <dimension ref="A1:L28"/>
  <sheetViews>
    <sheetView view="pageBreakPreview" topLeftCell="A11" zoomScale="85" zoomScaleNormal="100" zoomScaleSheetLayoutView="85" workbookViewId="0">
      <selection activeCell="D17" sqref="D17:H17"/>
    </sheetView>
  </sheetViews>
  <sheetFormatPr baseColWidth="10" defaultColWidth="8.6640625" defaultRowHeight="13.8" x14ac:dyDescent="0.3"/>
  <cols>
    <col min="1" max="1" width="3.33203125" style="320" customWidth="1"/>
    <col min="2" max="2" width="9.33203125" style="320" customWidth="1"/>
    <col min="3" max="3" width="5.6640625" style="320" customWidth="1"/>
    <col min="4" max="4" width="6.6640625" style="320" customWidth="1"/>
    <col min="5" max="5" width="5.6640625" style="320" customWidth="1"/>
    <col min="6" max="6" width="10.33203125" style="320" customWidth="1"/>
    <col min="7" max="7" width="2.109375" style="320" customWidth="1"/>
    <col min="8" max="8" width="18.6640625" style="320" customWidth="1"/>
    <col min="9" max="9" width="12.6640625" style="320" customWidth="1"/>
    <col min="10" max="10" width="6.6640625" style="320" customWidth="1"/>
    <col min="11" max="11" width="18.6640625" style="320" customWidth="1"/>
    <col min="12" max="12" width="25.6640625" style="320" customWidth="1"/>
    <col min="13" max="16384" width="8.6640625" style="320"/>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48"/>
      <c r="F9" s="748"/>
      <c r="G9" s="748"/>
      <c r="H9" s="748"/>
      <c r="I9" s="748"/>
      <c r="J9" s="748"/>
      <c r="K9" s="748"/>
      <c r="L9" s="761"/>
    </row>
    <row r="10" spans="1:12" ht="15.75" customHeight="1" x14ac:dyDescent="0.3">
      <c r="A10" s="745" t="s">
        <v>284</v>
      </c>
      <c r="B10" s="745"/>
      <c r="C10" s="745"/>
      <c r="D10" s="745"/>
      <c r="E10" s="746" t="str">
        <f>+ACTIVIDAD_4!B13</f>
        <v>Realizar a 22000 mujeres acompañamiento psicosocial en los espacios con presencia de la SDMujer</v>
      </c>
      <c r="F10" s="746"/>
      <c r="G10" s="746"/>
      <c r="H10" s="746"/>
      <c r="I10" s="746"/>
      <c r="J10" s="746"/>
      <c r="K10" s="746"/>
      <c r="L10" s="746"/>
    </row>
    <row r="11" spans="1:12" ht="34.5" customHeight="1" x14ac:dyDescent="0.3">
      <c r="A11" s="762" t="s">
        <v>285</v>
      </c>
      <c r="B11" s="763"/>
      <c r="C11" s="763"/>
      <c r="D11" s="761"/>
      <c r="E11" s="764" t="str">
        <f>+ACTIVIDAD_4!I17</f>
        <v>Número de mujeres con acompañamiento psicosocial  en los espacios donde tiene presencia la SFCO de la SDMujer</v>
      </c>
      <c r="F11" s="746"/>
      <c r="G11" s="746"/>
      <c r="H11" s="746"/>
      <c r="I11" s="746"/>
      <c r="J11" s="746"/>
      <c r="K11" s="746"/>
      <c r="L11" s="765"/>
    </row>
    <row r="12" spans="1:12" ht="47.25" customHeight="1" x14ac:dyDescent="0.3">
      <c r="A12" s="747" t="s">
        <v>286</v>
      </c>
      <c r="B12" s="748"/>
      <c r="C12" s="748"/>
      <c r="D12" s="749"/>
      <c r="E12" s="764" t="s">
        <v>651</v>
      </c>
      <c r="F12" s="746"/>
      <c r="G12" s="746"/>
      <c r="H12" s="746"/>
      <c r="I12" s="746"/>
      <c r="J12" s="746"/>
      <c r="K12" s="746"/>
      <c r="L12" s="765"/>
    </row>
    <row r="13" spans="1:12" ht="28.5" customHeight="1" x14ac:dyDescent="0.3">
      <c r="A13" s="747" t="s">
        <v>287</v>
      </c>
      <c r="B13" s="748"/>
      <c r="C13" s="749"/>
      <c r="D13" s="742" t="s">
        <v>288</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88">
        <f>ACTIVIDAD_4!D38</f>
        <v>6400</v>
      </c>
      <c r="E16" s="789"/>
      <c r="F16" s="789"/>
      <c r="G16" s="789"/>
      <c r="H16" s="790"/>
      <c r="I16" s="747" t="s">
        <v>231</v>
      </c>
      <c r="J16" s="749"/>
      <c r="K16" s="742" t="s">
        <v>21</v>
      </c>
      <c r="L16" s="744"/>
    </row>
    <row r="17" spans="1:12" ht="27.45" customHeight="1" x14ac:dyDescent="0.3">
      <c r="A17" s="747" t="s">
        <v>294</v>
      </c>
      <c r="B17" s="748"/>
      <c r="C17" s="749"/>
      <c r="D17" s="742"/>
      <c r="E17" s="743"/>
      <c r="F17" s="743"/>
      <c r="G17" s="743"/>
      <c r="H17" s="744"/>
      <c r="I17" s="750"/>
      <c r="J17" s="752"/>
      <c r="K17" s="752"/>
      <c r="L17" s="751"/>
    </row>
    <row r="18" spans="1:12" ht="12" customHeight="1" x14ac:dyDescent="0.3">
      <c r="A18" s="287" t="s">
        <v>295</v>
      </c>
      <c r="B18" s="287" t="s">
        <v>296</v>
      </c>
      <c r="C18" s="747" t="s">
        <v>297</v>
      </c>
      <c r="D18" s="748"/>
      <c r="E18" s="748"/>
      <c r="F18" s="748"/>
      <c r="G18" s="749"/>
      <c r="H18" s="747" t="s">
        <v>298</v>
      </c>
      <c r="I18" s="749"/>
      <c r="J18" s="747" t="s">
        <v>299</v>
      </c>
      <c r="K18" s="749"/>
      <c r="L18" s="287" t="s">
        <v>300</v>
      </c>
    </row>
    <row r="19" spans="1:12" ht="75" customHeight="1" x14ac:dyDescent="0.3">
      <c r="A19" s="282">
        <v>1</v>
      </c>
      <c r="B19" s="283" t="s">
        <v>288</v>
      </c>
      <c r="C19" s="742" t="s">
        <v>327</v>
      </c>
      <c r="D19" s="743"/>
      <c r="E19" s="743"/>
      <c r="F19" s="743"/>
      <c r="G19" s="744"/>
      <c r="H19" s="742" t="s">
        <v>644</v>
      </c>
      <c r="I19" s="744"/>
      <c r="J19" s="750" t="s">
        <v>22</v>
      </c>
      <c r="K19" s="751"/>
      <c r="L19" s="283" t="s">
        <v>318</v>
      </c>
    </row>
    <row r="20" spans="1:12" ht="75" customHeight="1" x14ac:dyDescent="0.3">
      <c r="A20" s="282">
        <v>2</v>
      </c>
      <c r="B20" s="283" t="s">
        <v>288</v>
      </c>
      <c r="C20" s="742" t="s">
        <v>328</v>
      </c>
      <c r="D20" s="743"/>
      <c r="E20" s="743"/>
      <c r="F20" s="743"/>
      <c r="G20" s="744"/>
      <c r="H20" s="742" t="s">
        <v>645</v>
      </c>
      <c r="I20" s="744"/>
      <c r="J20" s="750" t="s">
        <v>22</v>
      </c>
      <c r="K20" s="751"/>
      <c r="L20" s="283" t="s">
        <v>318</v>
      </c>
    </row>
    <row r="21" spans="1:12" ht="75" customHeight="1" x14ac:dyDescent="0.3">
      <c r="A21" s="282">
        <v>3</v>
      </c>
      <c r="B21" s="283" t="s">
        <v>288</v>
      </c>
      <c r="C21" s="742" t="s">
        <v>329</v>
      </c>
      <c r="D21" s="743"/>
      <c r="E21" s="743"/>
      <c r="F21" s="743"/>
      <c r="G21" s="744"/>
      <c r="H21" s="742" t="s">
        <v>646</v>
      </c>
      <c r="I21" s="744"/>
      <c r="J21" s="750" t="s">
        <v>22</v>
      </c>
      <c r="K21" s="751"/>
      <c r="L21" s="283" t="s">
        <v>318</v>
      </c>
    </row>
    <row r="22" spans="1:12" ht="25.5" customHeight="1" x14ac:dyDescent="0.3">
      <c r="A22" s="287" t="s">
        <v>295</v>
      </c>
      <c r="B22" s="747" t="s">
        <v>302</v>
      </c>
      <c r="C22" s="748"/>
      <c r="D22" s="748"/>
      <c r="E22" s="748"/>
      <c r="F22" s="748"/>
      <c r="G22" s="748"/>
      <c r="H22" s="748"/>
      <c r="I22" s="748"/>
      <c r="J22" s="748"/>
      <c r="K22" s="749"/>
      <c r="L22" s="287" t="s">
        <v>303</v>
      </c>
    </row>
    <row r="23" spans="1:12" ht="52.5" customHeight="1" x14ac:dyDescent="0.3">
      <c r="A23" s="282">
        <v>1</v>
      </c>
      <c r="B23" s="742" t="s">
        <v>330</v>
      </c>
      <c r="C23" s="743"/>
      <c r="D23" s="743"/>
      <c r="E23" s="743"/>
      <c r="F23" s="743"/>
      <c r="G23" s="743"/>
      <c r="H23" s="743"/>
      <c r="I23" s="743"/>
      <c r="J23" s="743"/>
      <c r="K23" s="744"/>
      <c r="L23" s="283" t="s">
        <v>22</v>
      </c>
    </row>
    <row r="24" spans="1:12" ht="15.75" customHeight="1" x14ac:dyDescent="0.3">
      <c r="A24" s="747" t="s">
        <v>305</v>
      </c>
      <c r="B24" s="748"/>
      <c r="C24" s="748"/>
      <c r="D24" s="748"/>
      <c r="E24" s="748"/>
      <c r="F24" s="753"/>
      <c r="G24" s="753"/>
      <c r="H24" s="748"/>
      <c r="I24" s="753"/>
      <c r="J24" s="753"/>
      <c r="K24" s="748"/>
      <c r="L24" s="754"/>
    </row>
    <row r="25" spans="1:12" ht="26.25" customHeight="1" x14ac:dyDescent="0.3">
      <c r="A25" s="747" t="s">
        <v>306</v>
      </c>
      <c r="B25" s="748"/>
      <c r="C25" s="749"/>
      <c r="D25" s="742">
        <v>3603</v>
      </c>
      <c r="E25" s="743"/>
      <c r="F25" s="745" t="s">
        <v>307</v>
      </c>
      <c r="G25" s="745"/>
      <c r="H25" s="294">
        <v>2024</v>
      </c>
      <c r="I25" s="745" t="s">
        <v>308</v>
      </c>
      <c r="J25" s="745"/>
      <c r="K25" s="281"/>
      <c r="L25" s="293" t="s">
        <v>309</v>
      </c>
    </row>
    <row r="26" spans="1:12" ht="26.25" customHeight="1" x14ac:dyDescent="0.3">
      <c r="A26" s="747" t="s">
        <v>310</v>
      </c>
      <c r="B26" s="748"/>
      <c r="C26" s="749"/>
      <c r="D26" s="742" t="s">
        <v>331</v>
      </c>
      <c r="E26" s="743"/>
      <c r="F26" s="755"/>
      <c r="G26" s="755"/>
      <c r="H26" s="743"/>
      <c r="I26" s="755"/>
      <c r="J26" s="755"/>
      <c r="K26" s="743"/>
      <c r="L26" s="756"/>
    </row>
    <row r="27" spans="1:12" ht="45.75" customHeight="1" x14ac:dyDescent="0.3">
      <c r="A27" s="747" t="s">
        <v>312</v>
      </c>
      <c r="B27" s="748"/>
      <c r="C27" s="749"/>
      <c r="D27" s="750" t="s">
        <v>326</v>
      </c>
      <c r="E27" s="752"/>
      <c r="F27" s="752"/>
      <c r="G27" s="752"/>
      <c r="H27" s="752"/>
      <c r="I27" s="752"/>
      <c r="J27" s="752"/>
      <c r="K27" s="752"/>
      <c r="L27" s="751"/>
    </row>
    <row r="28" spans="1:12" ht="17.7" customHeight="1" x14ac:dyDescent="0.3">
      <c r="A28" s="747" t="s">
        <v>314</v>
      </c>
      <c r="B28" s="748"/>
      <c r="C28" s="749"/>
      <c r="D28" s="742"/>
      <c r="E28" s="743"/>
      <c r="F28" s="743"/>
      <c r="G28" s="743"/>
      <c r="H28" s="743"/>
      <c r="I28" s="743"/>
      <c r="J28" s="743"/>
      <c r="K28" s="743"/>
      <c r="L28" s="744"/>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CBD23BDD-96F5-4843-9DFF-E73CE742505A}">
          <x14:formula1>
            <xm:f>Datos!$A$2:$A$5</xm:f>
          </x14:formula1>
          <xm:sqref>D6:H6</xm:sqref>
        </x14:dataValidation>
        <x14:dataValidation type="list" allowBlank="1" showInputMessage="1" showErrorMessage="1" xr:uid="{5AD4B414-C7B7-4F91-AA38-E27A80778FB8}">
          <x14:formula1>
            <xm:f>Datos!$B$2:$B$6</xm:f>
          </x14:formula1>
          <xm:sqref>K6:L6</xm:sqref>
        </x14:dataValidation>
        <x14:dataValidation type="list" allowBlank="1" showInputMessage="1" showErrorMessage="1" xr:uid="{8655069A-08AE-41AB-9E33-FEF03163B769}">
          <x14:formula1>
            <xm:f>Datos!$C$2:$C$3</xm:f>
          </x14:formula1>
          <xm:sqref>D7:H7</xm:sqref>
        </x14:dataValidation>
        <x14:dataValidation type="list" allowBlank="1" showInputMessage="1" showErrorMessage="1" xr:uid="{E1232CA6-E9D8-4924-808E-24CE92A7F8AA}">
          <x14:formula1>
            <xm:f>Datos!$D$2:$D$7</xm:f>
          </x14:formula1>
          <xm:sqref>K7:L7</xm:sqref>
        </x14:dataValidation>
        <x14:dataValidation type="list" allowBlank="1" showInputMessage="1" showErrorMessage="1" xr:uid="{437CD749-214F-44C7-A64A-157400CE54B4}">
          <x14:formula1>
            <xm:f>Datos!$E$2:$E$23</xm:f>
          </x14:formula1>
          <xm:sqref>D8:H8</xm:sqref>
        </x14:dataValidation>
        <x14:dataValidation type="list" allowBlank="1" showInputMessage="1" showErrorMessage="1" xr:uid="{8616E055-A5F5-448D-BC4B-72B16074AAFC}">
          <x14:formula1>
            <xm:f>Datos!$F$2:$F$18</xm:f>
          </x14:formula1>
          <xm:sqref>K8:L8</xm:sqref>
        </x14:dataValidation>
        <x14:dataValidation type="list" allowBlank="1" showInputMessage="1" showErrorMessage="1" xr:uid="{939D6298-7679-47A2-BE97-1A299C35C251}">
          <x14:formula1>
            <xm:f>Datos!$G$2:$G$8</xm:f>
          </x14:formula1>
          <xm:sqref>K13:L13</xm:sqref>
        </x14:dataValidation>
        <x14:dataValidation type="list" allowBlank="1" showInputMessage="1" showErrorMessage="1" xr:uid="{B1F81C88-51B1-48C7-9ABE-E9224EAE4E02}">
          <x14:formula1>
            <xm:f>Datos!$H$2:$H$3</xm:f>
          </x14:formula1>
          <xm:sqref>D15:H15</xm:sqref>
        </x14:dataValidation>
        <x14:dataValidation type="list" allowBlank="1" showInputMessage="1" showErrorMessage="1" xr:uid="{4D379D5F-D598-49CC-B957-CDCC250C0D78}">
          <x14:formula1>
            <xm:f>Datos!$I$2:$I$7</xm:f>
          </x14:formula1>
          <xm:sqref>K15:L15</xm:sqref>
        </x14:dataValidation>
        <x14:dataValidation type="list" allowBlank="1" showInputMessage="1" showErrorMessage="1" xr:uid="{A40BF644-7864-400F-8BB0-6EEDC57E3179}">
          <x14:formula1>
            <xm:f>Datos!$J$2:$J$5</xm:f>
          </x14:formula1>
          <xm:sqref>K16:L16</xm:sqref>
        </x14:dataValidation>
        <x14:dataValidation type="list" allowBlank="1" showInputMessage="1" showErrorMessage="1" xr:uid="{8DEFA064-8B22-4C42-91F2-95162FD9C61B}">
          <x14:formula1>
            <xm:f>Datos!$K$2:$K$4</xm:f>
          </x14:formula1>
          <xm:sqref>L23</xm:sqref>
        </x14:dataValidation>
        <x14:dataValidation type="list" allowBlank="1" showInputMessage="1" showErrorMessage="1" xr:uid="{A9EC4099-FEDB-4CB8-ABE3-83FDFF7942D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8D2D5-43BB-42E2-BF34-EA3BBF07AB63}">
  <sheetPr>
    <tabColor theme="5" tint="0.59999389629810485"/>
    <pageSetUpPr fitToPage="1"/>
  </sheetPr>
  <dimension ref="A1:P28"/>
  <sheetViews>
    <sheetView view="pageBreakPreview" topLeftCell="A12" zoomScale="60" zoomScaleNormal="100" workbookViewId="0">
      <selection activeCell="D17" sqref="D17:H17"/>
    </sheetView>
  </sheetViews>
  <sheetFormatPr baseColWidth="10" defaultColWidth="8.6640625" defaultRowHeight="13.8" x14ac:dyDescent="0.3"/>
  <cols>
    <col min="1" max="1" width="3.33203125" style="320" customWidth="1"/>
    <col min="2" max="2" width="9.33203125" style="320" customWidth="1"/>
    <col min="3" max="3" width="5.6640625" style="320" customWidth="1"/>
    <col min="4" max="4" width="6.6640625" style="320" customWidth="1"/>
    <col min="5" max="5" width="5.6640625" style="320" customWidth="1"/>
    <col min="6" max="6" width="10.33203125" style="320" customWidth="1"/>
    <col min="7" max="7" width="2.109375" style="320" customWidth="1"/>
    <col min="8" max="8" width="18.6640625" style="320" customWidth="1"/>
    <col min="9" max="9" width="12.6640625" style="320" customWidth="1"/>
    <col min="10" max="10" width="6.6640625" style="320" customWidth="1"/>
    <col min="11" max="11" width="18.6640625" style="320" customWidth="1"/>
    <col min="12" max="12" width="25.6640625" style="320" customWidth="1"/>
    <col min="13" max="16384" width="8.6640625" style="320"/>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48"/>
      <c r="F9" s="748"/>
      <c r="G9" s="748"/>
      <c r="H9" s="748"/>
      <c r="I9" s="748"/>
      <c r="J9" s="748"/>
      <c r="K9" s="748"/>
      <c r="L9" s="761"/>
    </row>
    <row r="10" spans="1:12" ht="15.75" customHeight="1" x14ac:dyDescent="0.3">
      <c r="A10" s="745" t="s">
        <v>284</v>
      </c>
      <c r="B10" s="745"/>
      <c r="C10" s="745"/>
      <c r="D10" s="745"/>
      <c r="E10" s="746" t="str">
        <f>+ACTIVIDAD_5!B13</f>
        <v>Gestionar 9500 activaciones de rutas y servicios de la oferta distrital para la atención integral a mujeres</v>
      </c>
      <c r="F10" s="746"/>
      <c r="G10" s="746"/>
      <c r="H10" s="746"/>
      <c r="I10" s="746"/>
      <c r="J10" s="746"/>
      <c r="K10" s="746"/>
      <c r="L10" s="746"/>
    </row>
    <row r="11" spans="1:12" ht="34.5" customHeight="1" x14ac:dyDescent="0.3">
      <c r="A11" s="762" t="s">
        <v>285</v>
      </c>
      <c r="B11" s="763"/>
      <c r="C11" s="763"/>
      <c r="D11" s="761"/>
      <c r="E11" s="764" t="str">
        <f>+ACTIVIDAD_5!I17</f>
        <v>Número de atenciones (activaciones de rutas y servicios) de la oferta distrital brindadas para la atención integral a mujeres</v>
      </c>
      <c r="F11" s="746"/>
      <c r="G11" s="746"/>
      <c r="H11" s="746"/>
      <c r="I11" s="746"/>
      <c r="J11" s="746"/>
      <c r="K11" s="746"/>
      <c r="L11" s="765"/>
    </row>
    <row r="12" spans="1:12" ht="47.25" customHeight="1" x14ac:dyDescent="0.3">
      <c r="A12" s="747" t="s">
        <v>286</v>
      </c>
      <c r="B12" s="748"/>
      <c r="C12" s="748"/>
      <c r="D12" s="749"/>
      <c r="E12" s="764" t="s">
        <v>647</v>
      </c>
      <c r="F12" s="746"/>
      <c r="G12" s="746"/>
      <c r="H12" s="746"/>
      <c r="I12" s="746"/>
      <c r="J12" s="746"/>
      <c r="K12" s="746"/>
      <c r="L12" s="765"/>
    </row>
    <row r="13" spans="1:12" ht="28.5" customHeight="1" x14ac:dyDescent="0.3">
      <c r="A13" s="747" t="s">
        <v>287</v>
      </c>
      <c r="B13" s="748"/>
      <c r="C13" s="749"/>
      <c r="D13" s="742" t="s">
        <v>288</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88">
        <f>ACTIVIDAD_5!D38</f>
        <v>3000</v>
      </c>
      <c r="E16" s="789"/>
      <c r="F16" s="789"/>
      <c r="G16" s="789"/>
      <c r="H16" s="790"/>
      <c r="I16" s="747" t="s">
        <v>231</v>
      </c>
      <c r="J16" s="749"/>
      <c r="K16" s="742" t="s">
        <v>21</v>
      </c>
      <c r="L16" s="744"/>
    </row>
    <row r="17" spans="1:16" ht="27.45" customHeight="1" x14ac:dyDescent="0.3">
      <c r="A17" s="747" t="s">
        <v>294</v>
      </c>
      <c r="B17" s="748"/>
      <c r="C17" s="749"/>
      <c r="D17" s="742" t="s">
        <v>288</v>
      </c>
      <c r="E17" s="743"/>
      <c r="F17" s="743"/>
      <c r="G17" s="743"/>
      <c r="H17" s="744"/>
      <c r="I17" s="750"/>
      <c r="J17" s="752"/>
      <c r="K17" s="752"/>
      <c r="L17" s="751"/>
    </row>
    <row r="18" spans="1:16" ht="12" customHeight="1" x14ac:dyDescent="0.3">
      <c r="A18" s="287" t="s">
        <v>295</v>
      </c>
      <c r="B18" s="287" t="s">
        <v>296</v>
      </c>
      <c r="C18" s="747" t="s">
        <v>297</v>
      </c>
      <c r="D18" s="748"/>
      <c r="E18" s="748"/>
      <c r="F18" s="748"/>
      <c r="G18" s="749"/>
      <c r="H18" s="747" t="s">
        <v>298</v>
      </c>
      <c r="I18" s="749"/>
      <c r="J18" s="747" t="s">
        <v>299</v>
      </c>
      <c r="K18" s="749"/>
      <c r="L18" s="287" t="s">
        <v>300</v>
      </c>
    </row>
    <row r="19" spans="1:16" ht="48.75" customHeight="1" x14ac:dyDescent="0.3">
      <c r="A19" s="282">
        <v>1</v>
      </c>
      <c r="B19" s="283" t="s">
        <v>288</v>
      </c>
      <c r="C19" s="742" t="s">
        <v>332</v>
      </c>
      <c r="D19" s="743"/>
      <c r="E19" s="743"/>
      <c r="F19" s="743"/>
      <c r="G19" s="744"/>
      <c r="H19" s="791" t="s">
        <v>653</v>
      </c>
      <c r="I19" s="792"/>
      <c r="J19" s="750" t="s">
        <v>22</v>
      </c>
      <c r="K19" s="751"/>
      <c r="L19" s="283" t="s">
        <v>318</v>
      </c>
      <c r="P19" s="320" t="s">
        <v>649</v>
      </c>
    </row>
    <row r="20" spans="1:16" ht="19.5" customHeight="1" x14ac:dyDescent="0.3">
      <c r="A20" s="282">
        <v>2</v>
      </c>
      <c r="B20" s="283"/>
      <c r="C20" s="742"/>
      <c r="D20" s="743"/>
      <c r="E20" s="743"/>
      <c r="F20" s="743"/>
      <c r="G20" s="744"/>
      <c r="H20" s="742"/>
      <c r="I20" s="744"/>
      <c r="J20" s="750"/>
      <c r="K20" s="751"/>
      <c r="L20" s="283"/>
    </row>
    <row r="21" spans="1:16" ht="20.25" customHeight="1" x14ac:dyDescent="0.3">
      <c r="A21" s="282">
        <v>3</v>
      </c>
      <c r="B21" s="283"/>
      <c r="C21" s="742"/>
      <c r="D21" s="743"/>
      <c r="E21" s="743"/>
      <c r="F21" s="743"/>
      <c r="G21" s="744"/>
      <c r="H21" s="742"/>
      <c r="I21" s="744"/>
      <c r="J21" s="750"/>
      <c r="K21" s="751"/>
      <c r="L21" s="283"/>
    </row>
    <row r="22" spans="1:16" ht="25.5" customHeight="1" x14ac:dyDescent="0.3">
      <c r="A22" s="287" t="s">
        <v>295</v>
      </c>
      <c r="B22" s="747" t="s">
        <v>302</v>
      </c>
      <c r="C22" s="748"/>
      <c r="D22" s="748"/>
      <c r="E22" s="748"/>
      <c r="F22" s="748"/>
      <c r="G22" s="748"/>
      <c r="H22" s="748"/>
      <c r="I22" s="748"/>
      <c r="J22" s="748"/>
      <c r="K22" s="749"/>
      <c r="L22" s="287" t="s">
        <v>303</v>
      </c>
    </row>
    <row r="23" spans="1:16" ht="28.2" customHeight="1" x14ac:dyDescent="0.3">
      <c r="A23" s="282">
        <v>1</v>
      </c>
      <c r="B23" s="742" t="s">
        <v>652</v>
      </c>
      <c r="C23" s="743"/>
      <c r="D23" s="743"/>
      <c r="E23" s="743"/>
      <c r="F23" s="743"/>
      <c r="G23" s="743"/>
      <c r="H23" s="743"/>
      <c r="I23" s="743"/>
      <c r="J23" s="743"/>
      <c r="K23" s="744"/>
      <c r="L23" s="283" t="s">
        <v>22</v>
      </c>
    </row>
    <row r="24" spans="1:16" ht="15.75" customHeight="1" x14ac:dyDescent="0.3">
      <c r="A24" s="747" t="s">
        <v>305</v>
      </c>
      <c r="B24" s="748"/>
      <c r="C24" s="748"/>
      <c r="D24" s="748"/>
      <c r="E24" s="748"/>
      <c r="F24" s="753"/>
      <c r="G24" s="753"/>
      <c r="H24" s="748"/>
      <c r="I24" s="753"/>
      <c r="J24" s="753"/>
      <c r="K24" s="748"/>
      <c r="L24" s="754"/>
    </row>
    <row r="25" spans="1:16" ht="26.25" customHeight="1" x14ac:dyDescent="0.3">
      <c r="A25" s="747" t="s">
        <v>306</v>
      </c>
      <c r="B25" s="748"/>
      <c r="C25" s="749"/>
      <c r="D25" s="742">
        <v>1437</v>
      </c>
      <c r="E25" s="743"/>
      <c r="F25" s="745" t="s">
        <v>307</v>
      </c>
      <c r="G25" s="745"/>
      <c r="H25" s="294">
        <v>2024</v>
      </c>
      <c r="I25" s="745" t="s">
        <v>308</v>
      </c>
      <c r="J25" s="745"/>
      <c r="K25" s="281"/>
      <c r="L25" s="293" t="s">
        <v>309</v>
      </c>
    </row>
    <row r="26" spans="1:16" ht="26.25" customHeight="1" x14ac:dyDescent="0.3">
      <c r="A26" s="747" t="s">
        <v>310</v>
      </c>
      <c r="B26" s="748"/>
      <c r="C26" s="749"/>
      <c r="D26" s="742" t="s">
        <v>333</v>
      </c>
      <c r="E26" s="743"/>
      <c r="F26" s="755"/>
      <c r="G26" s="755"/>
      <c r="H26" s="743"/>
      <c r="I26" s="755"/>
      <c r="J26" s="755"/>
      <c r="K26" s="743"/>
      <c r="L26" s="756"/>
    </row>
    <row r="27" spans="1:16" ht="45.75" customHeight="1" x14ac:dyDescent="0.3">
      <c r="A27" s="747" t="s">
        <v>312</v>
      </c>
      <c r="B27" s="748"/>
      <c r="C27" s="749"/>
      <c r="D27" s="750"/>
      <c r="E27" s="752"/>
      <c r="F27" s="752"/>
      <c r="G27" s="752"/>
      <c r="H27" s="752"/>
      <c r="I27" s="752"/>
      <c r="J27" s="752"/>
      <c r="K27" s="752"/>
      <c r="L27" s="751"/>
    </row>
    <row r="28" spans="1:16" ht="17.7" customHeight="1" x14ac:dyDescent="0.3">
      <c r="A28" s="747" t="s">
        <v>314</v>
      </c>
      <c r="B28" s="748"/>
      <c r="C28" s="749"/>
      <c r="D28" s="742"/>
      <c r="E28" s="743"/>
      <c r="F28" s="743"/>
      <c r="G28" s="743"/>
      <c r="H28" s="743"/>
      <c r="I28" s="743"/>
      <c r="J28" s="743"/>
      <c r="K28" s="743"/>
      <c r="L28" s="744"/>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8D72FD47-277A-4D92-B048-93D3984CEB32}">
          <x14:formula1>
            <xm:f>Datos!$K$2:$K$3</xm:f>
          </x14:formula1>
          <xm:sqref>J19:K21</xm:sqref>
        </x14:dataValidation>
        <x14:dataValidation type="list" allowBlank="1" showInputMessage="1" showErrorMessage="1" xr:uid="{DE7A13D2-9D63-4E06-86DA-DBC2C0FC4DE2}">
          <x14:formula1>
            <xm:f>Datos!$K$2:$K$4</xm:f>
          </x14:formula1>
          <xm:sqref>L23</xm:sqref>
        </x14:dataValidation>
        <x14:dataValidation type="list" allowBlank="1" showInputMessage="1" showErrorMessage="1" xr:uid="{A53C5551-B565-4041-90D5-D5FE1EA4EFA6}">
          <x14:formula1>
            <xm:f>Datos!$J$2:$J$5</xm:f>
          </x14:formula1>
          <xm:sqref>K16:L16</xm:sqref>
        </x14:dataValidation>
        <x14:dataValidation type="list" allowBlank="1" showInputMessage="1" showErrorMessage="1" xr:uid="{1D8322FA-8E50-4BAF-A651-E4A9D62E2764}">
          <x14:formula1>
            <xm:f>Datos!$I$2:$I$7</xm:f>
          </x14:formula1>
          <xm:sqref>K15:L15</xm:sqref>
        </x14:dataValidation>
        <x14:dataValidation type="list" allowBlank="1" showInputMessage="1" showErrorMessage="1" xr:uid="{8D855B28-98AC-4839-955B-93261D970D38}">
          <x14:formula1>
            <xm:f>Datos!$H$2:$H$3</xm:f>
          </x14:formula1>
          <xm:sqref>D15:H15</xm:sqref>
        </x14:dataValidation>
        <x14:dataValidation type="list" allowBlank="1" showInputMessage="1" showErrorMessage="1" xr:uid="{8F60D9FF-A7B3-4255-862F-A03D0E4448FA}">
          <x14:formula1>
            <xm:f>Datos!$G$2:$G$8</xm:f>
          </x14:formula1>
          <xm:sqref>K13:L13</xm:sqref>
        </x14:dataValidation>
        <x14:dataValidation type="list" allowBlank="1" showInputMessage="1" showErrorMessage="1" xr:uid="{EC1D1D18-0096-442B-BB84-698C710E6C54}">
          <x14:formula1>
            <xm:f>Datos!$F$2:$F$18</xm:f>
          </x14:formula1>
          <xm:sqref>K8:L8</xm:sqref>
        </x14:dataValidation>
        <x14:dataValidation type="list" allowBlank="1" showInputMessage="1" showErrorMessage="1" xr:uid="{B672E18E-0954-4C8F-8D2B-B8E3BA430859}">
          <x14:formula1>
            <xm:f>Datos!$E$2:$E$23</xm:f>
          </x14:formula1>
          <xm:sqref>D8:H8</xm:sqref>
        </x14:dataValidation>
        <x14:dataValidation type="list" allowBlank="1" showInputMessage="1" showErrorMessage="1" xr:uid="{BE5E9B8F-91B6-4B65-8D0E-57619006BDA4}">
          <x14:formula1>
            <xm:f>Datos!$D$2:$D$7</xm:f>
          </x14:formula1>
          <xm:sqref>K7:L7</xm:sqref>
        </x14:dataValidation>
        <x14:dataValidation type="list" allowBlank="1" showInputMessage="1" showErrorMessage="1" xr:uid="{FF5E5122-3E6D-4E99-8F4A-69B3C6AB5B39}">
          <x14:formula1>
            <xm:f>Datos!$C$2:$C$3</xm:f>
          </x14:formula1>
          <xm:sqref>D7:H7</xm:sqref>
        </x14:dataValidation>
        <x14:dataValidation type="list" allowBlank="1" showInputMessage="1" showErrorMessage="1" xr:uid="{765F0E21-C552-4E61-9687-92A420A9DD65}">
          <x14:formula1>
            <xm:f>Datos!$B$2:$B$6</xm:f>
          </x14:formula1>
          <xm:sqref>K6:L6</xm:sqref>
        </x14:dataValidation>
        <x14:dataValidation type="list" allowBlank="1" showInputMessage="1" showErrorMessage="1" xr:uid="{0DB820E2-5F0E-4177-A05F-ADD2B72CBCFE}">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3"/>
  <sheetViews>
    <sheetView showGridLines="0" view="pageBreakPreview" topLeftCell="A47" zoomScale="70" zoomScaleNormal="39" zoomScaleSheetLayoutView="70" workbookViewId="0">
      <selection activeCell="F49" sqref="F49:G49"/>
    </sheetView>
  </sheetViews>
  <sheetFormatPr baseColWidth="10" defaultColWidth="10.6640625" defaultRowHeight="13.8" x14ac:dyDescent="0.3"/>
  <cols>
    <col min="1" max="1" width="42.44140625" style="68" customWidth="1"/>
    <col min="2"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503"/>
      <c r="B1" s="506" t="s">
        <v>182</v>
      </c>
      <c r="C1" s="507"/>
      <c r="D1" s="507"/>
      <c r="E1" s="507"/>
      <c r="F1" s="507"/>
      <c r="G1" s="507"/>
      <c r="H1" s="508"/>
      <c r="I1" s="126" t="s">
        <v>121</v>
      </c>
      <c r="J1" s="127" t="s">
        <v>684</v>
      </c>
      <c r="M1" s="161"/>
    </row>
    <row r="2" spans="1:25" ht="24" customHeight="1" thickBot="1" x14ac:dyDescent="0.35">
      <c r="A2" s="504"/>
      <c r="B2" s="509" t="s">
        <v>183</v>
      </c>
      <c r="C2" s="510"/>
      <c r="D2" s="510"/>
      <c r="E2" s="510"/>
      <c r="F2" s="510"/>
      <c r="G2" s="510"/>
      <c r="H2" s="511"/>
      <c r="I2" s="126" t="s">
        <v>122</v>
      </c>
      <c r="J2" s="127" t="s">
        <v>675</v>
      </c>
      <c r="M2" s="161"/>
    </row>
    <row r="3" spans="1:25" ht="24" customHeight="1" thickBot="1" x14ac:dyDescent="0.35">
      <c r="A3" s="504"/>
      <c r="B3" s="509" t="s">
        <v>184</v>
      </c>
      <c r="C3" s="510"/>
      <c r="D3" s="510"/>
      <c r="E3" s="510"/>
      <c r="F3" s="510"/>
      <c r="G3" s="510"/>
      <c r="H3" s="511"/>
      <c r="I3" s="126" t="s">
        <v>334</v>
      </c>
      <c r="J3" s="127" t="s">
        <v>685</v>
      </c>
      <c r="M3" s="161"/>
    </row>
    <row r="4" spans="1:25" ht="24" customHeight="1" thickBot="1" x14ac:dyDescent="0.35">
      <c r="A4" s="505"/>
      <c r="B4" s="512" t="s">
        <v>335</v>
      </c>
      <c r="C4" s="513"/>
      <c r="D4" s="513"/>
      <c r="E4" s="513"/>
      <c r="F4" s="513"/>
      <c r="G4" s="513"/>
      <c r="H4" s="514"/>
      <c r="I4" s="126" t="s">
        <v>186</v>
      </c>
      <c r="J4" s="127" t="s">
        <v>682</v>
      </c>
      <c r="M4" s="161"/>
    </row>
    <row r="6" spans="1:25" ht="15" customHeight="1" thickBot="1" x14ac:dyDescent="0.35">
      <c r="A6" s="73"/>
      <c r="B6" s="74"/>
      <c r="C6" s="74"/>
      <c r="D6" s="76"/>
      <c r="E6" s="75"/>
      <c r="F6" s="75"/>
      <c r="G6" s="364"/>
      <c r="H6" s="364"/>
      <c r="I6" s="77"/>
      <c r="J6" s="77"/>
      <c r="K6" s="74"/>
      <c r="L6" s="74"/>
      <c r="M6" s="74"/>
      <c r="N6" s="74"/>
      <c r="O6" s="74"/>
      <c r="P6" s="74"/>
      <c r="Q6" s="74"/>
      <c r="R6" s="74"/>
      <c r="S6" s="74"/>
      <c r="T6" s="78"/>
      <c r="U6" s="74"/>
      <c r="V6" s="74"/>
      <c r="X6" s="79"/>
      <c r="Y6" s="80"/>
    </row>
    <row r="7" spans="1:25" ht="15" customHeight="1" x14ac:dyDescent="0.3">
      <c r="A7" s="793" t="s">
        <v>336</v>
      </c>
      <c r="B7" s="521" t="s">
        <v>337</v>
      </c>
      <c r="C7" s="521"/>
      <c r="D7" s="521"/>
      <c r="E7" s="521"/>
      <c r="F7" s="521"/>
      <c r="G7" s="521"/>
      <c r="H7" s="521"/>
      <c r="I7" s="515" t="s">
        <v>673</v>
      </c>
      <c r="J7" s="524">
        <v>2024110010300</v>
      </c>
      <c r="K7" s="74"/>
      <c r="L7" s="74"/>
      <c r="M7" s="74"/>
      <c r="N7" s="74"/>
      <c r="O7" s="74"/>
      <c r="P7" s="74"/>
      <c r="Q7" s="74"/>
      <c r="R7" s="74"/>
      <c r="S7" s="74"/>
      <c r="T7" s="74"/>
      <c r="U7" s="74"/>
      <c r="V7" s="74"/>
      <c r="W7" s="74"/>
      <c r="X7" s="74"/>
      <c r="Y7" s="74"/>
    </row>
    <row r="8" spans="1:25" ht="15" customHeight="1" x14ac:dyDescent="0.3">
      <c r="A8" s="794"/>
      <c r="B8" s="522"/>
      <c r="C8" s="522"/>
      <c r="D8" s="522"/>
      <c r="E8" s="522"/>
      <c r="F8" s="522"/>
      <c r="G8" s="522"/>
      <c r="H8" s="522"/>
      <c r="I8" s="516"/>
      <c r="J8" s="525"/>
      <c r="K8" s="74"/>
      <c r="L8" s="74"/>
      <c r="M8" s="74"/>
      <c r="N8" s="74"/>
      <c r="O8" s="74"/>
      <c r="P8" s="74"/>
      <c r="Q8" s="74"/>
      <c r="R8" s="74"/>
      <c r="S8" s="74"/>
      <c r="T8" s="74"/>
      <c r="U8" s="74"/>
      <c r="V8" s="74"/>
      <c r="W8" s="74"/>
      <c r="X8" s="74"/>
      <c r="Y8" s="74"/>
    </row>
    <row r="9" spans="1:25" ht="15" customHeight="1" x14ac:dyDescent="0.3">
      <c r="A9" s="794"/>
      <c r="B9" s="522"/>
      <c r="C9" s="522"/>
      <c r="D9" s="522"/>
      <c r="E9" s="522"/>
      <c r="F9" s="522"/>
      <c r="G9" s="522"/>
      <c r="H9" s="522"/>
      <c r="I9" s="516"/>
      <c r="J9" s="525"/>
      <c r="K9" s="74"/>
      <c r="L9" s="74"/>
      <c r="M9" s="74"/>
      <c r="N9" s="74"/>
      <c r="O9" s="74"/>
      <c r="P9" s="74"/>
      <c r="Q9" s="74"/>
      <c r="R9" s="74"/>
      <c r="S9" s="74"/>
      <c r="T9" s="74"/>
      <c r="U9" s="74"/>
      <c r="V9" s="74"/>
      <c r="W9" s="74"/>
      <c r="X9" s="74"/>
      <c r="Y9" s="74"/>
    </row>
    <row r="10" spans="1:25" ht="15" customHeight="1" thickBot="1" x14ac:dyDescent="0.35">
      <c r="A10" s="795"/>
      <c r="B10" s="523"/>
      <c r="C10" s="523"/>
      <c r="D10" s="523"/>
      <c r="E10" s="523"/>
      <c r="F10" s="523"/>
      <c r="G10" s="523"/>
      <c r="H10" s="523"/>
      <c r="I10" s="517"/>
      <c r="J10" s="526"/>
      <c r="K10" s="74"/>
      <c r="L10" s="74"/>
      <c r="M10" s="74"/>
      <c r="N10" s="74"/>
      <c r="O10" s="74"/>
      <c r="P10" s="74"/>
      <c r="Q10" s="74"/>
      <c r="R10" s="74"/>
      <c r="S10" s="74"/>
      <c r="T10" s="74"/>
      <c r="U10" s="74"/>
      <c r="V10" s="74"/>
      <c r="W10" s="74"/>
      <c r="X10" s="74"/>
      <c r="Y10" s="74"/>
    </row>
    <row r="11" spans="1:25" ht="9" customHeight="1" thickBot="1" x14ac:dyDescent="0.35">
      <c r="A11" s="81"/>
      <c r="B11" s="155"/>
      <c r="C11" s="74"/>
      <c r="D11" s="74"/>
      <c r="E11" s="74"/>
      <c r="F11" s="74"/>
      <c r="G11" s="74"/>
      <c r="H11" s="74"/>
      <c r="I11" s="74"/>
      <c r="J11" s="74"/>
      <c r="K11" s="74"/>
      <c r="L11" s="74"/>
      <c r="M11" s="74"/>
      <c r="N11" s="74"/>
      <c r="O11" s="74"/>
      <c r="P11" s="74"/>
      <c r="Q11" s="74"/>
      <c r="R11" s="74"/>
      <c r="S11" s="74"/>
      <c r="T11" s="74"/>
      <c r="U11" s="74"/>
      <c r="V11" s="74"/>
      <c r="W11" s="74"/>
      <c r="X11" s="74"/>
      <c r="Y11" s="74"/>
    </row>
    <row r="12" spans="1:25" s="156" customFormat="1" ht="21.75" customHeight="1" thickBot="1" x14ac:dyDescent="0.3">
      <c r="A12" s="518" t="s">
        <v>187</v>
      </c>
      <c r="B12" s="240" t="s">
        <v>188</v>
      </c>
      <c r="C12" s="267"/>
      <c r="D12" s="240" t="s">
        <v>190</v>
      </c>
      <c r="E12" s="220" t="s">
        <v>189</v>
      </c>
      <c r="F12" s="240" t="s">
        <v>191</v>
      </c>
      <c r="G12" s="268"/>
      <c r="H12" s="240" t="s">
        <v>192</v>
      </c>
      <c r="I12" s="269"/>
    </row>
    <row r="13" spans="1:25" s="156" customFormat="1" ht="21.75" customHeight="1" thickBot="1" x14ac:dyDescent="0.3">
      <c r="A13" s="518"/>
      <c r="B13" s="242" t="s">
        <v>195</v>
      </c>
      <c r="C13" s="167"/>
      <c r="D13" s="240" t="s">
        <v>196</v>
      </c>
      <c r="E13" s="127"/>
      <c r="F13" s="240" t="s">
        <v>197</v>
      </c>
      <c r="G13" s="127"/>
      <c r="H13" s="240" t="s">
        <v>198</v>
      </c>
      <c r="I13" s="269"/>
    </row>
    <row r="14" spans="1:25" s="156" customFormat="1" ht="21.75" customHeight="1" thickBot="1" x14ac:dyDescent="0.3">
      <c r="A14" s="518"/>
      <c r="B14" s="240" t="s">
        <v>200</v>
      </c>
      <c r="C14" s="267"/>
      <c r="D14" s="240" t="s">
        <v>201</v>
      </c>
      <c r="E14" s="127"/>
      <c r="F14" s="240" t="s">
        <v>202</v>
      </c>
      <c r="G14" s="127"/>
      <c r="H14" s="240" t="s">
        <v>203</v>
      </c>
      <c r="I14" s="269"/>
    </row>
    <row r="15" spans="1:25" s="156" customFormat="1" ht="21.75" customHeight="1" thickBot="1" x14ac:dyDescent="0.35">
      <c r="A15" s="68"/>
      <c r="B15" s="68"/>
      <c r="C15" s="68"/>
      <c r="D15" s="68"/>
      <c r="E15" s="68"/>
      <c r="F15" s="68"/>
      <c r="G15" s="68"/>
      <c r="H15" s="68"/>
      <c r="I15" s="68"/>
      <c r="J15" s="68"/>
      <c r="K15" s="68"/>
      <c r="L15" s="173"/>
      <c r="M15" s="174"/>
      <c r="N15" s="174"/>
      <c r="O15" s="174"/>
    </row>
    <row r="16" spans="1:25" s="156" customFormat="1" ht="21.75" customHeight="1" thickBot="1" x14ac:dyDescent="0.35">
      <c r="A16" s="519" t="s">
        <v>193</v>
      </c>
      <c r="B16" s="519"/>
      <c r="C16" s="264" t="s">
        <v>194</v>
      </c>
      <c r="D16" s="520"/>
      <c r="E16" s="520"/>
      <c r="F16" s="520"/>
      <c r="G16" s="68"/>
      <c r="H16" s="68"/>
      <c r="I16" s="68"/>
      <c r="J16" s="68"/>
      <c r="K16" s="68"/>
      <c r="L16" s="173"/>
      <c r="M16" s="174"/>
      <c r="N16" s="174"/>
      <c r="O16" s="174"/>
    </row>
    <row r="17" spans="1:15" s="156" customFormat="1" ht="21.75" customHeight="1" thickBot="1" x14ac:dyDescent="0.35">
      <c r="A17" s="519"/>
      <c r="B17" s="519"/>
      <c r="C17" s="264" t="s">
        <v>199</v>
      </c>
      <c r="D17" s="520"/>
      <c r="E17" s="520"/>
      <c r="F17" s="520"/>
      <c r="G17" s="68"/>
      <c r="H17" s="68"/>
      <c r="I17" s="68"/>
      <c r="J17" s="68"/>
      <c r="K17" s="68"/>
      <c r="L17" s="173"/>
      <c r="M17" s="174"/>
      <c r="N17" s="174"/>
      <c r="O17" s="174"/>
    </row>
    <row r="18" spans="1:15" s="156" customFormat="1" ht="21.75" customHeight="1" thickBot="1" x14ac:dyDescent="0.35">
      <c r="A18" s="519"/>
      <c r="B18" s="519"/>
      <c r="C18" s="264" t="s">
        <v>204</v>
      </c>
      <c r="D18" s="520" t="s">
        <v>189</v>
      </c>
      <c r="E18" s="520"/>
      <c r="F18" s="520"/>
      <c r="G18" s="68"/>
      <c r="H18" s="68"/>
      <c r="I18" s="68"/>
      <c r="J18" s="68"/>
      <c r="K18" s="68"/>
      <c r="L18" s="173"/>
      <c r="M18" s="174"/>
      <c r="N18" s="174"/>
      <c r="O18" s="174"/>
    </row>
    <row r="19" spans="1:15" s="156" customFormat="1" ht="21.75" customHeight="1" x14ac:dyDescent="0.3">
      <c r="A19" s="68"/>
      <c r="B19" s="68"/>
      <c r="C19" s="68"/>
      <c r="D19" s="68"/>
      <c r="E19" s="68"/>
      <c r="F19" s="68"/>
      <c r="G19" s="68"/>
      <c r="H19" s="68"/>
      <c r="I19" s="68"/>
      <c r="J19" s="68"/>
      <c r="K19" s="68"/>
      <c r="L19" s="173"/>
      <c r="M19" s="174"/>
      <c r="N19" s="174"/>
      <c r="O19" s="174"/>
    </row>
    <row r="20" spans="1:15" s="94" customFormat="1" ht="16.5" customHeight="1" x14ac:dyDescent="0.25"/>
    <row r="21" spans="1:15" ht="5.25" customHeight="1" thickBot="1" x14ac:dyDescent="0.35"/>
    <row r="22" spans="1:15" ht="48" customHeight="1" thickBot="1" x14ac:dyDescent="0.35">
      <c r="A22" s="502" t="s">
        <v>338</v>
      </c>
      <c r="B22" s="502"/>
      <c r="C22" s="502"/>
      <c r="D22" s="502"/>
      <c r="E22" s="502"/>
      <c r="F22" s="502"/>
      <c r="G22" s="502"/>
      <c r="H22" s="502"/>
      <c r="I22" s="502"/>
      <c r="J22" s="502"/>
    </row>
    <row r="23" spans="1:15" ht="70.2" customHeight="1" thickBot="1" x14ac:dyDescent="0.35">
      <c r="A23" s="246" t="s">
        <v>215</v>
      </c>
      <c r="B23" s="492" t="s">
        <v>262</v>
      </c>
      <c r="C23" s="498"/>
      <c r="D23" s="491"/>
      <c r="E23" s="247" t="s">
        <v>339</v>
      </c>
      <c r="F23" s="248" t="s">
        <v>340</v>
      </c>
      <c r="G23" s="247" t="s">
        <v>341</v>
      </c>
      <c r="H23" s="492" t="s">
        <v>342</v>
      </c>
      <c r="I23" s="498"/>
      <c r="J23" s="491"/>
    </row>
    <row r="24" spans="1:15" ht="50.25" customHeight="1" thickBot="1" x14ac:dyDescent="0.35">
      <c r="A24" s="215" t="s">
        <v>343</v>
      </c>
      <c r="B24" s="492" t="s">
        <v>344</v>
      </c>
      <c r="C24" s="498"/>
      <c r="D24" s="498"/>
      <c r="E24" s="498"/>
      <c r="F24" s="498"/>
      <c r="G24" s="498"/>
      <c r="H24" s="498"/>
      <c r="I24" s="498"/>
      <c r="J24" s="491"/>
    </row>
    <row r="25" spans="1:15" ht="50.25" customHeight="1" thickBot="1" x14ac:dyDescent="0.35">
      <c r="A25" s="481" t="s">
        <v>345</v>
      </c>
      <c r="B25" s="249">
        <v>2024</v>
      </c>
      <c r="C25" s="250">
        <v>2025</v>
      </c>
      <c r="D25" s="250">
        <v>2026</v>
      </c>
      <c r="E25" s="250">
        <v>2027</v>
      </c>
      <c r="F25" s="251" t="s">
        <v>93</v>
      </c>
      <c r="G25" s="252" t="s">
        <v>346</v>
      </c>
      <c r="H25" s="499" t="s">
        <v>347</v>
      </c>
      <c r="I25" s="500"/>
      <c r="J25" s="501"/>
    </row>
    <row r="26" spans="1:15" ht="50.25" customHeight="1" thickBot="1" x14ac:dyDescent="0.35">
      <c r="A26" s="482"/>
      <c r="B26" s="253">
        <v>1</v>
      </c>
      <c r="C26" s="254">
        <v>1</v>
      </c>
      <c r="D26" s="254">
        <v>1</v>
      </c>
      <c r="E26" s="254">
        <v>1</v>
      </c>
      <c r="F26" s="255">
        <v>1</v>
      </c>
      <c r="G26" s="256"/>
      <c r="H26" s="492" t="s">
        <v>23</v>
      </c>
      <c r="I26" s="498"/>
      <c r="J26" s="491"/>
    </row>
    <row r="27" spans="1:15" ht="52.5" customHeight="1" thickBot="1" x14ac:dyDescent="0.35">
      <c r="A27" s="215"/>
      <c r="B27" s="493" t="s">
        <v>348</v>
      </c>
      <c r="C27" s="494"/>
      <c r="D27" s="494"/>
      <c r="E27" s="494"/>
      <c r="F27" s="494"/>
      <c r="G27" s="494"/>
      <c r="H27" s="494"/>
      <c r="I27" s="494"/>
      <c r="J27" s="495"/>
    </row>
    <row r="28" spans="1:15" s="98" customFormat="1" ht="56.25" customHeight="1" thickBot="1" x14ac:dyDescent="0.35">
      <c r="A28" s="481" t="s">
        <v>234</v>
      </c>
      <c r="B28" s="215" t="s">
        <v>235</v>
      </c>
      <c r="C28" s="246" t="s">
        <v>236</v>
      </c>
      <c r="D28" s="483" t="s">
        <v>237</v>
      </c>
      <c r="E28" s="484"/>
      <c r="F28" s="483" t="s">
        <v>238</v>
      </c>
      <c r="G28" s="484"/>
      <c r="H28" s="216" t="s">
        <v>239</v>
      </c>
      <c r="I28" s="214" t="s">
        <v>240</v>
      </c>
      <c r="J28" s="214" t="s">
        <v>349</v>
      </c>
    </row>
    <row r="29" spans="1:15" ht="262.2" customHeight="1" thickBot="1" x14ac:dyDescent="0.35">
      <c r="A29" s="482"/>
      <c r="B29" s="439">
        <v>1</v>
      </c>
      <c r="C29" s="439">
        <v>1</v>
      </c>
      <c r="D29" s="492" t="str">
        <f>+ACTIVIDAD_2!D41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E29" s="491"/>
      <c r="F29" s="492" t="str">
        <f>+ACTIVIDAD_2!F41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G29" s="491"/>
      <c r="H29" s="258" t="str">
        <f>+ACTIVIDAD_2!H41</f>
        <v>Para este periodo no se presentaron retrasos en el cumplimiento de lo programado.</v>
      </c>
      <c r="I29" s="258" t="str">
        <f>+ACTIVIDAD_2!I41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29" s="446" t="s">
        <v>726</v>
      </c>
    </row>
    <row r="30" spans="1:15" s="98" customFormat="1" ht="45" customHeight="1" thickBot="1" x14ac:dyDescent="0.35">
      <c r="A30" s="481" t="s">
        <v>241</v>
      </c>
      <c r="B30" s="213" t="s">
        <v>235</v>
      </c>
      <c r="C30" s="216" t="s">
        <v>236</v>
      </c>
      <c r="D30" s="483" t="s">
        <v>237</v>
      </c>
      <c r="E30" s="484"/>
      <c r="F30" s="483" t="s">
        <v>238</v>
      </c>
      <c r="G30" s="484"/>
      <c r="H30" s="216" t="s">
        <v>239</v>
      </c>
      <c r="I30" s="214" t="s">
        <v>240</v>
      </c>
      <c r="J30" s="214" t="s">
        <v>349</v>
      </c>
    </row>
    <row r="31" spans="1:15" ht="334.5" customHeight="1" thickBot="1" x14ac:dyDescent="0.35">
      <c r="A31" s="482"/>
      <c r="B31" s="439">
        <v>1</v>
      </c>
      <c r="C31" s="439">
        <v>1</v>
      </c>
      <c r="D31" s="492" t="str">
        <f>+ACTIVIDAD_2!D43</f>
        <v>Durante el mes de febrero se avanzó en el acompañamiento psicosocial asociado a las representaciones jurídicas abiertas para litigio. De las 95 representaciones nuevas aperturadas en el mes, se inició acompañamiento psicosocial a 31 mujeres, se realizaron 23 seguimientos a representaciones iniciadas en el mismo periodo y se efectuó el seguimiento a 11 mujeres que ya contaban con proceso de acompañamiento previo y que actualmente están siendo representadas por el equipo de litigio, para un total de 42 casos atendidos. En el desarrollo de estas acciones, las profesionales realizaron entrevistas con ciudadanas, aplicación de pruebas psicométricas, entrevistas complementarias, comunicaciones y reuniones con las solicitantes, así como citaciones y asistencias a audiencias. De igual manera, se elaboraron y entregaron informes de evaluación psicológica y se realizó la socialización de resultados, aportando insumos técnicos para los procesos judiciales. Adicionalmente, se adelantaron actividades de preparación de audiencias, asesoría a la representación jurídica, revisión de documentos, articulación con el equipo psicosocial y gestión de cancelaciones de servicio, contribuyendo al fortalecimiento del componente psicosocial dentro de los procesos de litigio y al acompañamiento integral a las mujeres representadas.</v>
      </c>
      <c r="E31" s="491"/>
      <c r="F31" s="492" t="str">
        <f>+ACTIVIDAD_2!F43</f>
        <v>Con corte al 28 de febrero de 2026, se avanzó en el acompañamiento psicosocial asociado a las representaciones jurídicas abiertas para litigio, fortaleciendo el componente técnico de apoyo a los procesos judiciales y el acompañamiento integral a las mujeres víctimas de violencias basadas en género.
En este periodo se brindó acompañamiento psicosocial a 33 mujeres que iniciaron procesos de representación jurídica, así como seguimiento a 34 casos correspondientes a representaciones iniciadas en el mismo periodo y a procesos que ya contaban con acompañamiento previo, para un total de 67 casos atendidos.
Las acciones desarrolladas incluyeron procesos de valoración psicológica, elaboración de informes técnicos, seguimiento a los casos y articulación con el equipo jurídico, contribuyendo al fortalecimiento del componente psicosocial dentro de los procesos de litigio y al soporte técnico de las representaciones jurídicas.</v>
      </c>
      <c r="G31" s="491"/>
      <c r="H31" s="462" t="str">
        <f>+ACTIVIDAD_2!H43</f>
        <v>Para este periodo no se presentaron retrasos en el cumplimiento de lo programado.</v>
      </c>
      <c r="I31" s="258" t="str">
        <f>+ACTIVIDAD_2!I43</f>
        <v>El acompañamiento psicosocial en los procesos de representación jurídica fortaleció la atención integral a las mujeres víctimas de violencias basadas en género, al incorporar valoraciones psicológicas e insumos técnicos que aportan a la comprensión de los hechos dentro de los procesos judiciales. Este abordaje psicojurídico contribuye a robustecer los casos en litigio, mejorar la preparación de las mujeres para su participación en diligencias judiciales y facilitar la integración de elementos técnicos relevantes en las actuaciones legales. De esta manera, se favorece el acceso efectivo a la justicia con enfoque de género y derechos humanos, así como el reconocimiento de las afectaciones psicosociales derivadas de las violencias en los escenarios judiciales.</v>
      </c>
      <c r="J31" s="463" t="s">
        <v>758</v>
      </c>
    </row>
    <row r="32" spans="1:15" s="98" customFormat="1" ht="45" customHeight="1" thickBot="1" x14ac:dyDescent="0.35">
      <c r="A32" s="481" t="s">
        <v>242</v>
      </c>
      <c r="B32" s="213" t="s">
        <v>235</v>
      </c>
      <c r="C32" s="216" t="s">
        <v>236</v>
      </c>
      <c r="D32" s="483" t="s">
        <v>237</v>
      </c>
      <c r="E32" s="484"/>
      <c r="F32" s="483" t="s">
        <v>238</v>
      </c>
      <c r="G32" s="484"/>
      <c r="H32" s="216" t="s">
        <v>239</v>
      </c>
      <c r="I32" s="214" t="s">
        <v>240</v>
      </c>
      <c r="J32" s="214" t="s">
        <v>349</v>
      </c>
    </row>
    <row r="33" spans="1:10" ht="120.75" customHeight="1" thickBot="1" x14ac:dyDescent="0.35">
      <c r="A33" s="482"/>
      <c r="B33" s="257">
        <v>100</v>
      </c>
      <c r="C33" s="169">
        <f>+D56</f>
        <v>0</v>
      </c>
      <c r="D33" s="492"/>
      <c r="E33" s="491"/>
      <c r="F33" s="492"/>
      <c r="G33" s="491"/>
      <c r="H33" s="168"/>
      <c r="I33" s="258"/>
      <c r="J33" s="258"/>
    </row>
    <row r="34" spans="1:10" s="98" customFormat="1" ht="47.25" customHeight="1" thickBot="1" x14ac:dyDescent="0.35">
      <c r="A34" s="481" t="s">
        <v>243</v>
      </c>
      <c r="B34" s="213" t="s">
        <v>235</v>
      </c>
      <c r="C34" s="213" t="s">
        <v>236</v>
      </c>
      <c r="D34" s="483" t="s">
        <v>237</v>
      </c>
      <c r="E34" s="484"/>
      <c r="F34" s="483" t="s">
        <v>238</v>
      </c>
      <c r="G34" s="484"/>
      <c r="H34" s="216" t="s">
        <v>239</v>
      </c>
      <c r="I34" s="216" t="s">
        <v>240</v>
      </c>
      <c r="J34" s="214" t="s">
        <v>349</v>
      </c>
    </row>
    <row r="35" spans="1:10" ht="120.75" customHeight="1" thickBot="1" x14ac:dyDescent="0.35">
      <c r="A35" s="482"/>
      <c r="B35" s="257">
        <v>100</v>
      </c>
      <c r="C35" s="169">
        <f>+E56</f>
        <v>0</v>
      </c>
      <c r="D35" s="488"/>
      <c r="E35" s="489"/>
      <c r="F35" s="488"/>
      <c r="G35" s="489"/>
      <c r="H35" s="259"/>
      <c r="I35" s="260"/>
      <c r="J35" s="260"/>
    </row>
    <row r="36" spans="1:10" s="98" customFormat="1" ht="47.25" customHeight="1" thickBot="1" x14ac:dyDescent="0.35">
      <c r="A36" s="481" t="s">
        <v>244</v>
      </c>
      <c r="B36" s="213" t="s">
        <v>235</v>
      </c>
      <c r="C36" s="216" t="s">
        <v>236</v>
      </c>
      <c r="D36" s="483" t="s">
        <v>237</v>
      </c>
      <c r="E36" s="484"/>
      <c r="F36" s="483" t="s">
        <v>238</v>
      </c>
      <c r="G36" s="484"/>
      <c r="H36" s="216" t="s">
        <v>239</v>
      </c>
      <c r="I36" s="214" t="s">
        <v>240</v>
      </c>
      <c r="J36" s="214" t="s">
        <v>349</v>
      </c>
    </row>
    <row r="37" spans="1:10" ht="120.75" customHeight="1" thickBot="1" x14ac:dyDescent="0.35">
      <c r="A37" s="482"/>
      <c r="B37" s="257">
        <v>100</v>
      </c>
      <c r="C37" s="169">
        <f>+F56</f>
        <v>0</v>
      </c>
      <c r="D37" s="485"/>
      <c r="E37" s="486"/>
      <c r="F37" s="485"/>
      <c r="G37" s="486"/>
      <c r="H37" s="168"/>
      <c r="I37" s="261"/>
      <c r="J37" s="261"/>
    </row>
    <row r="38" spans="1:10" s="98" customFormat="1" ht="48.75" customHeight="1" thickBot="1" x14ac:dyDescent="0.35">
      <c r="A38" s="481" t="s">
        <v>245</v>
      </c>
      <c r="B38" s="213" t="s">
        <v>235</v>
      </c>
      <c r="C38" s="216" t="s">
        <v>236</v>
      </c>
      <c r="D38" s="483" t="s">
        <v>237</v>
      </c>
      <c r="E38" s="484"/>
      <c r="F38" s="483" t="s">
        <v>238</v>
      </c>
      <c r="G38" s="484"/>
      <c r="H38" s="216" t="s">
        <v>239</v>
      </c>
      <c r="I38" s="214" t="s">
        <v>240</v>
      </c>
      <c r="J38" s="214" t="s">
        <v>349</v>
      </c>
    </row>
    <row r="39" spans="1:10" ht="120.75" customHeight="1" thickBot="1" x14ac:dyDescent="0.35">
      <c r="A39" s="482"/>
      <c r="B39" s="262">
        <v>100</v>
      </c>
      <c r="C39" s="170">
        <f>+G56</f>
        <v>0</v>
      </c>
      <c r="D39" s="485"/>
      <c r="E39" s="486"/>
      <c r="F39" s="485"/>
      <c r="G39" s="486"/>
      <c r="H39" s="168"/>
      <c r="I39" s="261"/>
      <c r="J39" s="261"/>
    </row>
    <row r="40" spans="1:10" ht="46.5" customHeight="1" thickBot="1" x14ac:dyDescent="0.35">
      <c r="A40" s="481" t="s">
        <v>246</v>
      </c>
      <c r="B40" s="215" t="s">
        <v>235</v>
      </c>
      <c r="C40" s="246" t="s">
        <v>236</v>
      </c>
      <c r="D40" s="483" t="s">
        <v>237</v>
      </c>
      <c r="E40" s="484"/>
      <c r="F40" s="483" t="s">
        <v>238</v>
      </c>
      <c r="G40" s="484"/>
      <c r="H40" s="216" t="s">
        <v>239</v>
      </c>
      <c r="I40" s="214" t="s">
        <v>240</v>
      </c>
      <c r="J40" s="214" t="s">
        <v>349</v>
      </c>
    </row>
    <row r="41" spans="1:10" ht="120.75" customHeight="1" thickBot="1" x14ac:dyDescent="0.35">
      <c r="A41" s="482"/>
      <c r="B41" s="262">
        <v>100</v>
      </c>
      <c r="C41" s="170">
        <f>+H56</f>
        <v>0</v>
      </c>
      <c r="D41" s="485"/>
      <c r="E41" s="487"/>
      <c r="F41" s="485"/>
      <c r="G41" s="486"/>
      <c r="H41" s="168"/>
      <c r="I41" s="261"/>
      <c r="J41" s="261"/>
    </row>
    <row r="42" spans="1:10" ht="48.75" customHeight="1" thickBot="1" x14ac:dyDescent="0.35">
      <c r="A42" s="481" t="s">
        <v>247</v>
      </c>
      <c r="B42" s="215" t="s">
        <v>235</v>
      </c>
      <c r="C42" s="246" t="s">
        <v>236</v>
      </c>
      <c r="D42" s="483" t="s">
        <v>237</v>
      </c>
      <c r="E42" s="484"/>
      <c r="F42" s="483" t="s">
        <v>238</v>
      </c>
      <c r="G42" s="484"/>
      <c r="H42" s="216" t="s">
        <v>239</v>
      </c>
      <c r="I42" s="214" t="s">
        <v>240</v>
      </c>
      <c r="J42" s="214" t="s">
        <v>349</v>
      </c>
    </row>
    <row r="43" spans="1:10" ht="120.75" customHeight="1" thickBot="1" x14ac:dyDescent="0.35">
      <c r="A43" s="482"/>
      <c r="B43" s="262">
        <v>100</v>
      </c>
      <c r="C43" s="170">
        <f>+I56</f>
        <v>0</v>
      </c>
      <c r="D43" s="485"/>
      <c r="E43" s="487"/>
      <c r="F43" s="485"/>
      <c r="G43" s="486"/>
      <c r="H43" s="263"/>
      <c r="I43" s="168"/>
      <c r="J43" s="261"/>
    </row>
    <row r="44" spans="1:10" ht="42.75" customHeight="1" thickBot="1" x14ac:dyDescent="0.35">
      <c r="A44" s="481" t="s">
        <v>248</v>
      </c>
      <c r="B44" s="215" t="s">
        <v>235</v>
      </c>
      <c r="C44" s="246" t="s">
        <v>236</v>
      </c>
      <c r="D44" s="483" t="s">
        <v>237</v>
      </c>
      <c r="E44" s="484"/>
      <c r="F44" s="483" t="s">
        <v>238</v>
      </c>
      <c r="G44" s="484"/>
      <c r="H44" s="216" t="s">
        <v>239</v>
      </c>
      <c r="I44" s="214" t="s">
        <v>240</v>
      </c>
      <c r="J44" s="214" t="s">
        <v>349</v>
      </c>
    </row>
    <row r="45" spans="1:10" ht="120.75" customHeight="1" thickBot="1" x14ac:dyDescent="0.35">
      <c r="A45" s="482"/>
      <c r="B45" s="262">
        <v>100</v>
      </c>
      <c r="C45" s="170">
        <f>+J56</f>
        <v>0</v>
      </c>
      <c r="D45" s="485"/>
      <c r="E45" s="486"/>
      <c r="F45" s="485"/>
      <c r="G45" s="486"/>
      <c r="H45" s="168"/>
      <c r="I45" s="168"/>
      <c r="J45" s="168"/>
    </row>
    <row r="46" spans="1:10" ht="45" customHeight="1" thickBot="1" x14ac:dyDescent="0.35">
      <c r="A46" s="481" t="s">
        <v>249</v>
      </c>
      <c r="B46" s="215" t="s">
        <v>235</v>
      </c>
      <c r="C46" s="246" t="s">
        <v>236</v>
      </c>
      <c r="D46" s="483" t="s">
        <v>237</v>
      </c>
      <c r="E46" s="484"/>
      <c r="F46" s="483" t="s">
        <v>238</v>
      </c>
      <c r="G46" s="484"/>
      <c r="H46" s="216" t="s">
        <v>239</v>
      </c>
      <c r="I46" s="214" t="s">
        <v>240</v>
      </c>
      <c r="J46" s="214" t="s">
        <v>349</v>
      </c>
    </row>
    <row r="47" spans="1:10" ht="120.75" customHeight="1" thickBot="1" x14ac:dyDescent="0.35">
      <c r="A47" s="482"/>
      <c r="B47" s="262">
        <v>100</v>
      </c>
      <c r="C47" s="170">
        <f>+K56</f>
        <v>0</v>
      </c>
      <c r="D47" s="485"/>
      <c r="E47" s="486"/>
      <c r="F47" s="485"/>
      <c r="G47" s="486"/>
      <c r="H47" s="168"/>
      <c r="I47" s="261"/>
      <c r="J47" s="261"/>
    </row>
    <row r="48" spans="1:10" ht="46.5" customHeight="1" thickBot="1" x14ac:dyDescent="0.35">
      <c r="A48" s="481" t="s">
        <v>250</v>
      </c>
      <c r="B48" s="215" t="s">
        <v>235</v>
      </c>
      <c r="C48" s="246" t="s">
        <v>236</v>
      </c>
      <c r="D48" s="483" t="s">
        <v>237</v>
      </c>
      <c r="E48" s="484"/>
      <c r="F48" s="483" t="s">
        <v>238</v>
      </c>
      <c r="G48" s="484"/>
      <c r="H48" s="216" t="s">
        <v>239</v>
      </c>
      <c r="I48" s="214" t="s">
        <v>240</v>
      </c>
      <c r="J48" s="214" t="s">
        <v>349</v>
      </c>
    </row>
    <row r="49" spans="1:13" ht="120.75" customHeight="1" thickBot="1" x14ac:dyDescent="0.35">
      <c r="A49" s="482"/>
      <c r="B49" s="262">
        <v>100</v>
      </c>
      <c r="C49" s="170">
        <f>+L56</f>
        <v>0</v>
      </c>
      <c r="D49" s="485"/>
      <c r="E49" s="486"/>
      <c r="F49" s="487"/>
      <c r="G49" s="487"/>
      <c r="H49" s="168"/>
      <c r="I49" s="168"/>
      <c r="J49" s="168"/>
    </row>
    <row r="50" spans="1:13" ht="48.75" customHeight="1" thickBot="1" x14ac:dyDescent="0.35">
      <c r="A50" s="481" t="s">
        <v>251</v>
      </c>
      <c r="B50" s="215" t="s">
        <v>235</v>
      </c>
      <c r="C50" s="246" t="s">
        <v>236</v>
      </c>
      <c r="D50" s="483" t="s">
        <v>237</v>
      </c>
      <c r="E50" s="484"/>
      <c r="F50" s="483" t="s">
        <v>238</v>
      </c>
      <c r="G50" s="484"/>
      <c r="H50" s="216" t="s">
        <v>239</v>
      </c>
      <c r="I50" s="214" t="s">
        <v>240</v>
      </c>
      <c r="J50" s="214" t="s">
        <v>349</v>
      </c>
    </row>
    <row r="51" spans="1:13" ht="120.75" customHeight="1" thickBot="1" x14ac:dyDescent="0.35">
      <c r="A51" s="482"/>
      <c r="B51" s="262">
        <v>100</v>
      </c>
      <c r="C51" s="170">
        <f>+M56</f>
        <v>0</v>
      </c>
      <c r="D51" s="485"/>
      <c r="E51" s="486"/>
      <c r="F51" s="485"/>
      <c r="G51" s="486"/>
      <c r="H51" s="168"/>
      <c r="I51" s="168"/>
      <c r="J51" s="168"/>
    </row>
    <row r="53" spans="1:13" ht="86.4" x14ac:dyDescent="0.3">
      <c r="A53" s="124" t="s">
        <v>252</v>
      </c>
      <c r="B53" s="319" t="s">
        <v>350</v>
      </c>
    </row>
    <row r="55" spans="1:13" ht="22.8" x14ac:dyDescent="0.3">
      <c r="A55" s="480" t="s">
        <v>351</v>
      </c>
      <c r="B55" s="106" t="s">
        <v>188</v>
      </c>
      <c r="C55" s="106" t="s">
        <v>190</v>
      </c>
      <c r="D55" s="106" t="s">
        <v>191</v>
      </c>
      <c r="E55" s="106" t="s">
        <v>192</v>
      </c>
      <c r="F55" s="106" t="s">
        <v>195</v>
      </c>
      <c r="G55" s="106" t="s">
        <v>196</v>
      </c>
      <c r="H55" s="106" t="s">
        <v>197</v>
      </c>
      <c r="I55" s="106" t="s">
        <v>198</v>
      </c>
      <c r="J55" s="106" t="s">
        <v>200</v>
      </c>
      <c r="K55" s="106" t="s">
        <v>201</v>
      </c>
      <c r="L55" s="106" t="s">
        <v>202</v>
      </c>
      <c r="M55" s="106" t="s">
        <v>203</v>
      </c>
    </row>
    <row r="56" spans="1:13" ht="24.75" customHeight="1" x14ac:dyDescent="0.3">
      <c r="A56" s="480"/>
      <c r="B56" s="442">
        <f>+C29</f>
        <v>1</v>
      </c>
      <c r="C56" s="107"/>
      <c r="D56" s="107"/>
      <c r="E56" s="107"/>
      <c r="F56" s="107"/>
      <c r="G56" s="107"/>
      <c r="H56" s="107"/>
      <c r="I56" s="107"/>
      <c r="J56" s="107"/>
      <c r="K56" s="107"/>
      <c r="L56" s="107"/>
      <c r="M56" s="107"/>
    </row>
    <row r="57" spans="1:13" ht="24.75" customHeight="1" thickBot="1" x14ac:dyDescent="0.35">
      <c r="B57" s="77"/>
      <c r="C57" s="77"/>
      <c r="D57" s="77"/>
      <c r="E57" s="77"/>
      <c r="F57" s="77"/>
      <c r="G57" s="77"/>
    </row>
    <row r="58" spans="1:13" ht="44.25" customHeight="1" thickBot="1" x14ac:dyDescent="0.35">
      <c r="A58" s="477" t="s">
        <v>352</v>
      </c>
      <c r="B58" s="270" t="s">
        <v>353</v>
      </c>
      <c r="C58" s="271"/>
      <c r="D58" s="478" t="s">
        <v>354</v>
      </c>
      <c r="E58" s="270" t="s">
        <v>353</v>
      </c>
      <c r="F58" s="271"/>
      <c r="G58" s="478" t="s">
        <v>355</v>
      </c>
      <c r="H58" s="270" t="s">
        <v>356</v>
      </c>
      <c r="I58" s="479"/>
      <c r="J58" s="479"/>
    </row>
    <row r="59" spans="1:13" ht="14.4" thickBot="1" x14ac:dyDescent="0.35">
      <c r="A59" s="477"/>
      <c r="B59" s="270" t="s">
        <v>357</v>
      </c>
      <c r="C59" s="271" t="s">
        <v>704</v>
      </c>
      <c r="D59" s="478"/>
      <c r="E59" s="270" t="s">
        <v>357</v>
      </c>
      <c r="F59" s="271" t="s">
        <v>657</v>
      </c>
      <c r="G59" s="478"/>
      <c r="H59" s="270" t="s">
        <v>358</v>
      </c>
      <c r="I59" s="479"/>
      <c r="J59" s="479"/>
    </row>
    <row r="60" spans="1:13" ht="28.2" thickBot="1" x14ac:dyDescent="0.35">
      <c r="A60" s="477"/>
      <c r="B60" s="270" t="s">
        <v>359</v>
      </c>
      <c r="C60" s="389" t="s">
        <v>654</v>
      </c>
      <c r="D60" s="478"/>
      <c r="E60" s="270" t="s">
        <v>359</v>
      </c>
      <c r="F60" s="389" t="s">
        <v>658</v>
      </c>
      <c r="G60" s="478"/>
      <c r="H60" s="270" t="s">
        <v>360</v>
      </c>
      <c r="I60" s="479"/>
      <c r="J60" s="479"/>
    </row>
    <row r="61" spans="1:13" ht="39.75" customHeight="1" thickBot="1" x14ac:dyDescent="0.35">
      <c r="A61" s="477"/>
      <c r="B61" s="270" t="s">
        <v>353</v>
      </c>
      <c r="C61" s="271"/>
      <c r="D61" s="478"/>
      <c r="E61" s="270" t="s">
        <v>353</v>
      </c>
      <c r="F61" s="271"/>
      <c r="G61" s="478"/>
      <c r="H61" s="270" t="s">
        <v>356</v>
      </c>
      <c r="I61" s="479"/>
      <c r="J61" s="479"/>
    </row>
    <row r="62" spans="1:13" ht="14.4" thickBot="1" x14ac:dyDescent="0.35">
      <c r="A62" s="477"/>
      <c r="B62" s="270" t="s">
        <v>357</v>
      </c>
      <c r="C62" s="271" t="s">
        <v>655</v>
      </c>
      <c r="D62" s="478"/>
      <c r="E62" s="270" t="s">
        <v>357</v>
      </c>
      <c r="F62" s="271" t="s">
        <v>705</v>
      </c>
      <c r="G62" s="478"/>
      <c r="H62" s="270" t="s">
        <v>358</v>
      </c>
      <c r="I62" s="479"/>
      <c r="J62" s="479"/>
    </row>
    <row r="63" spans="1:13" ht="14.4" thickBot="1" x14ac:dyDescent="0.35">
      <c r="A63" s="477"/>
      <c r="B63" s="270" t="s">
        <v>359</v>
      </c>
      <c r="C63" s="271" t="s">
        <v>656</v>
      </c>
      <c r="D63" s="478"/>
      <c r="E63" s="270" t="s">
        <v>359</v>
      </c>
      <c r="F63" s="271" t="s">
        <v>706</v>
      </c>
      <c r="G63" s="478"/>
      <c r="H63" s="270" t="s">
        <v>360</v>
      </c>
      <c r="I63" s="479"/>
      <c r="J63" s="479"/>
    </row>
  </sheetData>
  <mergeCells count="92">
    <mergeCell ref="I7:I10"/>
    <mergeCell ref="J7:J10"/>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4:H4"/>
    <mergeCell ref="B7:H10"/>
    <mergeCell ref="D29:E29"/>
    <mergeCell ref="F29:G29"/>
    <mergeCell ref="A25:A26"/>
    <mergeCell ref="H25:J25"/>
    <mergeCell ref="H26:J26"/>
    <mergeCell ref="B27:J27"/>
    <mergeCell ref="A28:A29"/>
    <mergeCell ref="D28:E28"/>
    <mergeCell ref="F28:G28"/>
    <mergeCell ref="D58:D63"/>
    <mergeCell ref="A58:A63"/>
    <mergeCell ref="G58:G63"/>
    <mergeCell ref="I58:J58"/>
    <mergeCell ref="I59:J59"/>
    <mergeCell ref="I60:J60"/>
    <mergeCell ref="I61:J61"/>
    <mergeCell ref="I62:J62"/>
    <mergeCell ref="I63:J63"/>
  </mergeCells>
  <hyperlinks>
    <hyperlink ref="J29" r:id="rId1" xr:uid="{CAD613D2-EE33-684E-8A96-CAD71676F4B5}"/>
    <hyperlink ref="J31" r:id="rId2" xr:uid="{177D1FC0-5244-654E-9DBB-AE8EDFA99B59}"/>
  </hyperlinks>
  <pageMargins left="0.25" right="0.25" top="0.75" bottom="0.75" header="0.3" footer="0.3"/>
  <pageSetup scale="28" fitToHeight="0" orientation="landscape"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H26:J26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54F5-7CB2-4447-B8D8-E7A6A1A72023}">
  <sheetPr>
    <tabColor theme="7" tint="0.39997558519241921"/>
    <pageSetUpPr fitToPage="1"/>
  </sheetPr>
  <dimension ref="A1:Y68"/>
  <sheetViews>
    <sheetView showGridLines="0" view="pageBreakPreview" topLeftCell="A46" zoomScale="70" zoomScaleNormal="21" zoomScaleSheetLayoutView="70" workbookViewId="0">
      <selection activeCell="A58" sqref="A58:A59"/>
    </sheetView>
  </sheetViews>
  <sheetFormatPr baseColWidth="10" defaultColWidth="10.6640625" defaultRowHeight="13.8" x14ac:dyDescent="0.3"/>
  <cols>
    <col min="1" max="1" width="42.44140625" style="68" customWidth="1"/>
    <col min="2" max="2" width="35.6640625" style="374" customWidth="1"/>
    <col min="3" max="13" width="35.6640625" style="68" customWidth="1"/>
    <col min="14" max="21" width="18.109375" style="68" customWidth="1"/>
    <col min="22" max="22" width="22.6640625" style="68" customWidth="1"/>
    <col min="23" max="23" width="19" style="68" customWidth="1"/>
    <col min="24" max="24" width="19.44140625" style="68" customWidth="1"/>
    <col min="25" max="25" width="20.44140625" style="68" customWidth="1"/>
    <col min="26" max="26" width="22.6640625" style="68" customWidth="1"/>
    <col min="27" max="27" width="18.44140625" style="68" bestFit="1" customWidth="1"/>
    <col min="28" max="28" width="8.44140625" style="68" customWidth="1"/>
    <col min="29" max="29" width="18.44140625" style="68" bestFit="1" customWidth="1"/>
    <col min="30" max="30" width="5.6640625" style="68" customWidth="1"/>
    <col min="31" max="31" width="18.44140625" style="68" bestFit="1" customWidth="1"/>
    <col min="32" max="32" width="4.6640625" style="68" customWidth="1"/>
    <col min="33" max="33" width="23" style="68" bestFit="1" customWidth="1"/>
    <col min="34" max="34" width="10.6640625" style="68"/>
    <col min="35" max="35" width="18.44140625" style="68" bestFit="1" customWidth="1"/>
    <col min="36" max="36" width="16.109375" style="68" customWidth="1"/>
    <col min="37" max="16384" width="10.6640625" style="68"/>
  </cols>
  <sheetData>
    <row r="1" spans="1:25" ht="24" customHeight="1" thickBot="1" x14ac:dyDescent="0.35">
      <c r="A1" s="503"/>
      <c r="B1" s="506" t="s">
        <v>182</v>
      </c>
      <c r="C1" s="507"/>
      <c r="D1" s="507"/>
      <c r="E1" s="507"/>
      <c r="F1" s="507"/>
      <c r="G1" s="507"/>
      <c r="H1" s="508"/>
      <c r="I1" s="126" t="s">
        <v>121</v>
      </c>
      <c r="J1" s="127" t="s">
        <v>684</v>
      </c>
      <c r="M1" s="161"/>
    </row>
    <row r="2" spans="1:25" ht="24" customHeight="1" thickBot="1" x14ac:dyDescent="0.35">
      <c r="A2" s="504"/>
      <c r="B2" s="509" t="s">
        <v>183</v>
      </c>
      <c r="C2" s="510"/>
      <c r="D2" s="510"/>
      <c r="E2" s="510"/>
      <c r="F2" s="510"/>
      <c r="G2" s="510"/>
      <c r="H2" s="511"/>
      <c r="I2" s="126" t="s">
        <v>122</v>
      </c>
      <c r="J2" s="127" t="s">
        <v>675</v>
      </c>
      <c r="M2" s="161"/>
    </row>
    <row r="3" spans="1:25" ht="24" customHeight="1" thickBot="1" x14ac:dyDescent="0.35">
      <c r="A3" s="504"/>
      <c r="B3" s="509" t="s">
        <v>184</v>
      </c>
      <c r="C3" s="510"/>
      <c r="D3" s="510"/>
      <c r="E3" s="510"/>
      <c r="F3" s="510"/>
      <c r="G3" s="510"/>
      <c r="H3" s="511"/>
      <c r="I3" s="126" t="s">
        <v>334</v>
      </c>
      <c r="J3" s="127" t="s">
        <v>685</v>
      </c>
      <c r="M3" s="161"/>
    </row>
    <row r="4" spans="1:25" ht="24" customHeight="1" thickBot="1" x14ac:dyDescent="0.35">
      <c r="A4" s="505"/>
      <c r="B4" s="512" t="s">
        <v>335</v>
      </c>
      <c r="C4" s="513"/>
      <c r="D4" s="513"/>
      <c r="E4" s="513"/>
      <c r="F4" s="513"/>
      <c r="G4" s="513"/>
      <c r="H4" s="514"/>
      <c r="I4" s="126" t="s">
        <v>186</v>
      </c>
      <c r="J4" s="127" t="s">
        <v>682</v>
      </c>
      <c r="M4" s="161"/>
    </row>
    <row r="6" spans="1:25" ht="15" customHeight="1" thickBot="1" x14ac:dyDescent="0.35">
      <c r="A6" s="73"/>
      <c r="B6" s="74"/>
      <c r="C6" s="74"/>
      <c r="D6" s="76"/>
      <c r="E6" s="75"/>
      <c r="F6" s="75"/>
      <c r="G6" s="364"/>
      <c r="H6" s="364"/>
      <c r="I6" s="77"/>
      <c r="J6" s="77"/>
      <c r="K6" s="74"/>
      <c r="L6" s="74"/>
      <c r="M6" s="74"/>
      <c r="N6" s="74"/>
      <c r="O6" s="74"/>
      <c r="P6" s="74"/>
      <c r="Q6" s="74"/>
      <c r="R6" s="74"/>
      <c r="S6" s="74"/>
      <c r="T6" s="78"/>
      <c r="U6" s="74"/>
      <c r="V6" s="74"/>
      <c r="X6" s="79"/>
      <c r="Y6" s="80"/>
    </row>
    <row r="7" spans="1:25" ht="15" customHeight="1" x14ac:dyDescent="0.3">
      <c r="A7" s="515" t="s">
        <v>336</v>
      </c>
      <c r="B7" s="521" t="s">
        <v>337</v>
      </c>
      <c r="C7" s="521"/>
      <c r="D7" s="521"/>
      <c r="E7" s="521"/>
      <c r="F7" s="521"/>
      <c r="G7" s="521"/>
      <c r="H7" s="521"/>
      <c r="I7" s="515" t="s">
        <v>673</v>
      </c>
      <c r="J7" s="524">
        <v>2024110010300</v>
      </c>
      <c r="K7" s="74"/>
      <c r="L7" s="74"/>
      <c r="M7" s="74"/>
      <c r="N7" s="74"/>
      <c r="O7" s="74"/>
      <c r="P7" s="74"/>
      <c r="Q7" s="74"/>
      <c r="R7" s="74"/>
      <c r="S7" s="74"/>
      <c r="T7" s="74"/>
      <c r="U7" s="74"/>
      <c r="V7" s="74"/>
      <c r="W7" s="74"/>
      <c r="X7" s="74"/>
      <c r="Y7" s="74"/>
    </row>
    <row r="8" spans="1:25" ht="15" customHeight="1" x14ac:dyDescent="0.3">
      <c r="A8" s="516"/>
      <c r="B8" s="522"/>
      <c r="C8" s="522"/>
      <c r="D8" s="522"/>
      <c r="E8" s="522"/>
      <c r="F8" s="522"/>
      <c r="G8" s="522"/>
      <c r="H8" s="522"/>
      <c r="I8" s="516"/>
      <c r="J8" s="525"/>
      <c r="K8" s="74"/>
      <c r="L8" s="74"/>
      <c r="M8" s="74"/>
      <c r="N8" s="74"/>
      <c r="O8" s="74"/>
      <c r="P8" s="74"/>
      <c r="Q8" s="74"/>
      <c r="R8" s="74"/>
      <c r="S8" s="74"/>
      <c r="T8" s="74"/>
      <c r="U8" s="74"/>
      <c r="V8" s="74"/>
      <c r="W8" s="74"/>
      <c r="X8" s="74"/>
      <c r="Y8" s="74"/>
    </row>
    <row r="9" spans="1:25" ht="15" customHeight="1" x14ac:dyDescent="0.3">
      <c r="A9" s="516"/>
      <c r="B9" s="522"/>
      <c r="C9" s="522"/>
      <c r="D9" s="522"/>
      <c r="E9" s="522"/>
      <c r="F9" s="522"/>
      <c r="G9" s="522"/>
      <c r="H9" s="522"/>
      <c r="I9" s="516"/>
      <c r="J9" s="525"/>
      <c r="K9" s="74"/>
      <c r="L9" s="74"/>
      <c r="M9" s="74"/>
      <c r="N9" s="74"/>
      <c r="O9" s="74"/>
      <c r="P9" s="74"/>
      <c r="Q9" s="74"/>
      <c r="R9" s="74"/>
      <c r="S9" s="74"/>
      <c r="T9" s="74"/>
      <c r="U9" s="74"/>
      <c r="V9" s="74"/>
      <c r="W9" s="74"/>
      <c r="X9" s="74"/>
      <c r="Y9" s="74"/>
    </row>
    <row r="10" spans="1:25" ht="15" customHeight="1" thickBot="1" x14ac:dyDescent="0.35">
      <c r="A10" s="517"/>
      <c r="B10" s="523"/>
      <c r="C10" s="523"/>
      <c r="D10" s="523"/>
      <c r="E10" s="523"/>
      <c r="F10" s="523"/>
      <c r="G10" s="523"/>
      <c r="H10" s="523"/>
      <c r="I10" s="517"/>
      <c r="J10" s="526"/>
      <c r="K10" s="74"/>
      <c r="L10" s="74"/>
      <c r="M10" s="74"/>
      <c r="N10" s="74"/>
      <c r="O10" s="74"/>
      <c r="P10" s="74"/>
      <c r="Q10" s="74"/>
      <c r="R10" s="74"/>
      <c r="S10" s="74"/>
      <c r="T10" s="74"/>
      <c r="U10" s="74"/>
      <c r="V10" s="74"/>
      <c r="W10" s="74"/>
      <c r="X10" s="74"/>
      <c r="Y10" s="74"/>
    </row>
    <row r="11" spans="1:25" ht="9" customHeight="1" thickBot="1" x14ac:dyDescent="0.35">
      <c r="A11" s="81"/>
      <c r="B11" s="155"/>
      <c r="C11" s="74"/>
      <c r="D11" s="74"/>
      <c r="E11" s="74"/>
      <c r="F11" s="74"/>
      <c r="G11" s="74"/>
      <c r="H11" s="74"/>
      <c r="I11" s="74"/>
      <c r="J11" s="74"/>
      <c r="K11" s="74"/>
      <c r="L11" s="74"/>
      <c r="M11" s="74"/>
      <c r="N11" s="74"/>
      <c r="O11" s="74"/>
      <c r="P11" s="74"/>
      <c r="Q11" s="74"/>
      <c r="R11" s="74"/>
      <c r="S11" s="74"/>
      <c r="T11" s="74"/>
      <c r="U11" s="74"/>
      <c r="V11" s="74"/>
      <c r="W11" s="74"/>
      <c r="X11" s="74"/>
      <c r="Y11" s="74"/>
    </row>
    <row r="12" spans="1:25" s="156" customFormat="1" ht="21.75" customHeight="1" thickBot="1" x14ac:dyDescent="0.3">
      <c r="A12" s="518" t="s">
        <v>187</v>
      </c>
      <c r="B12" s="240" t="s">
        <v>188</v>
      </c>
      <c r="C12" s="267"/>
      <c r="D12" s="240" t="s">
        <v>190</v>
      </c>
      <c r="E12" s="220" t="s">
        <v>189</v>
      </c>
      <c r="F12" s="240" t="s">
        <v>191</v>
      </c>
      <c r="G12" s="268"/>
      <c r="H12" s="240" t="s">
        <v>192</v>
      </c>
      <c r="I12" s="269"/>
    </row>
    <row r="13" spans="1:25" s="156" customFormat="1" ht="21.75" customHeight="1" thickBot="1" x14ac:dyDescent="0.3">
      <c r="A13" s="518"/>
      <c r="B13" s="242" t="s">
        <v>195</v>
      </c>
      <c r="C13" s="167"/>
      <c r="D13" s="240" t="s">
        <v>196</v>
      </c>
      <c r="E13" s="127"/>
      <c r="F13" s="240" t="s">
        <v>197</v>
      </c>
      <c r="G13" s="127"/>
      <c r="H13" s="240" t="s">
        <v>198</v>
      </c>
      <c r="I13" s="269"/>
    </row>
    <row r="14" spans="1:25" s="156" customFormat="1" ht="21.75" customHeight="1" thickBot="1" x14ac:dyDescent="0.3">
      <c r="A14" s="518"/>
      <c r="B14" s="240" t="s">
        <v>200</v>
      </c>
      <c r="C14" s="267"/>
      <c r="D14" s="240" t="s">
        <v>201</v>
      </c>
      <c r="E14" s="127"/>
      <c r="F14" s="240" t="s">
        <v>202</v>
      </c>
      <c r="G14" s="127"/>
      <c r="H14" s="240" t="s">
        <v>203</v>
      </c>
      <c r="I14" s="269"/>
    </row>
    <row r="15" spans="1:25" s="156" customFormat="1" ht="21.75" customHeight="1" thickBot="1" x14ac:dyDescent="0.35">
      <c r="A15" s="68"/>
      <c r="B15" s="374"/>
      <c r="C15" s="68"/>
      <c r="D15" s="68"/>
      <c r="E15" s="68"/>
      <c r="F15" s="68"/>
      <c r="G15" s="68"/>
      <c r="H15" s="68"/>
      <c r="I15" s="68"/>
      <c r="J15" s="68"/>
      <c r="K15" s="68"/>
      <c r="L15" s="173"/>
      <c r="M15" s="174"/>
      <c r="N15" s="174"/>
      <c r="O15" s="174"/>
    </row>
    <row r="16" spans="1:25" s="156" customFormat="1" ht="21.75" customHeight="1" thickBot="1" x14ac:dyDescent="0.35">
      <c r="A16" s="519" t="s">
        <v>193</v>
      </c>
      <c r="B16" s="519"/>
      <c r="C16" s="264" t="s">
        <v>194</v>
      </c>
      <c r="D16" s="520"/>
      <c r="E16" s="520"/>
      <c r="F16" s="520"/>
      <c r="G16" s="68"/>
      <c r="H16" s="68"/>
      <c r="I16" s="68"/>
      <c r="J16" s="68"/>
      <c r="K16" s="68"/>
      <c r="L16" s="173"/>
      <c r="M16" s="174"/>
      <c r="N16" s="174"/>
      <c r="O16" s="174"/>
    </row>
    <row r="17" spans="1:15" s="156" customFormat="1" ht="21.75" customHeight="1" thickBot="1" x14ac:dyDescent="0.35">
      <c r="A17" s="519"/>
      <c r="B17" s="519"/>
      <c r="C17" s="264" t="s">
        <v>199</v>
      </c>
      <c r="D17" s="520"/>
      <c r="E17" s="520"/>
      <c r="F17" s="520"/>
      <c r="G17" s="68"/>
      <c r="H17" s="68"/>
      <c r="I17" s="68"/>
      <c r="J17" s="68"/>
      <c r="K17" s="68"/>
      <c r="L17" s="173"/>
      <c r="M17" s="174"/>
      <c r="N17" s="174"/>
      <c r="O17" s="174"/>
    </row>
    <row r="18" spans="1:15" s="156" customFormat="1" ht="21.75" customHeight="1" thickBot="1" x14ac:dyDescent="0.35">
      <c r="A18" s="519"/>
      <c r="B18" s="519"/>
      <c r="C18" s="264" t="s">
        <v>204</v>
      </c>
      <c r="D18" s="520" t="s">
        <v>189</v>
      </c>
      <c r="E18" s="520"/>
      <c r="F18" s="520"/>
      <c r="G18" s="68"/>
      <c r="H18" s="68"/>
      <c r="I18" s="68"/>
      <c r="J18" s="68"/>
      <c r="K18" s="68"/>
      <c r="L18" s="173"/>
      <c r="M18" s="174"/>
      <c r="N18" s="174"/>
      <c r="O18" s="174"/>
    </row>
    <row r="19" spans="1:15" s="156" customFormat="1" ht="21.75" customHeight="1" x14ac:dyDescent="0.3">
      <c r="A19" s="68"/>
      <c r="B19" s="374"/>
      <c r="C19" s="68"/>
      <c r="D19" s="68"/>
      <c r="E19" s="68"/>
      <c r="F19" s="68"/>
      <c r="G19" s="68"/>
      <c r="H19" s="68"/>
      <c r="I19" s="68"/>
      <c r="J19" s="68"/>
      <c r="K19" s="68"/>
      <c r="L19" s="173"/>
      <c r="M19" s="174"/>
      <c r="N19" s="174"/>
      <c r="O19" s="174"/>
    </row>
    <row r="20" spans="1:15" s="94" customFormat="1" ht="16.5" customHeight="1" x14ac:dyDescent="0.25">
      <c r="B20" s="373"/>
    </row>
    <row r="21" spans="1:15" ht="5.25" customHeight="1" thickBot="1" x14ac:dyDescent="0.35"/>
    <row r="22" spans="1:15" ht="48" customHeight="1" thickBot="1" x14ac:dyDescent="0.35">
      <c r="A22" s="502" t="s">
        <v>338</v>
      </c>
      <c r="B22" s="502"/>
      <c r="C22" s="502"/>
      <c r="D22" s="502"/>
      <c r="E22" s="502"/>
      <c r="F22" s="502"/>
      <c r="G22" s="502"/>
      <c r="H22" s="502"/>
      <c r="I22" s="502"/>
      <c r="J22" s="502"/>
    </row>
    <row r="23" spans="1:15" ht="70.2" customHeight="1" thickBot="1" x14ac:dyDescent="0.35">
      <c r="A23" s="246" t="s">
        <v>215</v>
      </c>
      <c r="B23" s="492" t="s">
        <v>361</v>
      </c>
      <c r="C23" s="498"/>
      <c r="D23" s="491"/>
      <c r="E23" s="247" t="s">
        <v>339</v>
      </c>
      <c r="F23" s="248" t="s">
        <v>340</v>
      </c>
      <c r="G23" s="247" t="s">
        <v>341</v>
      </c>
      <c r="H23" s="492" t="s">
        <v>342</v>
      </c>
      <c r="I23" s="498"/>
      <c r="J23" s="491"/>
    </row>
    <row r="24" spans="1:15" ht="50.25" customHeight="1" thickBot="1" x14ac:dyDescent="0.35">
      <c r="A24" s="215" t="s">
        <v>343</v>
      </c>
      <c r="B24" s="492" t="s">
        <v>362</v>
      </c>
      <c r="C24" s="498"/>
      <c r="D24" s="498"/>
      <c r="E24" s="498"/>
      <c r="F24" s="498"/>
      <c r="G24" s="498"/>
      <c r="H24" s="498"/>
      <c r="I24" s="498"/>
      <c r="J24" s="491"/>
    </row>
    <row r="25" spans="1:15" ht="50.25" customHeight="1" thickBot="1" x14ac:dyDescent="0.35">
      <c r="A25" s="481" t="s">
        <v>345</v>
      </c>
      <c r="B25" s="381">
        <v>2024</v>
      </c>
      <c r="C25" s="250">
        <v>2025</v>
      </c>
      <c r="D25" s="250">
        <v>2026</v>
      </c>
      <c r="E25" s="250">
        <v>2027</v>
      </c>
      <c r="F25" s="251" t="s">
        <v>93</v>
      </c>
      <c r="G25" s="252" t="s">
        <v>346</v>
      </c>
      <c r="H25" s="499" t="s">
        <v>347</v>
      </c>
      <c r="I25" s="500"/>
      <c r="J25" s="501"/>
    </row>
    <row r="26" spans="1:15" ht="50.25" customHeight="1" thickBot="1" x14ac:dyDescent="0.35">
      <c r="A26" s="482"/>
      <c r="B26" s="382">
        <v>13</v>
      </c>
      <c r="C26" s="379">
        <v>20</v>
      </c>
      <c r="D26" s="379">
        <v>21</v>
      </c>
      <c r="E26" s="379">
        <v>22</v>
      </c>
      <c r="F26" s="380">
        <f>+E26</f>
        <v>22</v>
      </c>
      <c r="G26" s="256">
        <v>13</v>
      </c>
      <c r="H26" s="492" t="s">
        <v>33</v>
      </c>
      <c r="I26" s="498"/>
      <c r="J26" s="491"/>
    </row>
    <row r="27" spans="1:15" ht="52.5" customHeight="1" thickBot="1" x14ac:dyDescent="0.35">
      <c r="A27" s="215"/>
      <c r="B27" s="493" t="s">
        <v>348</v>
      </c>
      <c r="C27" s="494"/>
      <c r="D27" s="494"/>
      <c r="E27" s="494"/>
      <c r="F27" s="494"/>
      <c r="G27" s="494"/>
      <c r="H27" s="494"/>
      <c r="I27" s="494"/>
      <c r="J27" s="495"/>
    </row>
    <row r="28" spans="1:15" s="98" customFormat="1" ht="56.25" customHeight="1" thickBot="1" x14ac:dyDescent="0.35">
      <c r="A28" s="481" t="s">
        <v>234</v>
      </c>
      <c r="B28" s="215" t="s">
        <v>235</v>
      </c>
      <c r="C28" s="246" t="s">
        <v>236</v>
      </c>
      <c r="D28" s="483" t="s">
        <v>237</v>
      </c>
      <c r="E28" s="484"/>
      <c r="F28" s="483" t="s">
        <v>238</v>
      </c>
      <c r="G28" s="484"/>
      <c r="H28" s="216" t="s">
        <v>239</v>
      </c>
      <c r="I28" s="214" t="s">
        <v>240</v>
      </c>
      <c r="J28" s="214" t="s">
        <v>349</v>
      </c>
    </row>
    <row r="29" spans="1:15" ht="150" customHeight="1" thickBot="1" x14ac:dyDescent="0.35">
      <c r="A29" s="482"/>
      <c r="B29" s="383">
        <v>20</v>
      </c>
      <c r="C29" s="169">
        <v>20</v>
      </c>
      <c r="D29" s="496" t="s">
        <v>713</v>
      </c>
      <c r="E29" s="497"/>
      <c r="F29" s="496" t="s">
        <v>713</v>
      </c>
      <c r="G29" s="497"/>
      <c r="H29" s="443" t="s">
        <v>689</v>
      </c>
      <c r="I29" s="444" t="s">
        <v>690</v>
      </c>
      <c r="J29" s="446" t="s">
        <v>727</v>
      </c>
    </row>
    <row r="30" spans="1:15" s="98" customFormat="1" ht="45" customHeight="1" thickBot="1" x14ac:dyDescent="0.35">
      <c r="A30" s="481" t="s">
        <v>241</v>
      </c>
      <c r="B30" s="213" t="s">
        <v>235</v>
      </c>
      <c r="C30" s="216" t="s">
        <v>236</v>
      </c>
      <c r="D30" s="483" t="s">
        <v>237</v>
      </c>
      <c r="E30" s="484"/>
      <c r="F30" s="483" t="s">
        <v>238</v>
      </c>
      <c r="G30" s="484"/>
      <c r="H30" s="216" t="s">
        <v>239</v>
      </c>
      <c r="I30" s="214" t="s">
        <v>240</v>
      </c>
      <c r="J30" s="214" t="s">
        <v>349</v>
      </c>
    </row>
    <row r="31" spans="1:15" ht="208.95" customHeight="1" thickBot="1" x14ac:dyDescent="0.35">
      <c r="A31" s="482"/>
      <c r="B31" s="384">
        <v>20</v>
      </c>
      <c r="C31" s="169">
        <v>20</v>
      </c>
      <c r="D31" s="490" t="s">
        <v>742</v>
      </c>
      <c r="E31" s="491"/>
      <c r="F31" s="490" t="s">
        <v>743</v>
      </c>
      <c r="G31" s="491"/>
      <c r="H31" s="443" t="s">
        <v>689</v>
      </c>
      <c r="I31" s="444" t="s">
        <v>690</v>
      </c>
      <c r="J31" s="463" t="s">
        <v>759</v>
      </c>
    </row>
    <row r="32" spans="1:15" s="98" customFormat="1" ht="45" customHeight="1" thickBot="1" x14ac:dyDescent="0.35">
      <c r="A32" s="481" t="s">
        <v>242</v>
      </c>
      <c r="B32" s="213" t="s">
        <v>235</v>
      </c>
      <c r="C32" s="216" t="s">
        <v>236</v>
      </c>
      <c r="D32" s="483" t="s">
        <v>237</v>
      </c>
      <c r="E32" s="484"/>
      <c r="F32" s="483" t="s">
        <v>238</v>
      </c>
      <c r="G32" s="484"/>
      <c r="H32" s="216" t="s">
        <v>239</v>
      </c>
      <c r="I32" s="214" t="s">
        <v>240</v>
      </c>
      <c r="J32" s="214" t="s">
        <v>349</v>
      </c>
    </row>
    <row r="33" spans="1:10" ht="120.75" customHeight="1" thickBot="1" x14ac:dyDescent="0.35">
      <c r="A33" s="482"/>
      <c r="B33" s="384">
        <v>20</v>
      </c>
      <c r="C33" s="169">
        <f>+D59</f>
        <v>0</v>
      </c>
      <c r="D33" s="492"/>
      <c r="E33" s="491"/>
      <c r="F33" s="492"/>
      <c r="G33" s="491"/>
      <c r="H33" s="168"/>
      <c r="I33" s="258"/>
      <c r="J33" s="258"/>
    </row>
    <row r="34" spans="1:10" s="98" customFormat="1" ht="47.25" customHeight="1" thickBot="1" x14ac:dyDescent="0.35">
      <c r="A34" s="481" t="s">
        <v>243</v>
      </c>
      <c r="B34" s="213" t="s">
        <v>235</v>
      </c>
      <c r="C34" s="213" t="s">
        <v>236</v>
      </c>
      <c r="D34" s="483" t="s">
        <v>237</v>
      </c>
      <c r="E34" s="484"/>
      <c r="F34" s="483" t="s">
        <v>238</v>
      </c>
      <c r="G34" s="484"/>
      <c r="H34" s="216" t="s">
        <v>239</v>
      </c>
      <c r="I34" s="216" t="s">
        <v>240</v>
      </c>
      <c r="J34" s="214" t="s">
        <v>349</v>
      </c>
    </row>
    <row r="35" spans="1:10" ht="120.75" customHeight="1" thickBot="1" x14ac:dyDescent="0.35">
      <c r="A35" s="482"/>
      <c r="B35" s="384">
        <v>20</v>
      </c>
      <c r="C35" s="169">
        <f>+E59</f>
        <v>0</v>
      </c>
      <c r="D35" s="488"/>
      <c r="E35" s="489"/>
      <c r="F35" s="488"/>
      <c r="G35" s="489"/>
      <c r="H35" s="259"/>
      <c r="I35" s="260"/>
      <c r="J35" s="260"/>
    </row>
    <row r="36" spans="1:10" s="98" customFormat="1" ht="47.25" customHeight="1" thickBot="1" x14ac:dyDescent="0.35">
      <c r="A36" s="481" t="s">
        <v>244</v>
      </c>
      <c r="B36" s="213" t="s">
        <v>235</v>
      </c>
      <c r="C36" s="216" t="s">
        <v>236</v>
      </c>
      <c r="D36" s="483" t="s">
        <v>237</v>
      </c>
      <c r="E36" s="484"/>
      <c r="F36" s="483" t="s">
        <v>238</v>
      </c>
      <c r="G36" s="484"/>
      <c r="H36" s="216" t="s">
        <v>239</v>
      </c>
      <c r="I36" s="214" t="s">
        <v>240</v>
      </c>
      <c r="J36" s="214" t="s">
        <v>349</v>
      </c>
    </row>
    <row r="37" spans="1:10" ht="120.75" customHeight="1" thickBot="1" x14ac:dyDescent="0.35">
      <c r="A37" s="482"/>
      <c r="B37" s="384">
        <v>20</v>
      </c>
      <c r="C37" s="169">
        <f>+F59</f>
        <v>0</v>
      </c>
      <c r="D37" s="485"/>
      <c r="E37" s="486"/>
      <c r="F37" s="485"/>
      <c r="G37" s="486"/>
      <c r="H37" s="168"/>
      <c r="I37" s="261"/>
      <c r="J37" s="261"/>
    </row>
    <row r="38" spans="1:10" s="98" customFormat="1" ht="48.75" customHeight="1" thickBot="1" x14ac:dyDescent="0.35">
      <c r="A38" s="481" t="s">
        <v>245</v>
      </c>
      <c r="B38" s="213" t="s">
        <v>235</v>
      </c>
      <c r="C38" s="216" t="s">
        <v>236</v>
      </c>
      <c r="D38" s="483" t="s">
        <v>237</v>
      </c>
      <c r="E38" s="484"/>
      <c r="F38" s="483" t="s">
        <v>238</v>
      </c>
      <c r="G38" s="484"/>
      <c r="H38" s="216" t="s">
        <v>239</v>
      </c>
      <c r="I38" s="214" t="s">
        <v>240</v>
      </c>
      <c r="J38" s="214" t="s">
        <v>349</v>
      </c>
    </row>
    <row r="39" spans="1:10" ht="120.75" customHeight="1" thickBot="1" x14ac:dyDescent="0.35">
      <c r="A39" s="482"/>
      <c r="B39" s="385">
        <v>20</v>
      </c>
      <c r="C39" s="170">
        <f>+G59</f>
        <v>0</v>
      </c>
      <c r="D39" s="485"/>
      <c r="E39" s="486"/>
      <c r="F39" s="485"/>
      <c r="G39" s="486"/>
      <c r="H39" s="168"/>
      <c r="I39" s="261"/>
      <c r="J39" s="261"/>
    </row>
    <row r="40" spans="1:10" ht="46.5" customHeight="1" thickBot="1" x14ac:dyDescent="0.35">
      <c r="A40" s="481" t="s">
        <v>246</v>
      </c>
      <c r="B40" s="215" t="s">
        <v>235</v>
      </c>
      <c r="C40" s="246" t="s">
        <v>236</v>
      </c>
      <c r="D40" s="483" t="s">
        <v>237</v>
      </c>
      <c r="E40" s="484"/>
      <c r="F40" s="483" t="s">
        <v>238</v>
      </c>
      <c r="G40" s="484"/>
      <c r="H40" s="216" t="s">
        <v>239</v>
      </c>
      <c r="I40" s="214" t="s">
        <v>240</v>
      </c>
      <c r="J40" s="214" t="s">
        <v>349</v>
      </c>
    </row>
    <row r="41" spans="1:10" ht="120.75" customHeight="1" thickBot="1" x14ac:dyDescent="0.35">
      <c r="A41" s="482"/>
      <c r="B41" s="385">
        <v>21</v>
      </c>
      <c r="C41" s="170">
        <f>+H59</f>
        <v>0</v>
      </c>
      <c r="D41" s="485"/>
      <c r="E41" s="487"/>
      <c r="F41" s="485"/>
      <c r="G41" s="486"/>
      <c r="H41" s="168"/>
      <c r="I41" s="261"/>
      <c r="J41" s="261"/>
    </row>
    <row r="42" spans="1:10" ht="48.75" customHeight="1" thickBot="1" x14ac:dyDescent="0.35">
      <c r="A42" s="481" t="s">
        <v>247</v>
      </c>
      <c r="B42" s="215" t="s">
        <v>235</v>
      </c>
      <c r="C42" s="246" t="s">
        <v>236</v>
      </c>
      <c r="D42" s="483" t="s">
        <v>237</v>
      </c>
      <c r="E42" s="484"/>
      <c r="F42" s="483" t="s">
        <v>238</v>
      </c>
      <c r="G42" s="484"/>
      <c r="H42" s="216" t="s">
        <v>239</v>
      </c>
      <c r="I42" s="214" t="s">
        <v>240</v>
      </c>
      <c r="J42" s="214" t="s">
        <v>349</v>
      </c>
    </row>
    <row r="43" spans="1:10" ht="120.75" customHeight="1" thickBot="1" x14ac:dyDescent="0.35">
      <c r="A43" s="482"/>
      <c r="B43" s="385">
        <v>21</v>
      </c>
      <c r="C43" s="170">
        <f>+I59</f>
        <v>0</v>
      </c>
      <c r="D43" s="485"/>
      <c r="E43" s="487"/>
      <c r="F43" s="485"/>
      <c r="G43" s="486"/>
      <c r="H43" s="263"/>
      <c r="I43" s="168"/>
      <c r="J43" s="261"/>
    </row>
    <row r="44" spans="1:10" ht="42.75" customHeight="1" thickBot="1" x14ac:dyDescent="0.35">
      <c r="A44" s="481" t="s">
        <v>248</v>
      </c>
      <c r="B44" s="215" t="s">
        <v>235</v>
      </c>
      <c r="C44" s="246" t="s">
        <v>236</v>
      </c>
      <c r="D44" s="483" t="s">
        <v>237</v>
      </c>
      <c r="E44" s="484"/>
      <c r="F44" s="483" t="s">
        <v>238</v>
      </c>
      <c r="G44" s="484"/>
      <c r="H44" s="216" t="s">
        <v>239</v>
      </c>
      <c r="I44" s="214" t="s">
        <v>240</v>
      </c>
      <c r="J44" s="214" t="s">
        <v>349</v>
      </c>
    </row>
    <row r="45" spans="1:10" ht="120.75" customHeight="1" thickBot="1" x14ac:dyDescent="0.35">
      <c r="A45" s="482"/>
      <c r="B45" s="385">
        <v>21</v>
      </c>
      <c r="C45" s="170">
        <f>+J59</f>
        <v>0</v>
      </c>
      <c r="D45" s="485"/>
      <c r="E45" s="486"/>
      <c r="F45" s="485"/>
      <c r="G45" s="486"/>
      <c r="H45" s="168"/>
      <c r="I45" s="168"/>
      <c r="J45" s="168"/>
    </row>
    <row r="46" spans="1:10" ht="45" customHeight="1" thickBot="1" x14ac:dyDescent="0.35">
      <c r="A46" s="481" t="s">
        <v>249</v>
      </c>
      <c r="B46" s="215" t="s">
        <v>235</v>
      </c>
      <c r="C46" s="246" t="s">
        <v>236</v>
      </c>
      <c r="D46" s="483" t="s">
        <v>237</v>
      </c>
      <c r="E46" s="484"/>
      <c r="F46" s="483" t="s">
        <v>238</v>
      </c>
      <c r="G46" s="484"/>
      <c r="H46" s="216" t="s">
        <v>239</v>
      </c>
      <c r="I46" s="214" t="s">
        <v>240</v>
      </c>
      <c r="J46" s="214" t="s">
        <v>349</v>
      </c>
    </row>
    <row r="47" spans="1:10" ht="120.75" customHeight="1" thickBot="1" x14ac:dyDescent="0.35">
      <c r="A47" s="482"/>
      <c r="B47" s="385">
        <v>21</v>
      </c>
      <c r="C47" s="170">
        <f>+K59</f>
        <v>0</v>
      </c>
      <c r="D47" s="485"/>
      <c r="E47" s="486"/>
      <c r="F47" s="485"/>
      <c r="G47" s="486"/>
      <c r="H47" s="168"/>
      <c r="I47" s="261"/>
      <c r="J47" s="261"/>
    </row>
    <row r="48" spans="1:10" ht="46.5" customHeight="1" thickBot="1" x14ac:dyDescent="0.35">
      <c r="A48" s="481" t="s">
        <v>250</v>
      </c>
      <c r="B48" s="215" t="s">
        <v>235</v>
      </c>
      <c r="C48" s="246" t="s">
        <v>236</v>
      </c>
      <c r="D48" s="483" t="s">
        <v>237</v>
      </c>
      <c r="E48" s="484"/>
      <c r="F48" s="483" t="s">
        <v>238</v>
      </c>
      <c r="G48" s="484"/>
      <c r="H48" s="216" t="s">
        <v>239</v>
      </c>
      <c r="I48" s="214" t="s">
        <v>240</v>
      </c>
      <c r="J48" s="214" t="s">
        <v>349</v>
      </c>
    </row>
    <row r="49" spans="1:13" ht="120.75" customHeight="1" thickBot="1" x14ac:dyDescent="0.35">
      <c r="A49" s="482"/>
      <c r="B49" s="385">
        <v>21</v>
      </c>
      <c r="C49" s="170">
        <f>+L59</f>
        <v>0</v>
      </c>
      <c r="D49" s="485"/>
      <c r="E49" s="486"/>
      <c r="F49" s="487"/>
      <c r="G49" s="487"/>
      <c r="H49" s="168"/>
      <c r="I49" s="168"/>
      <c r="J49" s="168"/>
    </row>
    <row r="50" spans="1:13" ht="48.75" customHeight="1" thickBot="1" x14ac:dyDescent="0.35">
      <c r="A50" s="481" t="s">
        <v>251</v>
      </c>
      <c r="B50" s="215" t="s">
        <v>235</v>
      </c>
      <c r="C50" s="246" t="s">
        <v>236</v>
      </c>
      <c r="D50" s="483" t="s">
        <v>237</v>
      </c>
      <c r="E50" s="484"/>
      <c r="F50" s="483" t="s">
        <v>238</v>
      </c>
      <c r="G50" s="484"/>
      <c r="H50" s="216" t="s">
        <v>239</v>
      </c>
      <c r="I50" s="214" t="s">
        <v>240</v>
      </c>
      <c r="J50" s="214" t="s">
        <v>349</v>
      </c>
    </row>
    <row r="51" spans="1:13" ht="120.75" customHeight="1" thickBot="1" x14ac:dyDescent="0.35">
      <c r="A51" s="482"/>
      <c r="B51" s="385">
        <v>21</v>
      </c>
      <c r="C51" s="170">
        <f>+M59</f>
        <v>0</v>
      </c>
      <c r="D51" s="485"/>
      <c r="E51" s="486"/>
      <c r="F51" s="485"/>
      <c r="G51" s="486"/>
      <c r="H51" s="168"/>
      <c r="I51" s="168"/>
      <c r="J51" s="168"/>
    </row>
    <row r="55" spans="1:13" ht="17.399999999999999" x14ac:dyDescent="0.3">
      <c r="A55" s="124" t="s">
        <v>252</v>
      </c>
    </row>
    <row r="56" spans="1:13" ht="57.75" customHeight="1" x14ac:dyDescent="0.3">
      <c r="A56" s="318" t="s">
        <v>363</v>
      </c>
    </row>
    <row r="58" spans="1:13" ht="22.8" x14ac:dyDescent="0.3">
      <c r="A58" s="480" t="s">
        <v>351</v>
      </c>
      <c r="B58" s="106" t="s">
        <v>188</v>
      </c>
      <c r="C58" s="106" t="s">
        <v>190</v>
      </c>
      <c r="D58" s="106" t="s">
        <v>191</v>
      </c>
      <c r="E58" s="106" t="s">
        <v>192</v>
      </c>
      <c r="F58" s="106" t="s">
        <v>195</v>
      </c>
      <c r="G58" s="106" t="s">
        <v>196</v>
      </c>
      <c r="H58" s="106" t="s">
        <v>197</v>
      </c>
      <c r="I58" s="106" t="s">
        <v>198</v>
      </c>
      <c r="J58" s="106" t="s">
        <v>200</v>
      </c>
      <c r="K58" s="106" t="s">
        <v>201</v>
      </c>
      <c r="L58" s="106" t="s">
        <v>202</v>
      </c>
      <c r="M58" s="106" t="s">
        <v>203</v>
      </c>
    </row>
    <row r="59" spans="1:13" ht="24.75" customHeight="1" x14ac:dyDescent="0.3">
      <c r="A59" s="480"/>
      <c r="B59" s="386">
        <f>+C29</f>
        <v>20</v>
      </c>
      <c r="C59" s="107"/>
      <c r="D59" s="107"/>
      <c r="E59" s="107"/>
      <c r="F59" s="107"/>
      <c r="G59" s="107"/>
      <c r="H59" s="107"/>
      <c r="I59" s="107"/>
      <c r="J59" s="107"/>
      <c r="K59" s="107"/>
      <c r="L59" s="107"/>
      <c r="M59" s="107"/>
    </row>
    <row r="60" spans="1:13" ht="24.75" customHeight="1" x14ac:dyDescent="0.3">
      <c r="B60" s="387"/>
      <c r="C60" s="77"/>
      <c r="D60" s="77"/>
      <c r="E60" s="77"/>
      <c r="F60" s="77"/>
      <c r="G60" s="77"/>
    </row>
    <row r="61" spans="1:13" s="97" customFormat="1" ht="30" customHeight="1" x14ac:dyDescent="0.3">
      <c r="A61" s="68"/>
      <c r="B61" s="374"/>
      <c r="C61" s="68"/>
      <c r="D61" s="68"/>
      <c r="E61" s="68"/>
      <c r="F61" s="68"/>
      <c r="G61" s="68"/>
      <c r="H61" s="68"/>
      <c r="I61" s="68"/>
    </row>
    <row r="62" spans="1:13" ht="14.4" thickBot="1" x14ac:dyDescent="0.35"/>
    <row r="63" spans="1:13" ht="44.25" customHeight="1" thickBot="1" x14ac:dyDescent="0.35">
      <c r="A63" s="477" t="s">
        <v>352</v>
      </c>
      <c r="B63" s="388" t="s">
        <v>353</v>
      </c>
      <c r="C63" s="271"/>
      <c r="D63" s="478" t="s">
        <v>354</v>
      </c>
      <c r="E63" s="270" t="s">
        <v>353</v>
      </c>
      <c r="F63" s="271"/>
      <c r="G63" s="478" t="s">
        <v>355</v>
      </c>
      <c r="H63" s="270" t="s">
        <v>356</v>
      </c>
      <c r="I63" s="479"/>
      <c r="J63" s="479"/>
    </row>
    <row r="64" spans="1:13" ht="14.4" thickBot="1" x14ac:dyDescent="0.35">
      <c r="A64" s="477"/>
      <c r="B64" s="388" t="s">
        <v>357</v>
      </c>
      <c r="C64" s="271" t="s">
        <v>704</v>
      </c>
      <c r="D64" s="478"/>
      <c r="E64" s="270" t="s">
        <v>357</v>
      </c>
      <c r="F64" s="271" t="s">
        <v>657</v>
      </c>
      <c r="G64" s="478"/>
      <c r="H64" s="270" t="s">
        <v>358</v>
      </c>
      <c r="I64" s="479"/>
      <c r="J64" s="479"/>
    </row>
    <row r="65" spans="1:10" ht="28.2" thickBot="1" x14ac:dyDescent="0.35">
      <c r="A65" s="477"/>
      <c r="B65" s="388" t="s">
        <v>359</v>
      </c>
      <c r="C65" s="389" t="s">
        <v>654</v>
      </c>
      <c r="D65" s="478"/>
      <c r="E65" s="270" t="s">
        <v>359</v>
      </c>
      <c r="F65" s="389" t="s">
        <v>658</v>
      </c>
      <c r="G65" s="478"/>
      <c r="H65" s="270" t="s">
        <v>360</v>
      </c>
      <c r="I65" s="479"/>
      <c r="J65" s="479"/>
    </row>
    <row r="66" spans="1:10" ht="39.75" customHeight="1" thickBot="1" x14ac:dyDescent="0.35">
      <c r="A66" s="477"/>
      <c r="B66" s="388" t="s">
        <v>353</v>
      </c>
      <c r="C66" s="271"/>
      <c r="D66" s="478"/>
      <c r="E66" s="270" t="s">
        <v>353</v>
      </c>
      <c r="F66" s="271"/>
      <c r="G66" s="478"/>
      <c r="H66" s="270" t="s">
        <v>356</v>
      </c>
      <c r="I66" s="479"/>
      <c r="J66" s="479"/>
    </row>
    <row r="67" spans="1:10" ht="14.4" thickBot="1" x14ac:dyDescent="0.35">
      <c r="A67" s="477"/>
      <c r="B67" s="388" t="s">
        <v>357</v>
      </c>
      <c r="C67" s="271" t="s">
        <v>655</v>
      </c>
      <c r="D67" s="478"/>
      <c r="E67" s="270" t="s">
        <v>357</v>
      </c>
      <c r="F67" s="271" t="s">
        <v>705</v>
      </c>
      <c r="G67" s="478"/>
      <c r="H67" s="270" t="s">
        <v>358</v>
      </c>
      <c r="I67" s="479"/>
      <c r="J67" s="479"/>
    </row>
    <row r="68" spans="1:10" ht="14.4" thickBot="1" x14ac:dyDescent="0.35">
      <c r="A68" s="477"/>
      <c r="B68" s="388" t="s">
        <v>359</v>
      </c>
      <c r="C68" s="271" t="s">
        <v>656</v>
      </c>
      <c r="D68" s="478"/>
      <c r="E68" s="270" t="s">
        <v>359</v>
      </c>
      <c r="F68" s="271" t="s">
        <v>706</v>
      </c>
      <c r="G68" s="478"/>
      <c r="H68" s="270" t="s">
        <v>360</v>
      </c>
      <c r="I68" s="479"/>
      <c r="J68" s="479"/>
    </row>
  </sheetData>
  <mergeCells count="92">
    <mergeCell ref="A22:J22"/>
    <mergeCell ref="A1:A4"/>
    <mergeCell ref="B1:H1"/>
    <mergeCell ref="B2:H2"/>
    <mergeCell ref="B3:H3"/>
    <mergeCell ref="B4:H4"/>
    <mergeCell ref="A7:A10"/>
    <mergeCell ref="A12:A14"/>
    <mergeCell ref="A16:B18"/>
    <mergeCell ref="D16:F16"/>
    <mergeCell ref="D17:F17"/>
    <mergeCell ref="D18:F18"/>
    <mergeCell ref="B7:H10"/>
    <mergeCell ref="I7:I10"/>
    <mergeCell ref="J7:J10"/>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63:A68"/>
    <mergeCell ref="D63:D68"/>
    <mergeCell ref="G63:G68"/>
    <mergeCell ref="I63:J63"/>
    <mergeCell ref="I64:J64"/>
    <mergeCell ref="I65:J65"/>
    <mergeCell ref="I66:J66"/>
    <mergeCell ref="I67:J67"/>
    <mergeCell ref="I68:J68"/>
  </mergeCells>
  <hyperlinks>
    <hyperlink ref="J29" r:id="rId1" xr:uid="{C9A93B75-D9FC-C843-8099-09AA647681BE}"/>
    <hyperlink ref="J31" r:id="rId2" xr:uid="{0E4D6665-B8D4-0D45-8F25-A25B3F049DBF}"/>
  </hyperlinks>
  <pageMargins left="0.23622047244094491" right="0.23622047244094491" top="0.74803149606299213" bottom="0.74803149606299213" header="0.31496062992125984" footer="0.31496062992125984"/>
  <pageSetup scale="28" fitToHeight="0" orientation="landscape"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93332D57-BE15-4C0C-9F72-57F1FC179406}">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view="pageBreakPreview" zoomScale="60" zoomScaleNormal="100" workbookViewId="0">
      <selection activeCell="C21" sqref="C21:G21"/>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53"/>
      <c r="F9" s="753"/>
      <c r="G9" s="753"/>
      <c r="H9" s="753"/>
      <c r="I9" s="753"/>
      <c r="J9" s="753"/>
      <c r="K9" s="753"/>
      <c r="L9" s="799"/>
    </row>
    <row r="10" spans="1:12" ht="41.25" customHeight="1" x14ac:dyDescent="0.3">
      <c r="A10" s="745" t="s">
        <v>215</v>
      </c>
      <c r="B10" s="745"/>
      <c r="C10" s="745"/>
      <c r="D10" s="745"/>
      <c r="E10" s="800" t="str">
        <f>+META_PDD_1938!B23</f>
        <v>37. Asegurar que el 100% de los casos de representación jurídica ejercida por la SDMujer que requieran servicios de psicología forense y acompañamiento psicosocial, accedan a los mismos.</v>
      </c>
      <c r="F10" s="800"/>
      <c r="G10" s="800"/>
      <c r="H10" s="800"/>
      <c r="I10" s="800"/>
      <c r="J10" s="800"/>
      <c r="K10" s="800"/>
      <c r="L10" s="800"/>
    </row>
    <row r="11" spans="1:12" ht="34.5" customHeight="1" x14ac:dyDescent="0.3">
      <c r="A11" s="762" t="s">
        <v>285</v>
      </c>
      <c r="B11" s="763"/>
      <c r="C11" s="763"/>
      <c r="D11" s="761"/>
      <c r="E11" s="801" t="str">
        <f>+META_PDD_1938!B24</f>
        <v>3860 - Porcentaje de casos de representación jurídica ejercida por la SDMujer que acceden a los servicios de psicología forense y acompañamiento psicosocial, cuando se requiera.</v>
      </c>
      <c r="F11" s="802"/>
      <c r="G11" s="802"/>
      <c r="H11" s="802"/>
      <c r="I11" s="802"/>
      <c r="J11" s="802"/>
      <c r="K11" s="802"/>
      <c r="L11" s="803"/>
    </row>
    <row r="12" spans="1:12" ht="47.25" customHeight="1" x14ac:dyDescent="0.3">
      <c r="A12" s="747" t="s">
        <v>286</v>
      </c>
      <c r="B12" s="748"/>
      <c r="C12" s="748"/>
      <c r="D12" s="749"/>
      <c r="E12" s="764" t="s">
        <v>648</v>
      </c>
      <c r="F12" s="746"/>
      <c r="G12" s="746"/>
      <c r="H12" s="746"/>
      <c r="I12" s="746"/>
      <c r="J12" s="746"/>
      <c r="K12" s="746"/>
      <c r="L12" s="765"/>
    </row>
    <row r="13" spans="1:12" ht="28.5" customHeight="1" x14ac:dyDescent="0.3">
      <c r="A13" s="747" t="s">
        <v>287</v>
      </c>
      <c r="B13" s="748"/>
      <c r="C13" s="749"/>
      <c r="D13" s="742">
        <v>3860</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96">
        <f>META_PDD_1938!C26</f>
        <v>1</v>
      </c>
      <c r="E16" s="797"/>
      <c r="F16" s="797"/>
      <c r="G16" s="797"/>
      <c r="H16" s="798"/>
      <c r="I16" s="747" t="s">
        <v>231</v>
      </c>
      <c r="J16" s="749"/>
      <c r="K16" s="742" t="s">
        <v>23</v>
      </c>
      <c r="L16" s="744"/>
    </row>
    <row r="17" spans="1:12" ht="27.45" customHeight="1" x14ac:dyDescent="0.3">
      <c r="A17" s="747" t="s">
        <v>294</v>
      </c>
      <c r="B17" s="748"/>
      <c r="C17" s="749"/>
      <c r="D17" s="742" t="s">
        <v>364</v>
      </c>
      <c r="E17" s="743"/>
      <c r="F17" s="743"/>
      <c r="G17" s="743"/>
      <c r="H17" s="744"/>
      <c r="I17" s="750"/>
      <c r="J17" s="752"/>
      <c r="K17" s="752"/>
      <c r="L17" s="751"/>
    </row>
    <row r="18" spans="1:12" ht="12" customHeight="1" x14ac:dyDescent="0.3">
      <c r="A18" s="287" t="s">
        <v>295</v>
      </c>
      <c r="B18" s="287" t="s">
        <v>296</v>
      </c>
      <c r="C18" s="747" t="s">
        <v>297</v>
      </c>
      <c r="D18" s="748"/>
      <c r="E18" s="748"/>
      <c r="F18" s="748"/>
      <c r="G18" s="749"/>
      <c r="H18" s="747" t="s">
        <v>298</v>
      </c>
      <c r="I18" s="749"/>
      <c r="J18" s="747" t="s">
        <v>299</v>
      </c>
      <c r="K18" s="749"/>
      <c r="L18" s="287" t="s">
        <v>300</v>
      </c>
    </row>
    <row r="19" spans="1:12" ht="64.5" customHeight="1" x14ac:dyDescent="0.3">
      <c r="A19" s="377">
        <v>1</v>
      </c>
      <c r="B19" s="283" t="s">
        <v>288</v>
      </c>
      <c r="C19" s="742" t="s">
        <v>317</v>
      </c>
      <c r="D19" s="743"/>
      <c r="E19" s="743"/>
      <c r="F19" s="743"/>
      <c r="G19" s="744"/>
      <c r="H19" s="742" t="s">
        <v>637</v>
      </c>
      <c r="I19" s="744"/>
      <c r="J19" s="742" t="s">
        <v>22</v>
      </c>
      <c r="K19" s="744"/>
      <c r="L19" s="283" t="s">
        <v>318</v>
      </c>
    </row>
    <row r="20" spans="1:12" ht="75" customHeight="1" x14ac:dyDescent="0.3">
      <c r="A20" s="377">
        <v>2</v>
      </c>
      <c r="B20" s="283" t="s">
        <v>288</v>
      </c>
      <c r="C20" s="742" t="s">
        <v>315</v>
      </c>
      <c r="D20" s="743"/>
      <c r="E20" s="743"/>
      <c r="F20" s="743"/>
      <c r="G20" s="744"/>
      <c r="H20" s="742" t="s">
        <v>638</v>
      </c>
      <c r="I20" s="744"/>
      <c r="J20" s="742" t="s">
        <v>22</v>
      </c>
      <c r="K20" s="744"/>
      <c r="L20" s="283" t="s">
        <v>316</v>
      </c>
    </row>
    <row r="21" spans="1:12" ht="64.5" customHeight="1" x14ac:dyDescent="0.3">
      <c r="A21" s="377">
        <v>3</v>
      </c>
      <c r="B21" s="283" t="s">
        <v>288</v>
      </c>
      <c r="C21" s="742" t="s">
        <v>319</v>
      </c>
      <c r="D21" s="743"/>
      <c r="E21" s="743"/>
      <c r="F21" s="743"/>
      <c r="G21" s="744"/>
      <c r="H21" s="742" t="s">
        <v>639</v>
      </c>
      <c r="I21" s="744"/>
      <c r="J21" s="742" t="s">
        <v>22</v>
      </c>
      <c r="K21" s="744"/>
      <c r="L21" s="283" t="s">
        <v>316</v>
      </c>
    </row>
    <row r="22" spans="1:12" ht="25.5" customHeight="1" x14ac:dyDescent="0.3">
      <c r="A22" s="287" t="s">
        <v>295</v>
      </c>
      <c r="B22" s="747" t="s">
        <v>302</v>
      </c>
      <c r="C22" s="748"/>
      <c r="D22" s="748"/>
      <c r="E22" s="748"/>
      <c r="F22" s="748"/>
      <c r="G22" s="748"/>
      <c r="H22" s="748"/>
      <c r="I22" s="748"/>
      <c r="J22" s="748"/>
      <c r="K22" s="749"/>
      <c r="L22" s="287" t="s">
        <v>303</v>
      </c>
    </row>
    <row r="23" spans="1:12" ht="28.2" customHeight="1" x14ac:dyDescent="0.3">
      <c r="A23" s="377">
        <v>1</v>
      </c>
      <c r="B23" s="742" t="s">
        <v>636</v>
      </c>
      <c r="C23" s="743"/>
      <c r="D23" s="743"/>
      <c r="E23" s="743"/>
      <c r="F23" s="743"/>
      <c r="G23" s="743"/>
      <c r="H23" s="743"/>
      <c r="I23" s="743"/>
      <c r="J23" s="743"/>
      <c r="K23" s="744"/>
      <c r="L23" s="283" t="s">
        <v>34</v>
      </c>
    </row>
    <row r="24" spans="1:12" ht="15.75" customHeight="1" x14ac:dyDescent="0.3">
      <c r="A24" s="747" t="s">
        <v>305</v>
      </c>
      <c r="B24" s="748"/>
      <c r="C24" s="748"/>
      <c r="D24" s="748"/>
      <c r="E24" s="748"/>
      <c r="F24" s="753"/>
      <c r="G24" s="753"/>
      <c r="H24" s="748"/>
      <c r="I24" s="753"/>
      <c r="J24" s="753"/>
      <c r="K24" s="748"/>
      <c r="L24" s="754"/>
    </row>
    <row r="25" spans="1:12" ht="26.25" customHeight="1" x14ac:dyDescent="0.3">
      <c r="A25" s="747" t="s">
        <v>306</v>
      </c>
      <c r="B25" s="748"/>
      <c r="C25" s="749"/>
      <c r="D25" s="784">
        <v>0.91</v>
      </c>
      <c r="E25" s="743"/>
      <c r="F25" s="745" t="s">
        <v>307</v>
      </c>
      <c r="G25" s="745"/>
      <c r="H25" s="294">
        <v>2024</v>
      </c>
      <c r="I25" s="745" t="s">
        <v>308</v>
      </c>
      <c r="J25" s="745"/>
      <c r="K25" s="378"/>
      <c r="L25" s="293" t="s">
        <v>365</v>
      </c>
    </row>
    <row r="26" spans="1:12" ht="26.25" customHeight="1" x14ac:dyDescent="0.3">
      <c r="A26" s="747" t="s">
        <v>310</v>
      </c>
      <c r="B26" s="748"/>
      <c r="C26" s="749"/>
      <c r="D26" s="742" t="s">
        <v>320</v>
      </c>
      <c r="E26" s="743"/>
      <c r="F26" s="755"/>
      <c r="G26" s="755"/>
      <c r="H26" s="743"/>
      <c r="I26" s="755"/>
      <c r="J26" s="755"/>
      <c r="K26" s="743"/>
      <c r="L26" s="756"/>
    </row>
    <row r="27" spans="1:12" ht="53.25" customHeight="1" x14ac:dyDescent="0.3">
      <c r="A27" s="747" t="s">
        <v>312</v>
      </c>
      <c r="B27" s="748"/>
      <c r="C27" s="749"/>
      <c r="D27" s="742" t="s">
        <v>640</v>
      </c>
      <c r="E27" s="743"/>
      <c r="F27" s="743"/>
      <c r="G27" s="743"/>
      <c r="H27" s="743"/>
      <c r="I27" s="743"/>
      <c r="J27" s="743"/>
      <c r="K27" s="743"/>
      <c r="L27" s="744"/>
    </row>
    <row r="28" spans="1:12" ht="17.7" customHeight="1" x14ac:dyDescent="0.3">
      <c r="A28" s="747" t="s">
        <v>314</v>
      </c>
      <c r="B28" s="748"/>
      <c r="C28" s="749"/>
      <c r="D28" s="742"/>
      <c r="E28" s="743"/>
      <c r="F28" s="743"/>
      <c r="G28" s="743"/>
      <c r="H28" s="743"/>
      <c r="I28" s="743"/>
      <c r="J28" s="743"/>
      <c r="K28" s="743"/>
      <c r="L28" s="744"/>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3430A85B-1C85-4F42-AFC8-86DD37E75221}">
          <x14:formula1>
            <xm:f>Datos!$K$2:$K$3</xm:f>
          </x14:formula1>
          <xm:sqref>J19:K21</xm:sqref>
        </x14:dataValidation>
        <x14:dataValidation type="list" allowBlank="1" showInputMessage="1" showErrorMessage="1" xr:uid="{8D540384-D896-4E67-80AB-0DF6A1EA117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36D8-B1ED-497F-9697-B84B40EF61B8}">
  <sheetPr>
    <tabColor rgb="FFFFFF00"/>
    <pageSetUpPr fitToPage="1"/>
  </sheetPr>
  <dimension ref="A1:L28"/>
  <sheetViews>
    <sheetView view="pageBreakPreview" topLeftCell="A8" zoomScale="110" zoomScaleNormal="100" zoomScaleSheetLayoutView="110" workbookViewId="0">
      <selection activeCell="D17" sqref="D17:H17"/>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53"/>
      <c r="F9" s="753"/>
      <c r="G9" s="753"/>
      <c r="H9" s="753"/>
      <c r="I9" s="753"/>
      <c r="J9" s="753"/>
      <c r="K9" s="753"/>
      <c r="L9" s="799"/>
    </row>
    <row r="10" spans="1:12" ht="41.25" customHeight="1" x14ac:dyDescent="0.3">
      <c r="A10" s="745" t="s">
        <v>215</v>
      </c>
      <c r="B10" s="745"/>
      <c r="C10" s="745"/>
      <c r="D10" s="745"/>
      <c r="E10" s="800" t="str">
        <f>+META_PDD_1939!B23</f>
        <v>Aumentar a (22) espacios interinstitucionales los servicios jurídicos y psicosociales dirigidos a mujeres víctimas de violencia fortaleciendo el modelo de ruta integral y la oferta de acompañamiento psico jurídico en los Centros de Atención de Fiscalía y URIs</v>
      </c>
      <c r="F10" s="800"/>
      <c r="G10" s="800"/>
      <c r="H10" s="800"/>
      <c r="I10" s="800"/>
      <c r="J10" s="800"/>
      <c r="K10" s="800"/>
      <c r="L10" s="800"/>
    </row>
    <row r="11" spans="1:12" ht="34.5" customHeight="1" x14ac:dyDescent="0.3">
      <c r="A11" s="762" t="s">
        <v>285</v>
      </c>
      <c r="B11" s="763"/>
      <c r="C11" s="763"/>
      <c r="D11" s="761"/>
      <c r="E11" s="801" t="str">
        <f>+META_PDD_1939!B24</f>
        <v>Incremento en el número de espacios interinstitucionales con servicios jurídicos y psicosociales dirigido a mujeres víctimas de violencia.</v>
      </c>
      <c r="F11" s="802"/>
      <c r="G11" s="802"/>
      <c r="H11" s="802"/>
      <c r="I11" s="802"/>
      <c r="J11" s="802"/>
      <c r="K11" s="802"/>
      <c r="L11" s="803"/>
    </row>
    <row r="12" spans="1:12" ht="47.25" customHeight="1" x14ac:dyDescent="0.3">
      <c r="A12" s="747" t="s">
        <v>286</v>
      </c>
      <c r="B12" s="748"/>
      <c r="C12" s="748"/>
      <c r="D12" s="749"/>
      <c r="E12" s="764" t="s">
        <v>663</v>
      </c>
      <c r="F12" s="746"/>
      <c r="G12" s="746"/>
      <c r="H12" s="746"/>
      <c r="I12" s="746"/>
      <c r="J12" s="746"/>
      <c r="K12" s="746"/>
      <c r="L12" s="765"/>
    </row>
    <row r="13" spans="1:12" ht="28.5" customHeight="1" x14ac:dyDescent="0.3">
      <c r="A13" s="747" t="s">
        <v>287</v>
      </c>
      <c r="B13" s="748"/>
      <c r="C13" s="749"/>
      <c r="D13" s="742">
        <v>3861</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85">
        <f>META_PDD_1939!D26</f>
        <v>21</v>
      </c>
      <c r="E16" s="786"/>
      <c r="F16" s="786"/>
      <c r="G16" s="786"/>
      <c r="H16" s="787"/>
      <c r="I16" s="747" t="s">
        <v>231</v>
      </c>
      <c r="J16" s="749"/>
      <c r="K16" s="742" t="s">
        <v>33</v>
      </c>
      <c r="L16" s="744"/>
    </row>
    <row r="17" spans="1:12" ht="27.45" customHeight="1" x14ac:dyDescent="0.3">
      <c r="A17" s="747" t="s">
        <v>294</v>
      </c>
      <c r="B17" s="748"/>
      <c r="C17" s="749"/>
      <c r="D17" s="742" t="s">
        <v>364</v>
      </c>
      <c r="E17" s="743"/>
      <c r="F17" s="743"/>
      <c r="G17" s="743"/>
      <c r="H17" s="744"/>
      <c r="I17" s="742"/>
      <c r="J17" s="743"/>
      <c r="K17" s="743"/>
      <c r="L17" s="744"/>
    </row>
    <row r="18" spans="1:12" ht="12" customHeight="1" x14ac:dyDescent="0.3">
      <c r="A18" s="287" t="s">
        <v>295</v>
      </c>
      <c r="B18" s="287" t="s">
        <v>296</v>
      </c>
      <c r="C18" s="747" t="s">
        <v>297</v>
      </c>
      <c r="D18" s="748"/>
      <c r="E18" s="748"/>
      <c r="F18" s="748"/>
      <c r="G18" s="749"/>
      <c r="H18" s="747" t="s">
        <v>298</v>
      </c>
      <c r="I18" s="749"/>
      <c r="J18" s="747" t="s">
        <v>299</v>
      </c>
      <c r="K18" s="749"/>
      <c r="L18" s="287" t="s">
        <v>300</v>
      </c>
    </row>
    <row r="19" spans="1:12" ht="96.45" customHeight="1" x14ac:dyDescent="0.3">
      <c r="A19" s="377">
        <v>1</v>
      </c>
      <c r="B19" s="283" t="s">
        <v>288</v>
      </c>
      <c r="C19" s="742" t="s">
        <v>659</v>
      </c>
      <c r="D19" s="743"/>
      <c r="E19" s="743"/>
      <c r="F19" s="743"/>
      <c r="G19" s="744"/>
      <c r="H19" s="742" t="s">
        <v>660</v>
      </c>
      <c r="I19" s="744"/>
      <c r="J19" s="742" t="s">
        <v>22</v>
      </c>
      <c r="K19" s="744"/>
      <c r="L19" s="293" t="s">
        <v>366</v>
      </c>
    </row>
    <row r="20" spans="1:12" ht="34.200000000000003" customHeight="1" x14ac:dyDescent="0.3">
      <c r="A20" s="377"/>
      <c r="B20" s="283"/>
      <c r="C20" s="742"/>
      <c r="D20" s="743"/>
      <c r="E20" s="743"/>
      <c r="F20" s="743"/>
      <c r="G20" s="744"/>
      <c r="H20" s="742"/>
      <c r="I20" s="744"/>
      <c r="J20" s="742"/>
      <c r="K20" s="744"/>
      <c r="L20" s="283"/>
    </row>
    <row r="21" spans="1:12" ht="34.200000000000003" customHeight="1" x14ac:dyDescent="0.3">
      <c r="A21" s="377"/>
      <c r="B21" s="283"/>
      <c r="C21" s="742"/>
      <c r="D21" s="743"/>
      <c r="E21" s="743"/>
      <c r="F21" s="743"/>
      <c r="G21" s="744"/>
      <c r="H21" s="742"/>
      <c r="I21" s="744"/>
      <c r="J21" s="742"/>
      <c r="K21" s="744"/>
      <c r="L21" s="283"/>
    </row>
    <row r="22" spans="1:12" ht="25.5" customHeight="1" x14ac:dyDescent="0.3">
      <c r="A22" s="287" t="s">
        <v>295</v>
      </c>
      <c r="B22" s="747" t="s">
        <v>302</v>
      </c>
      <c r="C22" s="748"/>
      <c r="D22" s="748"/>
      <c r="E22" s="748"/>
      <c r="F22" s="748"/>
      <c r="G22" s="748"/>
      <c r="H22" s="748"/>
      <c r="I22" s="748"/>
      <c r="J22" s="748"/>
      <c r="K22" s="749"/>
      <c r="L22" s="287" t="s">
        <v>303</v>
      </c>
    </row>
    <row r="23" spans="1:12" ht="28.2" customHeight="1" x14ac:dyDescent="0.3">
      <c r="A23" s="377">
        <v>1</v>
      </c>
      <c r="B23" s="742" t="s">
        <v>661</v>
      </c>
      <c r="C23" s="743"/>
      <c r="D23" s="743"/>
      <c r="E23" s="743"/>
      <c r="F23" s="743"/>
      <c r="G23" s="743"/>
      <c r="H23" s="743"/>
      <c r="I23" s="743"/>
      <c r="J23" s="743"/>
      <c r="K23" s="744"/>
      <c r="L23" s="283" t="s">
        <v>22</v>
      </c>
    </row>
    <row r="24" spans="1:12" ht="15.75" customHeight="1" x14ac:dyDescent="0.3">
      <c r="A24" s="747" t="s">
        <v>305</v>
      </c>
      <c r="B24" s="748"/>
      <c r="C24" s="748"/>
      <c r="D24" s="748"/>
      <c r="E24" s="748"/>
      <c r="F24" s="753"/>
      <c r="G24" s="753"/>
      <c r="H24" s="748"/>
      <c r="I24" s="753"/>
      <c r="J24" s="753"/>
      <c r="K24" s="748"/>
      <c r="L24" s="754"/>
    </row>
    <row r="25" spans="1:12" ht="26.25" customHeight="1" x14ac:dyDescent="0.3">
      <c r="A25" s="747" t="s">
        <v>306</v>
      </c>
      <c r="B25" s="748"/>
      <c r="C25" s="749"/>
      <c r="D25" s="804">
        <v>13</v>
      </c>
      <c r="E25" s="805"/>
      <c r="F25" s="745" t="s">
        <v>367</v>
      </c>
      <c r="G25" s="745"/>
      <c r="H25" s="294">
        <v>2024</v>
      </c>
      <c r="I25" s="745" t="s">
        <v>308</v>
      </c>
      <c r="J25" s="745"/>
      <c r="K25" s="378"/>
      <c r="L25" s="293" t="s">
        <v>366</v>
      </c>
    </row>
    <row r="26" spans="1:12" ht="26.25" customHeight="1" x14ac:dyDescent="0.3">
      <c r="A26" s="747" t="s">
        <v>310</v>
      </c>
      <c r="B26" s="748"/>
      <c r="C26" s="749"/>
      <c r="D26" s="742" t="s">
        <v>662</v>
      </c>
      <c r="E26" s="743"/>
      <c r="F26" s="755"/>
      <c r="G26" s="755"/>
      <c r="H26" s="743"/>
      <c r="I26" s="755"/>
      <c r="J26" s="755"/>
      <c r="K26" s="743"/>
      <c r="L26" s="756"/>
    </row>
    <row r="27" spans="1:12" ht="45.75" customHeight="1" x14ac:dyDescent="0.3">
      <c r="A27" s="747" t="s">
        <v>312</v>
      </c>
      <c r="B27" s="748"/>
      <c r="C27" s="749"/>
      <c r="D27" s="742" t="s">
        <v>368</v>
      </c>
      <c r="E27" s="743"/>
      <c r="F27" s="743"/>
      <c r="G27" s="743"/>
      <c r="H27" s="743"/>
      <c r="I27" s="743"/>
      <c r="J27" s="743"/>
      <c r="K27" s="743"/>
      <c r="L27" s="744"/>
    </row>
    <row r="28" spans="1:12" ht="17.7" customHeight="1" x14ac:dyDescent="0.3">
      <c r="A28" s="747" t="s">
        <v>314</v>
      </c>
      <c r="B28" s="748"/>
      <c r="C28" s="749"/>
      <c r="D28" s="742"/>
      <c r="E28" s="743"/>
      <c r="F28" s="743"/>
      <c r="G28" s="743"/>
      <c r="H28" s="743"/>
      <c r="I28" s="743"/>
      <c r="J28" s="743"/>
      <c r="K28" s="743"/>
      <c r="L28" s="744"/>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2"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B0822ED5-FBC4-4E23-AA85-6A98BB8B8AF3}">
          <x14:formula1>
            <xm:f>Datos!$A$2:$A$5</xm:f>
          </x14:formula1>
          <xm:sqref>D6:H6</xm:sqref>
        </x14:dataValidation>
        <x14:dataValidation type="list" allowBlank="1" showInputMessage="1" showErrorMessage="1" xr:uid="{45231F7F-1A6E-489F-9F84-25B30D52E30E}">
          <x14:formula1>
            <xm:f>Datos!$B$2:$B$6</xm:f>
          </x14:formula1>
          <xm:sqref>K6:L6</xm:sqref>
        </x14:dataValidation>
        <x14:dataValidation type="list" allowBlank="1" showInputMessage="1" showErrorMessage="1" xr:uid="{7BD2B487-0FD6-48A9-A764-949F4037836A}">
          <x14:formula1>
            <xm:f>Datos!$C$2:$C$3</xm:f>
          </x14:formula1>
          <xm:sqref>D7:H7</xm:sqref>
        </x14:dataValidation>
        <x14:dataValidation type="list" allowBlank="1" showInputMessage="1" showErrorMessage="1" xr:uid="{197C8EB1-D635-4977-BD22-CE0BC1304C7A}">
          <x14:formula1>
            <xm:f>Datos!$D$2:$D$7</xm:f>
          </x14:formula1>
          <xm:sqref>K7:L7</xm:sqref>
        </x14:dataValidation>
        <x14:dataValidation type="list" allowBlank="1" showInputMessage="1" showErrorMessage="1" xr:uid="{E73783D7-92D7-4005-87CD-61EDFAD59A4F}">
          <x14:formula1>
            <xm:f>Datos!$E$2:$E$23</xm:f>
          </x14:formula1>
          <xm:sqref>D8:H8</xm:sqref>
        </x14:dataValidation>
        <x14:dataValidation type="list" allowBlank="1" showInputMessage="1" showErrorMessage="1" xr:uid="{AA8546DD-FDB0-4F51-A0FB-26B969A44586}">
          <x14:formula1>
            <xm:f>Datos!$F$2:$F$18</xm:f>
          </x14:formula1>
          <xm:sqref>K8:L8</xm:sqref>
        </x14:dataValidation>
        <x14:dataValidation type="list" allowBlank="1" showInputMessage="1" showErrorMessage="1" xr:uid="{66412273-D089-48B3-AF6A-2828AD9782D9}">
          <x14:formula1>
            <xm:f>Datos!$G$2:$G$8</xm:f>
          </x14:formula1>
          <xm:sqref>K13:L13</xm:sqref>
        </x14:dataValidation>
        <x14:dataValidation type="list" allowBlank="1" showInputMessage="1" showErrorMessage="1" xr:uid="{EDBD4D76-5958-45AE-9678-CFE436C15890}">
          <x14:formula1>
            <xm:f>Datos!$H$2:$H$3</xm:f>
          </x14:formula1>
          <xm:sqref>D15:H15</xm:sqref>
        </x14:dataValidation>
        <x14:dataValidation type="list" allowBlank="1" showInputMessage="1" showErrorMessage="1" xr:uid="{52D27F9A-36B3-4651-8B57-CB91A1124373}">
          <x14:formula1>
            <xm:f>Datos!$I$2:$I$7</xm:f>
          </x14:formula1>
          <xm:sqref>K15:L15</xm:sqref>
        </x14:dataValidation>
        <x14:dataValidation type="list" allowBlank="1" showInputMessage="1" showErrorMessage="1" xr:uid="{63BAE630-F814-4586-B9C6-41C80994041E}">
          <x14:formula1>
            <xm:f>Datos!$J$2:$J$5</xm:f>
          </x14:formula1>
          <xm:sqref>K16:L16</xm:sqref>
        </x14:dataValidation>
        <x14:dataValidation type="list" allowBlank="1" showInputMessage="1" showErrorMessage="1" xr:uid="{8B1467C2-1C36-4DAB-9892-A38AF6AB85E1}">
          <x14:formula1>
            <xm:f>Datos!$K$2:$K$4</xm:f>
          </x14:formula1>
          <xm:sqref>L23</xm:sqref>
        </x14:dataValidation>
        <x14:dataValidation type="list" allowBlank="1" showInputMessage="1" showErrorMessage="1" xr:uid="{919CAE1D-9935-477D-BFCE-7C85FBDE2627}">
          <x14:formula1>
            <xm:f>Datos!$K$2:$K$3</xm:f>
          </x14:formula1>
          <xm:sqref>J19:K21</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146"/>
  <sheetViews>
    <sheetView view="pageBreakPreview" topLeftCell="G97" zoomScale="40" zoomScaleNormal="55" zoomScaleSheetLayoutView="40" workbookViewId="0">
      <selection activeCell="Y126" sqref="Y126"/>
    </sheetView>
  </sheetViews>
  <sheetFormatPr baseColWidth="10" defaultColWidth="10.6640625" defaultRowHeight="13.8" x14ac:dyDescent="0.3"/>
  <cols>
    <col min="1" max="1" width="25.44140625" style="154" customWidth="1"/>
    <col min="2" max="2" width="29.6640625" style="154" customWidth="1"/>
    <col min="3" max="3" width="21.44140625" style="154" customWidth="1"/>
    <col min="4" max="4" width="21.6640625" style="154" customWidth="1"/>
    <col min="5" max="5" width="20.6640625" style="154" bestFit="1" customWidth="1"/>
    <col min="6" max="6" width="21.6640625" style="154" customWidth="1"/>
    <col min="7" max="7" width="20.6640625" style="154" bestFit="1" customWidth="1"/>
    <col min="8" max="8" width="21.44140625" style="154" customWidth="1"/>
    <col min="9" max="9" width="20.6640625" style="154" bestFit="1" customWidth="1"/>
    <col min="10" max="10" width="22.33203125" style="154" customWidth="1"/>
    <col min="11" max="11" width="20.6640625" style="154" bestFit="1" customWidth="1"/>
    <col min="12" max="12" width="23" style="154" customWidth="1"/>
    <col min="13" max="13" width="20.6640625" style="154" bestFit="1" customWidth="1"/>
    <col min="14" max="14" width="22.33203125" style="154" customWidth="1"/>
    <col min="15" max="15" width="20.6640625" style="154" bestFit="1" customWidth="1"/>
    <col min="16" max="17" width="20.44140625" style="154" customWidth="1"/>
    <col min="18" max="18" width="17.33203125" style="154" bestFit="1" customWidth="1"/>
    <col min="19" max="19" width="20.6640625" style="154" bestFit="1" customWidth="1"/>
    <col min="20" max="20" width="21.109375" style="154" customWidth="1"/>
    <col min="21" max="21" width="20.6640625" style="154" bestFit="1" customWidth="1"/>
    <col min="22" max="22" width="19.6640625" style="154" bestFit="1" customWidth="1"/>
    <col min="23" max="23" width="21.6640625" style="154" customWidth="1"/>
    <col min="24" max="24" width="17.33203125" style="154" bestFit="1" customWidth="1"/>
    <col min="25" max="25" width="20.6640625" style="154" bestFit="1" customWidth="1"/>
    <col min="26" max="26" width="20.44140625" style="154" customWidth="1"/>
    <col min="27" max="27" width="17.44140625" style="154" customWidth="1"/>
    <col min="28" max="28" width="19.6640625" style="154" bestFit="1" customWidth="1"/>
    <col min="29" max="29" width="22.6640625" style="154" customWidth="1"/>
    <col min="30" max="30" width="17" style="154" customWidth="1"/>
    <col min="31" max="31" width="19.6640625" style="154" bestFit="1" customWidth="1"/>
    <col min="32" max="32" width="22" style="154" customWidth="1"/>
    <col min="33" max="36" width="20.44140625" style="154" bestFit="1" customWidth="1"/>
    <col min="37" max="16384" width="10.6640625" style="154"/>
  </cols>
  <sheetData>
    <row r="1" spans="1:62" s="68" customFormat="1" ht="20.25" customHeight="1" x14ac:dyDescent="0.3">
      <c r="A1" s="503"/>
      <c r="B1" s="903" t="s">
        <v>379</v>
      </c>
      <c r="C1" s="904"/>
      <c r="D1" s="904"/>
      <c r="E1" s="904"/>
      <c r="F1" s="904"/>
      <c r="G1" s="904"/>
      <c r="H1" s="904"/>
      <c r="I1" s="904"/>
      <c r="J1" s="904"/>
      <c r="K1" s="904"/>
      <c r="L1" s="904"/>
      <c r="M1" s="904"/>
      <c r="N1" s="904"/>
      <c r="O1" s="904"/>
      <c r="P1" s="904"/>
      <c r="Q1" s="904"/>
      <c r="R1" s="904"/>
      <c r="S1" s="904"/>
      <c r="T1" s="904"/>
      <c r="U1" s="904"/>
      <c r="V1" s="904"/>
      <c r="W1" s="904"/>
      <c r="X1" s="904"/>
      <c r="Y1" s="904"/>
      <c r="Z1" s="904"/>
      <c r="AA1" s="904"/>
      <c r="AB1" s="904"/>
      <c r="AC1" s="904"/>
      <c r="AD1" s="904"/>
      <c r="AE1" s="904"/>
      <c r="AF1" s="905"/>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row>
    <row r="2" spans="1:62" s="68" customFormat="1" ht="18.75" customHeight="1" x14ac:dyDescent="0.3">
      <c r="A2" s="504"/>
      <c r="B2" s="906"/>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8"/>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row>
    <row r="3" spans="1:62" s="68" customFormat="1" ht="14.25" customHeight="1" x14ac:dyDescent="0.3">
      <c r="A3" s="504"/>
      <c r="B3" s="906"/>
      <c r="C3" s="907"/>
      <c r="D3" s="907"/>
      <c r="E3" s="907"/>
      <c r="F3" s="907"/>
      <c r="G3" s="907"/>
      <c r="H3" s="907"/>
      <c r="I3" s="907"/>
      <c r="J3" s="907"/>
      <c r="K3" s="907"/>
      <c r="L3" s="907"/>
      <c r="M3" s="907"/>
      <c r="N3" s="907"/>
      <c r="O3" s="907"/>
      <c r="P3" s="907"/>
      <c r="Q3" s="907"/>
      <c r="R3" s="907"/>
      <c r="S3" s="907"/>
      <c r="T3" s="907"/>
      <c r="U3" s="907"/>
      <c r="V3" s="907"/>
      <c r="W3" s="907"/>
      <c r="X3" s="907"/>
      <c r="Y3" s="907"/>
      <c r="Z3" s="907"/>
      <c r="AA3" s="907"/>
      <c r="AB3" s="907"/>
      <c r="AC3" s="907"/>
      <c r="AD3" s="907"/>
      <c r="AE3" s="907"/>
      <c r="AF3" s="908"/>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row>
    <row r="4" spans="1:62" s="68" customFormat="1" ht="33" customHeight="1" thickBot="1" x14ac:dyDescent="0.35">
      <c r="A4" s="505"/>
      <c r="B4" s="909"/>
      <c r="C4" s="910"/>
      <c r="D4" s="910"/>
      <c r="E4" s="910"/>
      <c r="F4" s="910"/>
      <c r="G4" s="910"/>
      <c r="H4" s="910"/>
      <c r="I4" s="910"/>
      <c r="J4" s="910"/>
      <c r="K4" s="910"/>
      <c r="L4" s="910"/>
      <c r="M4" s="910"/>
      <c r="N4" s="910"/>
      <c r="O4" s="910"/>
      <c r="P4" s="910"/>
      <c r="Q4" s="910"/>
      <c r="R4" s="910"/>
      <c r="S4" s="910"/>
      <c r="T4" s="910"/>
      <c r="U4" s="910"/>
      <c r="V4" s="910"/>
      <c r="W4" s="910"/>
      <c r="X4" s="910"/>
      <c r="Y4" s="910"/>
      <c r="Z4" s="910"/>
      <c r="AA4" s="910"/>
      <c r="AB4" s="910"/>
      <c r="AC4" s="910"/>
      <c r="AD4" s="910"/>
      <c r="AE4" s="910"/>
      <c r="AF4" s="911"/>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row>
    <row r="5" spans="1:62" s="68" customFormat="1" x14ac:dyDescent="0.3">
      <c r="B5" s="176"/>
      <c r="C5" s="176"/>
      <c r="D5" s="176"/>
      <c r="E5" s="176"/>
      <c r="F5" s="176"/>
      <c r="G5" s="176"/>
      <c r="H5" s="176"/>
      <c r="I5" s="176"/>
      <c r="J5" s="176"/>
      <c r="K5" s="175"/>
      <c r="L5" s="175"/>
      <c r="M5" s="175"/>
      <c r="N5" s="175"/>
      <c r="O5" s="175"/>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row>
    <row r="6" spans="1:62" s="68" customFormat="1" ht="15" customHeight="1" thickBot="1" x14ac:dyDescent="0.35">
      <c r="A6" s="73"/>
      <c r="B6" s="176"/>
      <c r="C6" s="176"/>
      <c r="D6" s="176"/>
      <c r="E6" s="176"/>
      <c r="F6" s="176"/>
      <c r="G6" s="176"/>
      <c r="H6" s="176"/>
      <c r="I6" s="176"/>
      <c r="J6" s="176"/>
      <c r="K6" s="176"/>
      <c r="L6" s="176"/>
      <c r="M6" s="176"/>
      <c r="N6" s="176"/>
      <c r="O6" s="176"/>
      <c r="P6" s="69"/>
      <c r="Q6" s="69"/>
      <c r="R6" s="70"/>
      <c r="S6" s="70"/>
      <c r="T6" s="69"/>
      <c r="U6" s="69"/>
      <c r="V6" s="69"/>
      <c r="W6" s="154"/>
      <c r="X6" s="71"/>
      <c r="Y6" s="71"/>
      <c r="Z6" s="218"/>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row>
    <row r="7" spans="1:62" s="68" customFormat="1" ht="15" customHeight="1" thickBot="1" x14ac:dyDescent="0.35">
      <c r="A7" s="793" t="s">
        <v>336</v>
      </c>
      <c r="B7" s="919" t="s">
        <v>337</v>
      </c>
      <c r="C7" s="920"/>
      <c r="D7" s="920"/>
      <c r="E7" s="920"/>
      <c r="F7" s="920"/>
      <c r="G7" s="920"/>
      <c r="H7" s="920"/>
      <c r="I7" s="920"/>
      <c r="J7" s="920"/>
      <c r="K7" s="920"/>
      <c r="L7" s="920"/>
      <c r="M7" s="920"/>
      <c r="N7" s="920"/>
      <c r="O7" s="920"/>
      <c r="P7" s="920"/>
      <c r="Q7" s="920"/>
      <c r="R7" s="920"/>
      <c r="S7" s="920"/>
      <c r="T7" s="920"/>
      <c r="U7" s="920"/>
      <c r="V7" s="920"/>
      <c r="W7" s="920"/>
      <c r="X7" s="920"/>
      <c r="Y7" s="925" t="s">
        <v>673</v>
      </c>
      <c r="Z7" s="925"/>
      <c r="AA7" s="916">
        <v>2024110010300</v>
      </c>
      <c r="AB7" s="916"/>
      <c r="AC7" s="912" t="s">
        <v>121</v>
      </c>
      <c r="AD7" s="913"/>
      <c r="AE7" s="628" t="s">
        <v>674</v>
      </c>
      <c r="AF7" s="630"/>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c r="BI7" s="154"/>
      <c r="BJ7" s="154"/>
    </row>
    <row r="8" spans="1:62" s="68" customFormat="1" ht="15" customHeight="1" thickBot="1" x14ac:dyDescent="0.35">
      <c r="A8" s="794"/>
      <c r="B8" s="921"/>
      <c r="C8" s="922"/>
      <c r="D8" s="922"/>
      <c r="E8" s="922"/>
      <c r="F8" s="922"/>
      <c r="G8" s="922"/>
      <c r="H8" s="922"/>
      <c r="I8" s="922"/>
      <c r="J8" s="922"/>
      <c r="K8" s="922"/>
      <c r="L8" s="922"/>
      <c r="M8" s="922"/>
      <c r="N8" s="922"/>
      <c r="O8" s="922"/>
      <c r="P8" s="922"/>
      <c r="Q8" s="922"/>
      <c r="R8" s="922"/>
      <c r="S8" s="922"/>
      <c r="T8" s="922"/>
      <c r="U8" s="922"/>
      <c r="V8" s="922"/>
      <c r="W8" s="922"/>
      <c r="X8" s="922"/>
      <c r="Y8" s="926"/>
      <c r="Z8" s="926"/>
      <c r="AA8" s="917"/>
      <c r="AB8" s="917"/>
      <c r="AC8" s="912" t="s">
        <v>122</v>
      </c>
      <c r="AD8" s="913"/>
      <c r="AE8" s="628" t="s">
        <v>675</v>
      </c>
      <c r="AF8" s="630"/>
      <c r="AG8" s="154"/>
      <c r="AH8" s="154"/>
      <c r="AI8" s="154"/>
      <c r="AJ8" s="154"/>
      <c r="AK8" s="154"/>
      <c r="AL8" s="154"/>
      <c r="AM8" s="154"/>
      <c r="AN8" s="154"/>
      <c r="AO8" s="154"/>
      <c r="AP8" s="154"/>
      <c r="AQ8" s="154"/>
      <c r="AR8" s="154"/>
      <c r="AS8" s="154"/>
      <c r="AT8" s="154"/>
      <c r="AU8" s="154"/>
      <c r="AV8" s="154"/>
      <c r="AW8" s="154"/>
      <c r="AX8" s="154"/>
      <c r="AY8" s="154"/>
      <c r="AZ8" s="154"/>
      <c r="BA8" s="154"/>
      <c r="BB8" s="154"/>
      <c r="BC8" s="154"/>
      <c r="BD8" s="154"/>
      <c r="BE8" s="154"/>
      <c r="BF8" s="154"/>
      <c r="BG8" s="154"/>
      <c r="BH8" s="154"/>
      <c r="BI8" s="154"/>
      <c r="BJ8" s="154"/>
    </row>
    <row r="9" spans="1:62" s="68" customFormat="1" ht="15" customHeight="1" thickBot="1" x14ac:dyDescent="0.35">
      <c r="A9" s="794"/>
      <c r="B9" s="921"/>
      <c r="C9" s="922"/>
      <c r="D9" s="922"/>
      <c r="E9" s="922"/>
      <c r="F9" s="922"/>
      <c r="G9" s="922"/>
      <c r="H9" s="922"/>
      <c r="I9" s="922"/>
      <c r="J9" s="922"/>
      <c r="K9" s="922"/>
      <c r="L9" s="922"/>
      <c r="M9" s="922"/>
      <c r="N9" s="922"/>
      <c r="O9" s="922"/>
      <c r="P9" s="922"/>
      <c r="Q9" s="922"/>
      <c r="R9" s="922"/>
      <c r="S9" s="922"/>
      <c r="T9" s="922"/>
      <c r="U9" s="922"/>
      <c r="V9" s="922"/>
      <c r="W9" s="922"/>
      <c r="X9" s="922"/>
      <c r="Y9" s="926"/>
      <c r="Z9" s="926"/>
      <c r="AA9" s="917"/>
      <c r="AB9" s="917"/>
      <c r="AC9" s="912" t="s">
        <v>334</v>
      </c>
      <c r="AD9" s="913"/>
      <c r="AE9" s="914" t="s">
        <v>676</v>
      </c>
      <c r="AF9" s="915"/>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c r="BI9" s="154"/>
      <c r="BJ9" s="154"/>
    </row>
    <row r="10" spans="1:62" s="68" customFormat="1" ht="15" customHeight="1" thickBot="1" x14ac:dyDescent="0.35">
      <c r="A10" s="795"/>
      <c r="B10" s="923"/>
      <c r="C10" s="924"/>
      <c r="D10" s="924"/>
      <c r="E10" s="924"/>
      <c r="F10" s="924"/>
      <c r="G10" s="924"/>
      <c r="H10" s="924"/>
      <c r="I10" s="924"/>
      <c r="J10" s="924"/>
      <c r="K10" s="924"/>
      <c r="L10" s="924"/>
      <c r="M10" s="924"/>
      <c r="N10" s="924"/>
      <c r="O10" s="924"/>
      <c r="P10" s="924"/>
      <c r="Q10" s="924"/>
      <c r="R10" s="924"/>
      <c r="S10" s="924"/>
      <c r="T10" s="924"/>
      <c r="U10" s="924"/>
      <c r="V10" s="924"/>
      <c r="W10" s="924"/>
      <c r="X10" s="924"/>
      <c r="Y10" s="927"/>
      <c r="Z10" s="927"/>
      <c r="AA10" s="918"/>
      <c r="AB10" s="918"/>
      <c r="AC10" s="912" t="s">
        <v>186</v>
      </c>
      <c r="AD10" s="913"/>
      <c r="AE10" s="628" t="s">
        <v>677</v>
      </c>
      <c r="AF10" s="630"/>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row>
    <row r="11" spans="1:62" s="68" customFormat="1" ht="9" customHeight="1" x14ac:dyDescent="0.3">
      <c r="A11" s="81"/>
      <c r="B11" s="219"/>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row>
    <row r="12" spans="1:62" s="94" customFormat="1" ht="16.5" customHeight="1" thickBot="1" x14ac:dyDescent="0.3">
      <c r="C12" s="178"/>
      <c r="D12" s="178"/>
      <c r="E12" s="178"/>
      <c r="F12" s="178"/>
      <c r="G12" s="178"/>
      <c r="H12" s="178"/>
      <c r="I12" s="178"/>
      <c r="J12" s="178"/>
      <c r="K12" s="177"/>
      <c r="L12" s="177"/>
      <c r="M12" s="177"/>
      <c r="N12" s="177"/>
      <c r="O12" s="177"/>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row>
    <row r="13" spans="1:62" s="156" customFormat="1" ht="21.75" customHeight="1" thickBot="1" x14ac:dyDescent="0.35">
      <c r="A13" s="518" t="s">
        <v>187</v>
      </c>
      <c r="B13" s="265" t="s">
        <v>188</v>
      </c>
      <c r="C13" s="220"/>
      <c r="D13" s="265" t="s">
        <v>190</v>
      </c>
      <c r="E13" s="220" t="s">
        <v>189</v>
      </c>
      <c r="F13" s="265" t="s">
        <v>191</v>
      </c>
      <c r="G13" s="221"/>
      <c r="H13" s="265" t="s">
        <v>192</v>
      </c>
      <c r="I13" s="222"/>
      <c r="J13" s="179"/>
      <c r="K13" s="519" t="s">
        <v>193</v>
      </c>
      <c r="L13" s="519"/>
      <c r="M13" s="928" t="s">
        <v>194</v>
      </c>
      <c r="N13" s="928"/>
      <c r="O13" s="928"/>
      <c r="P13" s="225"/>
      <c r="Q13" s="288"/>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row>
    <row r="14" spans="1:62" s="156" customFormat="1" ht="21.75" customHeight="1" thickBot="1" x14ac:dyDescent="0.35">
      <c r="A14" s="518"/>
      <c r="B14" s="266" t="s">
        <v>195</v>
      </c>
      <c r="C14" s="223"/>
      <c r="D14" s="265" t="s">
        <v>196</v>
      </c>
      <c r="E14" s="224"/>
      <c r="F14" s="265" t="s">
        <v>197</v>
      </c>
      <c r="G14" s="224"/>
      <c r="H14" s="265" t="s">
        <v>198</v>
      </c>
      <c r="I14" s="222"/>
      <c r="J14" s="179"/>
      <c r="K14" s="519"/>
      <c r="L14" s="519"/>
      <c r="M14" s="928" t="s">
        <v>199</v>
      </c>
      <c r="N14" s="928"/>
      <c r="O14" s="928"/>
      <c r="P14" s="225"/>
      <c r="Q14" s="288"/>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row>
    <row r="15" spans="1:62" s="156" customFormat="1" ht="21.75" customHeight="1" thickBot="1" x14ac:dyDescent="0.35">
      <c r="A15" s="518"/>
      <c r="B15" s="265" t="s">
        <v>200</v>
      </c>
      <c r="C15" s="220"/>
      <c r="D15" s="265" t="s">
        <v>201</v>
      </c>
      <c r="E15" s="224"/>
      <c r="F15" s="265" t="s">
        <v>202</v>
      </c>
      <c r="G15" s="224"/>
      <c r="H15" s="265" t="s">
        <v>203</v>
      </c>
      <c r="I15" s="222"/>
      <c r="K15" s="519"/>
      <c r="L15" s="519"/>
      <c r="M15" s="928" t="s">
        <v>204</v>
      </c>
      <c r="N15" s="928"/>
      <c r="O15" s="928"/>
      <c r="P15" s="312" t="s">
        <v>189</v>
      </c>
      <c r="Q15" s="288"/>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row>
    <row r="16" spans="1:62" s="156" customFormat="1" ht="21.75" customHeight="1" x14ac:dyDescent="0.3">
      <c r="A16" s="68"/>
      <c r="B16" s="68"/>
      <c r="C16" s="68"/>
      <c r="D16" s="68"/>
      <c r="E16" s="68"/>
      <c r="F16" s="68"/>
      <c r="G16" s="179"/>
      <c r="H16" s="179"/>
      <c r="I16" s="179"/>
      <c r="J16" s="179"/>
      <c r="K16" s="180"/>
      <c r="L16" s="180"/>
      <c r="M16" s="178"/>
      <c r="N16" s="178"/>
      <c r="O16" s="178"/>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row>
    <row r="17" spans="1:62" s="94" customFormat="1" ht="17.25" customHeight="1" thickBot="1" x14ac:dyDescent="0.3">
      <c r="E17" s="179"/>
      <c r="G17" s="179"/>
      <c r="H17" s="179"/>
      <c r="I17" s="179"/>
      <c r="J17" s="179"/>
      <c r="K17" s="177"/>
      <c r="L17" s="177"/>
      <c r="M17" s="177"/>
      <c r="N17" s="177"/>
      <c r="O17" s="177"/>
      <c r="AG17" s="211"/>
      <c r="AH17" s="211"/>
      <c r="AI17" s="211"/>
      <c r="AJ17" s="211"/>
      <c r="AK17" s="211"/>
      <c r="AL17" s="211"/>
      <c r="AM17" s="211"/>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row>
    <row r="18" spans="1:62" s="68" customFormat="1" ht="48" customHeight="1" thickBot="1" x14ac:dyDescent="0.35">
      <c r="A18" s="664" t="s">
        <v>380</v>
      </c>
      <c r="B18" s="665"/>
      <c r="C18" s="665"/>
      <c r="D18" s="665"/>
      <c r="E18" s="665"/>
      <c r="F18" s="665"/>
      <c r="G18" s="665"/>
      <c r="H18" s="665"/>
      <c r="I18" s="665"/>
      <c r="J18" s="665"/>
      <c r="K18" s="665"/>
      <c r="L18" s="665"/>
      <c r="M18" s="665"/>
      <c r="N18" s="665"/>
      <c r="O18" s="665"/>
      <c r="P18" s="665"/>
      <c r="Q18" s="665"/>
      <c r="R18" s="665"/>
      <c r="S18" s="665"/>
      <c r="T18" s="665"/>
      <c r="U18" s="665"/>
      <c r="V18" s="665"/>
      <c r="W18" s="665"/>
      <c r="X18" s="665"/>
      <c r="Y18" s="665"/>
      <c r="Z18" s="665"/>
      <c r="AA18" s="665"/>
      <c r="AB18" s="665"/>
      <c r="AC18" s="665"/>
      <c r="AD18" s="665"/>
      <c r="AE18" s="665"/>
      <c r="AF18" s="666"/>
      <c r="AG18" s="211"/>
      <c r="AH18" s="211"/>
      <c r="AI18" s="211"/>
      <c r="AJ18" s="211"/>
      <c r="AK18" s="211"/>
      <c r="AL18" s="211"/>
      <c r="AM18" s="211"/>
      <c r="AN18" s="154"/>
      <c r="AO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row>
    <row r="19" spans="1:62" s="68" customFormat="1" ht="50.25" customHeight="1" thickBot="1" x14ac:dyDescent="0.35">
      <c r="A19" s="662" t="s">
        <v>381</v>
      </c>
      <c r="B19" s="663"/>
      <c r="C19" s="900" t="s">
        <v>263</v>
      </c>
      <c r="D19" s="901"/>
      <c r="E19" s="901"/>
      <c r="F19" s="901"/>
      <c r="G19" s="901"/>
      <c r="H19" s="901"/>
      <c r="I19" s="901"/>
      <c r="J19" s="901"/>
      <c r="K19" s="901"/>
      <c r="L19" s="901"/>
      <c r="M19" s="901"/>
      <c r="N19" s="901"/>
      <c r="O19" s="901"/>
      <c r="P19" s="901"/>
      <c r="Q19" s="901"/>
      <c r="R19" s="901"/>
      <c r="S19" s="901"/>
      <c r="T19" s="901"/>
      <c r="U19" s="901"/>
      <c r="V19" s="901"/>
      <c r="W19" s="901"/>
      <c r="X19" s="901"/>
      <c r="Y19" s="901"/>
      <c r="Z19" s="901"/>
      <c r="AA19" s="901"/>
      <c r="AB19" s="901"/>
      <c r="AC19" s="901"/>
      <c r="AD19" s="901"/>
      <c r="AE19" s="901"/>
      <c r="AF19" s="902"/>
      <c r="AG19" s="211"/>
      <c r="AH19" s="211"/>
      <c r="AI19" s="211"/>
      <c r="AJ19" s="211"/>
      <c r="AK19" s="211"/>
      <c r="AL19" s="211"/>
      <c r="AM19" s="211"/>
      <c r="AN19" s="154"/>
      <c r="AO19" s="154"/>
      <c r="AP19" s="154"/>
      <c r="AQ19" s="154"/>
      <c r="AR19" s="154"/>
      <c r="AS19" s="154"/>
      <c r="AT19" s="154"/>
      <c r="AU19" s="154"/>
      <c r="AV19" s="154"/>
      <c r="AW19" s="154"/>
      <c r="AX19" s="154"/>
      <c r="AY19" s="154"/>
      <c r="AZ19" s="154"/>
      <c r="BA19" s="154"/>
      <c r="BB19" s="154"/>
      <c r="BC19" s="154"/>
      <c r="BD19" s="154"/>
      <c r="BE19" s="154"/>
      <c r="BF19" s="154"/>
      <c r="BG19" s="154"/>
      <c r="BH19" s="154"/>
      <c r="BI19" s="154"/>
      <c r="BJ19" s="154"/>
    </row>
    <row r="20" spans="1:62" s="98" customFormat="1" ht="21.75" customHeight="1" thickBot="1" x14ac:dyDescent="0.35">
      <c r="A20" s="681" t="s">
        <v>382</v>
      </c>
      <c r="B20" s="894" t="s">
        <v>383</v>
      </c>
      <c r="C20" s="483" t="s">
        <v>99</v>
      </c>
      <c r="D20" s="888"/>
      <c r="E20" s="888"/>
      <c r="F20" s="888"/>
      <c r="G20" s="888"/>
      <c r="H20" s="888"/>
      <c r="I20" s="888"/>
      <c r="J20" s="888"/>
      <c r="K20" s="888"/>
      <c r="L20" s="888"/>
      <c r="M20" s="888"/>
      <c r="N20" s="484"/>
      <c r="O20" s="891" t="s">
        <v>236</v>
      </c>
      <c r="P20" s="892"/>
      <c r="Q20" s="892"/>
      <c r="R20" s="892"/>
      <c r="S20" s="892"/>
      <c r="T20" s="892"/>
      <c r="U20" s="892"/>
      <c r="V20" s="892"/>
      <c r="W20" s="892"/>
      <c r="X20" s="892"/>
      <c r="Y20" s="892"/>
      <c r="Z20" s="892"/>
      <c r="AA20" s="892"/>
      <c r="AB20" s="892"/>
      <c r="AC20" s="892"/>
      <c r="AD20" s="892"/>
      <c r="AE20" s="892"/>
      <c r="AF20" s="893"/>
      <c r="AG20" s="211"/>
      <c r="AH20" s="211"/>
      <c r="AI20" s="211"/>
      <c r="AJ20" s="211"/>
      <c r="AK20" s="211"/>
      <c r="AL20" s="211"/>
      <c r="AM20" s="211"/>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row>
    <row r="21" spans="1:62" s="98" customFormat="1" ht="21.75" customHeight="1" thickBot="1" x14ac:dyDescent="0.35">
      <c r="A21" s="877"/>
      <c r="B21" s="894"/>
      <c r="C21" s="895" t="s">
        <v>234</v>
      </c>
      <c r="D21" s="896"/>
      <c r="E21" s="895" t="s">
        <v>241</v>
      </c>
      <c r="F21" s="896"/>
      <c r="G21" s="895" t="s">
        <v>242</v>
      </c>
      <c r="H21" s="896"/>
      <c r="I21" s="895" t="s">
        <v>243</v>
      </c>
      <c r="J21" s="896"/>
      <c r="K21" s="895" t="s">
        <v>244</v>
      </c>
      <c r="L21" s="896"/>
      <c r="M21" s="895" t="s">
        <v>245</v>
      </c>
      <c r="N21" s="896"/>
      <c r="O21" s="891" t="s">
        <v>234</v>
      </c>
      <c r="P21" s="892"/>
      <c r="Q21" s="893"/>
      <c r="R21" s="897" t="s">
        <v>241</v>
      </c>
      <c r="S21" s="898"/>
      <c r="T21" s="899"/>
      <c r="U21" s="897" t="s">
        <v>242</v>
      </c>
      <c r="V21" s="898"/>
      <c r="W21" s="899"/>
      <c r="X21" s="897" t="s">
        <v>243</v>
      </c>
      <c r="Y21" s="898"/>
      <c r="Z21" s="899"/>
      <c r="AA21" s="897" t="s">
        <v>244</v>
      </c>
      <c r="AB21" s="898"/>
      <c r="AC21" s="899"/>
      <c r="AD21" s="897" t="s">
        <v>245</v>
      </c>
      <c r="AE21" s="898"/>
      <c r="AF21" s="899"/>
      <c r="AG21" s="211"/>
      <c r="AH21" s="211"/>
      <c r="AI21" s="211"/>
      <c r="AJ21" s="211"/>
      <c r="AK21" s="211"/>
      <c r="AL21" s="211"/>
      <c r="AM21" s="211"/>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row>
    <row r="22" spans="1:62" s="98" customFormat="1" ht="28.5" customHeight="1" thickBot="1" x14ac:dyDescent="0.35">
      <c r="A22" s="877"/>
      <c r="B22" s="894"/>
      <c r="C22" s="216" t="s">
        <v>100</v>
      </c>
      <c r="D22" s="216" t="s">
        <v>384</v>
      </c>
      <c r="E22" s="216" t="s">
        <v>100</v>
      </c>
      <c r="F22" s="216" t="s">
        <v>384</v>
      </c>
      <c r="G22" s="216" t="s">
        <v>100</v>
      </c>
      <c r="H22" s="216" t="s">
        <v>384</v>
      </c>
      <c r="I22" s="216" t="s">
        <v>100</v>
      </c>
      <c r="J22" s="216" t="s">
        <v>384</v>
      </c>
      <c r="K22" s="216" t="s">
        <v>100</v>
      </c>
      <c r="L22" s="216" t="s">
        <v>384</v>
      </c>
      <c r="M22" s="216" t="s">
        <v>100</v>
      </c>
      <c r="N22" s="216" t="s">
        <v>384</v>
      </c>
      <c r="O22" s="217" t="s">
        <v>100</v>
      </c>
      <c r="P22" s="217" t="s">
        <v>385</v>
      </c>
      <c r="Q22" s="217" t="s">
        <v>223</v>
      </c>
      <c r="R22" s="217" t="s">
        <v>100</v>
      </c>
      <c r="S22" s="217" t="s">
        <v>385</v>
      </c>
      <c r="T22" s="217" t="s">
        <v>223</v>
      </c>
      <c r="U22" s="217" t="s">
        <v>100</v>
      </c>
      <c r="V22" s="217" t="s">
        <v>385</v>
      </c>
      <c r="W22" s="217" t="s">
        <v>223</v>
      </c>
      <c r="X22" s="217" t="s">
        <v>100</v>
      </c>
      <c r="Y22" s="217" t="s">
        <v>385</v>
      </c>
      <c r="Z22" s="217" t="s">
        <v>223</v>
      </c>
      <c r="AA22" s="217" t="s">
        <v>100</v>
      </c>
      <c r="AB22" s="217" t="s">
        <v>385</v>
      </c>
      <c r="AC22" s="217" t="s">
        <v>223</v>
      </c>
      <c r="AD22" s="217" t="s">
        <v>100</v>
      </c>
      <c r="AE22" s="217" t="s">
        <v>385</v>
      </c>
      <c r="AF22" s="217" t="s">
        <v>223</v>
      </c>
      <c r="AG22" s="211"/>
      <c r="AH22" s="211"/>
      <c r="AI22" s="211"/>
      <c r="AJ22" s="211"/>
      <c r="AK22" s="211"/>
      <c r="AL22" s="211"/>
      <c r="AM22" s="211"/>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row>
    <row r="23" spans="1:62" s="98" customFormat="1" ht="15.75" customHeight="1" x14ac:dyDescent="0.3">
      <c r="A23" s="877"/>
      <c r="B23" s="151" t="s">
        <v>386</v>
      </c>
      <c r="C23" s="405"/>
      <c r="D23" s="406"/>
      <c r="E23" s="405"/>
      <c r="F23" s="407"/>
      <c r="G23" s="405"/>
      <c r="H23" s="407"/>
      <c r="I23" s="405"/>
      <c r="J23" s="407"/>
      <c r="K23" s="405"/>
      <c r="L23" s="407"/>
      <c r="M23" s="405"/>
      <c r="N23" s="227"/>
      <c r="O23" s="403"/>
      <c r="P23" s="227"/>
      <c r="Q23" s="227"/>
      <c r="R23" s="229"/>
      <c r="S23" s="227"/>
      <c r="T23" s="227"/>
      <c r="U23" s="229"/>
      <c r="V23" s="227"/>
      <c r="W23" s="227"/>
      <c r="X23" s="229"/>
      <c r="Y23" s="227"/>
      <c r="Z23" s="227"/>
      <c r="AA23" s="229"/>
      <c r="AB23" s="227"/>
      <c r="AC23" s="227"/>
      <c r="AD23" s="229"/>
      <c r="AE23" s="289"/>
      <c r="AF23" s="230"/>
      <c r="AG23" s="211"/>
      <c r="AH23" s="211"/>
      <c r="AI23" s="211"/>
      <c r="AJ23" s="211"/>
      <c r="AK23" s="211"/>
      <c r="AL23" s="211"/>
      <c r="AM23" s="211"/>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row>
    <row r="24" spans="1:62" s="98" customFormat="1" ht="15.75" customHeight="1" x14ac:dyDescent="0.3">
      <c r="A24" s="877"/>
      <c r="B24" s="152" t="s">
        <v>387</v>
      </c>
      <c r="C24" s="405"/>
      <c r="D24" s="406"/>
      <c r="E24" s="405"/>
      <c r="F24" s="407"/>
      <c r="G24" s="405"/>
      <c r="H24" s="407"/>
      <c r="I24" s="405"/>
      <c r="J24" s="407"/>
      <c r="K24" s="405"/>
      <c r="L24" s="407"/>
      <c r="M24" s="405"/>
      <c r="N24" s="227"/>
      <c r="O24" s="403"/>
      <c r="P24" s="227"/>
      <c r="Q24" s="227"/>
      <c r="R24" s="149"/>
      <c r="S24" s="227"/>
      <c r="T24" s="227"/>
      <c r="U24" s="149"/>
      <c r="V24" s="227"/>
      <c r="W24" s="227"/>
      <c r="X24" s="149"/>
      <c r="Y24" s="227"/>
      <c r="Z24" s="227"/>
      <c r="AA24" s="149"/>
      <c r="AB24" s="227"/>
      <c r="AC24" s="227"/>
      <c r="AD24" s="149"/>
      <c r="AE24" s="289"/>
      <c r="AF24" s="230"/>
      <c r="AG24" s="211"/>
      <c r="AH24" s="211"/>
      <c r="AI24" s="211"/>
      <c r="AJ24" s="211"/>
      <c r="AK24" s="211"/>
      <c r="AL24" s="211"/>
      <c r="AM24" s="211"/>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row>
    <row r="25" spans="1:62" s="98" customFormat="1" ht="15.75" customHeight="1" x14ac:dyDescent="0.3">
      <c r="A25" s="877"/>
      <c r="B25" s="152" t="s">
        <v>388</v>
      </c>
      <c r="C25" s="405"/>
      <c r="D25" s="406"/>
      <c r="E25" s="405"/>
      <c r="F25" s="407"/>
      <c r="G25" s="405"/>
      <c r="H25" s="407"/>
      <c r="I25" s="405"/>
      <c r="J25" s="407"/>
      <c r="K25" s="405"/>
      <c r="L25" s="407"/>
      <c r="M25" s="405"/>
      <c r="N25" s="227"/>
      <c r="O25" s="403"/>
      <c r="P25" s="227"/>
      <c r="Q25" s="227"/>
      <c r="R25" s="149"/>
      <c r="S25" s="227"/>
      <c r="T25" s="227"/>
      <c r="U25" s="149"/>
      <c r="V25" s="227"/>
      <c r="W25" s="227"/>
      <c r="X25" s="149"/>
      <c r="Y25" s="227"/>
      <c r="Z25" s="227"/>
      <c r="AA25" s="149"/>
      <c r="AB25" s="227"/>
      <c r="AC25" s="227"/>
      <c r="AD25" s="149"/>
      <c r="AE25" s="289"/>
      <c r="AF25" s="230"/>
      <c r="AG25" s="211"/>
      <c r="AH25" s="211"/>
      <c r="AI25" s="211"/>
      <c r="AJ25" s="211"/>
      <c r="AK25" s="211"/>
      <c r="AL25" s="211"/>
      <c r="AM25" s="211"/>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row>
    <row r="26" spans="1:62" s="98" customFormat="1" ht="15.75" customHeight="1" x14ac:dyDescent="0.3">
      <c r="A26" s="877"/>
      <c r="B26" s="152" t="s">
        <v>389</v>
      </c>
      <c r="C26" s="405"/>
      <c r="D26" s="406"/>
      <c r="E26" s="405"/>
      <c r="F26" s="407"/>
      <c r="G26" s="405"/>
      <c r="H26" s="407"/>
      <c r="I26" s="405"/>
      <c r="J26" s="407"/>
      <c r="K26" s="405"/>
      <c r="L26" s="407"/>
      <c r="M26" s="405"/>
      <c r="N26" s="227"/>
      <c r="O26" s="403"/>
      <c r="P26" s="227"/>
      <c r="Q26" s="227"/>
      <c r="R26" s="149"/>
      <c r="S26" s="227"/>
      <c r="T26" s="227"/>
      <c r="U26" s="149"/>
      <c r="V26" s="227"/>
      <c r="W26" s="227"/>
      <c r="X26" s="149"/>
      <c r="Y26" s="227"/>
      <c r="Z26" s="227"/>
      <c r="AA26" s="149"/>
      <c r="AB26" s="227"/>
      <c r="AC26" s="227"/>
      <c r="AD26" s="149"/>
      <c r="AE26" s="289"/>
      <c r="AF26" s="230"/>
      <c r="AG26" s="211"/>
      <c r="AH26" s="211"/>
      <c r="AI26" s="211"/>
      <c r="AJ26" s="211"/>
      <c r="AK26" s="211"/>
      <c r="AL26" s="211"/>
      <c r="AM26" s="211"/>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row>
    <row r="27" spans="1:62" s="98" customFormat="1" ht="15.75" customHeight="1" x14ac:dyDescent="0.3">
      <c r="A27" s="877"/>
      <c r="B27" s="152" t="s">
        <v>390</v>
      </c>
      <c r="C27" s="405"/>
      <c r="D27" s="406"/>
      <c r="E27" s="405"/>
      <c r="F27" s="407"/>
      <c r="G27" s="405"/>
      <c r="H27" s="407"/>
      <c r="I27" s="405"/>
      <c r="J27" s="407"/>
      <c r="K27" s="405"/>
      <c r="L27" s="407"/>
      <c r="M27" s="405"/>
      <c r="N27" s="227"/>
      <c r="O27" s="403"/>
      <c r="P27" s="227"/>
      <c r="Q27" s="227"/>
      <c r="R27" s="149"/>
      <c r="S27" s="227"/>
      <c r="T27" s="227"/>
      <c r="U27" s="149"/>
      <c r="V27" s="227"/>
      <c r="W27" s="227"/>
      <c r="X27" s="149"/>
      <c r="Y27" s="227"/>
      <c r="Z27" s="227"/>
      <c r="AA27" s="149"/>
      <c r="AB27" s="227"/>
      <c r="AC27" s="227"/>
      <c r="AD27" s="149"/>
      <c r="AE27" s="289"/>
      <c r="AF27" s="230"/>
      <c r="AG27" s="211"/>
      <c r="AH27" s="211"/>
      <c r="AI27" s="211"/>
      <c r="AJ27" s="211"/>
      <c r="AK27" s="211"/>
      <c r="AL27" s="211"/>
      <c r="AM27" s="211"/>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row>
    <row r="28" spans="1:62" s="98" customFormat="1" ht="15.75" customHeight="1" x14ac:dyDescent="0.3">
      <c r="A28" s="877"/>
      <c r="B28" s="152" t="s">
        <v>391</v>
      </c>
      <c r="C28" s="405"/>
      <c r="D28" s="406"/>
      <c r="E28" s="405"/>
      <c r="F28" s="407"/>
      <c r="G28" s="405"/>
      <c r="H28" s="407"/>
      <c r="I28" s="405"/>
      <c r="J28" s="407"/>
      <c r="K28" s="405"/>
      <c r="L28" s="407"/>
      <c r="M28" s="405"/>
      <c r="N28" s="227"/>
      <c r="O28" s="403"/>
      <c r="P28" s="227"/>
      <c r="Q28" s="227"/>
      <c r="R28" s="149"/>
      <c r="S28" s="227"/>
      <c r="T28" s="227"/>
      <c r="U28" s="149"/>
      <c r="V28" s="227"/>
      <c r="W28" s="227"/>
      <c r="X28" s="149"/>
      <c r="Y28" s="227"/>
      <c r="Z28" s="227"/>
      <c r="AA28" s="149"/>
      <c r="AB28" s="227"/>
      <c r="AC28" s="227"/>
      <c r="AD28" s="149"/>
      <c r="AE28" s="289"/>
      <c r="AF28" s="230"/>
      <c r="AG28" s="211"/>
      <c r="AH28" s="211"/>
      <c r="AI28" s="211"/>
      <c r="AJ28" s="211"/>
      <c r="AK28" s="211"/>
      <c r="AL28" s="211"/>
      <c r="AM28" s="211"/>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row>
    <row r="29" spans="1:62" s="98" customFormat="1" ht="15.75" customHeight="1" x14ac:dyDescent="0.3">
      <c r="A29" s="877"/>
      <c r="B29" s="152" t="s">
        <v>392</v>
      </c>
      <c r="C29" s="405"/>
      <c r="D29" s="406"/>
      <c r="E29" s="405"/>
      <c r="F29" s="407"/>
      <c r="G29" s="405"/>
      <c r="H29" s="407"/>
      <c r="I29" s="405"/>
      <c r="J29" s="407"/>
      <c r="K29" s="405"/>
      <c r="L29" s="407"/>
      <c r="M29" s="405"/>
      <c r="N29" s="227"/>
      <c r="O29" s="403"/>
      <c r="P29" s="227"/>
      <c r="Q29" s="227"/>
      <c r="R29" s="149"/>
      <c r="S29" s="227"/>
      <c r="T29" s="227"/>
      <c r="U29" s="149"/>
      <c r="V29" s="227"/>
      <c r="W29" s="227"/>
      <c r="X29" s="149"/>
      <c r="Y29" s="227"/>
      <c r="Z29" s="227"/>
      <c r="AA29" s="149"/>
      <c r="AB29" s="227"/>
      <c r="AC29" s="227"/>
      <c r="AD29" s="149"/>
      <c r="AE29" s="289"/>
      <c r="AF29" s="230"/>
      <c r="AG29" s="211"/>
      <c r="AH29" s="211"/>
      <c r="AI29" s="211"/>
      <c r="AJ29" s="211"/>
      <c r="AK29" s="211"/>
      <c r="AL29" s="211"/>
      <c r="AM29" s="211"/>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row>
    <row r="30" spans="1:62" s="98" customFormat="1" ht="15.75" customHeight="1" x14ac:dyDescent="0.3">
      <c r="A30" s="877"/>
      <c r="B30" s="152" t="s">
        <v>393</v>
      </c>
      <c r="C30" s="405"/>
      <c r="D30" s="406"/>
      <c r="E30" s="405"/>
      <c r="F30" s="407"/>
      <c r="G30" s="405"/>
      <c r="H30" s="407"/>
      <c r="I30" s="405"/>
      <c r="J30" s="407"/>
      <c r="K30" s="405"/>
      <c r="L30" s="407"/>
      <c r="M30" s="405"/>
      <c r="N30" s="227"/>
      <c r="O30" s="403"/>
      <c r="P30" s="227"/>
      <c r="Q30" s="227"/>
      <c r="R30" s="149"/>
      <c r="S30" s="227"/>
      <c r="T30" s="227"/>
      <c r="U30" s="149"/>
      <c r="V30" s="227"/>
      <c r="W30" s="227"/>
      <c r="X30" s="149"/>
      <c r="Y30" s="227"/>
      <c r="Z30" s="227"/>
      <c r="AA30" s="149"/>
      <c r="AB30" s="227"/>
      <c r="AC30" s="227"/>
      <c r="AD30" s="149"/>
      <c r="AE30" s="289"/>
      <c r="AF30" s="230"/>
      <c r="AG30" s="211"/>
      <c r="AH30" s="211"/>
      <c r="AI30" s="211"/>
      <c r="AJ30" s="211"/>
      <c r="AK30" s="211"/>
      <c r="AL30" s="211"/>
      <c r="AM30" s="211"/>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row>
    <row r="31" spans="1:62" s="98" customFormat="1" ht="15.75" customHeight="1" x14ac:dyDescent="0.3">
      <c r="A31" s="877"/>
      <c r="B31" s="152" t="s">
        <v>394</v>
      </c>
      <c r="C31" s="405"/>
      <c r="D31" s="406"/>
      <c r="E31" s="405"/>
      <c r="F31" s="407"/>
      <c r="G31" s="405"/>
      <c r="H31" s="407"/>
      <c r="I31" s="405"/>
      <c r="J31" s="407"/>
      <c r="K31" s="405"/>
      <c r="L31" s="407"/>
      <c r="M31" s="405"/>
      <c r="N31" s="227"/>
      <c r="O31" s="403"/>
      <c r="P31" s="227"/>
      <c r="Q31" s="227"/>
      <c r="R31" s="149"/>
      <c r="S31" s="227"/>
      <c r="T31" s="227"/>
      <c r="U31" s="149"/>
      <c r="V31" s="227"/>
      <c r="W31" s="227"/>
      <c r="X31" s="149"/>
      <c r="Y31" s="227"/>
      <c r="Z31" s="227"/>
      <c r="AA31" s="149"/>
      <c r="AB31" s="227"/>
      <c r="AC31" s="227"/>
      <c r="AD31" s="149"/>
      <c r="AE31" s="289"/>
      <c r="AF31" s="230"/>
      <c r="AG31" s="211"/>
      <c r="AH31" s="211"/>
      <c r="AI31" s="211"/>
      <c r="AJ31" s="211"/>
      <c r="AK31" s="211"/>
      <c r="AL31" s="211"/>
      <c r="AM31" s="211"/>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row>
    <row r="32" spans="1:62" s="98" customFormat="1" ht="15.75" customHeight="1" x14ac:dyDescent="0.3">
      <c r="A32" s="877"/>
      <c r="B32" s="152" t="s">
        <v>395</v>
      </c>
      <c r="C32" s="405"/>
      <c r="D32" s="406"/>
      <c r="E32" s="405"/>
      <c r="F32" s="407"/>
      <c r="G32" s="405"/>
      <c r="H32" s="407"/>
      <c r="I32" s="405"/>
      <c r="J32" s="407"/>
      <c r="K32" s="405"/>
      <c r="L32" s="407"/>
      <c r="M32" s="405"/>
      <c r="N32" s="227"/>
      <c r="O32" s="403"/>
      <c r="P32" s="227"/>
      <c r="Q32" s="227"/>
      <c r="R32" s="149"/>
      <c r="S32" s="227"/>
      <c r="T32" s="227"/>
      <c r="U32" s="149"/>
      <c r="V32" s="227"/>
      <c r="W32" s="227"/>
      <c r="X32" s="149"/>
      <c r="Y32" s="227"/>
      <c r="Z32" s="227"/>
      <c r="AA32" s="149"/>
      <c r="AB32" s="227"/>
      <c r="AC32" s="227"/>
      <c r="AD32" s="149"/>
      <c r="AE32" s="289"/>
      <c r="AF32" s="230"/>
      <c r="AG32" s="211"/>
      <c r="AH32" s="211"/>
      <c r="AI32" s="211"/>
      <c r="AJ32" s="211"/>
      <c r="AK32" s="211"/>
      <c r="AL32" s="211"/>
      <c r="AM32" s="211"/>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98" customFormat="1" ht="15.75" customHeight="1" x14ac:dyDescent="0.3">
      <c r="A33" s="877"/>
      <c r="B33" s="152" t="s">
        <v>396</v>
      </c>
      <c r="C33" s="405"/>
      <c r="D33" s="406"/>
      <c r="E33" s="405"/>
      <c r="F33" s="407"/>
      <c r="G33" s="405"/>
      <c r="H33" s="407"/>
      <c r="I33" s="405"/>
      <c r="J33" s="407"/>
      <c r="K33" s="405"/>
      <c r="L33" s="407"/>
      <c r="M33" s="405"/>
      <c r="N33" s="227"/>
      <c r="O33" s="403"/>
      <c r="P33" s="227"/>
      <c r="Q33" s="227"/>
      <c r="R33" s="149"/>
      <c r="S33" s="227"/>
      <c r="T33" s="227"/>
      <c r="U33" s="149"/>
      <c r="V33" s="227"/>
      <c r="W33" s="227"/>
      <c r="X33" s="149"/>
      <c r="Y33" s="227"/>
      <c r="Z33" s="227"/>
      <c r="AA33" s="149"/>
      <c r="AB33" s="227"/>
      <c r="AC33" s="227"/>
      <c r="AD33" s="149"/>
      <c r="AE33" s="289"/>
      <c r="AF33" s="230"/>
      <c r="AG33" s="211"/>
      <c r="AH33" s="211"/>
      <c r="AI33" s="211"/>
      <c r="AJ33" s="211"/>
      <c r="AK33" s="211"/>
      <c r="AL33" s="211"/>
      <c r="AM33" s="211"/>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row>
    <row r="34" spans="1:62" s="98" customFormat="1" ht="15.75" customHeight="1" x14ac:dyDescent="0.3">
      <c r="A34" s="877"/>
      <c r="B34" s="152" t="s">
        <v>397</v>
      </c>
      <c r="C34" s="405"/>
      <c r="D34" s="406"/>
      <c r="E34" s="405"/>
      <c r="F34" s="407"/>
      <c r="G34" s="405"/>
      <c r="H34" s="407"/>
      <c r="I34" s="405"/>
      <c r="J34" s="407"/>
      <c r="K34" s="405"/>
      <c r="L34" s="407"/>
      <c r="M34" s="405"/>
      <c r="N34" s="227"/>
      <c r="O34" s="403"/>
      <c r="P34" s="227"/>
      <c r="Q34" s="227"/>
      <c r="R34" s="149"/>
      <c r="S34" s="227"/>
      <c r="T34" s="227"/>
      <c r="U34" s="149"/>
      <c r="V34" s="227"/>
      <c r="W34" s="227"/>
      <c r="X34" s="149"/>
      <c r="Y34" s="227"/>
      <c r="Z34" s="227"/>
      <c r="AA34" s="149"/>
      <c r="AB34" s="227"/>
      <c r="AC34" s="227"/>
      <c r="AD34" s="149"/>
      <c r="AE34" s="289"/>
      <c r="AF34" s="230"/>
      <c r="AG34" s="211"/>
      <c r="AH34" s="211"/>
      <c r="AI34" s="211"/>
      <c r="AJ34" s="211"/>
      <c r="AK34" s="211"/>
      <c r="AL34" s="211"/>
      <c r="AM34" s="211"/>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row>
    <row r="35" spans="1:62" s="98" customFormat="1" ht="15.75" customHeight="1" x14ac:dyDescent="0.3">
      <c r="A35" s="877"/>
      <c r="B35" s="152" t="s">
        <v>398</v>
      </c>
      <c r="C35" s="405"/>
      <c r="D35" s="406"/>
      <c r="E35" s="405"/>
      <c r="F35" s="407"/>
      <c r="G35" s="405"/>
      <c r="H35" s="407"/>
      <c r="I35" s="405"/>
      <c r="J35" s="407"/>
      <c r="K35" s="405"/>
      <c r="L35" s="407"/>
      <c r="M35" s="405"/>
      <c r="N35" s="227"/>
      <c r="O35" s="403"/>
      <c r="P35" s="227"/>
      <c r="Q35" s="227"/>
      <c r="R35" s="149"/>
      <c r="S35" s="227"/>
      <c r="T35" s="227"/>
      <c r="U35" s="149"/>
      <c r="V35" s="227"/>
      <c r="W35" s="227"/>
      <c r="X35" s="149"/>
      <c r="Y35" s="227"/>
      <c r="Z35" s="227"/>
      <c r="AA35" s="149"/>
      <c r="AB35" s="227"/>
      <c r="AC35" s="227"/>
      <c r="AD35" s="149"/>
      <c r="AE35" s="289"/>
      <c r="AF35" s="230"/>
      <c r="AG35" s="211"/>
      <c r="AH35" s="211"/>
      <c r="AI35" s="211"/>
      <c r="AJ35" s="211"/>
      <c r="AK35" s="211"/>
      <c r="AL35" s="211"/>
      <c r="AM35" s="211"/>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row>
    <row r="36" spans="1:62" s="98" customFormat="1" ht="15.75" customHeight="1" x14ac:dyDescent="0.3">
      <c r="A36" s="877"/>
      <c r="B36" s="152" t="s">
        <v>399</v>
      </c>
      <c r="C36" s="405"/>
      <c r="D36" s="406"/>
      <c r="E36" s="405"/>
      <c r="F36" s="407"/>
      <c r="G36" s="405"/>
      <c r="H36" s="407"/>
      <c r="I36" s="405"/>
      <c r="J36" s="407"/>
      <c r="K36" s="405"/>
      <c r="L36" s="407"/>
      <c r="M36" s="405"/>
      <c r="N36" s="227"/>
      <c r="O36" s="403"/>
      <c r="P36" s="227"/>
      <c r="Q36" s="227"/>
      <c r="R36" s="149"/>
      <c r="S36" s="227"/>
      <c r="T36" s="227"/>
      <c r="U36" s="149"/>
      <c r="V36" s="227"/>
      <c r="W36" s="227"/>
      <c r="X36" s="149"/>
      <c r="Y36" s="227"/>
      <c r="Z36" s="227"/>
      <c r="AA36" s="149"/>
      <c r="AB36" s="227"/>
      <c r="AC36" s="227"/>
      <c r="AD36" s="149"/>
      <c r="AE36" s="289"/>
      <c r="AF36" s="230"/>
      <c r="AG36" s="211"/>
      <c r="AH36" s="211"/>
      <c r="AI36" s="211"/>
      <c r="AJ36" s="211"/>
      <c r="AK36" s="211"/>
      <c r="AL36" s="211"/>
      <c r="AM36" s="211"/>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row>
    <row r="37" spans="1:62" s="98" customFormat="1" ht="15.75" customHeight="1" x14ac:dyDescent="0.3">
      <c r="A37" s="877"/>
      <c r="B37" s="152" t="s">
        <v>400</v>
      </c>
      <c r="C37" s="405"/>
      <c r="D37" s="406"/>
      <c r="E37" s="405"/>
      <c r="F37" s="407"/>
      <c r="G37" s="405"/>
      <c r="H37" s="407"/>
      <c r="I37" s="405"/>
      <c r="J37" s="407"/>
      <c r="K37" s="405"/>
      <c r="L37" s="407"/>
      <c r="M37" s="405"/>
      <c r="N37" s="227"/>
      <c r="O37" s="403"/>
      <c r="P37" s="227"/>
      <c r="Q37" s="227"/>
      <c r="R37" s="149"/>
      <c r="S37" s="227"/>
      <c r="T37" s="227"/>
      <c r="U37" s="149"/>
      <c r="V37" s="227"/>
      <c r="W37" s="227"/>
      <c r="X37" s="149"/>
      <c r="Y37" s="227"/>
      <c r="Z37" s="227"/>
      <c r="AA37" s="149"/>
      <c r="AB37" s="227"/>
      <c r="AC37" s="227"/>
      <c r="AD37" s="149"/>
      <c r="AE37" s="289"/>
      <c r="AF37" s="230"/>
      <c r="AG37" s="211"/>
      <c r="AH37" s="211"/>
      <c r="AI37" s="211"/>
      <c r="AJ37" s="211"/>
      <c r="AK37" s="211"/>
      <c r="AL37" s="211"/>
      <c r="AM37" s="211"/>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row>
    <row r="38" spans="1:62" s="98" customFormat="1" ht="15.75" customHeight="1" x14ac:dyDescent="0.3">
      <c r="A38" s="877"/>
      <c r="B38" s="152" t="s">
        <v>401</v>
      </c>
      <c r="C38" s="405"/>
      <c r="D38" s="406"/>
      <c r="E38" s="405"/>
      <c r="F38" s="407"/>
      <c r="G38" s="405"/>
      <c r="H38" s="407"/>
      <c r="I38" s="405"/>
      <c r="J38" s="407"/>
      <c r="K38" s="405"/>
      <c r="L38" s="407"/>
      <c r="M38" s="405"/>
      <c r="N38" s="227"/>
      <c r="O38" s="403"/>
      <c r="P38" s="227"/>
      <c r="Q38" s="227"/>
      <c r="R38" s="149"/>
      <c r="S38" s="227"/>
      <c r="T38" s="227"/>
      <c r="U38" s="149"/>
      <c r="V38" s="227"/>
      <c r="W38" s="227"/>
      <c r="X38" s="149"/>
      <c r="Y38" s="227"/>
      <c r="Z38" s="227"/>
      <c r="AA38" s="149"/>
      <c r="AB38" s="227"/>
      <c r="AC38" s="227"/>
      <c r="AD38" s="149"/>
      <c r="AE38" s="289"/>
      <c r="AF38" s="230"/>
      <c r="AG38" s="211"/>
      <c r="AH38" s="211"/>
      <c r="AI38" s="211"/>
      <c r="AJ38" s="211"/>
      <c r="AK38" s="211"/>
      <c r="AL38" s="211"/>
      <c r="AM38" s="211"/>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row>
    <row r="39" spans="1:62" s="98" customFormat="1" ht="15.75" customHeight="1" x14ac:dyDescent="0.3">
      <c r="A39" s="877"/>
      <c r="B39" s="152" t="s">
        <v>402</v>
      </c>
      <c r="C39" s="405"/>
      <c r="D39" s="406"/>
      <c r="E39" s="405"/>
      <c r="F39" s="407"/>
      <c r="G39" s="405"/>
      <c r="H39" s="407"/>
      <c r="I39" s="405"/>
      <c r="J39" s="407"/>
      <c r="K39" s="405"/>
      <c r="L39" s="407"/>
      <c r="M39" s="405"/>
      <c r="N39" s="227"/>
      <c r="O39" s="403"/>
      <c r="P39" s="227"/>
      <c r="Q39" s="227"/>
      <c r="R39" s="149"/>
      <c r="S39" s="227"/>
      <c r="T39" s="227"/>
      <c r="U39" s="149"/>
      <c r="V39" s="227"/>
      <c r="W39" s="227"/>
      <c r="X39" s="149"/>
      <c r="Y39" s="227"/>
      <c r="Z39" s="227"/>
      <c r="AA39" s="149"/>
      <c r="AB39" s="227"/>
      <c r="AC39" s="227"/>
      <c r="AD39" s="149"/>
      <c r="AE39" s="289"/>
      <c r="AF39" s="230"/>
      <c r="AG39" s="211"/>
      <c r="AH39" s="211"/>
      <c r="AI39" s="211"/>
      <c r="AJ39" s="211"/>
      <c r="AK39" s="211"/>
      <c r="AL39" s="211"/>
      <c r="AM39" s="211"/>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row>
    <row r="40" spans="1:62" s="98" customFormat="1" ht="15.75" customHeight="1" x14ac:dyDescent="0.3">
      <c r="A40" s="877"/>
      <c r="B40" s="152" t="s">
        <v>403</v>
      </c>
      <c r="C40" s="405"/>
      <c r="D40" s="406"/>
      <c r="E40" s="405"/>
      <c r="F40" s="407"/>
      <c r="G40" s="405"/>
      <c r="H40" s="407"/>
      <c r="I40" s="405"/>
      <c r="J40" s="407"/>
      <c r="K40" s="405"/>
      <c r="L40" s="407"/>
      <c r="M40" s="405"/>
      <c r="N40" s="227"/>
      <c r="O40" s="403"/>
      <c r="P40" s="227"/>
      <c r="Q40" s="227"/>
      <c r="R40" s="149"/>
      <c r="S40" s="227"/>
      <c r="T40" s="227"/>
      <c r="U40" s="149"/>
      <c r="V40" s="227"/>
      <c r="W40" s="227"/>
      <c r="X40" s="149"/>
      <c r="Y40" s="227"/>
      <c r="Z40" s="227"/>
      <c r="AA40" s="149"/>
      <c r="AB40" s="227"/>
      <c r="AC40" s="227"/>
      <c r="AD40" s="149"/>
      <c r="AE40" s="289"/>
      <c r="AF40" s="230"/>
      <c r="AG40" s="211"/>
      <c r="AH40" s="211"/>
      <c r="AI40" s="211"/>
      <c r="AJ40" s="211"/>
      <c r="AK40" s="211"/>
      <c r="AL40" s="211"/>
      <c r="AM40" s="211"/>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row>
    <row r="41" spans="1:62" s="98" customFormat="1" ht="15.75" customHeight="1" x14ac:dyDescent="0.3">
      <c r="A41" s="877"/>
      <c r="B41" s="152" t="s">
        <v>404</v>
      </c>
      <c r="C41" s="405"/>
      <c r="D41" s="406"/>
      <c r="E41" s="405"/>
      <c r="F41" s="407"/>
      <c r="G41" s="405"/>
      <c r="H41" s="407"/>
      <c r="I41" s="405"/>
      <c r="J41" s="407"/>
      <c r="K41" s="405"/>
      <c r="L41" s="407"/>
      <c r="M41" s="405"/>
      <c r="N41" s="227"/>
      <c r="O41" s="403"/>
      <c r="P41" s="227"/>
      <c r="Q41" s="227"/>
      <c r="R41" s="149"/>
      <c r="S41" s="227"/>
      <c r="T41" s="227"/>
      <c r="U41" s="149"/>
      <c r="V41" s="227"/>
      <c r="W41" s="227"/>
      <c r="X41" s="149"/>
      <c r="Y41" s="227"/>
      <c r="Z41" s="227"/>
      <c r="AA41" s="149"/>
      <c r="AB41" s="227"/>
      <c r="AC41" s="227"/>
      <c r="AD41" s="149"/>
      <c r="AE41" s="289"/>
      <c r="AF41" s="230"/>
      <c r="AG41" s="211"/>
      <c r="AH41" s="211"/>
      <c r="AI41" s="211"/>
      <c r="AJ41" s="211"/>
      <c r="AK41" s="211"/>
      <c r="AL41" s="211"/>
      <c r="AM41" s="211"/>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row>
    <row r="42" spans="1:62" s="98" customFormat="1" ht="15.75" customHeight="1" x14ac:dyDescent="0.3">
      <c r="A42" s="877"/>
      <c r="B42" s="152" t="s">
        <v>405</v>
      </c>
      <c r="C42" s="411"/>
      <c r="D42" s="412"/>
      <c r="E42" s="411"/>
      <c r="F42" s="413"/>
      <c r="G42" s="411"/>
      <c r="H42" s="413"/>
      <c r="I42" s="411"/>
      <c r="J42" s="413"/>
      <c r="K42" s="411"/>
      <c r="L42" s="413"/>
      <c r="M42" s="411"/>
      <c r="N42" s="227"/>
      <c r="O42" s="403"/>
      <c r="P42" s="227"/>
      <c r="Q42" s="227"/>
      <c r="R42" s="149"/>
      <c r="S42" s="227"/>
      <c r="T42" s="227"/>
      <c r="U42" s="149"/>
      <c r="V42" s="227"/>
      <c r="W42" s="227"/>
      <c r="X42" s="149"/>
      <c r="Y42" s="227"/>
      <c r="Z42" s="227"/>
      <c r="AA42" s="149"/>
      <c r="AB42" s="227"/>
      <c r="AC42" s="227"/>
      <c r="AD42" s="149"/>
      <c r="AE42" s="289"/>
      <c r="AF42" s="230"/>
      <c r="AG42" s="211"/>
      <c r="AH42" s="211"/>
      <c r="AI42" s="211"/>
      <c r="AJ42" s="211"/>
      <c r="AK42" s="211"/>
      <c r="AL42" s="211"/>
      <c r="AM42" s="211"/>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row>
    <row r="43" spans="1:62" s="98" customFormat="1" ht="29.25" customHeight="1" thickBot="1" x14ac:dyDescent="0.35">
      <c r="A43" s="682"/>
      <c r="B43" s="150" t="s">
        <v>93</v>
      </c>
      <c r="C43" s="416">
        <f>SUM(C23:C42)</f>
        <v>0</v>
      </c>
      <c r="D43" s="228"/>
      <c r="E43" s="417">
        <f>SUM(E23:E42)</f>
        <v>0</v>
      </c>
      <c r="F43" s="228"/>
      <c r="G43" s="416">
        <f>SUM(G23:G42)</f>
        <v>0</v>
      </c>
      <c r="H43" s="228"/>
      <c r="I43" s="416">
        <f>SUM(I23:I42)</f>
        <v>0</v>
      </c>
      <c r="J43" s="228"/>
      <c r="K43" s="416">
        <f>SUM(K23:K42)</f>
        <v>0</v>
      </c>
      <c r="L43" s="228"/>
      <c r="M43" s="416">
        <f>SUM(M23:M42)</f>
        <v>0</v>
      </c>
      <c r="N43" s="308"/>
      <c r="O43" s="228"/>
      <c r="P43" s="228"/>
      <c r="Q43" s="228"/>
      <c r="R43" s="226"/>
      <c r="S43" s="228"/>
      <c r="T43" s="228"/>
      <c r="U43" s="226"/>
      <c r="V43" s="228"/>
      <c r="W43" s="228"/>
      <c r="X43" s="226"/>
      <c r="Y43" s="228"/>
      <c r="Z43" s="228"/>
      <c r="AA43" s="226"/>
      <c r="AB43" s="228"/>
      <c r="AC43" s="228"/>
      <c r="AD43" s="226"/>
      <c r="AE43" s="290"/>
      <c r="AF43" s="231"/>
      <c r="AG43" s="211"/>
      <c r="AH43" s="211"/>
      <c r="AI43" s="211"/>
      <c r="AJ43" s="211"/>
      <c r="AK43" s="211"/>
      <c r="AL43" s="211"/>
      <c r="AM43" s="211"/>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row>
    <row r="44" spans="1:62" s="68" customFormat="1" ht="24" customHeight="1" thickBot="1" x14ac:dyDescent="0.35">
      <c r="C44" s="398"/>
      <c r="E44" s="398"/>
      <c r="G44" s="398"/>
      <c r="I44" s="398"/>
      <c r="K44" s="401"/>
      <c r="L44" s="175"/>
      <c r="M44" s="401"/>
      <c r="N44" s="175"/>
      <c r="O44" s="175"/>
      <c r="AG44" s="211"/>
      <c r="AH44" s="211"/>
      <c r="AI44" s="211"/>
      <c r="AJ44" s="211"/>
      <c r="AK44" s="211"/>
      <c r="AL44" s="211"/>
      <c r="AM44" s="211"/>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row>
    <row r="45" spans="1:62" s="68" customFormat="1" ht="24" customHeight="1" thickBot="1" x14ac:dyDescent="0.35">
      <c r="A45" s="681" t="s">
        <v>406</v>
      </c>
      <c r="B45" s="878" t="s">
        <v>383</v>
      </c>
      <c r="C45" s="483" t="s">
        <v>99</v>
      </c>
      <c r="D45" s="888"/>
      <c r="E45" s="888"/>
      <c r="F45" s="888"/>
      <c r="G45" s="888"/>
      <c r="H45" s="888"/>
      <c r="I45" s="888"/>
      <c r="J45" s="888"/>
      <c r="K45" s="888"/>
      <c r="L45" s="888"/>
      <c r="M45" s="888"/>
      <c r="N45" s="484"/>
      <c r="O45" s="891" t="s">
        <v>236</v>
      </c>
      <c r="P45" s="892"/>
      <c r="Q45" s="892"/>
      <c r="R45" s="892"/>
      <c r="S45" s="892"/>
      <c r="T45" s="892"/>
      <c r="U45" s="892"/>
      <c r="V45" s="892"/>
      <c r="W45" s="892"/>
      <c r="X45" s="892"/>
      <c r="Y45" s="892"/>
      <c r="Z45" s="892"/>
      <c r="AA45" s="892"/>
      <c r="AB45" s="892"/>
      <c r="AC45" s="892"/>
      <c r="AD45" s="892"/>
      <c r="AE45" s="892"/>
      <c r="AF45" s="893"/>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row>
    <row r="46" spans="1:62" s="68" customFormat="1" ht="24" customHeight="1" thickBot="1" x14ac:dyDescent="0.35">
      <c r="A46" s="877"/>
      <c r="B46" s="879"/>
      <c r="C46" s="483" t="s">
        <v>246</v>
      </c>
      <c r="D46" s="484"/>
      <c r="E46" s="483" t="s">
        <v>247</v>
      </c>
      <c r="F46" s="484"/>
      <c r="G46" s="483" t="s">
        <v>248</v>
      </c>
      <c r="H46" s="484"/>
      <c r="I46" s="483" t="s">
        <v>249</v>
      </c>
      <c r="J46" s="484"/>
      <c r="K46" s="483" t="s">
        <v>378</v>
      </c>
      <c r="L46" s="484"/>
      <c r="M46" s="483" t="s">
        <v>251</v>
      </c>
      <c r="N46" s="484"/>
      <c r="O46" s="891" t="s">
        <v>246</v>
      </c>
      <c r="P46" s="892"/>
      <c r="Q46" s="893"/>
      <c r="R46" s="891" t="s">
        <v>247</v>
      </c>
      <c r="S46" s="892"/>
      <c r="T46" s="893"/>
      <c r="U46" s="891" t="s">
        <v>248</v>
      </c>
      <c r="V46" s="892"/>
      <c r="W46" s="893"/>
      <c r="X46" s="891" t="s">
        <v>249</v>
      </c>
      <c r="Y46" s="892"/>
      <c r="Z46" s="893"/>
      <c r="AA46" s="891" t="s">
        <v>378</v>
      </c>
      <c r="AB46" s="892"/>
      <c r="AC46" s="893"/>
      <c r="AD46" s="891" t="s">
        <v>251</v>
      </c>
      <c r="AE46" s="892"/>
      <c r="AF46" s="893"/>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row>
    <row r="47" spans="1:62" s="68" customFormat="1" ht="29.25" customHeight="1" thickBot="1" x14ac:dyDescent="0.35">
      <c r="A47" s="877"/>
      <c r="B47" s="880"/>
      <c r="C47" s="232" t="s">
        <v>100</v>
      </c>
      <c r="D47" s="214" t="s">
        <v>384</v>
      </c>
      <c r="E47" s="232" t="s">
        <v>100</v>
      </c>
      <c r="F47" s="214" t="s">
        <v>384</v>
      </c>
      <c r="G47" s="232" t="s">
        <v>100</v>
      </c>
      <c r="H47" s="214" t="s">
        <v>384</v>
      </c>
      <c r="I47" s="232" t="s">
        <v>100</v>
      </c>
      <c r="J47" s="214" t="s">
        <v>384</v>
      </c>
      <c r="K47" s="232" t="s">
        <v>100</v>
      </c>
      <c r="L47" s="214" t="s">
        <v>384</v>
      </c>
      <c r="M47" s="232" t="s">
        <v>100</v>
      </c>
      <c r="N47" s="214" t="s">
        <v>384</v>
      </c>
      <c r="O47" s="217" t="s">
        <v>100</v>
      </c>
      <c r="P47" s="217" t="s">
        <v>385</v>
      </c>
      <c r="Q47" s="217" t="s">
        <v>223</v>
      </c>
      <c r="R47" s="217" t="s">
        <v>100</v>
      </c>
      <c r="S47" s="217" t="s">
        <v>385</v>
      </c>
      <c r="T47" s="217" t="s">
        <v>223</v>
      </c>
      <c r="U47" s="217" t="s">
        <v>100</v>
      </c>
      <c r="V47" s="217" t="s">
        <v>385</v>
      </c>
      <c r="W47" s="217" t="s">
        <v>223</v>
      </c>
      <c r="X47" s="217" t="s">
        <v>100</v>
      </c>
      <c r="Y47" s="217" t="s">
        <v>385</v>
      </c>
      <c r="Z47" s="217" t="s">
        <v>223</v>
      </c>
      <c r="AA47" s="217" t="s">
        <v>100</v>
      </c>
      <c r="AB47" s="217" t="s">
        <v>385</v>
      </c>
      <c r="AC47" s="217" t="s">
        <v>223</v>
      </c>
      <c r="AD47" s="217" t="s">
        <v>100</v>
      </c>
      <c r="AE47" s="217" t="s">
        <v>385</v>
      </c>
      <c r="AF47" s="217" t="s">
        <v>223</v>
      </c>
      <c r="AG47" s="154"/>
      <c r="AH47" s="154"/>
      <c r="AI47" s="154"/>
      <c r="AJ47" s="154"/>
      <c r="AK47" s="154"/>
      <c r="AL47" s="154"/>
      <c r="AM47" s="154"/>
      <c r="AN47" s="154"/>
      <c r="AO47" s="154"/>
      <c r="AP47" s="154"/>
      <c r="AQ47" s="154"/>
      <c r="AR47" s="154"/>
      <c r="AS47" s="154"/>
      <c r="AT47" s="154"/>
      <c r="AU47" s="154"/>
      <c r="AV47" s="154"/>
      <c r="AW47" s="154"/>
      <c r="AX47" s="154"/>
      <c r="AY47" s="154"/>
      <c r="AZ47" s="154"/>
      <c r="BA47" s="154"/>
      <c r="BB47" s="154"/>
      <c r="BC47" s="154"/>
      <c r="BD47" s="154"/>
      <c r="BE47" s="154"/>
      <c r="BF47" s="154"/>
      <c r="BG47" s="154"/>
      <c r="BH47" s="154"/>
      <c r="BI47" s="154"/>
      <c r="BJ47" s="154"/>
    </row>
    <row r="48" spans="1:62" s="68" customFormat="1" ht="16.8" x14ac:dyDescent="0.3">
      <c r="A48" s="877"/>
      <c r="B48" s="304" t="s">
        <v>386</v>
      </c>
      <c r="C48" s="405"/>
      <c r="D48" s="408"/>
      <c r="E48" s="405"/>
      <c r="F48" s="409"/>
      <c r="G48" s="405"/>
      <c r="H48" s="409"/>
      <c r="I48" s="405"/>
      <c r="J48" s="409"/>
      <c r="K48" s="405"/>
      <c r="L48" s="409"/>
      <c r="M48" s="405"/>
      <c r="N48" s="230"/>
      <c r="O48" s="149"/>
      <c r="P48" s="227"/>
      <c r="Q48" s="230"/>
      <c r="R48" s="149"/>
      <c r="S48" s="227"/>
      <c r="T48" s="230"/>
      <c r="U48" s="149"/>
      <c r="V48" s="227"/>
      <c r="W48" s="230"/>
      <c r="X48" s="149"/>
      <c r="Y48" s="227"/>
      <c r="Z48" s="230"/>
      <c r="AA48" s="149"/>
      <c r="AB48" s="227"/>
      <c r="AC48" s="230"/>
      <c r="AD48" s="149"/>
      <c r="AE48" s="289"/>
      <c r="AF48" s="230"/>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row>
    <row r="49" spans="1:62" s="68" customFormat="1" ht="16.8" x14ac:dyDescent="0.3">
      <c r="A49" s="877"/>
      <c r="B49" s="305" t="s">
        <v>387</v>
      </c>
      <c r="C49" s="405"/>
      <c r="D49" s="408"/>
      <c r="E49" s="405"/>
      <c r="F49" s="409"/>
      <c r="G49" s="405"/>
      <c r="H49" s="409"/>
      <c r="I49" s="405"/>
      <c r="J49" s="409"/>
      <c r="K49" s="405"/>
      <c r="L49" s="409"/>
      <c r="M49" s="405"/>
      <c r="N49" s="230"/>
      <c r="O49" s="149"/>
      <c r="P49" s="227"/>
      <c r="Q49" s="230"/>
      <c r="R49" s="149"/>
      <c r="S49" s="227"/>
      <c r="T49" s="230"/>
      <c r="U49" s="149"/>
      <c r="V49" s="227"/>
      <c r="W49" s="230"/>
      <c r="X49" s="149"/>
      <c r="Y49" s="227"/>
      <c r="Z49" s="230"/>
      <c r="AA49" s="149"/>
      <c r="AB49" s="227"/>
      <c r="AC49" s="230"/>
      <c r="AD49" s="149"/>
      <c r="AE49" s="289"/>
      <c r="AF49" s="230"/>
      <c r="AG49" s="154"/>
      <c r="AH49" s="154"/>
      <c r="AI49" s="154"/>
      <c r="AJ49" s="154"/>
      <c r="AK49" s="154"/>
      <c r="AL49" s="154"/>
      <c r="AM49" s="154"/>
      <c r="AN49" s="154"/>
      <c r="AO49" s="154"/>
      <c r="AP49" s="154"/>
      <c r="AQ49" s="154"/>
      <c r="AR49" s="154"/>
      <c r="AS49" s="154"/>
      <c r="AT49" s="154"/>
      <c r="AU49" s="154"/>
      <c r="AV49" s="154"/>
      <c r="AW49" s="154"/>
      <c r="AX49" s="154"/>
      <c r="AY49" s="154"/>
      <c r="AZ49" s="154"/>
      <c r="BA49" s="154"/>
      <c r="BB49" s="154"/>
      <c r="BC49" s="154"/>
      <c r="BD49" s="154"/>
      <c r="BE49" s="154"/>
      <c r="BF49" s="154"/>
      <c r="BG49" s="154"/>
      <c r="BH49" s="154"/>
      <c r="BI49" s="154"/>
      <c r="BJ49" s="154"/>
    </row>
    <row r="50" spans="1:62" s="68" customFormat="1" ht="16.8" x14ac:dyDescent="0.3">
      <c r="A50" s="877"/>
      <c r="B50" s="305" t="s">
        <v>388</v>
      </c>
      <c r="C50" s="405"/>
      <c r="D50" s="408"/>
      <c r="E50" s="405"/>
      <c r="F50" s="409"/>
      <c r="G50" s="405"/>
      <c r="H50" s="409"/>
      <c r="I50" s="405"/>
      <c r="J50" s="409"/>
      <c r="K50" s="405"/>
      <c r="L50" s="409"/>
      <c r="M50" s="405"/>
      <c r="N50" s="230"/>
      <c r="O50" s="149"/>
      <c r="P50" s="227"/>
      <c r="Q50" s="230"/>
      <c r="R50" s="149"/>
      <c r="S50" s="227"/>
      <c r="T50" s="230"/>
      <c r="U50" s="149"/>
      <c r="V50" s="227"/>
      <c r="W50" s="230"/>
      <c r="X50" s="149"/>
      <c r="Y50" s="227"/>
      <c r="Z50" s="230"/>
      <c r="AA50" s="149"/>
      <c r="AB50" s="227"/>
      <c r="AC50" s="230"/>
      <c r="AD50" s="149"/>
      <c r="AE50" s="289"/>
      <c r="AF50" s="230"/>
      <c r="AG50" s="154"/>
      <c r="AH50" s="154"/>
      <c r="AI50" s="154"/>
      <c r="AJ50" s="154"/>
      <c r="AK50" s="154"/>
      <c r="AL50" s="154"/>
      <c r="AM50" s="154"/>
      <c r="AN50" s="154"/>
      <c r="AO50" s="154"/>
      <c r="AP50" s="154"/>
      <c r="AQ50" s="154"/>
      <c r="AR50" s="154"/>
      <c r="AS50" s="154"/>
      <c r="AT50" s="154"/>
      <c r="AU50" s="154"/>
      <c r="AV50" s="154"/>
      <c r="AW50" s="154"/>
      <c r="AX50" s="154"/>
      <c r="AY50" s="154"/>
      <c r="AZ50" s="154"/>
      <c r="BA50" s="154"/>
      <c r="BB50" s="154"/>
      <c r="BC50" s="154"/>
      <c r="BD50" s="154"/>
      <c r="BE50" s="154"/>
      <c r="BF50" s="154"/>
      <c r="BG50" s="154"/>
      <c r="BH50" s="154"/>
      <c r="BI50" s="154"/>
      <c r="BJ50" s="154"/>
    </row>
    <row r="51" spans="1:62" s="68" customFormat="1" ht="16.8" x14ac:dyDescent="0.3">
      <c r="A51" s="877"/>
      <c r="B51" s="305" t="s">
        <v>389</v>
      </c>
      <c r="C51" s="405"/>
      <c r="D51" s="408"/>
      <c r="E51" s="405"/>
      <c r="F51" s="409"/>
      <c r="G51" s="405"/>
      <c r="H51" s="409"/>
      <c r="I51" s="405"/>
      <c r="J51" s="409"/>
      <c r="K51" s="405"/>
      <c r="L51" s="409"/>
      <c r="M51" s="405"/>
      <c r="N51" s="230"/>
      <c r="O51" s="149"/>
      <c r="P51" s="227"/>
      <c r="Q51" s="230"/>
      <c r="R51" s="149"/>
      <c r="S51" s="227"/>
      <c r="T51" s="230"/>
      <c r="U51" s="149"/>
      <c r="V51" s="227"/>
      <c r="W51" s="230"/>
      <c r="X51" s="149"/>
      <c r="Y51" s="227"/>
      <c r="Z51" s="230"/>
      <c r="AA51" s="149"/>
      <c r="AB51" s="227"/>
      <c r="AC51" s="230"/>
      <c r="AD51" s="149"/>
      <c r="AE51" s="289"/>
      <c r="AF51" s="230"/>
      <c r="AG51" s="154"/>
      <c r="AH51" s="154"/>
      <c r="AI51" s="154"/>
      <c r="AJ51" s="154"/>
      <c r="AK51" s="154"/>
      <c r="AL51" s="154"/>
      <c r="AM51" s="154"/>
      <c r="AN51" s="154"/>
      <c r="AO51" s="154"/>
      <c r="AP51" s="154"/>
      <c r="AQ51" s="154"/>
      <c r="AR51" s="154"/>
      <c r="AS51" s="154"/>
      <c r="AT51" s="154"/>
      <c r="AU51" s="154"/>
      <c r="AV51" s="154"/>
      <c r="AW51" s="154"/>
      <c r="AX51" s="154"/>
      <c r="AY51" s="154"/>
      <c r="AZ51" s="154"/>
      <c r="BA51" s="154"/>
      <c r="BB51" s="154"/>
      <c r="BC51" s="154"/>
      <c r="BD51" s="154"/>
      <c r="BE51" s="154"/>
      <c r="BF51" s="154"/>
      <c r="BG51" s="154"/>
      <c r="BH51" s="154"/>
      <c r="BI51" s="154"/>
      <c r="BJ51" s="154"/>
    </row>
    <row r="52" spans="1:62" s="68" customFormat="1" ht="16.8" x14ac:dyDescent="0.3">
      <c r="A52" s="877"/>
      <c r="B52" s="305" t="s">
        <v>390</v>
      </c>
      <c r="C52" s="405"/>
      <c r="D52" s="408"/>
      <c r="E52" s="405"/>
      <c r="F52" s="409"/>
      <c r="G52" s="405"/>
      <c r="H52" s="409"/>
      <c r="I52" s="405"/>
      <c r="J52" s="409"/>
      <c r="K52" s="405"/>
      <c r="L52" s="409"/>
      <c r="M52" s="405"/>
      <c r="N52" s="230"/>
      <c r="O52" s="149"/>
      <c r="P52" s="227"/>
      <c r="Q52" s="230"/>
      <c r="R52" s="149"/>
      <c r="S52" s="227"/>
      <c r="T52" s="230"/>
      <c r="U52" s="149"/>
      <c r="V52" s="227"/>
      <c r="W52" s="230"/>
      <c r="X52" s="149"/>
      <c r="Y52" s="227"/>
      <c r="Z52" s="230"/>
      <c r="AA52" s="149"/>
      <c r="AB52" s="227"/>
      <c r="AC52" s="230"/>
      <c r="AD52" s="149"/>
      <c r="AE52" s="289"/>
      <c r="AF52" s="230"/>
      <c r="AG52" s="154"/>
      <c r="AH52" s="154"/>
      <c r="AI52" s="154"/>
      <c r="AJ52" s="154"/>
      <c r="AK52" s="154"/>
      <c r="AL52" s="154"/>
      <c r="AM52" s="154"/>
      <c r="AN52" s="154"/>
      <c r="AO52" s="154"/>
      <c r="AP52" s="154"/>
      <c r="AQ52" s="154"/>
      <c r="AR52" s="154"/>
      <c r="AS52" s="154"/>
      <c r="AT52" s="154"/>
      <c r="AU52" s="154"/>
      <c r="AV52" s="154"/>
      <c r="AW52" s="154"/>
      <c r="AX52" s="154"/>
      <c r="AY52" s="154"/>
      <c r="AZ52" s="154"/>
      <c r="BA52" s="154"/>
      <c r="BB52" s="154"/>
      <c r="BC52" s="154"/>
      <c r="BD52" s="154"/>
      <c r="BE52" s="154"/>
      <c r="BF52" s="154"/>
      <c r="BG52" s="154"/>
      <c r="BH52" s="154"/>
      <c r="BI52" s="154"/>
      <c r="BJ52" s="154"/>
    </row>
    <row r="53" spans="1:62" s="68" customFormat="1" ht="16.8" x14ac:dyDescent="0.3">
      <c r="A53" s="877"/>
      <c r="B53" s="305" t="s">
        <v>391</v>
      </c>
      <c r="C53" s="405"/>
      <c r="D53" s="408"/>
      <c r="E53" s="405"/>
      <c r="F53" s="409"/>
      <c r="G53" s="405"/>
      <c r="H53" s="409"/>
      <c r="I53" s="405"/>
      <c r="J53" s="409"/>
      <c r="K53" s="405"/>
      <c r="L53" s="409"/>
      <c r="M53" s="405"/>
      <c r="N53" s="230"/>
      <c r="O53" s="149"/>
      <c r="P53" s="227"/>
      <c r="Q53" s="230"/>
      <c r="R53" s="149"/>
      <c r="S53" s="227"/>
      <c r="T53" s="230"/>
      <c r="U53" s="149"/>
      <c r="V53" s="227"/>
      <c r="W53" s="230"/>
      <c r="X53" s="149"/>
      <c r="Y53" s="227"/>
      <c r="Z53" s="230"/>
      <c r="AA53" s="149"/>
      <c r="AB53" s="227"/>
      <c r="AC53" s="230"/>
      <c r="AD53" s="149"/>
      <c r="AE53" s="289"/>
      <c r="AF53" s="230"/>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row>
    <row r="54" spans="1:62" s="68" customFormat="1" ht="16.8" x14ac:dyDescent="0.3">
      <c r="A54" s="877"/>
      <c r="B54" s="305" t="s">
        <v>392</v>
      </c>
      <c r="C54" s="405"/>
      <c r="D54" s="408"/>
      <c r="E54" s="405"/>
      <c r="F54" s="409"/>
      <c r="G54" s="405"/>
      <c r="H54" s="409"/>
      <c r="I54" s="405"/>
      <c r="J54" s="409"/>
      <c r="K54" s="405"/>
      <c r="L54" s="409"/>
      <c r="M54" s="405"/>
      <c r="N54" s="230"/>
      <c r="O54" s="149"/>
      <c r="P54" s="227"/>
      <c r="Q54" s="230"/>
      <c r="R54" s="149"/>
      <c r="S54" s="227"/>
      <c r="T54" s="230"/>
      <c r="U54" s="149"/>
      <c r="V54" s="227"/>
      <c r="W54" s="230"/>
      <c r="X54" s="149"/>
      <c r="Y54" s="227"/>
      <c r="Z54" s="230"/>
      <c r="AA54" s="149"/>
      <c r="AB54" s="227"/>
      <c r="AC54" s="230"/>
      <c r="AD54" s="149"/>
      <c r="AE54" s="289"/>
      <c r="AF54" s="230"/>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54"/>
    </row>
    <row r="55" spans="1:62" s="68" customFormat="1" ht="16.8" x14ac:dyDescent="0.3">
      <c r="A55" s="877"/>
      <c r="B55" s="305" t="s">
        <v>393</v>
      </c>
      <c r="C55" s="405"/>
      <c r="D55" s="408"/>
      <c r="E55" s="405"/>
      <c r="F55" s="409"/>
      <c r="G55" s="405"/>
      <c r="H55" s="409"/>
      <c r="I55" s="405"/>
      <c r="J55" s="409"/>
      <c r="K55" s="405"/>
      <c r="L55" s="409"/>
      <c r="M55" s="405"/>
      <c r="N55" s="230"/>
      <c r="O55" s="149"/>
      <c r="P55" s="227"/>
      <c r="Q55" s="230"/>
      <c r="R55" s="149"/>
      <c r="S55" s="227"/>
      <c r="T55" s="230"/>
      <c r="U55" s="149"/>
      <c r="V55" s="227"/>
      <c r="W55" s="230"/>
      <c r="X55" s="149"/>
      <c r="Y55" s="227"/>
      <c r="Z55" s="230"/>
      <c r="AA55" s="149"/>
      <c r="AB55" s="227"/>
      <c r="AC55" s="230"/>
      <c r="AD55" s="149"/>
      <c r="AE55" s="289"/>
      <c r="AF55" s="230"/>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row>
    <row r="56" spans="1:62" s="68" customFormat="1" ht="16.8" x14ac:dyDescent="0.3">
      <c r="A56" s="877"/>
      <c r="B56" s="305" t="s">
        <v>394</v>
      </c>
      <c r="C56" s="405"/>
      <c r="D56" s="408"/>
      <c r="E56" s="405"/>
      <c r="F56" s="409"/>
      <c r="G56" s="405"/>
      <c r="H56" s="409"/>
      <c r="I56" s="405"/>
      <c r="J56" s="409"/>
      <c r="K56" s="405"/>
      <c r="L56" s="409"/>
      <c r="M56" s="405"/>
      <c r="N56" s="230"/>
      <c r="O56" s="149"/>
      <c r="P56" s="227"/>
      <c r="Q56" s="230"/>
      <c r="R56" s="149"/>
      <c r="S56" s="227"/>
      <c r="T56" s="230"/>
      <c r="U56" s="149"/>
      <c r="V56" s="227"/>
      <c r="W56" s="230"/>
      <c r="X56" s="149"/>
      <c r="Y56" s="227"/>
      <c r="Z56" s="230"/>
      <c r="AA56" s="149"/>
      <c r="AB56" s="227"/>
      <c r="AC56" s="230"/>
      <c r="AD56" s="149"/>
      <c r="AE56" s="289"/>
      <c r="AF56" s="230"/>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row>
    <row r="57" spans="1:62" s="68" customFormat="1" ht="16.8" x14ac:dyDescent="0.3">
      <c r="A57" s="877"/>
      <c r="B57" s="305" t="s">
        <v>395</v>
      </c>
      <c r="C57" s="405"/>
      <c r="D57" s="408"/>
      <c r="E57" s="405"/>
      <c r="F57" s="409"/>
      <c r="G57" s="405"/>
      <c r="H57" s="409"/>
      <c r="I57" s="405"/>
      <c r="J57" s="409"/>
      <c r="K57" s="405"/>
      <c r="L57" s="409"/>
      <c r="M57" s="405"/>
      <c r="N57" s="230"/>
      <c r="O57" s="149"/>
      <c r="P57" s="227"/>
      <c r="Q57" s="230"/>
      <c r="R57" s="149"/>
      <c r="S57" s="227"/>
      <c r="T57" s="230"/>
      <c r="U57" s="149"/>
      <c r="V57" s="227"/>
      <c r="W57" s="230"/>
      <c r="X57" s="149"/>
      <c r="Y57" s="227"/>
      <c r="Z57" s="230"/>
      <c r="AA57" s="149"/>
      <c r="AB57" s="227"/>
      <c r="AC57" s="230"/>
      <c r="AD57" s="149"/>
      <c r="AE57" s="289"/>
      <c r="AF57" s="230"/>
      <c r="AG57" s="154"/>
      <c r="AH57" s="154"/>
      <c r="AI57" s="154"/>
      <c r="AJ57" s="154"/>
      <c r="AK57" s="154"/>
      <c r="AL57" s="154"/>
      <c r="AM57" s="154"/>
      <c r="AN57" s="154"/>
      <c r="AO57" s="154"/>
      <c r="AP57" s="154"/>
      <c r="AQ57" s="154"/>
      <c r="AR57" s="154"/>
      <c r="AS57" s="154"/>
      <c r="AT57" s="154"/>
      <c r="AU57" s="154"/>
      <c r="AV57" s="154"/>
      <c r="AW57" s="154"/>
      <c r="AX57" s="154"/>
      <c r="AY57" s="154"/>
      <c r="AZ57" s="154"/>
      <c r="BA57" s="154"/>
      <c r="BB57" s="154"/>
      <c r="BC57" s="154"/>
      <c r="BD57" s="154"/>
      <c r="BE57" s="154"/>
      <c r="BF57" s="154"/>
      <c r="BG57" s="154"/>
      <c r="BH57" s="154"/>
      <c r="BI57" s="154"/>
      <c r="BJ57" s="154"/>
    </row>
    <row r="58" spans="1:62" s="68" customFormat="1" ht="16.8" x14ac:dyDescent="0.3">
      <c r="A58" s="877"/>
      <c r="B58" s="305" t="s">
        <v>396</v>
      </c>
      <c r="C58" s="405"/>
      <c r="D58" s="408"/>
      <c r="E58" s="405"/>
      <c r="F58" s="409"/>
      <c r="G58" s="405"/>
      <c r="H58" s="409"/>
      <c r="I58" s="405"/>
      <c r="J58" s="409"/>
      <c r="K58" s="405"/>
      <c r="L58" s="409"/>
      <c r="M58" s="405"/>
      <c r="N58" s="230"/>
      <c r="O58" s="149"/>
      <c r="P58" s="227"/>
      <c r="Q58" s="230"/>
      <c r="R58" s="149"/>
      <c r="S58" s="227"/>
      <c r="T58" s="230"/>
      <c r="U58" s="149"/>
      <c r="V58" s="227"/>
      <c r="W58" s="230"/>
      <c r="X58" s="149"/>
      <c r="Y58" s="227"/>
      <c r="Z58" s="230"/>
      <c r="AA58" s="149"/>
      <c r="AB58" s="227"/>
      <c r="AC58" s="230"/>
      <c r="AD58" s="149"/>
      <c r="AE58" s="289"/>
      <c r="AF58" s="230"/>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c r="BD58" s="154"/>
      <c r="BE58" s="154"/>
      <c r="BF58" s="154"/>
      <c r="BG58" s="154"/>
      <c r="BH58" s="154"/>
      <c r="BI58" s="154"/>
      <c r="BJ58" s="154"/>
    </row>
    <row r="59" spans="1:62" s="68" customFormat="1" ht="16.8" x14ac:dyDescent="0.3">
      <c r="A59" s="877"/>
      <c r="B59" s="305" t="s">
        <v>397</v>
      </c>
      <c r="C59" s="405"/>
      <c r="D59" s="408"/>
      <c r="E59" s="405"/>
      <c r="F59" s="409"/>
      <c r="G59" s="405"/>
      <c r="H59" s="409"/>
      <c r="I59" s="405"/>
      <c r="J59" s="409"/>
      <c r="K59" s="405"/>
      <c r="L59" s="409"/>
      <c r="M59" s="405"/>
      <c r="N59" s="230"/>
      <c r="O59" s="149"/>
      <c r="P59" s="227"/>
      <c r="Q59" s="230"/>
      <c r="R59" s="149"/>
      <c r="S59" s="227"/>
      <c r="T59" s="230"/>
      <c r="U59" s="149"/>
      <c r="V59" s="227"/>
      <c r="W59" s="230"/>
      <c r="X59" s="149"/>
      <c r="Y59" s="227"/>
      <c r="Z59" s="230"/>
      <c r="AA59" s="149"/>
      <c r="AB59" s="227"/>
      <c r="AC59" s="230"/>
      <c r="AD59" s="149"/>
      <c r="AE59" s="289"/>
      <c r="AF59" s="230"/>
      <c r="AG59" s="154"/>
      <c r="AH59" s="154"/>
      <c r="AI59" s="154"/>
      <c r="AJ59" s="154"/>
      <c r="AK59" s="154"/>
      <c r="AL59" s="154"/>
      <c r="AM59" s="154"/>
      <c r="AN59" s="154"/>
      <c r="AO59" s="154"/>
      <c r="AP59" s="154"/>
      <c r="AQ59" s="154"/>
      <c r="AR59" s="154"/>
      <c r="AS59" s="154"/>
      <c r="AT59" s="154"/>
      <c r="AU59" s="154"/>
      <c r="AV59" s="154"/>
      <c r="AW59" s="154"/>
      <c r="AX59" s="154"/>
      <c r="AY59" s="154"/>
      <c r="AZ59" s="154"/>
      <c r="BA59" s="154"/>
      <c r="BB59" s="154"/>
      <c r="BC59" s="154"/>
      <c r="BD59" s="154"/>
      <c r="BE59" s="154"/>
      <c r="BF59" s="154"/>
      <c r="BG59" s="154"/>
      <c r="BH59" s="154"/>
      <c r="BI59" s="154"/>
      <c r="BJ59" s="154"/>
    </row>
    <row r="60" spans="1:62" s="68" customFormat="1" ht="16.8" x14ac:dyDescent="0.3">
      <c r="A60" s="877"/>
      <c r="B60" s="305" t="s">
        <v>398</v>
      </c>
      <c r="C60" s="405"/>
      <c r="D60" s="408"/>
      <c r="E60" s="405"/>
      <c r="F60" s="409"/>
      <c r="G60" s="405"/>
      <c r="H60" s="409"/>
      <c r="I60" s="405"/>
      <c r="J60" s="409"/>
      <c r="K60" s="405"/>
      <c r="L60" s="409"/>
      <c r="M60" s="405"/>
      <c r="N60" s="230"/>
      <c r="O60" s="149"/>
      <c r="P60" s="227"/>
      <c r="Q60" s="230"/>
      <c r="R60" s="149"/>
      <c r="S60" s="227"/>
      <c r="T60" s="230"/>
      <c r="U60" s="149"/>
      <c r="V60" s="227"/>
      <c r="W60" s="230"/>
      <c r="X60" s="149"/>
      <c r="Y60" s="227"/>
      <c r="Z60" s="230"/>
      <c r="AA60" s="149"/>
      <c r="AB60" s="227"/>
      <c r="AC60" s="230"/>
      <c r="AD60" s="149"/>
      <c r="AE60" s="289"/>
      <c r="AF60" s="230"/>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4"/>
      <c r="BC60" s="154"/>
      <c r="BD60" s="154"/>
      <c r="BE60" s="154"/>
      <c r="BF60" s="154"/>
      <c r="BG60" s="154"/>
      <c r="BH60" s="154"/>
      <c r="BI60" s="154"/>
      <c r="BJ60" s="154"/>
    </row>
    <row r="61" spans="1:62" s="68" customFormat="1" ht="16.8" x14ac:dyDescent="0.3">
      <c r="A61" s="877"/>
      <c r="B61" s="305" t="s">
        <v>399</v>
      </c>
      <c r="C61" s="405"/>
      <c r="D61" s="408"/>
      <c r="E61" s="405"/>
      <c r="F61" s="409"/>
      <c r="G61" s="405"/>
      <c r="H61" s="409"/>
      <c r="I61" s="405"/>
      <c r="J61" s="409"/>
      <c r="K61" s="405"/>
      <c r="L61" s="409"/>
      <c r="M61" s="405"/>
      <c r="N61" s="230"/>
      <c r="O61" s="149"/>
      <c r="P61" s="227"/>
      <c r="Q61" s="230"/>
      <c r="R61" s="149"/>
      <c r="S61" s="227"/>
      <c r="T61" s="230"/>
      <c r="U61" s="149"/>
      <c r="V61" s="227"/>
      <c r="W61" s="230"/>
      <c r="X61" s="149"/>
      <c r="Y61" s="227"/>
      <c r="Z61" s="230"/>
      <c r="AA61" s="149"/>
      <c r="AB61" s="227"/>
      <c r="AC61" s="230"/>
      <c r="AD61" s="149"/>
      <c r="AE61" s="289"/>
      <c r="AF61" s="230"/>
      <c r="AG61" s="154"/>
      <c r="AH61" s="154"/>
      <c r="AI61" s="154"/>
      <c r="AJ61" s="154"/>
      <c r="AK61" s="154"/>
      <c r="AL61" s="154"/>
      <c r="AM61" s="154"/>
      <c r="AN61" s="154"/>
      <c r="AO61" s="154"/>
      <c r="AP61" s="154"/>
      <c r="AQ61" s="154"/>
      <c r="AR61" s="154"/>
      <c r="AS61" s="154"/>
      <c r="AT61" s="154"/>
      <c r="AU61" s="154"/>
      <c r="AV61" s="154"/>
      <c r="AW61" s="154"/>
      <c r="AX61" s="154"/>
      <c r="AY61" s="154"/>
      <c r="AZ61" s="154"/>
      <c r="BA61" s="154"/>
      <c r="BB61" s="154"/>
      <c r="BC61" s="154"/>
      <c r="BD61" s="154"/>
      <c r="BE61" s="154"/>
      <c r="BF61" s="154"/>
      <c r="BG61" s="154"/>
      <c r="BH61" s="154"/>
      <c r="BI61" s="154"/>
      <c r="BJ61" s="154"/>
    </row>
    <row r="62" spans="1:62" s="68" customFormat="1" ht="16.8" x14ac:dyDescent="0.3">
      <c r="A62" s="877"/>
      <c r="B62" s="305" t="s">
        <v>400</v>
      </c>
      <c r="C62" s="405"/>
      <c r="D62" s="408"/>
      <c r="E62" s="405"/>
      <c r="F62" s="409"/>
      <c r="G62" s="405"/>
      <c r="H62" s="409"/>
      <c r="I62" s="405"/>
      <c r="J62" s="409"/>
      <c r="K62" s="405"/>
      <c r="L62" s="409"/>
      <c r="M62" s="405"/>
      <c r="N62" s="230"/>
      <c r="O62" s="149"/>
      <c r="P62" s="227"/>
      <c r="Q62" s="230"/>
      <c r="R62" s="149"/>
      <c r="S62" s="227"/>
      <c r="T62" s="230"/>
      <c r="U62" s="149"/>
      <c r="V62" s="227"/>
      <c r="W62" s="230"/>
      <c r="X62" s="149"/>
      <c r="Y62" s="227"/>
      <c r="Z62" s="230"/>
      <c r="AA62" s="149"/>
      <c r="AB62" s="227"/>
      <c r="AC62" s="230"/>
      <c r="AD62" s="149"/>
      <c r="AE62" s="289"/>
      <c r="AF62" s="230"/>
      <c r="AG62" s="154"/>
      <c r="AH62" s="154"/>
      <c r="AI62" s="154"/>
      <c r="AJ62" s="154"/>
      <c r="AK62" s="154"/>
      <c r="AL62" s="154"/>
      <c r="AM62" s="154"/>
      <c r="AN62" s="154"/>
      <c r="AO62" s="154"/>
      <c r="AP62" s="154"/>
      <c r="AQ62" s="154"/>
      <c r="AR62" s="154"/>
      <c r="AS62" s="154"/>
      <c r="AT62" s="154"/>
      <c r="AU62" s="154"/>
      <c r="AV62" s="154"/>
      <c r="AW62" s="154"/>
      <c r="AX62" s="154"/>
      <c r="AY62" s="154"/>
      <c r="AZ62" s="154"/>
      <c r="BA62" s="154"/>
      <c r="BB62" s="154"/>
      <c r="BC62" s="154"/>
      <c r="BD62" s="154"/>
      <c r="BE62" s="154"/>
      <c r="BF62" s="154"/>
      <c r="BG62" s="154"/>
      <c r="BH62" s="154"/>
      <c r="BI62" s="154"/>
      <c r="BJ62" s="154"/>
    </row>
    <row r="63" spans="1:62" s="68" customFormat="1" ht="16.8" x14ac:dyDescent="0.3">
      <c r="A63" s="877"/>
      <c r="B63" s="305" t="s">
        <v>401</v>
      </c>
      <c r="C63" s="405"/>
      <c r="D63" s="408"/>
      <c r="E63" s="405"/>
      <c r="F63" s="409"/>
      <c r="G63" s="405"/>
      <c r="H63" s="409"/>
      <c r="I63" s="405"/>
      <c r="J63" s="409"/>
      <c r="K63" s="405"/>
      <c r="L63" s="409"/>
      <c r="M63" s="405"/>
      <c r="N63" s="230"/>
      <c r="O63" s="149"/>
      <c r="P63" s="227"/>
      <c r="Q63" s="230"/>
      <c r="R63" s="149"/>
      <c r="S63" s="227"/>
      <c r="T63" s="230"/>
      <c r="U63" s="149"/>
      <c r="V63" s="227"/>
      <c r="W63" s="230"/>
      <c r="X63" s="149"/>
      <c r="Y63" s="227"/>
      <c r="Z63" s="230"/>
      <c r="AA63" s="149"/>
      <c r="AB63" s="227"/>
      <c r="AC63" s="230"/>
      <c r="AD63" s="149"/>
      <c r="AE63" s="289"/>
      <c r="AF63" s="230"/>
      <c r="AG63" s="154"/>
      <c r="AH63" s="154"/>
      <c r="AI63" s="154"/>
      <c r="AJ63" s="154"/>
      <c r="AK63" s="154"/>
      <c r="AL63" s="154"/>
      <c r="AM63" s="154"/>
      <c r="AN63" s="154"/>
      <c r="AO63" s="154"/>
      <c r="AP63" s="154"/>
      <c r="AQ63" s="154"/>
      <c r="AR63" s="154"/>
      <c r="AS63" s="154"/>
      <c r="AT63" s="154"/>
      <c r="AU63" s="154"/>
      <c r="AV63" s="154"/>
      <c r="AW63" s="154"/>
      <c r="AX63" s="154"/>
      <c r="AY63" s="154"/>
      <c r="AZ63" s="154"/>
      <c r="BA63" s="154"/>
      <c r="BB63" s="154"/>
      <c r="BC63" s="154"/>
      <c r="BD63" s="154"/>
      <c r="BE63" s="154"/>
      <c r="BF63" s="154"/>
      <c r="BG63" s="154"/>
      <c r="BH63" s="154"/>
      <c r="BI63" s="154"/>
      <c r="BJ63" s="154"/>
    </row>
    <row r="64" spans="1:62" s="68" customFormat="1" ht="16.8" x14ac:dyDescent="0.3">
      <c r="A64" s="877"/>
      <c r="B64" s="305" t="s">
        <v>402</v>
      </c>
      <c r="C64" s="405"/>
      <c r="D64" s="408"/>
      <c r="E64" s="405"/>
      <c r="F64" s="409"/>
      <c r="G64" s="405"/>
      <c r="H64" s="409"/>
      <c r="I64" s="405"/>
      <c r="J64" s="409"/>
      <c r="K64" s="405"/>
      <c r="L64" s="409"/>
      <c r="M64" s="405"/>
      <c r="N64" s="230"/>
      <c r="O64" s="149"/>
      <c r="P64" s="227"/>
      <c r="Q64" s="230"/>
      <c r="R64" s="149"/>
      <c r="S64" s="227"/>
      <c r="T64" s="230"/>
      <c r="U64" s="149"/>
      <c r="V64" s="227"/>
      <c r="W64" s="230"/>
      <c r="X64" s="149"/>
      <c r="Y64" s="227"/>
      <c r="Z64" s="230"/>
      <c r="AA64" s="149"/>
      <c r="AB64" s="227"/>
      <c r="AC64" s="230"/>
      <c r="AD64" s="149"/>
      <c r="AE64" s="289"/>
      <c r="AF64" s="230"/>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c r="BD64" s="154"/>
      <c r="BE64" s="154"/>
      <c r="BF64" s="154"/>
      <c r="BG64" s="154"/>
      <c r="BH64" s="154"/>
      <c r="BI64" s="154"/>
      <c r="BJ64" s="154"/>
    </row>
    <row r="65" spans="1:62" s="68" customFormat="1" ht="16.8" x14ac:dyDescent="0.3">
      <c r="A65" s="877"/>
      <c r="B65" s="305" t="s">
        <v>403</v>
      </c>
      <c r="C65" s="405"/>
      <c r="D65" s="408"/>
      <c r="E65" s="405"/>
      <c r="F65" s="409"/>
      <c r="G65" s="405"/>
      <c r="H65" s="409"/>
      <c r="I65" s="405"/>
      <c r="J65" s="409"/>
      <c r="K65" s="405"/>
      <c r="L65" s="409"/>
      <c r="M65" s="405"/>
      <c r="N65" s="230"/>
      <c r="O65" s="149"/>
      <c r="P65" s="227"/>
      <c r="Q65" s="230"/>
      <c r="R65" s="149"/>
      <c r="S65" s="227"/>
      <c r="T65" s="230"/>
      <c r="U65" s="149"/>
      <c r="V65" s="227"/>
      <c r="W65" s="230"/>
      <c r="X65" s="149"/>
      <c r="Y65" s="227"/>
      <c r="Z65" s="230"/>
      <c r="AA65" s="149"/>
      <c r="AB65" s="227"/>
      <c r="AC65" s="230"/>
      <c r="AD65" s="149"/>
      <c r="AE65" s="289"/>
      <c r="AF65" s="230"/>
      <c r="AG65" s="154"/>
      <c r="AH65" s="154"/>
      <c r="AI65" s="154"/>
      <c r="AJ65" s="154"/>
      <c r="AK65" s="154"/>
      <c r="AL65" s="154"/>
      <c r="AM65" s="154"/>
      <c r="AN65" s="154"/>
      <c r="AO65" s="154"/>
      <c r="AP65" s="154"/>
      <c r="AQ65" s="154"/>
      <c r="AR65" s="154"/>
      <c r="AS65" s="154"/>
      <c r="AT65" s="154"/>
      <c r="AU65" s="154"/>
      <c r="AV65" s="154"/>
      <c r="AW65" s="154"/>
      <c r="AX65" s="154"/>
      <c r="AY65" s="154"/>
      <c r="AZ65" s="154"/>
      <c r="BA65" s="154"/>
      <c r="BB65" s="154"/>
      <c r="BC65" s="154"/>
      <c r="BD65" s="154"/>
      <c r="BE65" s="154"/>
      <c r="BF65" s="154"/>
      <c r="BG65" s="154"/>
      <c r="BH65" s="154"/>
      <c r="BI65" s="154"/>
      <c r="BJ65" s="154"/>
    </row>
    <row r="66" spans="1:62" s="68" customFormat="1" ht="16.8" x14ac:dyDescent="0.3">
      <c r="A66" s="877"/>
      <c r="B66" s="305" t="s">
        <v>404</v>
      </c>
      <c r="C66" s="405"/>
      <c r="D66" s="408"/>
      <c r="E66" s="405"/>
      <c r="F66" s="409"/>
      <c r="G66" s="405"/>
      <c r="H66" s="409"/>
      <c r="I66" s="405"/>
      <c r="J66" s="409"/>
      <c r="K66" s="405"/>
      <c r="L66" s="409"/>
      <c r="M66" s="405"/>
      <c r="N66" s="230"/>
      <c r="O66" s="149"/>
      <c r="P66" s="227"/>
      <c r="Q66" s="230"/>
      <c r="R66" s="149"/>
      <c r="S66" s="227"/>
      <c r="T66" s="230"/>
      <c r="U66" s="149"/>
      <c r="V66" s="227"/>
      <c r="W66" s="230"/>
      <c r="X66" s="149"/>
      <c r="Y66" s="227"/>
      <c r="Z66" s="230"/>
      <c r="AA66" s="149"/>
      <c r="AB66" s="227"/>
      <c r="AC66" s="230"/>
      <c r="AD66" s="149"/>
      <c r="AE66" s="289"/>
      <c r="AF66" s="230"/>
      <c r="AG66" s="154"/>
      <c r="AH66" s="154"/>
      <c r="AI66" s="154"/>
      <c r="AJ66" s="154"/>
      <c r="AK66" s="154"/>
      <c r="AL66" s="154"/>
      <c r="AM66" s="154"/>
      <c r="AN66" s="154"/>
      <c r="AO66" s="154"/>
      <c r="AP66" s="154"/>
      <c r="AQ66" s="154"/>
      <c r="AR66" s="154"/>
      <c r="AS66" s="154"/>
      <c r="AT66" s="154"/>
      <c r="AU66" s="154"/>
      <c r="AV66" s="154"/>
      <c r="AW66" s="154"/>
      <c r="AX66" s="154"/>
      <c r="AY66" s="154"/>
      <c r="AZ66" s="154"/>
      <c r="BA66" s="154"/>
      <c r="BB66" s="154"/>
      <c r="BC66" s="154"/>
      <c r="BD66" s="154"/>
      <c r="BE66" s="154"/>
      <c r="BF66" s="154"/>
      <c r="BG66" s="154"/>
      <c r="BH66" s="154"/>
      <c r="BI66" s="154"/>
      <c r="BJ66" s="154"/>
    </row>
    <row r="67" spans="1:62" s="68" customFormat="1" ht="16.8" x14ac:dyDescent="0.3">
      <c r="A67" s="877"/>
      <c r="B67" s="306" t="s">
        <v>405</v>
      </c>
      <c r="C67" s="411"/>
      <c r="D67" s="414"/>
      <c r="E67" s="411"/>
      <c r="F67" s="410"/>
      <c r="G67" s="411"/>
      <c r="H67" s="410"/>
      <c r="I67" s="411"/>
      <c r="J67" s="410"/>
      <c r="K67" s="411"/>
      <c r="L67" s="410"/>
      <c r="M67" s="411"/>
      <c r="N67" s="300"/>
      <c r="O67" s="296"/>
      <c r="P67" s="297"/>
      <c r="Q67" s="300"/>
      <c r="R67" s="296"/>
      <c r="S67" s="297"/>
      <c r="T67" s="300"/>
      <c r="U67" s="296"/>
      <c r="V67" s="297"/>
      <c r="W67" s="300"/>
      <c r="X67" s="296"/>
      <c r="Y67" s="297"/>
      <c r="Z67" s="300"/>
      <c r="AA67" s="296"/>
      <c r="AB67" s="297"/>
      <c r="AC67" s="300"/>
      <c r="AD67" s="296"/>
      <c r="AE67" s="297"/>
      <c r="AF67" s="300"/>
      <c r="AG67" s="154"/>
      <c r="AH67" s="154"/>
      <c r="AI67" s="154"/>
      <c r="AJ67" s="154"/>
      <c r="AK67" s="154"/>
      <c r="AL67" s="154"/>
      <c r="AM67" s="154"/>
      <c r="AN67" s="154"/>
      <c r="AO67" s="154"/>
      <c r="AP67" s="154"/>
      <c r="AQ67" s="154"/>
      <c r="AR67" s="154"/>
      <c r="AS67" s="154"/>
      <c r="AT67" s="154"/>
      <c r="AU67" s="154"/>
      <c r="AV67" s="154"/>
      <c r="AW67" s="154"/>
      <c r="AX67" s="154"/>
      <c r="AY67" s="154"/>
      <c r="AZ67" s="154"/>
      <c r="BA67" s="154"/>
      <c r="BB67" s="154"/>
      <c r="BC67" s="154"/>
      <c r="BD67" s="154"/>
      <c r="BE67" s="154"/>
      <c r="BF67" s="154"/>
      <c r="BG67" s="154"/>
      <c r="BH67" s="154"/>
      <c r="BI67" s="154"/>
      <c r="BJ67" s="154"/>
    </row>
    <row r="68" spans="1:62" s="68" customFormat="1" ht="17.399999999999999" thickBot="1" x14ac:dyDescent="0.35">
      <c r="A68" s="682"/>
      <c r="B68" s="290" t="s">
        <v>93</v>
      </c>
      <c r="C68" s="416">
        <f>SUM(C48:C67)</f>
        <v>0</v>
      </c>
      <c r="D68" s="301"/>
      <c r="E68" s="416">
        <f>SUM(E48:E67)</f>
        <v>0</v>
      </c>
      <c r="F68" s="301"/>
      <c r="G68" s="416">
        <f>SUM(G48:G67)</f>
        <v>0</v>
      </c>
      <c r="H68" s="301"/>
      <c r="I68" s="416">
        <f>SUM(I48:I67)</f>
        <v>0</v>
      </c>
      <c r="J68" s="301"/>
      <c r="K68" s="416">
        <f>SUM(K48:K67)</f>
        <v>0</v>
      </c>
      <c r="L68" s="303"/>
      <c r="M68" s="416">
        <f>SUM(M48:M67)</f>
        <v>0</v>
      </c>
      <c r="N68" s="303"/>
      <c r="O68" s="302"/>
      <c r="P68" s="200"/>
      <c r="Q68" s="301"/>
      <c r="R68" s="199"/>
      <c r="S68" s="200"/>
      <c r="T68" s="301"/>
      <c r="U68" s="199"/>
      <c r="V68" s="200"/>
      <c r="W68" s="301"/>
      <c r="X68" s="199"/>
      <c r="Y68" s="200"/>
      <c r="Z68" s="301"/>
      <c r="AA68" s="199"/>
      <c r="AB68" s="200"/>
      <c r="AC68" s="301"/>
      <c r="AD68" s="199"/>
      <c r="AE68" s="200"/>
      <c r="AF68" s="301"/>
      <c r="AG68" s="154"/>
      <c r="AH68" s="154"/>
      <c r="AI68" s="154"/>
      <c r="AJ68" s="154"/>
      <c r="AK68" s="154"/>
      <c r="AL68" s="154"/>
      <c r="AM68" s="154"/>
      <c r="AN68" s="154"/>
      <c r="AO68" s="154"/>
      <c r="AP68" s="154"/>
      <c r="AQ68" s="154"/>
      <c r="AR68" s="154"/>
      <c r="AS68" s="154"/>
      <c r="AT68" s="154"/>
      <c r="AU68" s="154"/>
      <c r="AV68" s="154"/>
      <c r="AW68" s="154"/>
      <c r="AX68" s="154"/>
      <c r="AY68" s="154"/>
      <c r="AZ68" s="154"/>
      <c r="BA68" s="154"/>
      <c r="BB68" s="154"/>
      <c r="BC68" s="154"/>
      <c r="BD68" s="154"/>
      <c r="BE68" s="154"/>
      <c r="BF68" s="154"/>
      <c r="BG68" s="154"/>
      <c r="BH68" s="154"/>
      <c r="BI68" s="154"/>
      <c r="BJ68" s="154"/>
    </row>
    <row r="69" spans="1:62" x14ac:dyDescent="0.3">
      <c r="D69" s="402"/>
      <c r="E69" s="402"/>
      <c r="G69" s="402"/>
      <c r="I69" s="402"/>
      <c r="K69" s="402"/>
      <c r="M69" s="402"/>
    </row>
    <row r="70" spans="1:62" ht="14.4" thickBot="1" x14ac:dyDescent="0.35"/>
    <row r="71" spans="1:62" s="68" customFormat="1" ht="50.25" customHeight="1" thickBot="1" x14ac:dyDescent="0.35">
      <c r="A71" s="662" t="s">
        <v>381</v>
      </c>
      <c r="B71" s="663"/>
      <c r="C71" s="889" t="s">
        <v>407</v>
      </c>
      <c r="D71" s="889"/>
      <c r="E71" s="889"/>
      <c r="F71" s="889"/>
      <c r="G71" s="889"/>
      <c r="H71" s="889"/>
      <c r="I71" s="889"/>
      <c r="J71" s="889"/>
      <c r="K71" s="889"/>
      <c r="L71" s="889"/>
      <c r="M71" s="889"/>
      <c r="N71" s="889"/>
      <c r="O71" s="889"/>
      <c r="P71" s="889"/>
      <c r="Q71" s="889"/>
      <c r="R71" s="889"/>
      <c r="S71" s="889"/>
      <c r="T71" s="889"/>
      <c r="U71" s="889"/>
      <c r="V71" s="889"/>
      <c r="W71" s="889"/>
      <c r="X71" s="889"/>
      <c r="Y71" s="889"/>
      <c r="Z71" s="889"/>
      <c r="AA71" s="889"/>
      <c r="AB71" s="889"/>
      <c r="AC71" s="889"/>
      <c r="AD71" s="889"/>
      <c r="AE71" s="889"/>
      <c r="AF71" s="890"/>
      <c r="AG71" s="154"/>
      <c r="AH71" s="154"/>
      <c r="AI71" s="154"/>
      <c r="AJ71" s="154"/>
      <c r="AK71" s="154"/>
      <c r="AL71" s="154"/>
      <c r="AM71" s="154"/>
      <c r="AN71" s="154"/>
      <c r="AO71" s="154"/>
      <c r="AP71" s="154"/>
      <c r="AQ71" s="154"/>
      <c r="AR71" s="154"/>
      <c r="AS71" s="154"/>
      <c r="AT71" s="154"/>
      <c r="AU71" s="154"/>
      <c r="AV71" s="154"/>
      <c r="AW71" s="154"/>
      <c r="AX71" s="154"/>
      <c r="AY71" s="154"/>
      <c r="AZ71" s="154"/>
      <c r="BA71" s="154"/>
      <c r="BB71" s="154"/>
      <c r="BC71" s="154"/>
      <c r="BD71" s="154"/>
      <c r="BE71" s="154"/>
      <c r="BF71" s="154"/>
      <c r="BG71" s="154"/>
      <c r="BH71" s="154"/>
      <c r="BI71" s="154"/>
      <c r="BJ71" s="154"/>
    </row>
    <row r="72" spans="1:62" s="98" customFormat="1" ht="21.75" customHeight="1" thickBot="1" x14ac:dyDescent="0.35">
      <c r="A72" s="681" t="s">
        <v>382</v>
      </c>
      <c r="B72" s="894" t="s">
        <v>383</v>
      </c>
      <c r="C72" s="483" t="s">
        <v>99</v>
      </c>
      <c r="D72" s="888"/>
      <c r="E72" s="888"/>
      <c r="F72" s="888"/>
      <c r="G72" s="888"/>
      <c r="H72" s="888"/>
      <c r="I72" s="888"/>
      <c r="J72" s="888"/>
      <c r="K72" s="888"/>
      <c r="L72" s="888"/>
      <c r="M72" s="888"/>
      <c r="N72" s="484"/>
      <c r="O72" s="891" t="s">
        <v>236</v>
      </c>
      <c r="P72" s="892"/>
      <c r="Q72" s="892"/>
      <c r="R72" s="892"/>
      <c r="S72" s="892"/>
      <c r="T72" s="892"/>
      <c r="U72" s="892"/>
      <c r="V72" s="892"/>
      <c r="W72" s="892"/>
      <c r="X72" s="892"/>
      <c r="Y72" s="892"/>
      <c r="Z72" s="892"/>
      <c r="AA72" s="892"/>
      <c r="AB72" s="892"/>
      <c r="AC72" s="892"/>
      <c r="AD72" s="892"/>
      <c r="AE72" s="892"/>
      <c r="AF72" s="893"/>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row>
    <row r="73" spans="1:62" s="98" customFormat="1" ht="21.75" customHeight="1" thickBot="1" x14ac:dyDescent="0.35">
      <c r="A73" s="877"/>
      <c r="B73" s="894"/>
      <c r="C73" s="895" t="s">
        <v>234</v>
      </c>
      <c r="D73" s="896"/>
      <c r="E73" s="895" t="s">
        <v>241</v>
      </c>
      <c r="F73" s="896"/>
      <c r="G73" s="895" t="s">
        <v>242</v>
      </c>
      <c r="H73" s="896"/>
      <c r="I73" s="895" t="s">
        <v>243</v>
      </c>
      <c r="J73" s="896"/>
      <c r="K73" s="895" t="s">
        <v>244</v>
      </c>
      <c r="L73" s="896"/>
      <c r="M73" s="895" t="s">
        <v>245</v>
      </c>
      <c r="N73" s="896"/>
      <c r="O73" s="891" t="s">
        <v>234</v>
      </c>
      <c r="P73" s="892"/>
      <c r="Q73" s="893"/>
      <c r="R73" s="897" t="s">
        <v>241</v>
      </c>
      <c r="S73" s="898"/>
      <c r="T73" s="899"/>
      <c r="U73" s="897" t="s">
        <v>242</v>
      </c>
      <c r="V73" s="898"/>
      <c r="W73" s="899"/>
      <c r="X73" s="897" t="s">
        <v>243</v>
      </c>
      <c r="Y73" s="898"/>
      <c r="Z73" s="899"/>
      <c r="AA73" s="897" t="s">
        <v>244</v>
      </c>
      <c r="AB73" s="898"/>
      <c r="AC73" s="899"/>
      <c r="AD73" s="897" t="s">
        <v>245</v>
      </c>
      <c r="AE73" s="898"/>
      <c r="AF73" s="899"/>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row>
    <row r="74" spans="1:62" s="98" customFormat="1" ht="28.5" customHeight="1" thickBot="1" x14ac:dyDescent="0.35">
      <c r="A74" s="877"/>
      <c r="B74" s="894"/>
      <c r="C74" s="216" t="s">
        <v>100</v>
      </c>
      <c r="D74" s="216" t="s">
        <v>384</v>
      </c>
      <c r="E74" s="216" t="s">
        <v>100</v>
      </c>
      <c r="F74" s="216" t="s">
        <v>384</v>
      </c>
      <c r="G74" s="216" t="s">
        <v>100</v>
      </c>
      <c r="H74" s="216" t="s">
        <v>384</v>
      </c>
      <c r="I74" s="216" t="s">
        <v>100</v>
      </c>
      <c r="J74" s="216" t="s">
        <v>384</v>
      </c>
      <c r="K74" s="216" t="s">
        <v>100</v>
      </c>
      <c r="L74" s="216" t="s">
        <v>384</v>
      </c>
      <c r="M74" s="216" t="s">
        <v>100</v>
      </c>
      <c r="N74" s="216" t="s">
        <v>384</v>
      </c>
      <c r="O74" s="217" t="s">
        <v>100</v>
      </c>
      <c r="P74" s="217" t="s">
        <v>385</v>
      </c>
      <c r="Q74" s="217" t="s">
        <v>223</v>
      </c>
      <c r="R74" s="217" t="s">
        <v>100</v>
      </c>
      <c r="S74" s="217" t="s">
        <v>385</v>
      </c>
      <c r="T74" s="217" t="s">
        <v>223</v>
      </c>
      <c r="U74" s="217" t="s">
        <v>100</v>
      </c>
      <c r="V74" s="217" t="s">
        <v>385</v>
      </c>
      <c r="W74" s="217" t="s">
        <v>223</v>
      </c>
      <c r="X74" s="217" t="s">
        <v>100</v>
      </c>
      <c r="Y74" s="217" t="s">
        <v>385</v>
      </c>
      <c r="Z74" s="217" t="s">
        <v>223</v>
      </c>
      <c r="AA74" s="217" t="s">
        <v>100</v>
      </c>
      <c r="AB74" s="217" t="s">
        <v>385</v>
      </c>
      <c r="AC74" s="217" t="s">
        <v>223</v>
      </c>
      <c r="AD74" s="217" t="s">
        <v>100</v>
      </c>
      <c r="AE74" s="217" t="s">
        <v>385</v>
      </c>
      <c r="AF74" s="217" t="s">
        <v>223</v>
      </c>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row>
    <row r="75" spans="1:62" s="98" customFormat="1" ht="15.75" customHeight="1" x14ac:dyDescent="0.3">
      <c r="A75" s="877"/>
      <c r="B75" s="151" t="s">
        <v>386</v>
      </c>
      <c r="C75" s="229"/>
      <c r="D75" s="227"/>
      <c r="E75" s="229"/>
      <c r="F75" s="227"/>
      <c r="G75" s="229"/>
      <c r="H75" s="227"/>
      <c r="I75" s="229"/>
      <c r="J75" s="227"/>
      <c r="K75" s="229"/>
      <c r="L75" s="227"/>
      <c r="M75" s="229"/>
      <c r="N75" s="227"/>
      <c r="O75" s="229"/>
      <c r="P75" s="227"/>
      <c r="Q75" s="227"/>
      <c r="R75" s="229"/>
      <c r="S75" s="227"/>
      <c r="T75" s="227"/>
      <c r="U75" s="229"/>
      <c r="V75" s="227"/>
      <c r="W75" s="227"/>
      <c r="X75" s="229"/>
      <c r="Y75" s="227"/>
      <c r="Z75" s="227"/>
      <c r="AA75" s="229"/>
      <c r="AB75" s="227"/>
      <c r="AC75" s="227"/>
      <c r="AD75" s="229"/>
      <c r="AE75" s="289"/>
      <c r="AF75" s="230"/>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row>
    <row r="76" spans="1:62" s="98" customFormat="1" ht="15.75" customHeight="1" x14ac:dyDescent="0.3">
      <c r="A76" s="877"/>
      <c r="B76" s="152" t="s">
        <v>387</v>
      </c>
      <c r="C76" s="149"/>
      <c r="D76" s="227"/>
      <c r="E76" s="149"/>
      <c r="F76" s="227"/>
      <c r="G76" s="149"/>
      <c r="H76" s="227"/>
      <c r="I76" s="149"/>
      <c r="J76" s="227"/>
      <c r="K76" s="149"/>
      <c r="L76" s="227"/>
      <c r="M76" s="149"/>
      <c r="N76" s="227"/>
      <c r="O76" s="149"/>
      <c r="P76" s="227"/>
      <c r="Q76" s="227"/>
      <c r="R76" s="149"/>
      <c r="S76" s="227"/>
      <c r="T76" s="227"/>
      <c r="U76" s="149"/>
      <c r="V76" s="227"/>
      <c r="W76" s="227"/>
      <c r="X76" s="149"/>
      <c r="Y76" s="227"/>
      <c r="Z76" s="227"/>
      <c r="AA76" s="149"/>
      <c r="AB76" s="227"/>
      <c r="AC76" s="227"/>
      <c r="AD76" s="149"/>
      <c r="AE76" s="289"/>
      <c r="AF76" s="230"/>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row>
    <row r="77" spans="1:62" s="98" customFormat="1" ht="15.75" customHeight="1" x14ac:dyDescent="0.3">
      <c r="A77" s="877"/>
      <c r="B77" s="152" t="s">
        <v>388</v>
      </c>
      <c r="C77" s="149"/>
      <c r="D77" s="227"/>
      <c r="E77" s="149"/>
      <c r="F77" s="227"/>
      <c r="G77" s="149"/>
      <c r="H77" s="227"/>
      <c r="I77" s="149"/>
      <c r="J77" s="227"/>
      <c r="K77" s="149"/>
      <c r="L77" s="227"/>
      <c r="M77" s="149"/>
      <c r="N77" s="227"/>
      <c r="O77" s="149"/>
      <c r="P77" s="227"/>
      <c r="Q77" s="227"/>
      <c r="R77" s="149"/>
      <c r="S77" s="227"/>
      <c r="T77" s="227"/>
      <c r="U77" s="149"/>
      <c r="V77" s="227"/>
      <c r="W77" s="227"/>
      <c r="X77" s="149"/>
      <c r="Y77" s="227"/>
      <c r="Z77" s="227"/>
      <c r="AA77" s="149"/>
      <c r="AB77" s="227"/>
      <c r="AC77" s="227"/>
      <c r="AD77" s="149"/>
      <c r="AE77" s="289"/>
      <c r="AF77" s="230"/>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row>
    <row r="78" spans="1:62" s="98" customFormat="1" ht="15.75" customHeight="1" x14ac:dyDescent="0.3">
      <c r="A78" s="877"/>
      <c r="B78" s="152" t="s">
        <v>389</v>
      </c>
      <c r="C78" s="149"/>
      <c r="D78" s="227"/>
      <c r="E78" s="149"/>
      <c r="F78" s="227"/>
      <c r="G78" s="149"/>
      <c r="H78" s="227"/>
      <c r="I78" s="149"/>
      <c r="J78" s="227"/>
      <c r="K78" s="149"/>
      <c r="L78" s="227"/>
      <c r="M78" s="149"/>
      <c r="N78" s="227"/>
      <c r="O78" s="149"/>
      <c r="P78" s="227"/>
      <c r="Q78" s="227"/>
      <c r="R78" s="149"/>
      <c r="S78" s="227"/>
      <c r="T78" s="227"/>
      <c r="U78" s="149"/>
      <c r="V78" s="227"/>
      <c r="W78" s="227"/>
      <c r="X78" s="149"/>
      <c r="Y78" s="227"/>
      <c r="Z78" s="227"/>
      <c r="AA78" s="149"/>
      <c r="AB78" s="227"/>
      <c r="AC78" s="227"/>
      <c r="AD78" s="149"/>
      <c r="AE78" s="289"/>
      <c r="AF78" s="230"/>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row>
    <row r="79" spans="1:62" s="98" customFormat="1" ht="15.75" customHeight="1" x14ac:dyDescent="0.3">
      <c r="A79" s="877"/>
      <c r="B79" s="152" t="s">
        <v>390</v>
      </c>
      <c r="C79" s="149"/>
      <c r="D79" s="227"/>
      <c r="E79" s="149"/>
      <c r="F79" s="227"/>
      <c r="G79" s="149"/>
      <c r="H79" s="227"/>
      <c r="I79" s="149"/>
      <c r="J79" s="227"/>
      <c r="K79" s="149"/>
      <c r="L79" s="227"/>
      <c r="M79" s="149"/>
      <c r="N79" s="227"/>
      <c r="O79" s="149"/>
      <c r="P79" s="227"/>
      <c r="Q79" s="227"/>
      <c r="R79" s="149"/>
      <c r="S79" s="227"/>
      <c r="T79" s="227"/>
      <c r="U79" s="149"/>
      <c r="V79" s="227"/>
      <c r="W79" s="227"/>
      <c r="X79" s="149"/>
      <c r="Y79" s="227"/>
      <c r="Z79" s="227"/>
      <c r="AA79" s="149"/>
      <c r="AB79" s="227"/>
      <c r="AC79" s="227"/>
      <c r="AD79" s="149"/>
      <c r="AE79" s="289"/>
      <c r="AF79" s="230"/>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row>
    <row r="80" spans="1:62" s="98" customFormat="1" ht="15.75" customHeight="1" x14ac:dyDescent="0.3">
      <c r="A80" s="877"/>
      <c r="B80" s="152" t="s">
        <v>391</v>
      </c>
      <c r="C80" s="149"/>
      <c r="D80" s="227"/>
      <c r="E80" s="149"/>
      <c r="F80" s="227"/>
      <c r="G80" s="149"/>
      <c r="H80" s="227"/>
      <c r="I80" s="149"/>
      <c r="J80" s="227"/>
      <c r="K80" s="149"/>
      <c r="L80" s="227"/>
      <c r="M80" s="149"/>
      <c r="N80" s="227"/>
      <c r="O80" s="149"/>
      <c r="P80" s="227"/>
      <c r="Q80" s="227"/>
      <c r="R80" s="149"/>
      <c r="S80" s="227"/>
      <c r="T80" s="227"/>
      <c r="U80" s="149"/>
      <c r="V80" s="227"/>
      <c r="W80" s="227"/>
      <c r="X80" s="149"/>
      <c r="Y80" s="227"/>
      <c r="Z80" s="227"/>
      <c r="AA80" s="149"/>
      <c r="AB80" s="227"/>
      <c r="AC80" s="227"/>
      <c r="AD80" s="149"/>
      <c r="AE80" s="289"/>
      <c r="AF80" s="230"/>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row>
    <row r="81" spans="1:62" s="98" customFormat="1" ht="15.75" customHeight="1" x14ac:dyDescent="0.3">
      <c r="A81" s="877"/>
      <c r="B81" s="152" t="s">
        <v>392</v>
      </c>
      <c r="C81" s="149"/>
      <c r="D81" s="227"/>
      <c r="E81" s="149"/>
      <c r="F81" s="227"/>
      <c r="G81" s="149"/>
      <c r="H81" s="227"/>
      <c r="I81" s="149"/>
      <c r="J81" s="227"/>
      <c r="K81" s="149"/>
      <c r="L81" s="227"/>
      <c r="M81" s="149"/>
      <c r="N81" s="227"/>
      <c r="O81" s="149"/>
      <c r="P81" s="227"/>
      <c r="Q81" s="227"/>
      <c r="R81" s="149"/>
      <c r="S81" s="227"/>
      <c r="T81" s="227"/>
      <c r="U81" s="149"/>
      <c r="V81" s="227"/>
      <c r="W81" s="227"/>
      <c r="X81" s="149"/>
      <c r="Y81" s="227"/>
      <c r="Z81" s="227"/>
      <c r="AA81" s="149"/>
      <c r="AB81" s="227"/>
      <c r="AC81" s="227"/>
      <c r="AD81" s="149"/>
      <c r="AE81" s="289"/>
      <c r="AF81" s="230"/>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row>
    <row r="82" spans="1:62" s="98" customFormat="1" ht="15.75" customHeight="1" x14ac:dyDescent="0.3">
      <c r="A82" s="877"/>
      <c r="B82" s="152" t="s">
        <v>393</v>
      </c>
      <c r="C82" s="149"/>
      <c r="D82" s="227"/>
      <c r="E82" s="149"/>
      <c r="F82" s="227"/>
      <c r="G82" s="149"/>
      <c r="H82" s="227"/>
      <c r="I82" s="149"/>
      <c r="J82" s="227"/>
      <c r="K82" s="149"/>
      <c r="L82" s="227"/>
      <c r="M82" s="149"/>
      <c r="N82" s="227"/>
      <c r="O82" s="149"/>
      <c r="P82" s="227"/>
      <c r="Q82" s="227"/>
      <c r="R82" s="149"/>
      <c r="S82" s="227"/>
      <c r="T82" s="227"/>
      <c r="U82" s="149"/>
      <c r="V82" s="227"/>
      <c r="W82" s="227"/>
      <c r="X82" s="149"/>
      <c r="Y82" s="227"/>
      <c r="Z82" s="227"/>
      <c r="AA82" s="149"/>
      <c r="AB82" s="227"/>
      <c r="AC82" s="227"/>
      <c r="AD82" s="149"/>
      <c r="AE82" s="289"/>
      <c r="AF82" s="230"/>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row>
    <row r="83" spans="1:62" s="98" customFormat="1" ht="15.75" customHeight="1" x14ac:dyDescent="0.3">
      <c r="A83" s="877"/>
      <c r="B83" s="152" t="s">
        <v>394</v>
      </c>
      <c r="C83" s="149"/>
      <c r="D83" s="227"/>
      <c r="E83" s="149"/>
      <c r="F83" s="227"/>
      <c r="G83" s="149"/>
      <c r="H83" s="227"/>
      <c r="I83" s="149"/>
      <c r="J83" s="227"/>
      <c r="K83" s="149"/>
      <c r="L83" s="227"/>
      <c r="M83" s="149"/>
      <c r="N83" s="227"/>
      <c r="O83" s="149"/>
      <c r="P83" s="227"/>
      <c r="Q83" s="227"/>
      <c r="R83" s="149"/>
      <c r="S83" s="227"/>
      <c r="T83" s="227"/>
      <c r="U83" s="149"/>
      <c r="V83" s="227"/>
      <c r="W83" s="227"/>
      <c r="X83" s="149"/>
      <c r="Y83" s="227"/>
      <c r="Z83" s="227"/>
      <c r="AA83" s="149"/>
      <c r="AB83" s="227"/>
      <c r="AC83" s="227"/>
      <c r="AD83" s="149"/>
      <c r="AE83" s="289"/>
      <c r="AF83" s="230"/>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row>
    <row r="84" spans="1:62" s="98" customFormat="1" ht="15.75" customHeight="1" x14ac:dyDescent="0.3">
      <c r="A84" s="877"/>
      <c r="B84" s="152" t="s">
        <v>395</v>
      </c>
      <c r="C84" s="149"/>
      <c r="D84" s="227"/>
      <c r="E84" s="149"/>
      <c r="F84" s="227"/>
      <c r="G84" s="149"/>
      <c r="H84" s="227"/>
      <c r="I84" s="149"/>
      <c r="J84" s="227"/>
      <c r="K84" s="149"/>
      <c r="L84" s="227"/>
      <c r="M84" s="149"/>
      <c r="N84" s="227"/>
      <c r="O84" s="149"/>
      <c r="P84" s="227"/>
      <c r="Q84" s="227"/>
      <c r="R84" s="149"/>
      <c r="S84" s="227"/>
      <c r="T84" s="227"/>
      <c r="U84" s="149"/>
      <c r="V84" s="227"/>
      <c r="W84" s="227"/>
      <c r="X84" s="149"/>
      <c r="Y84" s="227"/>
      <c r="Z84" s="227"/>
      <c r="AA84" s="149"/>
      <c r="AB84" s="227"/>
      <c r="AC84" s="227"/>
      <c r="AD84" s="149"/>
      <c r="AE84" s="289"/>
      <c r="AF84" s="230"/>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row>
    <row r="85" spans="1:62" s="98" customFormat="1" ht="15.75" customHeight="1" x14ac:dyDescent="0.3">
      <c r="A85" s="877"/>
      <c r="B85" s="152" t="s">
        <v>396</v>
      </c>
      <c r="C85" s="149"/>
      <c r="D85" s="227"/>
      <c r="E85" s="149"/>
      <c r="F85" s="227"/>
      <c r="G85" s="149"/>
      <c r="H85" s="227"/>
      <c r="I85" s="149"/>
      <c r="J85" s="227"/>
      <c r="K85" s="149"/>
      <c r="L85" s="227"/>
      <c r="M85" s="149"/>
      <c r="N85" s="227"/>
      <c r="O85" s="149"/>
      <c r="P85" s="227"/>
      <c r="Q85" s="227"/>
      <c r="R85" s="149"/>
      <c r="S85" s="227"/>
      <c r="T85" s="227"/>
      <c r="U85" s="149"/>
      <c r="V85" s="227"/>
      <c r="W85" s="227"/>
      <c r="X85" s="149"/>
      <c r="Y85" s="227"/>
      <c r="Z85" s="227"/>
      <c r="AA85" s="149"/>
      <c r="AB85" s="227"/>
      <c r="AC85" s="227"/>
      <c r="AD85" s="149"/>
      <c r="AE85" s="289"/>
      <c r="AF85" s="230"/>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row>
    <row r="86" spans="1:62" s="98" customFormat="1" ht="15.75" customHeight="1" x14ac:dyDescent="0.3">
      <c r="A86" s="877"/>
      <c r="B86" s="152" t="s">
        <v>397</v>
      </c>
      <c r="C86" s="149"/>
      <c r="D86" s="227"/>
      <c r="E86" s="149"/>
      <c r="F86" s="227"/>
      <c r="G86" s="149"/>
      <c r="H86" s="227"/>
      <c r="I86" s="149"/>
      <c r="J86" s="227"/>
      <c r="K86" s="149"/>
      <c r="L86" s="227"/>
      <c r="M86" s="149"/>
      <c r="N86" s="227"/>
      <c r="O86" s="149"/>
      <c r="P86" s="227"/>
      <c r="Q86" s="227"/>
      <c r="R86" s="149"/>
      <c r="S86" s="227"/>
      <c r="T86" s="227"/>
      <c r="U86" s="149"/>
      <c r="V86" s="227"/>
      <c r="W86" s="227"/>
      <c r="X86" s="149"/>
      <c r="Y86" s="227"/>
      <c r="Z86" s="227"/>
      <c r="AA86" s="149"/>
      <c r="AB86" s="227"/>
      <c r="AC86" s="227"/>
      <c r="AD86" s="149"/>
      <c r="AE86" s="289"/>
      <c r="AF86" s="230"/>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row>
    <row r="87" spans="1:62" s="98" customFormat="1" ht="15.75" customHeight="1" x14ac:dyDescent="0.3">
      <c r="A87" s="877"/>
      <c r="B87" s="152" t="s">
        <v>398</v>
      </c>
      <c r="C87" s="149"/>
      <c r="D87" s="227"/>
      <c r="E87" s="149"/>
      <c r="F87" s="227"/>
      <c r="G87" s="149"/>
      <c r="H87" s="227"/>
      <c r="I87" s="149"/>
      <c r="J87" s="227"/>
      <c r="K87" s="149"/>
      <c r="L87" s="227"/>
      <c r="M87" s="149"/>
      <c r="N87" s="227"/>
      <c r="O87" s="149"/>
      <c r="P87" s="227"/>
      <c r="Q87" s="227"/>
      <c r="R87" s="149"/>
      <c r="S87" s="227"/>
      <c r="T87" s="227"/>
      <c r="U87" s="149"/>
      <c r="V87" s="227"/>
      <c r="W87" s="227"/>
      <c r="X87" s="149"/>
      <c r="Y87" s="227"/>
      <c r="Z87" s="227"/>
      <c r="AA87" s="149"/>
      <c r="AB87" s="227"/>
      <c r="AC87" s="227"/>
      <c r="AD87" s="149"/>
      <c r="AE87" s="289"/>
      <c r="AF87" s="230"/>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row>
    <row r="88" spans="1:62" s="98" customFormat="1" ht="15.75" customHeight="1" x14ac:dyDescent="0.3">
      <c r="A88" s="877"/>
      <c r="B88" s="152" t="s">
        <v>399</v>
      </c>
      <c r="C88" s="149"/>
      <c r="D88" s="227"/>
      <c r="E88" s="149"/>
      <c r="F88" s="227"/>
      <c r="G88" s="149"/>
      <c r="H88" s="227"/>
      <c r="I88" s="149"/>
      <c r="J88" s="227"/>
      <c r="K88" s="149"/>
      <c r="L88" s="227"/>
      <c r="M88" s="149"/>
      <c r="N88" s="227"/>
      <c r="O88" s="149"/>
      <c r="P88" s="227"/>
      <c r="Q88" s="227"/>
      <c r="R88" s="149"/>
      <c r="S88" s="227"/>
      <c r="T88" s="227"/>
      <c r="U88" s="149"/>
      <c r="V88" s="227"/>
      <c r="W88" s="227"/>
      <c r="X88" s="149"/>
      <c r="Y88" s="227"/>
      <c r="Z88" s="227"/>
      <c r="AA88" s="149"/>
      <c r="AB88" s="227"/>
      <c r="AC88" s="227"/>
      <c r="AD88" s="149"/>
      <c r="AE88" s="289"/>
      <c r="AF88" s="230"/>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row>
    <row r="89" spans="1:62" s="98" customFormat="1" ht="15.75" customHeight="1" x14ac:dyDescent="0.3">
      <c r="A89" s="877"/>
      <c r="B89" s="152" t="s">
        <v>400</v>
      </c>
      <c r="C89" s="149"/>
      <c r="D89" s="227"/>
      <c r="E89" s="149"/>
      <c r="F89" s="227"/>
      <c r="G89" s="149"/>
      <c r="H89" s="227"/>
      <c r="I89" s="149"/>
      <c r="J89" s="227"/>
      <c r="K89" s="149"/>
      <c r="L89" s="227"/>
      <c r="M89" s="149"/>
      <c r="N89" s="227"/>
      <c r="O89" s="149"/>
      <c r="P89" s="227"/>
      <c r="Q89" s="227"/>
      <c r="R89" s="149"/>
      <c r="S89" s="227"/>
      <c r="T89" s="227"/>
      <c r="U89" s="149"/>
      <c r="V89" s="227"/>
      <c r="W89" s="227"/>
      <c r="X89" s="149"/>
      <c r="Y89" s="227"/>
      <c r="Z89" s="227"/>
      <c r="AA89" s="149"/>
      <c r="AB89" s="227"/>
      <c r="AC89" s="227"/>
      <c r="AD89" s="149"/>
      <c r="AE89" s="289"/>
      <c r="AF89" s="230"/>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row>
    <row r="90" spans="1:62" s="98" customFormat="1" ht="15.75" customHeight="1" x14ac:dyDescent="0.3">
      <c r="A90" s="877"/>
      <c r="B90" s="152" t="s">
        <v>401</v>
      </c>
      <c r="C90" s="149"/>
      <c r="D90" s="227"/>
      <c r="E90" s="149"/>
      <c r="F90" s="227"/>
      <c r="G90" s="149"/>
      <c r="H90" s="227"/>
      <c r="I90" s="149"/>
      <c r="J90" s="227"/>
      <c r="K90" s="149"/>
      <c r="L90" s="227"/>
      <c r="M90" s="149"/>
      <c r="N90" s="227"/>
      <c r="O90" s="149"/>
      <c r="P90" s="227"/>
      <c r="Q90" s="227"/>
      <c r="R90" s="149"/>
      <c r="S90" s="227"/>
      <c r="T90" s="227"/>
      <c r="U90" s="149"/>
      <c r="V90" s="227"/>
      <c r="W90" s="227"/>
      <c r="X90" s="149"/>
      <c r="Y90" s="227"/>
      <c r="Z90" s="227"/>
      <c r="AA90" s="149"/>
      <c r="AB90" s="227"/>
      <c r="AC90" s="227"/>
      <c r="AD90" s="149"/>
      <c r="AE90" s="289"/>
      <c r="AF90" s="230"/>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row>
    <row r="91" spans="1:62" s="98" customFormat="1" ht="15.75" customHeight="1" x14ac:dyDescent="0.3">
      <c r="A91" s="877"/>
      <c r="B91" s="152" t="s">
        <v>402</v>
      </c>
      <c r="C91" s="149"/>
      <c r="D91" s="227"/>
      <c r="E91" s="149"/>
      <c r="F91" s="227"/>
      <c r="G91" s="149"/>
      <c r="H91" s="227"/>
      <c r="I91" s="149"/>
      <c r="J91" s="227"/>
      <c r="K91" s="149"/>
      <c r="L91" s="227"/>
      <c r="M91" s="149"/>
      <c r="N91" s="227"/>
      <c r="O91" s="149"/>
      <c r="P91" s="227"/>
      <c r="Q91" s="227"/>
      <c r="R91" s="149"/>
      <c r="S91" s="227"/>
      <c r="T91" s="227"/>
      <c r="U91" s="149"/>
      <c r="V91" s="227"/>
      <c r="W91" s="227"/>
      <c r="X91" s="149"/>
      <c r="Y91" s="227"/>
      <c r="Z91" s="227"/>
      <c r="AA91" s="149"/>
      <c r="AB91" s="227"/>
      <c r="AC91" s="227"/>
      <c r="AD91" s="149"/>
      <c r="AE91" s="289"/>
      <c r="AF91" s="230"/>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row>
    <row r="92" spans="1:62" s="98" customFormat="1" ht="15.75" customHeight="1" x14ac:dyDescent="0.3">
      <c r="A92" s="877"/>
      <c r="B92" s="152" t="s">
        <v>403</v>
      </c>
      <c r="C92" s="149"/>
      <c r="D92" s="227"/>
      <c r="E92" s="149"/>
      <c r="F92" s="227"/>
      <c r="G92" s="149"/>
      <c r="H92" s="227"/>
      <c r="I92" s="149"/>
      <c r="J92" s="227"/>
      <c r="K92" s="149"/>
      <c r="L92" s="227"/>
      <c r="M92" s="149"/>
      <c r="N92" s="227"/>
      <c r="O92" s="149"/>
      <c r="P92" s="227"/>
      <c r="Q92" s="227"/>
      <c r="R92" s="149"/>
      <c r="S92" s="227"/>
      <c r="T92" s="227"/>
      <c r="U92" s="149"/>
      <c r="V92" s="227"/>
      <c r="W92" s="227"/>
      <c r="X92" s="149"/>
      <c r="Y92" s="227"/>
      <c r="Z92" s="227"/>
      <c r="AA92" s="149"/>
      <c r="AB92" s="227"/>
      <c r="AC92" s="227"/>
      <c r="AD92" s="149"/>
      <c r="AE92" s="289"/>
      <c r="AF92" s="230"/>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row>
    <row r="93" spans="1:62" s="98" customFormat="1" ht="15.75" customHeight="1" x14ac:dyDescent="0.3">
      <c r="A93" s="877"/>
      <c r="B93" s="152" t="s">
        <v>404</v>
      </c>
      <c r="C93" s="149"/>
      <c r="D93" s="227"/>
      <c r="E93" s="149"/>
      <c r="F93" s="227"/>
      <c r="G93" s="149"/>
      <c r="H93" s="227"/>
      <c r="I93" s="149"/>
      <c r="J93" s="227"/>
      <c r="K93" s="149"/>
      <c r="L93" s="227"/>
      <c r="M93" s="149"/>
      <c r="N93" s="227"/>
      <c r="O93" s="149"/>
      <c r="P93" s="227"/>
      <c r="Q93" s="227"/>
      <c r="R93" s="149"/>
      <c r="S93" s="227"/>
      <c r="T93" s="227"/>
      <c r="U93" s="149"/>
      <c r="V93" s="227"/>
      <c r="W93" s="227"/>
      <c r="X93" s="149"/>
      <c r="Y93" s="227"/>
      <c r="Z93" s="227"/>
      <c r="AA93" s="149"/>
      <c r="AB93" s="227"/>
      <c r="AC93" s="227"/>
      <c r="AD93" s="149"/>
      <c r="AE93" s="289"/>
      <c r="AF93" s="230"/>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row>
    <row r="94" spans="1:62" s="98" customFormat="1" ht="15.75" customHeight="1" x14ac:dyDescent="0.3">
      <c r="A94" s="877"/>
      <c r="B94" s="152" t="s">
        <v>405</v>
      </c>
      <c r="C94" s="149"/>
      <c r="D94" s="227"/>
      <c r="E94" s="149"/>
      <c r="F94" s="227"/>
      <c r="G94" s="149"/>
      <c r="H94" s="227"/>
      <c r="I94" s="149"/>
      <c r="J94" s="227"/>
      <c r="K94" s="149"/>
      <c r="L94" s="227"/>
      <c r="M94" s="149"/>
      <c r="N94" s="227"/>
      <c r="O94" s="149"/>
      <c r="P94" s="227"/>
      <c r="Q94" s="227"/>
      <c r="R94" s="149"/>
      <c r="S94" s="227"/>
      <c r="T94" s="227"/>
      <c r="U94" s="149"/>
      <c r="V94" s="227"/>
      <c r="W94" s="227"/>
      <c r="X94" s="149"/>
      <c r="Y94" s="227"/>
      <c r="Z94" s="227"/>
      <c r="AA94" s="149"/>
      <c r="AB94" s="227"/>
      <c r="AC94" s="227"/>
      <c r="AD94" s="149"/>
      <c r="AE94" s="289"/>
      <c r="AF94" s="230"/>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row>
    <row r="95" spans="1:62" s="98" customFormat="1" ht="29.25" customHeight="1" thickBot="1" x14ac:dyDescent="0.35">
      <c r="A95" s="682"/>
      <c r="B95" s="150" t="s">
        <v>93</v>
      </c>
      <c r="C95" s="226"/>
      <c r="D95" s="228"/>
      <c r="E95" s="226"/>
      <c r="F95" s="228"/>
      <c r="G95" s="226"/>
      <c r="H95" s="228"/>
      <c r="I95" s="226"/>
      <c r="J95" s="228"/>
      <c r="K95" s="226"/>
      <c r="L95" s="228"/>
      <c r="M95" s="226"/>
      <c r="N95" s="228"/>
      <c r="O95" s="226"/>
      <c r="P95" s="228"/>
      <c r="Q95" s="228"/>
      <c r="R95" s="226"/>
      <c r="S95" s="228"/>
      <c r="T95" s="228"/>
      <c r="U95" s="226"/>
      <c r="V95" s="228"/>
      <c r="W95" s="228"/>
      <c r="X95" s="226"/>
      <c r="Y95" s="228"/>
      <c r="Z95" s="228"/>
      <c r="AA95" s="226"/>
      <c r="AB95" s="228"/>
      <c r="AC95" s="228"/>
      <c r="AD95" s="226"/>
      <c r="AE95" s="290"/>
      <c r="AF95" s="231"/>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row>
    <row r="96" spans="1:62" s="68" customFormat="1" ht="24" customHeight="1" thickBot="1" x14ac:dyDescent="0.35">
      <c r="K96" s="175"/>
      <c r="L96" s="175"/>
      <c r="M96" s="175"/>
      <c r="N96" s="175"/>
      <c r="O96" s="175"/>
      <c r="AG96" s="154"/>
      <c r="AH96" s="154"/>
      <c r="AI96" s="154"/>
      <c r="AJ96" s="154"/>
      <c r="AK96" s="154"/>
      <c r="AL96" s="154"/>
      <c r="AM96" s="154"/>
      <c r="AN96" s="154"/>
      <c r="AO96" s="154"/>
      <c r="AP96" s="154"/>
      <c r="AQ96" s="154"/>
      <c r="AR96" s="154"/>
      <c r="AS96" s="154"/>
      <c r="AT96" s="154"/>
      <c r="AU96" s="154"/>
      <c r="AV96" s="154"/>
      <c r="AW96" s="154"/>
      <c r="AX96" s="154"/>
      <c r="AY96" s="154"/>
      <c r="AZ96" s="154"/>
      <c r="BA96" s="154"/>
      <c r="BB96" s="154"/>
      <c r="BC96" s="154"/>
      <c r="BD96" s="154"/>
      <c r="BE96" s="154"/>
      <c r="BF96" s="154"/>
      <c r="BG96" s="154"/>
      <c r="BH96" s="154"/>
      <c r="BI96" s="154"/>
      <c r="BJ96" s="154"/>
    </row>
    <row r="97" spans="1:62" s="68" customFormat="1" ht="24" customHeight="1" thickBot="1" x14ac:dyDescent="0.35">
      <c r="A97" s="681" t="s">
        <v>406</v>
      </c>
      <c r="B97" s="681" t="s">
        <v>383</v>
      </c>
      <c r="C97" s="483" t="s">
        <v>99</v>
      </c>
      <c r="D97" s="888"/>
      <c r="E97" s="888"/>
      <c r="F97" s="888"/>
      <c r="G97" s="888"/>
      <c r="H97" s="888"/>
      <c r="I97" s="888"/>
      <c r="J97" s="888"/>
      <c r="K97" s="888"/>
      <c r="L97" s="888"/>
      <c r="M97" s="888"/>
      <c r="N97" s="484"/>
      <c r="O97" s="891" t="s">
        <v>236</v>
      </c>
      <c r="P97" s="892"/>
      <c r="Q97" s="892"/>
      <c r="R97" s="892"/>
      <c r="S97" s="892"/>
      <c r="T97" s="892"/>
      <c r="U97" s="892"/>
      <c r="V97" s="892"/>
      <c r="W97" s="892"/>
      <c r="X97" s="892"/>
      <c r="Y97" s="892"/>
      <c r="Z97" s="892"/>
      <c r="AA97" s="892"/>
      <c r="AB97" s="892"/>
      <c r="AC97" s="892"/>
      <c r="AD97" s="892"/>
      <c r="AE97" s="892"/>
      <c r="AF97" s="893"/>
      <c r="AG97" s="154"/>
      <c r="AH97" s="154"/>
      <c r="AI97" s="154"/>
      <c r="AJ97" s="154"/>
      <c r="AK97" s="154"/>
      <c r="AL97" s="154"/>
      <c r="AM97" s="154"/>
      <c r="AN97" s="154"/>
      <c r="AO97" s="154"/>
      <c r="AP97" s="154"/>
      <c r="AQ97" s="154"/>
      <c r="AR97" s="154"/>
      <c r="AS97" s="154"/>
      <c r="AT97" s="154"/>
      <c r="AU97" s="154"/>
      <c r="AV97" s="154"/>
      <c r="AW97" s="154"/>
      <c r="AX97" s="154"/>
      <c r="AY97" s="154"/>
      <c r="AZ97" s="154"/>
      <c r="BA97" s="154"/>
      <c r="BB97" s="154"/>
      <c r="BC97" s="154"/>
      <c r="BD97" s="154"/>
      <c r="BE97" s="154"/>
      <c r="BF97" s="154"/>
      <c r="BG97" s="154"/>
      <c r="BH97" s="154"/>
      <c r="BI97" s="154"/>
      <c r="BJ97" s="154"/>
    </row>
    <row r="98" spans="1:62" s="68" customFormat="1" ht="24" customHeight="1" thickBot="1" x14ac:dyDescent="0.35">
      <c r="A98" s="877"/>
      <c r="B98" s="877"/>
      <c r="C98" s="483" t="s">
        <v>246</v>
      </c>
      <c r="D98" s="484"/>
      <c r="E98" s="483" t="s">
        <v>247</v>
      </c>
      <c r="F98" s="484"/>
      <c r="G98" s="483" t="s">
        <v>248</v>
      </c>
      <c r="H98" s="484"/>
      <c r="I98" s="483" t="s">
        <v>249</v>
      </c>
      <c r="J98" s="484"/>
      <c r="K98" s="483" t="s">
        <v>378</v>
      </c>
      <c r="L98" s="484"/>
      <c r="M98" s="483" t="s">
        <v>251</v>
      </c>
      <c r="N98" s="484"/>
      <c r="O98" s="891" t="s">
        <v>246</v>
      </c>
      <c r="P98" s="892"/>
      <c r="Q98" s="893"/>
      <c r="R98" s="891" t="s">
        <v>247</v>
      </c>
      <c r="S98" s="892"/>
      <c r="T98" s="893"/>
      <c r="U98" s="891" t="s">
        <v>248</v>
      </c>
      <c r="V98" s="892"/>
      <c r="W98" s="893"/>
      <c r="X98" s="891" t="s">
        <v>249</v>
      </c>
      <c r="Y98" s="892"/>
      <c r="Z98" s="893"/>
      <c r="AA98" s="891" t="s">
        <v>378</v>
      </c>
      <c r="AB98" s="892"/>
      <c r="AC98" s="893"/>
      <c r="AD98" s="891" t="s">
        <v>251</v>
      </c>
      <c r="AE98" s="892"/>
      <c r="AF98" s="893"/>
      <c r="AG98" s="154"/>
      <c r="AH98" s="154"/>
      <c r="AI98" s="154"/>
      <c r="AJ98" s="154"/>
      <c r="AK98" s="154"/>
      <c r="AL98" s="154"/>
      <c r="AM98" s="154"/>
      <c r="AN98" s="154"/>
      <c r="AO98" s="154"/>
      <c r="AP98" s="154"/>
      <c r="AQ98" s="154"/>
      <c r="AR98" s="154"/>
      <c r="AS98" s="154"/>
      <c r="AT98" s="154"/>
      <c r="AU98" s="154"/>
      <c r="AV98" s="154"/>
      <c r="AW98" s="154"/>
      <c r="AX98" s="154"/>
      <c r="AY98" s="154"/>
      <c r="AZ98" s="154"/>
      <c r="BA98" s="154"/>
      <c r="BB98" s="154"/>
      <c r="BC98" s="154"/>
      <c r="BD98" s="154"/>
      <c r="BE98" s="154"/>
      <c r="BF98" s="154"/>
      <c r="BG98" s="154"/>
      <c r="BH98" s="154"/>
      <c r="BI98" s="154"/>
      <c r="BJ98" s="154"/>
    </row>
    <row r="99" spans="1:62" s="68" customFormat="1" ht="29.25" customHeight="1" thickBot="1" x14ac:dyDescent="0.35">
      <c r="A99" s="877"/>
      <c r="B99" s="682"/>
      <c r="C99" s="232" t="s">
        <v>100</v>
      </c>
      <c r="D99" s="214" t="s">
        <v>384</v>
      </c>
      <c r="E99" s="232" t="s">
        <v>100</v>
      </c>
      <c r="F99" s="214" t="s">
        <v>384</v>
      </c>
      <c r="G99" s="232" t="s">
        <v>100</v>
      </c>
      <c r="H99" s="214" t="s">
        <v>384</v>
      </c>
      <c r="I99" s="232" t="s">
        <v>100</v>
      </c>
      <c r="J99" s="214" t="s">
        <v>384</v>
      </c>
      <c r="K99" s="232" t="s">
        <v>100</v>
      </c>
      <c r="L99" s="214" t="s">
        <v>384</v>
      </c>
      <c r="M99" s="232" t="s">
        <v>100</v>
      </c>
      <c r="N99" s="214" t="s">
        <v>384</v>
      </c>
      <c r="O99" s="217" t="s">
        <v>100</v>
      </c>
      <c r="P99" s="217" t="s">
        <v>385</v>
      </c>
      <c r="Q99" s="217" t="s">
        <v>223</v>
      </c>
      <c r="R99" s="217" t="s">
        <v>100</v>
      </c>
      <c r="S99" s="217" t="s">
        <v>385</v>
      </c>
      <c r="T99" s="217" t="s">
        <v>223</v>
      </c>
      <c r="U99" s="217" t="s">
        <v>100</v>
      </c>
      <c r="V99" s="217" t="s">
        <v>385</v>
      </c>
      <c r="W99" s="217" t="s">
        <v>223</v>
      </c>
      <c r="X99" s="217" t="s">
        <v>100</v>
      </c>
      <c r="Y99" s="217" t="s">
        <v>385</v>
      </c>
      <c r="Z99" s="217" t="s">
        <v>223</v>
      </c>
      <c r="AA99" s="217" t="s">
        <v>100</v>
      </c>
      <c r="AB99" s="217" t="s">
        <v>385</v>
      </c>
      <c r="AC99" s="217" t="s">
        <v>223</v>
      </c>
      <c r="AD99" s="217" t="s">
        <v>100</v>
      </c>
      <c r="AE99" s="217" t="s">
        <v>385</v>
      </c>
      <c r="AF99" s="217" t="s">
        <v>223</v>
      </c>
      <c r="AG99" s="154"/>
      <c r="AH99" s="154"/>
      <c r="AI99" s="154"/>
      <c r="AJ99" s="154"/>
      <c r="AK99" s="154"/>
      <c r="AL99" s="154"/>
      <c r="AM99" s="154"/>
      <c r="AN99" s="154"/>
      <c r="AO99" s="154"/>
      <c r="AP99" s="154"/>
      <c r="AQ99" s="154"/>
      <c r="AR99" s="154"/>
      <c r="AS99" s="154"/>
      <c r="AT99" s="154"/>
      <c r="AU99" s="154"/>
      <c r="AV99" s="154"/>
      <c r="AW99" s="154"/>
      <c r="AX99" s="154"/>
      <c r="AY99" s="154"/>
      <c r="AZ99" s="154"/>
      <c r="BA99" s="154"/>
      <c r="BB99" s="154"/>
      <c r="BC99" s="154"/>
      <c r="BD99" s="154"/>
      <c r="BE99" s="154"/>
      <c r="BF99" s="154"/>
      <c r="BG99" s="154"/>
      <c r="BH99" s="154"/>
      <c r="BI99" s="154"/>
      <c r="BJ99" s="154"/>
    </row>
    <row r="100" spans="1:62" s="68" customFormat="1" ht="16.8" x14ac:dyDescent="0.3">
      <c r="A100" s="877"/>
      <c r="B100" s="151" t="s">
        <v>386</v>
      </c>
      <c r="C100" s="149"/>
      <c r="D100" s="227"/>
      <c r="E100" s="149"/>
      <c r="F100" s="227"/>
      <c r="G100" s="149"/>
      <c r="H100" s="227"/>
      <c r="I100" s="149"/>
      <c r="J100" s="227"/>
      <c r="K100" s="149"/>
      <c r="L100" s="227"/>
      <c r="M100" s="149"/>
      <c r="N100" s="227"/>
      <c r="O100" s="149"/>
      <c r="P100" s="227"/>
      <c r="Q100" s="227"/>
      <c r="R100" s="149"/>
      <c r="S100" s="227"/>
      <c r="T100" s="227"/>
      <c r="U100" s="149"/>
      <c r="V100" s="227"/>
      <c r="W100" s="227"/>
      <c r="X100" s="149"/>
      <c r="Y100" s="227"/>
      <c r="Z100" s="227"/>
      <c r="AA100" s="149"/>
      <c r="AB100" s="227"/>
      <c r="AC100" s="227"/>
      <c r="AD100" s="149"/>
      <c r="AE100" s="289"/>
      <c r="AF100" s="230"/>
      <c r="AG100" s="154"/>
      <c r="AH100" s="154"/>
      <c r="AI100" s="154"/>
      <c r="AJ100" s="154"/>
      <c r="AK100" s="154"/>
      <c r="AL100" s="154"/>
      <c r="AM100" s="154"/>
      <c r="AN100" s="154"/>
      <c r="AO100" s="154"/>
      <c r="AP100" s="154"/>
      <c r="AQ100" s="154"/>
      <c r="AR100" s="154"/>
      <c r="AS100" s="154"/>
      <c r="AT100" s="154"/>
      <c r="AU100" s="154"/>
      <c r="AV100" s="154"/>
      <c r="AW100" s="154"/>
      <c r="AX100" s="154"/>
      <c r="AY100" s="154"/>
      <c r="AZ100" s="154"/>
      <c r="BA100" s="154"/>
      <c r="BB100" s="154"/>
      <c r="BC100" s="154"/>
      <c r="BD100" s="154"/>
      <c r="BE100" s="154"/>
      <c r="BF100" s="154"/>
      <c r="BG100" s="154"/>
      <c r="BH100" s="154"/>
      <c r="BI100" s="154"/>
      <c r="BJ100" s="154"/>
    </row>
    <row r="101" spans="1:62" s="68" customFormat="1" ht="16.8" x14ac:dyDescent="0.3">
      <c r="A101" s="877"/>
      <c r="B101" s="152" t="s">
        <v>387</v>
      </c>
      <c r="C101" s="149"/>
      <c r="D101" s="227"/>
      <c r="E101" s="149"/>
      <c r="F101" s="227"/>
      <c r="G101" s="149"/>
      <c r="H101" s="227"/>
      <c r="I101" s="149"/>
      <c r="J101" s="227"/>
      <c r="K101" s="149"/>
      <c r="L101" s="227"/>
      <c r="M101" s="149"/>
      <c r="N101" s="227"/>
      <c r="O101" s="149"/>
      <c r="P101" s="227"/>
      <c r="Q101" s="227"/>
      <c r="R101" s="149"/>
      <c r="S101" s="227"/>
      <c r="T101" s="227"/>
      <c r="U101" s="149"/>
      <c r="V101" s="227"/>
      <c r="W101" s="227"/>
      <c r="X101" s="149"/>
      <c r="Y101" s="227"/>
      <c r="Z101" s="227"/>
      <c r="AA101" s="149"/>
      <c r="AB101" s="227"/>
      <c r="AC101" s="227"/>
      <c r="AD101" s="149"/>
      <c r="AE101" s="289"/>
      <c r="AF101" s="230"/>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row>
    <row r="102" spans="1:62" s="68" customFormat="1" ht="16.8" x14ac:dyDescent="0.3">
      <c r="A102" s="877"/>
      <c r="B102" s="152" t="s">
        <v>388</v>
      </c>
      <c r="C102" s="149"/>
      <c r="D102" s="227"/>
      <c r="E102" s="149"/>
      <c r="F102" s="227"/>
      <c r="G102" s="149"/>
      <c r="H102" s="227"/>
      <c r="I102" s="149"/>
      <c r="J102" s="227"/>
      <c r="K102" s="149"/>
      <c r="L102" s="227"/>
      <c r="M102" s="149"/>
      <c r="N102" s="227"/>
      <c r="O102" s="149"/>
      <c r="P102" s="227"/>
      <c r="Q102" s="227"/>
      <c r="R102" s="149"/>
      <c r="S102" s="227"/>
      <c r="T102" s="227"/>
      <c r="U102" s="149"/>
      <c r="V102" s="227"/>
      <c r="W102" s="227"/>
      <c r="X102" s="149"/>
      <c r="Y102" s="227"/>
      <c r="Z102" s="227"/>
      <c r="AA102" s="149"/>
      <c r="AB102" s="227"/>
      <c r="AC102" s="227"/>
      <c r="AD102" s="149"/>
      <c r="AE102" s="289"/>
      <c r="AF102" s="230"/>
      <c r="AG102" s="154"/>
      <c r="AH102" s="154"/>
      <c r="AI102" s="154"/>
      <c r="AJ102" s="154"/>
      <c r="AK102" s="154"/>
      <c r="AL102" s="154"/>
      <c r="AM102" s="154"/>
      <c r="AN102" s="154"/>
      <c r="AO102" s="154"/>
      <c r="AP102" s="154"/>
      <c r="AQ102" s="154"/>
      <c r="AR102" s="154"/>
      <c r="AS102" s="154"/>
      <c r="AT102" s="154"/>
      <c r="AU102" s="154"/>
      <c r="AV102" s="154"/>
      <c r="AW102" s="154"/>
      <c r="AX102" s="154"/>
      <c r="AY102" s="154"/>
      <c r="AZ102" s="154"/>
      <c r="BA102" s="154"/>
      <c r="BB102" s="154"/>
      <c r="BC102" s="154"/>
      <c r="BD102" s="154"/>
      <c r="BE102" s="154"/>
      <c r="BF102" s="154"/>
      <c r="BG102" s="154"/>
      <c r="BH102" s="154"/>
      <c r="BI102" s="154"/>
      <c r="BJ102" s="154"/>
    </row>
    <row r="103" spans="1:62" s="68" customFormat="1" ht="16.8" x14ac:dyDescent="0.3">
      <c r="A103" s="877"/>
      <c r="B103" s="152" t="s">
        <v>389</v>
      </c>
      <c r="C103" s="149"/>
      <c r="D103" s="227"/>
      <c r="E103" s="149"/>
      <c r="F103" s="227"/>
      <c r="G103" s="149"/>
      <c r="H103" s="227"/>
      <c r="I103" s="149"/>
      <c r="J103" s="227"/>
      <c r="K103" s="149"/>
      <c r="L103" s="227"/>
      <c r="M103" s="149"/>
      <c r="N103" s="227"/>
      <c r="O103" s="149"/>
      <c r="P103" s="227"/>
      <c r="Q103" s="227"/>
      <c r="R103" s="149"/>
      <c r="S103" s="227"/>
      <c r="T103" s="227"/>
      <c r="U103" s="149"/>
      <c r="V103" s="227"/>
      <c r="W103" s="227"/>
      <c r="X103" s="149"/>
      <c r="Y103" s="227"/>
      <c r="Z103" s="227"/>
      <c r="AA103" s="149"/>
      <c r="AB103" s="227"/>
      <c r="AC103" s="227"/>
      <c r="AD103" s="149"/>
      <c r="AE103" s="289"/>
      <c r="AF103" s="230"/>
      <c r="AG103" s="154"/>
      <c r="AH103" s="154"/>
      <c r="AI103" s="154"/>
      <c r="AJ103" s="154"/>
      <c r="AK103" s="154"/>
      <c r="AL103" s="154"/>
      <c r="AM103" s="154"/>
      <c r="AN103" s="154"/>
      <c r="AO103" s="154"/>
      <c r="AP103" s="154"/>
      <c r="AQ103" s="154"/>
      <c r="AR103" s="154"/>
      <c r="AS103" s="154"/>
      <c r="AT103" s="154"/>
      <c r="AU103" s="154"/>
      <c r="AV103" s="154"/>
      <c r="AW103" s="154"/>
      <c r="AX103" s="154"/>
      <c r="AY103" s="154"/>
      <c r="AZ103" s="154"/>
      <c r="BA103" s="154"/>
      <c r="BB103" s="154"/>
      <c r="BC103" s="154"/>
      <c r="BD103" s="154"/>
      <c r="BE103" s="154"/>
      <c r="BF103" s="154"/>
      <c r="BG103" s="154"/>
      <c r="BH103" s="154"/>
      <c r="BI103" s="154"/>
      <c r="BJ103" s="154"/>
    </row>
    <row r="104" spans="1:62" s="68" customFormat="1" ht="16.8" x14ac:dyDescent="0.3">
      <c r="A104" s="877"/>
      <c r="B104" s="152" t="s">
        <v>390</v>
      </c>
      <c r="C104" s="149"/>
      <c r="D104" s="227"/>
      <c r="E104" s="149"/>
      <c r="F104" s="227"/>
      <c r="G104" s="149"/>
      <c r="H104" s="227"/>
      <c r="I104" s="149"/>
      <c r="J104" s="227"/>
      <c r="K104" s="149"/>
      <c r="L104" s="227"/>
      <c r="M104" s="149"/>
      <c r="N104" s="227"/>
      <c r="O104" s="149"/>
      <c r="P104" s="227"/>
      <c r="Q104" s="227"/>
      <c r="R104" s="149"/>
      <c r="S104" s="227"/>
      <c r="T104" s="227"/>
      <c r="U104" s="149"/>
      <c r="V104" s="227"/>
      <c r="W104" s="227"/>
      <c r="X104" s="149"/>
      <c r="Y104" s="227"/>
      <c r="Z104" s="227"/>
      <c r="AA104" s="149"/>
      <c r="AB104" s="227"/>
      <c r="AC104" s="227"/>
      <c r="AD104" s="149"/>
      <c r="AE104" s="289"/>
      <c r="AF104" s="230"/>
      <c r="AG104" s="154"/>
      <c r="AH104" s="154"/>
      <c r="AI104" s="154"/>
      <c r="AJ104" s="154"/>
      <c r="AK104" s="154"/>
      <c r="AL104" s="154"/>
      <c r="AM104" s="154"/>
      <c r="AN104" s="154"/>
      <c r="AO104" s="154"/>
      <c r="AP104" s="154"/>
      <c r="AQ104" s="154"/>
      <c r="AR104" s="154"/>
      <c r="AS104" s="154"/>
      <c r="AT104" s="154"/>
      <c r="AU104" s="154"/>
      <c r="AV104" s="154"/>
      <c r="AW104" s="154"/>
      <c r="AX104" s="154"/>
      <c r="AY104" s="154"/>
      <c r="AZ104" s="154"/>
      <c r="BA104" s="154"/>
      <c r="BB104" s="154"/>
      <c r="BC104" s="154"/>
      <c r="BD104" s="154"/>
      <c r="BE104" s="154"/>
      <c r="BF104" s="154"/>
      <c r="BG104" s="154"/>
      <c r="BH104" s="154"/>
      <c r="BI104" s="154"/>
      <c r="BJ104" s="154"/>
    </row>
    <row r="105" spans="1:62" s="68" customFormat="1" ht="16.8" x14ac:dyDescent="0.3">
      <c r="A105" s="877"/>
      <c r="B105" s="152" t="s">
        <v>391</v>
      </c>
      <c r="C105" s="149"/>
      <c r="D105" s="227"/>
      <c r="E105" s="149"/>
      <c r="F105" s="227"/>
      <c r="G105" s="149"/>
      <c r="H105" s="227"/>
      <c r="I105" s="149"/>
      <c r="J105" s="227"/>
      <c r="K105" s="149"/>
      <c r="L105" s="227"/>
      <c r="M105" s="149"/>
      <c r="N105" s="227"/>
      <c r="O105" s="149"/>
      <c r="P105" s="227"/>
      <c r="Q105" s="227"/>
      <c r="R105" s="149"/>
      <c r="S105" s="227"/>
      <c r="T105" s="227"/>
      <c r="U105" s="149"/>
      <c r="V105" s="227"/>
      <c r="W105" s="227"/>
      <c r="X105" s="149"/>
      <c r="Y105" s="227"/>
      <c r="Z105" s="227"/>
      <c r="AA105" s="149"/>
      <c r="AB105" s="227"/>
      <c r="AC105" s="227"/>
      <c r="AD105" s="149"/>
      <c r="AE105" s="289"/>
      <c r="AF105" s="230"/>
      <c r="AG105" s="154"/>
      <c r="AH105" s="154"/>
      <c r="AI105" s="154"/>
      <c r="AJ105" s="154"/>
      <c r="AK105" s="154"/>
      <c r="AL105" s="154"/>
      <c r="AM105" s="154"/>
      <c r="AN105" s="154"/>
      <c r="AO105" s="154"/>
      <c r="AP105" s="154"/>
      <c r="AQ105" s="154"/>
      <c r="AR105" s="154"/>
      <c r="AS105" s="154"/>
      <c r="AT105" s="154"/>
      <c r="AU105" s="154"/>
      <c r="AV105" s="154"/>
      <c r="AW105" s="154"/>
      <c r="AX105" s="154"/>
      <c r="AY105" s="154"/>
      <c r="AZ105" s="154"/>
      <c r="BA105" s="154"/>
      <c r="BB105" s="154"/>
      <c r="BC105" s="154"/>
      <c r="BD105" s="154"/>
      <c r="BE105" s="154"/>
      <c r="BF105" s="154"/>
      <c r="BG105" s="154"/>
      <c r="BH105" s="154"/>
      <c r="BI105" s="154"/>
      <c r="BJ105" s="154"/>
    </row>
    <row r="106" spans="1:62" s="68" customFormat="1" ht="16.8" x14ac:dyDescent="0.3">
      <c r="A106" s="877"/>
      <c r="B106" s="152" t="s">
        <v>392</v>
      </c>
      <c r="C106" s="149"/>
      <c r="D106" s="227"/>
      <c r="E106" s="149"/>
      <c r="F106" s="227"/>
      <c r="G106" s="149"/>
      <c r="H106" s="227"/>
      <c r="I106" s="149"/>
      <c r="J106" s="227"/>
      <c r="K106" s="149"/>
      <c r="L106" s="227"/>
      <c r="M106" s="149"/>
      <c r="N106" s="227"/>
      <c r="O106" s="149"/>
      <c r="P106" s="227"/>
      <c r="Q106" s="227"/>
      <c r="R106" s="149"/>
      <c r="S106" s="227"/>
      <c r="T106" s="227"/>
      <c r="U106" s="149"/>
      <c r="V106" s="227"/>
      <c r="W106" s="227"/>
      <c r="X106" s="149"/>
      <c r="Y106" s="227"/>
      <c r="Z106" s="227"/>
      <c r="AA106" s="149"/>
      <c r="AB106" s="227"/>
      <c r="AC106" s="227"/>
      <c r="AD106" s="149"/>
      <c r="AE106" s="289"/>
      <c r="AF106" s="230"/>
      <c r="AG106" s="154"/>
      <c r="AH106" s="154"/>
      <c r="AI106" s="154"/>
      <c r="AJ106" s="154"/>
      <c r="AK106" s="154"/>
      <c r="AL106" s="154"/>
      <c r="AM106" s="154"/>
      <c r="AN106" s="154"/>
      <c r="AO106" s="154"/>
      <c r="AP106" s="154"/>
      <c r="AQ106" s="154"/>
      <c r="AR106" s="154"/>
      <c r="AS106" s="154"/>
      <c r="AT106" s="154"/>
      <c r="AU106" s="154"/>
      <c r="AV106" s="154"/>
      <c r="AW106" s="154"/>
      <c r="AX106" s="154"/>
      <c r="AY106" s="154"/>
      <c r="AZ106" s="154"/>
      <c r="BA106" s="154"/>
      <c r="BB106" s="154"/>
      <c r="BC106" s="154"/>
      <c r="BD106" s="154"/>
      <c r="BE106" s="154"/>
      <c r="BF106" s="154"/>
      <c r="BG106" s="154"/>
      <c r="BH106" s="154"/>
      <c r="BI106" s="154"/>
      <c r="BJ106" s="154"/>
    </row>
    <row r="107" spans="1:62" s="68" customFormat="1" ht="16.8" x14ac:dyDescent="0.3">
      <c r="A107" s="877"/>
      <c r="B107" s="152" t="s">
        <v>393</v>
      </c>
      <c r="C107" s="149"/>
      <c r="D107" s="227"/>
      <c r="E107" s="149"/>
      <c r="F107" s="227"/>
      <c r="G107" s="149"/>
      <c r="H107" s="227"/>
      <c r="I107" s="149"/>
      <c r="J107" s="227"/>
      <c r="K107" s="149"/>
      <c r="L107" s="227"/>
      <c r="M107" s="149"/>
      <c r="N107" s="227"/>
      <c r="O107" s="149"/>
      <c r="P107" s="227"/>
      <c r="Q107" s="227"/>
      <c r="R107" s="149"/>
      <c r="S107" s="227"/>
      <c r="T107" s="227"/>
      <c r="U107" s="149"/>
      <c r="V107" s="227"/>
      <c r="W107" s="227"/>
      <c r="X107" s="149"/>
      <c r="Y107" s="227"/>
      <c r="Z107" s="227"/>
      <c r="AA107" s="149"/>
      <c r="AB107" s="227"/>
      <c r="AC107" s="227"/>
      <c r="AD107" s="149"/>
      <c r="AE107" s="289"/>
      <c r="AF107" s="230"/>
      <c r="AG107" s="154"/>
      <c r="AH107" s="154"/>
      <c r="AI107" s="154"/>
      <c r="AJ107" s="154"/>
      <c r="AK107" s="154"/>
      <c r="AL107" s="154"/>
      <c r="AM107" s="154"/>
      <c r="AN107" s="154"/>
      <c r="AO107" s="154"/>
      <c r="AP107" s="154"/>
      <c r="AQ107" s="154"/>
      <c r="AR107" s="154"/>
      <c r="AS107" s="154"/>
      <c r="AT107" s="154"/>
      <c r="AU107" s="154"/>
      <c r="AV107" s="154"/>
      <c r="AW107" s="154"/>
      <c r="AX107" s="154"/>
      <c r="AY107" s="154"/>
      <c r="AZ107" s="154"/>
      <c r="BA107" s="154"/>
      <c r="BB107" s="154"/>
      <c r="BC107" s="154"/>
      <c r="BD107" s="154"/>
      <c r="BE107" s="154"/>
      <c r="BF107" s="154"/>
      <c r="BG107" s="154"/>
      <c r="BH107" s="154"/>
      <c r="BI107" s="154"/>
      <c r="BJ107" s="154"/>
    </row>
    <row r="108" spans="1:62" s="68" customFormat="1" ht="16.8" x14ac:dyDescent="0.3">
      <c r="A108" s="877"/>
      <c r="B108" s="152" t="s">
        <v>394</v>
      </c>
      <c r="C108" s="149"/>
      <c r="D108" s="227"/>
      <c r="E108" s="149"/>
      <c r="F108" s="227"/>
      <c r="G108" s="149"/>
      <c r="H108" s="227"/>
      <c r="I108" s="149"/>
      <c r="J108" s="227"/>
      <c r="K108" s="149"/>
      <c r="L108" s="227"/>
      <c r="M108" s="149"/>
      <c r="N108" s="227"/>
      <c r="O108" s="149"/>
      <c r="P108" s="227"/>
      <c r="Q108" s="227"/>
      <c r="R108" s="149"/>
      <c r="S108" s="227"/>
      <c r="T108" s="227"/>
      <c r="U108" s="149"/>
      <c r="V108" s="227"/>
      <c r="W108" s="227"/>
      <c r="X108" s="149"/>
      <c r="Y108" s="227"/>
      <c r="Z108" s="227"/>
      <c r="AA108" s="149"/>
      <c r="AB108" s="227"/>
      <c r="AC108" s="227"/>
      <c r="AD108" s="149"/>
      <c r="AE108" s="289"/>
      <c r="AF108" s="230"/>
      <c r="AG108" s="154"/>
      <c r="AH108" s="154"/>
      <c r="AI108" s="154"/>
      <c r="AJ108" s="154"/>
      <c r="AK108" s="154"/>
      <c r="AL108" s="154"/>
      <c r="AM108" s="154"/>
      <c r="AN108" s="154"/>
      <c r="AO108" s="154"/>
      <c r="AP108" s="154"/>
      <c r="AQ108" s="154"/>
      <c r="AR108" s="154"/>
      <c r="AS108" s="154"/>
      <c r="AT108" s="154"/>
      <c r="AU108" s="154"/>
      <c r="AV108" s="154"/>
      <c r="AW108" s="154"/>
      <c r="AX108" s="154"/>
      <c r="AY108" s="154"/>
      <c r="AZ108" s="154"/>
      <c r="BA108" s="154"/>
      <c r="BB108" s="154"/>
      <c r="BC108" s="154"/>
      <c r="BD108" s="154"/>
      <c r="BE108" s="154"/>
      <c r="BF108" s="154"/>
      <c r="BG108" s="154"/>
      <c r="BH108" s="154"/>
      <c r="BI108" s="154"/>
      <c r="BJ108" s="154"/>
    </row>
    <row r="109" spans="1:62" s="68" customFormat="1" ht="16.8" x14ac:dyDescent="0.3">
      <c r="A109" s="877"/>
      <c r="B109" s="152" t="s">
        <v>395</v>
      </c>
      <c r="C109" s="149"/>
      <c r="D109" s="227"/>
      <c r="E109" s="149"/>
      <c r="F109" s="227"/>
      <c r="G109" s="149"/>
      <c r="H109" s="227"/>
      <c r="I109" s="149"/>
      <c r="J109" s="227"/>
      <c r="K109" s="149"/>
      <c r="L109" s="227"/>
      <c r="M109" s="149"/>
      <c r="N109" s="227"/>
      <c r="O109" s="149"/>
      <c r="P109" s="227"/>
      <c r="Q109" s="227"/>
      <c r="R109" s="149"/>
      <c r="S109" s="227"/>
      <c r="T109" s="227"/>
      <c r="U109" s="149"/>
      <c r="V109" s="227"/>
      <c r="W109" s="227"/>
      <c r="X109" s="149"/>
      <c r="Y109" s="227"/>
      <c r="Z109" s="227"/>
      <c r="AA109" s="149"/>
      <c r="AB109" s="227"/>
      <c r="AC109" s="227"/>
      <c r="AD109" s="149"/>
      <c r="AE109" s="289"/>
      <c r="AF109" s="230"/>
      <c r="AG109" s="154"/>
      <c r="AH109" s="154"/>
      <c r="AI109" s="154"/>
      <c r="AJ109" s="154"/>
      <c r="AK109" s="154"/>
      <c r="AL109" s="154"/>
      <c r="AM109" s="154"/>
      <c r="AN109" s="154"/>
      <c r="AO109" s="154"/>
      <c r="AP109" s="154"/>
      <c r="AQ109" s="154"/>
      <c r="AR109" s="154"/>
      <c r="AS109" s="154"/>
      <c r="AT109" s="154"/>
      <c r="AU109" s="154"/>
      <c r="AV109" s="154"/>
      <c r="AW109" s="154"/>
      <c r="AX109" s="154"/>
      <c r="AY109" s="154"/>
      <c r="AZ109" s="154"/>
      <c r="BA109" s="154"/>
      <c r="BB109" s="154"/>
      <c r="BC109" s="154"/>
      <c r="BD109" s="154"/>
      <c r="BE109" s="154"/>
      <c r="BF109" s="154"/>
      <c r="BG109" s="154"/>
      <c r="BH109" s="154"/>
      <c r="BI109" s="154"/>
      <c r="BJ109" s="154"/>
    </row>
    <row r="110" spans="1:62" s="68" customFormat="1" ht="16.8" x14ac:dyDescent="0.3">
      <c r="A110" s="877"/>
      <c r="B110" s="152" t="s">
        <v>396</v>
      </c>
      <c r="C110" s="149"/>
      <c r="D110" s="227"/>
      <c r="E110" s="149"/>
      <c r="F110" s="227"/>
      <c r="G110" s="149"/>
      <c r="H110" s="227"/>
      <c r="I110" s="149"/>
      <c r="J110" s="227"/>
      <c r="K110" s="149"/>
      <c r="L110" s="227"/>
      <c r="M110" s="149"/>
      <c r="N110" s="227"/>
      <c r="O110" s="149"/>
      <c r="P110" s="227"/>
      <c r="Q110" s="227"/>
      <c r="R110" s="149"/>
      <c r="S110" s="227"/>
      <c r="T110" s="227"/>
      <c r="U110" s="149"/>
      <c r="V110" s="227"/>
      <c r="W110" s="227"/>
      <c r="X110" s="149"/>
      <c r="Y110" s="227"/>
      <c r="Z110" s="227"/>
      <c r="AA110" s="149"/>
      <c r="AB110" s="227"/>
      <c r="AC110" s="227"/>
      <c r="AD110" s="149"/>
      <c r="AE110" s="289"/>
      <c r="AF110" s="230"/>
      <c r="AG110" s="154"/>
      <c r="AH110" s="154"/>
      <c r="AI110" s="154"/>
      <c r="AJ110" s="154"/>
      <c r="AK110" s="154"/>
      <c r="AL110" s="154"/>
      <c r="AM110" s="154"/>
      <c r="AN110" s="154"/>
      <c r="AO110" s="154"/>
      <c r="AP110" s="154"/>
      <c r="AQ110" s="154"/>
      <c r="AR110" s="154"/>
      <c r="AS110" s="154"/>
      <c r="AT110" s="154"/>
      <c r="AU110" s="154"/>
      <c r="AV110" s="154"/>
      <c r="AW110" s="154"/>
      <c r="AX110" s="154"/>
      <c r="AY110" s="154"/>
      <c r="AZ110" s="154"/>
      <c r="BA110" s="154"/>
      <c r="BB110" s="154"/>
      <c r="BC110" s="154"/>
      <c r="BD110" s="154"/>
      <c r="BE110" s="154"/>
      <c r="BF110" s="154"/>
      <c r="BG110" s="154"/>
      <c r="BH110" s="154"/>
      <c r="BI110" s="154"/>
      <c r="BJ110" s="154"/>
    </row>
    <row r="111" spans="1:62" s="68" customFormat="1" ht="16.8" x14ac:dyDescent="0.3">
      <c r="A111" s="877"/>
      <c r="B111" s="152" t="s">
        <v>397</v>
      </c>
      <c r="C111" s="149"/>
      <c r="D111" s="227"/>
      <c r="E111" s="149"/>
      <c r="F111" s="227"/>
      <c r="G111" s="149"/>
      <c r="H111" s="227"/>
      <c r="I111" s="149"/>
      <c r="J111" s="227"/>
      <c r="K111" s="149"/>
      <c r="L111" s="227"/>
      <c r="M111" s="149"/>
      <c r="N111" s="227"/>
      <c r="O111" s="149"/>
      <c r="P111" s="227"/>
      <c r="Q111" s="227"/>
      <c r="R111" s="149"/>
      <c r="S111" s="227"/>
      <c r="T111" s="227"/>
      <c r="U111" s="149"/>
      <c r="V111" s="227"/>
      <c r="W111" s="227"/>
      <c r="X111" s="149"/>
      <c r="Y111" s="227"/>
      <c r="Z111" s="227"/>
      <c r="AA111" s="149"/>
      <c r="AB111" s="227"/>
      <c r="AC111" s="227"/>
      <c r="AD111" s="149"/>
      <c r="AE111" s="289"/>
      <c r="AF111" s="230"/>
      <c r="AG111" s="154"/>
      <c r="AH111" s="154"/>
      <c r="AI111" s="154"/>
      <c r="AJ111" s="154"/>
      <c r="AK111" s="154"/>
      <c r="AL111" s="154"/>
      <c r="AM111" s="154"/>
      <c r="AN111" s="154"/>
      <c r="AO111" s="154"/>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row>
    <row r="112" spans="1:62" s="68" customFormat="1" ht="16.8" x14ac:dyDescent="0.3">
      <c r="A112" s="877"/>
      <c r="B112" s="152" t="s">
        <v>398</v>
      </c>
      <c r="C112" s="149"/>
      <c r="D112" s="227"/>
      <c r="E112" s="149"/>
      <c r="F112" s="227"/>
      <c r="G112" s="149"/>
      <c r="H112" s="227"/>
      <c r="I112" s="149"/>
      <c r="J112" s="227"/>
      <c r="K112" s="149"/>
      <c r="L112" s="227"/>
      <c r="M112" s="149"/>
      <c r="N112" s="227"/>
      <c r="O112" s="149"/>
      <c r="P112" s="227"/>
      <c r="Q112" s="227"/>
      <c r="R112" s="149"/>
      <c r="S112" s="227"/>
      <c r="T112" s="227"/>
      <c r="U112" s="149"/>
      <c r="V112" s="227"/>
      <c r="W112" s="227"/>
      <c r="X112" s="149"/>
      <c r="Y112" s="227"/>
      <c r="Z112" s="227"/>
      <c r="AA112" s="149"/>
      <c r="AB112" s="227"/>
      <c r="AC112" s="227"/>
      <c r="AD112" s="149"/>
      <c r="AE112" s="289"/>
      <c r="AF112" s="230"/>
      <c r="AG112" s="154"/>
      <c r="AH112" s="154"/>
      <c r="AI112" s="154"/>
      <c r="AJ112" s="154"/>
      <c r="AK112" s="154"/>
      <c r="AL112" s="154"/>
      <c r="AM112" s="154"/>
      <c r="AN112" s="154"/>
      <c r="AO112" s="154"/>
      <c r="AP112" s="154"/>
      <c r="AQ112" s="154"/>
      <c r="AR112" s="154"/>
      <c r="AS112" s="154"/>
      <c r="AT112" s="154"/>
      <c r="AU112" s="154"/>
      <c r="AV112" s="154"/>
      <c r="AW112" s="154"/>
      <c r="AX112" s="154"/>
      <c r="AY112" s="154"/>
      <c r="AZ112" s="154"/>
      <c r="BA112" s="154"/>
      <c r="BB112" s="154"/>
      <c r="BC112" s="154"/>
      <c r="BD112" s="154"/>
      <c r="BE112" s="154"/>
      <c r="BF112" s="154"/>
      <c r="BG112" s="154"/>
      <c r="BH112" s="154"/>
      <c r="BI112" s="154"/>
      <c r="BJ112" s="154"/>
    </row>
    <row r="113" spans="1:62" s="68" customFormat="1" ht="16.8" x14ac:dyDescent="0.3">
      <c r="A113" s="877"/>
      <c r="B113" s="152" t="s">
        <v>399</v>
      </c>
      <c r="C113" s="149"/>
      <c r="D113" s="227"/>
      <c r="E113" s="149"/>
      <c r="F113" s="227"/>
      <c r="G113" s="149"/>
      <c r="H113" s="227"/>
      <c r="I113" s="149"/>
      <c r="J113" s="227"/>
      <c r="K113" s="149"/>
      <c r="L113" s="227"/>
      <c r="M113" s="149"/>
      <c r="N113" s="227"/>
      <c r="O113" s="149"/>
      <c r="P113" s="227"/>
      <c r="Q113" s="227"/>
      <c r="R113" s="149"/>
      <c r="S113" s="227"/>
      <c r="T113" s="227"/>
      <c r="U113" s="149"/>
      <c r="V113" s="227"/>
      <c r="W113" s="227"/>
      <c r="X113" s="149"/>
      <c r="Y113" s="227"/>
      <c r="Z113" s="227"/>
      <c r="AA113" s="149"/>
      <c r="AB113" s="227"/>
      <c r="AC113" s="227"/>
      <c r="AD113" s="149"/>
      <c r="AE113" s="289"/>
      <c r="AF113" s="230"/>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c r="BC113" s="154"/>
      <c r="BD113" s="154"/>
      <c r="BE113" s="154"/>
      <c r="BF113" s="154"/>
      <c r="BG113" s="154"/>
      <c r="BH113" s="154"/>
      <c r="BI113" s="154"/>
      <c r="BJ113" s="154"/>
    </row>
    <row r="114" spans="1:62" s="68" customFormat="1" ht="16.8" x14ac:dyDescent="0.3">
      <c r="A114" s="877"/>
      <c r="B114" s="152" t="s">
        <v>400</v>
      </c>
      <c r="C114" s="149"/>
      <c r="D114" s="227"/>
      <c r="E114" s="149"/>
      <c r="F114" s="227"/>
      <c r="G114" s="149"/>
      <c r="H114" s="227"/>
      <c r="I114" s="149"/>
      <c r="J114" s="227"/>
      <c r="K114" s="149"/>
      <c r="L114" s="227"/>
      <c r="M114" s="149"/>
      <c r="N114" s="227"/>
      <c r="O114" s="149"/>
      <c r="P114" s="227"/>
      <c r="Q114" s="227"/>
      <c r="R114" s="149"/>
      <c r="S114" s="227"/>
      <c r="T114" s="227"/>
      <c r="U114" s="149"/>
      <c r="V114" s="227"/>
      <c r="W114" s="227"/>
      <c r="X114" s="149"/>
      <c r="Y114" s="227"/>
      <c r="Z114" s="227"/>
      <c r="AA114" s="149"/>
      <c r="AB114" s="227"/>
      <c r="AC114" s="227"/>
      <c r="AD114" s="149"/>
      <c r="AE114" s="289"/>
      <c r="AF114" s="230"/>
      <c r="AG114" s="154"/>
      <c r="AH114" s="154"/>
      <c r="AI114" s="154"/>
      <c r="AJ114" s="154"/>
      <c r="AK114" s="154"/>
      <c r="AL114" s="154"/>
      <c r="AM114" s="154"/>
      <c r="AN114" s="154"/>
      <c r="AO114" s="154"/>
      <c r="AP114" s="154"/>
      <c r="AQ114" s="154"/>
      <c r="AR114" s="154"/>
      <c r="AS114" s="154"/>
      <c r="AT114" s="154"/>
      <c r="AU114" s="154"/>
      <c r="AV114" s="154"/>
      <c r="AW114" s="154"/>
      <c r="AX114" s="154"/>
      <c r="AY114" s="154"/>
      <c r="AZ114" s="154"/>
      <c r="BA114" s="154"/>
      <c r="BB114" s="154"/>
      <c r="BC114" s="154"/>
      <c r="BD114" s="154"/>
      <c r="BE114" s="154"/>
      <c r="BF114" s="154"/>
      <c r="BG114" s="154"/>
      <c r="BH114" s="154"/>
      <c r="BI114" s="154"/>
      <c r="BJ114" s="154"/>
    </row>
    <row r="115" spans="1:62" s="68" customFormat="1" ht="16.8" x14ac:dyDescent="0.3">
      <c r="A115" s="877"/>
      <c r="B115" s="152" t="s">
        <v>401</v>
      </c>
      <c r="C115" s="149"/>
      <c r="D115" s="227"/>
      <c r="E115" s="149"/>
      <c r="F115" s="227"/>
      <c r="G115" s="149"/>
      <c r="H115" s="227"/>
      <c r="I115" s="149"/>
      <c r="J115" s="227"/>
      <c r="K115" s="149"/>
      <c r="L115" s="227"/>
      <c r="M115" s="149"/>
      <c r="N115" s="227"/>
      <c r="O115" s="149"/>
      <c r="P115" s="227"/>
      <c r="Q115" s="227"/>
      <c r="R115" s="149"/>
      <c r="S115" s="227"/>
      <c r="T115" s="227"/>
      <c r="U115" s="149"/>
      <c r="V115" s="227"/>
      <c r="W115" s="227"/>
      <c r="X115" s="149"/>
      <c r="Y115" s="227"/>
      <c r="Z115" s="227"/>
      <c r="AA115" s="149"/>
      <c r="AB115" s="227"/>
      <c r="AC115" s="227"/>
      <c r="AD115" s="149"/>
      <c r="AE115" s="289"/>
      <c r="AF115" s="230"/>
      <c r="AG115" s="154"/>
      <c r="AH115" s="154"/>
      <c r="AI115" s="154"/>
      <c r="AJ115" s="154"/>
      <c r="AK115" s="154"/>
      <c r="AL115" s="154"/>
      <c r="AM115" s="154"/>
      <c r="AN115" s="154"/>
      <c r="AO115" s="154"/>
      <c r="AP115" s="154"/>
      <c r="AQ115" s="154"/>
      <c r="AR115" s="154"/>
      <c r="AS115" s="154"/>
      <c r="AT115" s="154"/>
      <c r="AU115" s="154"/>
      <c r="AV115" s="154"/>
      <c r="AW115" s="154"/>
      <c r="AX115" s="154"/>
      <c r="AY115" s="154"/>
      <c r="AZ115" s="154"/>
      <c r="BA115" s="154"/>
      <c r="BB115" s="154"/>
      <c r="BC115" s="154"/>
      <c r="BD115" s="154"/>
      <c r="BE115" s="154"/>
      <c r="BF115" s="154"/>
      <c r="BG115" s="154"/>
      <c r="BH115" s="154"/>
      <c r="BI115" s="154"/>
      <c r="BJ115" s="154"/>
    </row>
    <row r="116" spans="1:62" s="68" customFormat="1" ht="16.8" x14ac:dyDescent="0.3">
      <c r="A116" s="877"/>
      <c r="B116" s="152" t="s">
        <v>402</v>
      </c>
      <c r="C116" s="149"/>
      <c r="D116" s="227"/>
      <c r="E116" s="149"/>
      <c r="F116" s="227"/>
      <c r="G116" s="149"/>
      <c r="H116" s="227"/>
      <c r="I116" s="149"/>
      <c r="J116" s="227"/>
      <c r="K116" s="149"/>
      <c r="L116" s="227"/>
      <c r="M116" s="149"/>
      <c r="N116" s="227"/>
      <c r="O116" s="149"/>
      <c r="P116" s="227"/>
      <c r="Q116" s="227"/>
      <c r="R116" s="149"/>
      <c r="S116" s="227"/>
      <c r="T116" s="227"/>
      <c r="U116" s="149"/>
      <c r="V116" s="227"/>
      <c r="W116" s="227"/>
      <c r="X116" s="149"/>
      <c r="Y116" s="227"/>
      <c r="Z116" s="227"/>
      <c r="AA116" s="149"/>
      <c r="AB116" s="227"/>
      <c r="AC116" s="227"/>
      <c r="AD116" s="149"/>
      <c r="AE116" s="289"/>
      <c r="AF116" s="230"/>
      <c r="AG116" s="154"/>
      <c r="AH116" s="154"/>
      <c r="AI116" s="154"/>
      <c r="AJ116" s="154"/>
      <c r="AK116" s="154"/>
      <c r="AL116" s="154"/>
      <c r="AM116" s="154"/>
      <c r="AN116" s="154"/>
      <c r="AO116" s="154"/>
      <c r="AP116" s="154"/>
      <c r="AQ116" s="154"/>
      <c r="AR116" s="154"/>
      <c r="AS116" s="154"/>
      <c r="AT116" s="154"/>
      <c r="AU116" s="154"/>
      <c r="AV116" s="154"/>
      <c r="AW116" s="154"/>
      <c r="AX116" s="154"/>
      <c r="AY116" s="154"/>
      <c r="AZ116" s="154"/>
      <c r="BA116" s="154"/>
      <c r="BB116" s="154"/>
      <c r="BC116" s="154"/>
      <c r="BD116" s="154"/>
      <c r="BE116" s="154"/>
      <c r="BF116" s="154"/>
      <c r="BG116" s="154"/>
      <c r="BH116" s="154"/>
      <c r="BI116" s="154"/>
      <c r="BJ116" s="154"/>
    </row>
    <row r="117" spans="1:62" s="68" customFormat="1" ht="16.8" x14ac:dyDescent="0.3">
      <c r="A117" s="877"/>
      <c r="B117" s="152" t="s">
        <v>403</v>
      </c>
      <c r="C117" s="149"/>
      <c r="D117" s="227"/>
      <c r="E117" s="149"/>
      <c r="F117" s="227"/>
      <c r="G117" s="149"/>
      <c r="H117" s="227"/>
      <c r="I117" s="149"/>
      <c r="J117" s="227"/>
      <c r="K117" s="149"/>
      <c r="L117" s="227"/>
      <c r="M117" s="149"/>
      <c r="N117" s="227"/>
      <c r="O117" s="149"/>
      <c r="P117" s="227"/>
      <c r="Q117" s="227"/>
      <c r="R117" s="149"/>
      <c r="S117" s="227"/>
      <c r="T117" s="227"/>
      <c r="U117" s="149"/>
      <c r="V117" s="227"/>
      <c r="W117" s="227"/>
      <c r="X117" s="149"/>
      <c r="Y117" s="227"/>
      <c r="Z117" s="227"/>
      <c r="AA117" s="149"/>
      <c r="AB117" s="227"/>
      <c r="AC117" s="227"/>
      <c r="AD117" s="149"/>
      <c r="AE117" s="289"/>
      <c r="AF117" s="230"/>
      <c r="AG117" s="154"/>
      <c r="AH117" s="154"/>
      <c r="AI117" s="154"/>
      <c r="AJ117" s="154"/>
      <c r="AK117" s="154"/>
      <c r="AL117" s="154"/>
      <c r="AM117" s="154"/>
      <c r="AN117" s="154"/>
      <c r="AO117" s="154"/>
      <c r="AP117" s="154"/>
      <c r="AQ117" s="154"/>
      <c r="AR117" s="154"/>
      <c r="AS117" s="154"/>
      <c r="AT117" s="154"/>
      <c r="AU117" s="154"/>
      <c r="AV117" s="154"/>
      <c r="AW117" s="154"/>
      <c r="AX117" s="154"/>
      <c r="AY117" s="154"/>
      <c r="AZ117" s="154"/>
      <c r="BA117" s="154"/>
      <c r="BB117" s="154"/>
      <c r="BC117" s="154"/>
      <c r="BD117" s="154"/>
      <c r="BE117" s="154"/>
      <c r="BF117" s="154"/>
      <c r="BG117" s="154"/>
      <c r="BH117" s="154"/>
      <c r="BI117" s="154"/>
      <c r="BJ117" s="154"/>
    </row>
    <row r="118" spans="1:62" s="68" customFormat="1" ht="16.8" x14ac:dyDescent="0.3">
      <c r="A118" s="877"/>
      <c r="B118" s="152" t="s">
        <v>404</v>
      </c>
      <c r="C118" s="149"/>
      <c r="D118" s="227"/>
      <c r="E118" s="149"/>
      <c r="F118" s="227"/>
      <c r="G118" s="149"/>
      <c r="H118" s="227"/>
      <c r="I118" s="149"/>
      <c r="J118" s="227"/>
      <c r="K118" s="149"/>
      <c r="L118" s="227"/>
      <c r="M118" s="149"/>
      <c r="N118" s="227"/>
      <c r="O118" s="149"/>
      <c r="P118" s="227"/>
      <c r="Q118" s="227"/>
      <c r="R118" s="149"/>
      <c r="S118" s="227"/>
      <c r="T118" s="227"/>
      <c r="U118" s="149"/>
      <c r="V118" s="227"/>
      <c r="W118" s="227"/>
      <c r="X118" s="149"/>
      <c r="Y118" s="227"/>
      <c r="Z118" s="227"/>
      <c r="AA118" s="149"/>
      <c r="AB118" s="227"/>
      <c r="AC118" s="227"/>
      <c r="AD118" s="149"/>
      <c r="AE118" s="289"/>
      <c r="AF118" s="230"/>
      <c r="AG118" s="154"/>
      <c r="AH118" s="154"/>
      <c r="AI118" s="154"/>
      <c r="AJ118" s="154"/>
      <c r="AK118" s="154"/>
      <c r="AL118" s="154"/>
      <c r="AM118" s="154"/>
      <c r="AN118" s="154"/>
      <c r="AO118" s="154"/>
      <c r="AP118" s="154"/>
      <c r="AQ118" s="154"/>
      <c r="AR118" s="154"/>
      <c r="AS118" s="154"/>
      <c r="AT118" s="154"/>
      <c r="AU118" s="154"/>
      <c r="AV118" s="154"/>
      <c r="AW118" s="154"/>
      <c r="AX118" s="154"/>
      <c r="AY118" s="154"/>
      <c r="AZ118" s="154"/>
      <c r="BA118" s="154"/>
      <c r="BB118" s="154"/>
      <c r="BC118" s="154"/>
      <c r="BD118" s="154"/>
      <c r="BE118" s="154"/>
      <c r="BF118" s="154"/>
      <c r="BG118" s="154"/>
      <c r="BH118" s="154"/>
      <c r="BI118" s="154"/>
      <c r="BJ118" s="154"/>
    </row>
    <row r="119" spans="1:62" s="68" customFormat="1" ht="16.8" x14ac:dyDescent="0.3">
      <c r="A119" s="877"/>
      <c r="B119" s="295" t="s">
        <v>405</v>
      </c>
      <c r="C119" s="296"/>
      <c r="D119" s="297"/>
      <c r="E119" s="296"/>
      <c r="F119" s="297"/>
      <c r="G119" s="296"/>
      <c r="H119" s="297"/>
      <c r="I119" s="296"/>
      <c r="J119" s="297"/>
      <c r="K119" s="296"/>
      <c r="L119" s="297"/>
      <c r="M119" s="296"/>
      <c r="N119" s="297"/>
      <c r="O119" s="296"/>
      <c r="P119" s="297"/>
      <c r="Q119" s="297"/>
      <c r="R119" s="296"/>
      <c r="S119" s="297"/>
      <c r="T119" s="297"/>
      <c r="U119" s="296"/>
      <c r="V119" s="297"/>
      <c r="W119" s="297"/>
      <c r="X119" s="296"/>
      <c r="Y119" s="297"/>
      <c r="Z119" s="297"/>
      <c r="AA119" s="296"/>
      <c r="AB119" s="297"/>
      <c r="AC119" s="297"/>
      <c r="AD119" s="296"/>
      <c r="AE119" s="297"/>
      <c r="AF119" s="300"/>
      <c r="AG119" s="154"/>
      <c r="AH119" s="154"/>
      <c r="AI119" s="154"/>
      <c r="AJ119" s="154"/>
      <c r="AK119" s="154"/>
      <c r="AL119" s="154"/>
      <c r="AM119" s="154"/>
      <c r="AN119" s="154"/>
      <c r="AO119" s="154"/>
      <c r="AP119" s="154"/>
      <c r="AQ119" s="154"/>
      <c r="AR119" s="154"/>
      <c r="AS119" s="154"/>
      <c r="AT119" s="154"/>
      <c r="AU119" s="154"/>
      <c r="AV119" s="154"/>
      <c r="AW119" s="154"/>
      <c r="AX119" s="154"/>
      <c r="AY119" s="154"/>
      <c r="AZ119" s="154"/>
      <c r="BA119" s="154"/>
      <c r="BB119" s="154"/>
      <c r="BC119" s="154"/>
      <c r="BD119" s="154"/>
      <c r="BE119" s="154"/>
      <c r="BF119" s="154"/>
      <c r="BG119" s="154"/>
      <c r="BH119" s="154"/>
      <c r="BI119" s="154"/>
      <c r="BJ119" s="154"/>
    </row>
    <row r="120" spans="1:62" s="68" customFormat="1" ht="17.399999999999999" thickBot="1" x14ac:dyDescent="0.35">
      <c r="A120" s="881"/>
      <c r="B120" s="308" t="s">
        <v>93</v>
      </c>
      <c r="C120" s="308"/>
      <c r="D120" s="308"/>
      <c r="E120" s="308"/>
      <c r="F120" s="308"/>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08"/>
      <c r="AE120" s="308"/>
      <c r="AF120" s="309"/>
      <c r="AG120" s="154"/>
      <c r="AH120" s="154"/>
      <c r="AI120" s="154"/>
      <c r="AJ120" s="154"/>
      <c r="AK120" s="154"/>
      <c r="AL120" s="154"/>
      <c r="AM120" s="154"/>
      <c r="AN120" s="154"/>
      <c r="AO120" s="154"/>
      <c r="AP120" s="154"/>
      <c r="AQ120" s="154"/>
      <c r="AR120" s="154"/>
      <c r="AS120" s="154"/>
      <c r="AT120" s="154"/>
      <c r="AU120" s="154"/>
      <c r="AV120" s="154"/>
      <c r="AW120" s="154"/>
      <c r="AX120" s="154"/>
      <c r="AY120" s="154"/>
      <c r="AZ120" s="154"/>
      <c r="BA120" s="154"/>
      <c r="BB120" s="154"/>
      <c r="BC120" s="154"/>
      <c r="BD120" s="154"/>
      <c r="BE120" s="154"/>
      <c r="BF120" s="154"/>
      <c r="BG120" s="154"/>
      <c r="BH120" s="154"/>
      <c r="BI120" s="154"/>
      <c r="BJ120" s="154"/>
    </row>
    <row r="121" spans="1:62" ht="16.8" x14ac:dyDescent="0.3">
      <c r="A121" s="307"/>
      <c r="B121" s="307"/>
      <c r="C121" s="307"/>
      <c r="D121" s="307"/>
      <c r="E121" s="307"/>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row>
    <row r="122" spans="1:62" ht="14.4" thickBot="1" x14ac:dyDescent="0.35"/>
    <row r="123" spans="1:62" s="68" customFormat="1" ht="50.25" customHeight="1" thickBot="1" x14ac:dyDescent="0.35">
      <c r="A123" s="886" t="s">
        <v>408</v>
      </c>
      <c r="B123" s="887"/>
      <c r="C123" s="874" t="s">
        <v>669</v>
      </c>
      <c r="D123" s="875"/>
      <c r="E123" s="875"/>
      <c r="F123" s="875"/>
      <c r="G123" s="875"/>
      <c r="H123" s="875"/>
      <c r="I123" s="875"/>
      <c r="J123" s="875"/>
      <c r="K123" s="875"/>
      <c r="L123" s="875"/>
      <c r="M123" s="875"/>
      <c r="N123" s="875"/>
      <c r="O123" s="875"/>
      <c r="P123" s="875"/>
      <c r="Q123" s="875"/>
      <c r="R123" s="875"/>
      <c r="S123" s="875"/>
      <c r="T123" s="875"/>
      <c r="U123" s="875"/>
      <c r="V123" s="875"/>
      <c r="W123" s="875"/>
      <c r="X123" s="875"/>
      <c r="Y123" s="875"/>
      <c r="Z123" s="876"/>
      <c r="AA123" s="154"/>
      <c r="AB123" s="154"/>
      <c r="AC123" s="154"/>
      <c r="AD123" s="154"/>
      <c r="AE123" s="154"/>
      <c r="AF123" s="154"/>
      <c r="AG123" s="154"/>
      <c r="AH123" s="154"/>
      <c r="AI123" s="154"/>
      <c r="AJ123" s="154"/>
      <c r="AK123" s="154"/>
      <c r="AL123" s="154"/>
      <c r="AM123" s="154"/>
      <c r="AN123" s="154"/>
      <c r="AO123" s="154"/>
      <c r="AP123" s="154"/>
      <c r="AQ123" s="154"/>
      <c r="AR123" s="154"/>
      <c r="AS123" s="154"/>
      <c r="AT123" s="154"/>
      <c r="AU123" s="154"/>
      <c r="AV123" s="154"/>
      <c r="AW123" s="154"/>
      <c r="AX123" s="154"/>
      <c r="AY123" s="154"/>
      <c r="AZ123" s="154"/>
      <c r="BA123" s="154"/>
      <c r="BB123" s="154"/>
      <c r="BC123" s="154"/>
      <c r="BD123" s="154"/>
      <c r="BE123" s="154"/>
      <c r="BF123" s="154"/>
      <c r="BG123" s="154"/>
      <c r="BH123" s="154"/>
      <c r="BI123" s="154"/>
      <c r="BJ123" s="154"/>
    </row>
    <row r="124" spans="1:62" s="68" customFormat="1" ht="24" customHeight="1" x14ac:dyDescent="0.3">
      <c r="A124" s="882" t="s">
        <v>406</v>
      </c>
      <c r="B124" s="882" t="s">
        <v>383</v>
      </c>
      <c r="C124" s="885" t="s">
        <v>234</v>
      </c>
      <c r="D124" s="885"/>
      <c r="E124" s="885" t="s">
        <v>241</v>
      </c>
      <c r="F124" s="885"/>
      <c r="G124" s="885" t="s">
        <v>242</v>
      </c>
      <c r="H124" s="885"/>
      <c r="I124" s="885" t="s">
        <v>243</v>
      </c>
      <c r="J124" s="885"/>
      <c r="K124" s="885" t="s">
        <v>244</v>
      </c>
      <c r="L124" s="885"/>
      <c r="M124" s="885" t="s">
        <v>245</v>
      </c>
      <c r="N124" s="885"/>
      <c r="O124" s="872" t="s">
        <v>246</v>
      </c>
      <c r="P124" s="873"/>
      <c r="Q124" s="872" t="s">
        <v>247</v>
      </c>
      <c r="R124" s="873"/>
      <c r="S124" s="872" t="s">
        <v>248</v>
      </c>
      <c r="T124" s="873"/>
      <c r="U124" s="872" t="s">
        <v>249</v>
      </c>
      <c r="V124" s="873"/>
      <c r="W124" s="872" t="s">
        <v>378</v>
      </c>
      <c r="X124" s="873"/>
      <c r="Y124" s="872" t="s">
        <v>251</v>
      </c>
      <c r="Z124" s="873"/>
      <c r="AA124" s="154"/>
      <c r="AB124" s="154"/>
      <c r="AC124" s="154"/>
      <c r="AD124" s="154"/>
      <c r="AE124" s="154"/>
      <c r="AF124" s="154"/>
      <c r="AG124" s="154"/>
      <c r="AH124" s="154"/>
      <c r="AI124" s="154"/>
      <c r="AJ124" s="154"/>
      <c r="AK124" s="154"/>
      <c r="AL124" s="154"/>
      <c r="AM124" s="154"/>
      <c r="AN124" s="154"/>
      <c r="AO124" s="154"/>
      <c r="AP124" s="154"/>
      <c r="AQ124" s="154"/>
      <c r="AR124" s="154"/>
      <c r="AS124" s="154"/>
      <c r="AT124" s="154"/>
      <c r="AU124" s="154"/>
      <c r="AV124" s="154"/>
      <c r="AW124" s="154"/>
      <c r="AX124" s="154"/>
      <c r="AY124" s="154"/>
      <c r="AZ124" s="154"/>
      <c r="BA124" s="154"/>
      <c r="BB124" s="154"/>
      <c r="BC124" s="154"/>
      <c r="BD124" s="154"/>
      <c r="BE124" s="154"/>
      <c r="BF124" s="154"/>
      <c r="BG124" s="154"/>
      <c r="BH124" s="154"/>
      <c r="BI124" s="154"/>
      <c r="BJ124" s="154"/>
    </row>
    <row r="125" spans="1:62" s="68" customFormat="1" ht="29.25" customHeight="1" x14ac:dyDescent="0.3">
      <c r="A125" s="884"/>
      <c r="B125" s="883"/>
      <c r="C125" s="311" t="s">
        <v>409</v>
      </c>
      <c r="D125" s="311" t="s">
        <v>410</v>
      </c>
      <c r="E125" s="311" t="s">
        <v>409</v>
      </c>
      <c r="F125" s="311" t="s">
        <v>410</v>
      </c>
      <c r="G125" s="311" t="s">
        <v>409</v>
      </c>
      <c r="H125" s="311" t="s">
        <v>410</v>
      </c>
      <c r="I125" s="311" t="s">
        <v>409</v>
      </c>
      <c r="J125" s="311" t="s">
        <v>410</v>
      </c>
      <c r="K125" s="311" t="s">
        <v>409</v>
      </c>
      <c r="L125" s="311" t="s">
        <v>410</v>
      </c>
      <c r="M125" s="311" t="s">
        <v>409</v>
      </c>
      <c r="N125" s="311" t="s">
        <v>410</v>
      </c>
      <c r="O125" s="311" t="s">
        <v>409</v>
      </c>
      <c r="P125" s="311" t="s">
        <v>410</v>
      </c>
      <c r="Q125" s="311" t="s">
        <v>409</v>
      </c>
      <c r="R125" s="311" t="s">
        <v>410</v>
      </c>
      <c r="S125" s="311" t="s">
        <v>409</v>
      </c>
      <c r="T125" s="311" t="s">
        <v>410</v>
      </c>
      <c r="U125" s="311" t="s">
        <v>409</v>
      </c>
      <c r="V125" s="311" t="s">
        <v>410</v>
      </c>
      <c r="W125" s="311" t="s">
        <v>409</v>
      </c>
      <c r="X125" s="311" t="s">
        <v>410</v>
      </c>
      <c r="Y125" s="311" t="s">
        <v>409</v>
      </c>
      <c r="Z125" s="311" t="s">
        <v>410</v>
      </c>
      <c r="AA125" s="154"/>
      <c r="AB125" s="154"/>
      <c r="AC125" s="154"/>
      <c r="AD125" s="154"/>
      <c r="AE125" s="154"/>
      <c r="AF125" s="154"/>
      <c r="AG125" s="154"/>
      <c r="AH125" s="154"/>
      <c r="AI125" s="154"/>
      <c r="AJ125" s="154"/>
      <c r="AK125" s="154"/>
      <c r="AL125" s="154"/>
      <c r="AM125" s="154"/>
      <c r="AN125" s="154"/>
      <c r="AO125" s="154"/>
      <c r="AP125" s="154"/>
      <c r="AQ125" s="154"/>
      <c r="AR125" s="154"/>
      <c r="AS125" s="154"/>
      <c r="AT125" s="154"/>
      <c r="AU125" s="154"/>
      <c r="AV125" s="154"/>
      <c r="AW125" s="154"/>
      <c r="AX125" s="154"/>
      <c r="AY125" s="154"/>
      <c r="AZ125" s="154"/>
      <c r="BA125" s="154"/>
      <c r="BB125" s="154"/>
      <c r="BC125" s="154"/>
      <c r="BD125" s="154"/>
      <c r="BE125" s="154"/>
      <c r="BF125" s="154"/>
      <c r="BG125" s="154"/>
      <c r="BH125" s="154"/>
      <c r="BI125" s="154"/>
      <c r="BJ125" s="154"/>
    </row>
    <row r="126" spans="1:62" s="68" customFormat="1" ht="16.8" x14ac:dyDescent="0.3">
      <c r="A126" s="884"/>
      <c r="B126" s="310" t="s">
        <v>386</v>
      </c>
      <c r="C126" s="435">
        <v>17.068893528183715</v>
      </c>
      <c r="D126" s="436">
        <v>29</v>
      </c>
      <c r="E126" s="435">
        <v>24.250521920668056</v>
      </c>
      <c r="F126" s="436">
        <v>65</v>
      </c>
      <c r="G126" s="435">
        <v>30.196242171189976</v>
      </c>
      <c r="H126" s="436"/>
      <c r="I126" s="435">
        <v>37.110647181628387</v>
      </c>
      <c r="J126" s="436"/>
      <c r="K126" s="435">
        <v>39.01461377870563</v>
      </c>
      <c r="L126" s="436"/>
      <c r="M126" s="435">
        <v>35.273486430062626</v>
      </c>
      <c r="N126" s="436"/>
      <c r="O126" s="435">
        <v>44.292275574112729</v>
      </c>
      <c r="P126" s="436"/>
      <c r="Q126" s="435">
        <v>37.945720250521916</v>
      </c>
      <c r="R126" s="436"/>
      <c r="S126" s="435">
        <v>39.549060542797491</v>
      </c>
      <c r="T126" s="436"/>
      <c r="U126" s="435">
        <v>37.645093945720248</v>
      </c>
      <c r="V126" s="436"/>
      <c r="W126" s="435">
        <v>35.640918580375782</v>
      </c>
      <c r="X126" s="436"/>
      <c r="Y126" s="435">
        <v>32.868475991649269</v>
      </c>
      <c r="Z126" s="436"/>
      <c r="AA126" s="154"/>
      <c r="AB126" s="154"/>
      <c r="AC126" s="154"/>
      <c r="AD126" s="154"/>
      <c r="AE126" s="154"/>
      <c r="AF126" s="154"/>
      <c r="AG126" s="154"/>
      <c r="AH126" s="154"/>
      <c r="AI126" s="154"/>
      <c r="AJ126" s="154"/>
      <c r="AK126" s="154"/>
      <c r="AL126" s="154"/>
      <c r="AM126" s="154"/>
      <c r="AN126" s="154"/>
      <c r="AO126" s="154"/>
      <c r="AP126" s="154"/>
      <c r="AQ126" s="154"/>
      <c r="AR126" s="154"/>
      <c r="AS126" s="154"/>
      <c r="AT126" s="154"/>
      <c r="AU126" s="154"/>
      <c r="AV126" s="154"/>
      <c r="AW126" s="154"/>
      <c r="AX126" s="154"/>
      <c r="AY126" s="154"/>
      <c r="AZ126" s="154"/>
      <c r="BA126" s="154"/>
      <c r="BB126" s="154"/>
      <c r="BC126" s="154"/>
      <c r="BD126" s="154"/>
      <c r="BE126" s="154"/>
      <c r="BF126" s="154"/>
      <c r="BG126" s="154"/>
      <c r="BH126" s="154"/>
      <c r="BI126" s="154"/>
      <c r="BJ126" s="154"/>
    </row>
    <row r="127" spans="1:62" s="68" customFormat="1" ht="16.8" x14ac:dyDescent="0.3">
      <c r="A127" s="884"/>
      <c r="B127" s="310" t="s">
        <v>387</v>
      </c>
      <c r="C127" s="435">
        <v>8.5344467640918573</v>
      </c>
      <c r="D127" s="436">
        <v>5</v>
      </c>
      <c r="E127" s="435">
        <v>12.125260960334028</v>
      </c>
      <c r="F127" s="436">
        <v>12</v>
      </c>
      <c r="G127" s="435">
        <v>15.098121085594988</v>
      </c>
      <c r="H127" s="436"/>
      <c r="I127" s="435">
        <v>18.555323590814194</v>
      </c>
      <c r="J127" s="436"/>
      <c r="K127" s="435">
        <v>19.507306889352815</v>
      </c>
      <c r="L127" s="436"/>
      <c r="M127" s="435">
        <v>17.636743215031313</v>
      </c>
      <c r="N127" s="436"/>
      <c r="O127" s="435">
        <v>22.146137787056364</v>
      </c>
      <c r="P127" s="436"/>
      <c r="Q127" s="435">
        <v>18.972860125260958</v>
      </c>
      <c r="R127" s="436"/>
      <c r="S127" s="435">
        <v>19.774530271398746</v>
      </c>
      <c r="T127" s="436"/>
      <c r="U127" s="435">
        <v>18.822546972860124</v>
      </c>
      <c r="V127" s="436"/>
      <c r="W127" s="435">
        <v>17.820459290187891</v>
      </c>
      <c r="X127" s="436"/>
      <c r="Y127" s="435">
        <v>16.434237995824635</v>
      </c>
      <c r="Z127" s="436"/>
      <c r="AA127" s="154"/>
      <c r="AB127" s="154"/>
      <c r="AC127" s="154"/>
      <c r="AD127" s="154"/>
      <c r="AE127" s="154"/>
      <c r="AF127" s="154"/>
      <c r="AG127" s="154"/>
      <c r="AH127" s="154"/>
      <c r="AI127" s="154"/>
      <c r="AJ127" s="154"/>
      <c r="AK127" s="154"/>
      <c r="AL127" s="154"/>
      <c r="AM127" s="154"/>
      <c r="AN127" s="154"/>
      <c r="AO127" s="154"/>
      <c r="AP127" s="154"/>
      <c r="AQ127" s="154"/>
      <c r="AR127" s="154"/>
      <c r="AS127" s="154"/>
      <c r="AT127" s="154"/>
      <c r="AU127" s="154"/>
      <c r="AV127" s="154"/>
      <c r="AW127" s="154"/>
      <c r="AX127" s="154"/>
      <c r="AY127" s="154"/>
      <c r="AZ127" s="154"/>
      <c r="BA127" s="154"/>
      <c r="BB127" s="154"/>
      <c r="BC127" s="154"/>
      <c r="BD127" s="154"/>
      <c r="BE127" s="154"/>
      <c r="BF127" s="154"/>
      <c r="BG127" s="154"/>
      <c r="BH127" s="154"/>
      <c r="BI127" s="154"/>
      <c r="BJ127" s="154"/>
    </row>
    <row r="128" spans="1:62" s="68" customFormat="1" ht="16.8" x14ac:dyDescent="0.3">
      <c r="A128" s="884"/>
      <c r="B128" s="310" t="s">
        <v>388</v>
      </c>
      <c r="C128" s="435">
        <v>11.734864300626304</v>
      </c>
      <c r="D128" s="436">
        <v>4</v>
      </c>
      <c r="E128" s="435">
        <v>16.67223382045929</v>
      </c>
      <c r="F128" s="436">
        <v>11</v>
      </c>
      <c r="G128" s="435">
        <v>20.759916492693112</v>
      </c>
      <c r="H128" s="436"/>
      <c r="I128" s="435">
        <v>25.513569937369521</v>
      </c>
      <c r="J128" s="436"/>
      <c r="K128" s="435">
        <v>26.822546972860124</v>
      </c>
      <c r="L128" s="436"/>
      <c r="M128" s="435">
        <v>24.25052192066806</v>
      </c>
      <c r="N128" s="436"/>
      <c r="O128" s="435">
        <v>30.450939457202505</v>
      </c>
      <c r="P128" s="436"/>
      <c r="Q128" s="435">
        <v>26.087682672233822</v>
      </c>
      <c r="R128" s="436"/>
      <c r="S128" s="435">
        <v>27.189979123173277</v>
      </c>
      <c r="T128" s="436"/>
      <c r="U128" s="435">
        <v>25.881002087682674</v>
      </c>
      <c r="V128" s="436"/>
      <c r="W128" s="435">
        <v>24.503131524008349</v>
      </c>
      <c r="X128" s="436"/>
      <c r="Y128" s="435">
        <v>22.597077244258873</v>
      </c>
      <c r="Z128" s="436"/>
      <c r="AA128" s="154"/>
      <c r="AB128" s="154"/>
      <c r="AC128" s="154"/>
      <c r="AD128" s="154"/>
      <c r="AE128" s="154"/>
      <c r="AF128" s="154"/>
      <c r="AG128" s="154"/>
      <c r="AH128" s="154"/>
      <c r="AI128" s="154"/>
      <c r="AJ128" s="154"/>
      <c r="AK128" s="154"/>
      <c r="AL128" s="154"/>
      <c r="AM128" s="154"/>
      <c r="AN128" s="154"/>
      <c r="AO128" s="154"/>
      <c r="AP128" s="154"/>
      <c r="AQ128" s="154"/>
      <c r="AR128" s="154"/>
      <c r="AS128" s="154"/>
      <c r="AT128" s="154"/>
      <c r="AU128" s="154"/>
      <c r="AV128" s="154"/>
      <c r="AW128" s="154"/>
      <c r="AX128" s="154"/>
      <c r="AY128" s="154"/>
      <c r="AZ128" s="154"/>
      <c r="BA128" s="154"/>
      <c r="BB128" s="154"/>
      <c r="BC128" s="154"/>
      <c r="BD128" s="154"/>
      <c r="BE128" s="154"/>
      <c r="BF128" s="154"/>
      <c r="BG128" s="154"/>
      <c r="BH128" s="154"/>
      <c r="BI128" s="154"/>
      <c r="BJ128" s="154"/>
    </row>
    <row r="129" spans="1:62" s="68" customFormat="1" ht="16.8" x14ac:dyDescent="0.3">
      <c r="A129" s="884"/>
      <c r="B129" s="310" t="s">
        <v>389</v>
      </c>
      <c r="C129" s="435">
        <v>45.872651356993742</v>
      </c>
      <c r="D129" s="436">
        <v>46</v>
      </c>
      <c r="E129" s="435">
        <v>65.17327766179541</v>
      </c>
      <c r="F129" s="436">
        <v>169</v>
      </c>
      <c r="G129" s="435">
        <v>81.152400835073067</v>
      </c>
      <c r="H129" s="436"/>
      <c r="I129" s="435">
        <v>99.734864300626313</v>
      </c>
      <c r="J129" s="436"/>
      <c r="K129" s="435">
        <v>104.8517745302714</v>
      </c>
      <c r="L129" s="436"/>
      <c r="M129" s="435">
        <v>94.797494780793329</v>
      </c>
      <c r="N129" s="436"/>
      <c r="O129" s="435">
        <v>119.03549060542798</v>
      </c>
      <c r="P129" s="436"/>
      <c r="Q129" s="435">
        <v>101.97912317327767</v>
      </c>
      <c r="R129" s="436"/>
      <c r="S129" s="435">
        <v>106.28810020876827</v>
      </c>
      <c r="T129" s="436"/>
      <c r="U129" s="435">
        <v>101.17118997912318</v>
      </c>
      <c r="V129" s="436"/>
      <c r="W129" s="435">
        <v>95.784968684759917</v>
      </c>
      <c r="X129" s="436"/>
      <c r="Y129" s="435">
        <v>88.334029227557409</v>
      </c>
      <c r="Z129" s="436"/>
      <c r="AA129" s="154"/>
      <c r="AB129" s="154"/>
      <c r="AC129" s="154"/>
      <c r="AD129" s="154"/>
      <c r="AE129" s="154"/>
      <c r="AF129" s="154"/>
      <c r="AG129" s="154"/>
      <c r="AH129" s="154"/>
      <c r="AI129" s="154"/>
      <c r="AJ129" s="154"/>
      <c r="AK129" s="154"/>
      <c r="AL129" s="154"/>
      <c r="AM129" s="154"/>
      <c r="AN129" s="154"/>
      <c r="AO129" s="154"/>
      <c r="AP129" s="154"/>
      <c r="AQ129" s="154"/>
      <c r="AR129" s="154"/>
      <c r="AS129" s="154"/>
      <c r="AT129" s="154"/>
      <c r="AU129" s="154"/>
      <c r="AV129" s="154"/>
      <c r="AW129" s="154"/>
      <c r="AX129" s="154"/>
      <c r="AY129" s="154"/>
      <c r="AZ129" s="154"/>
      <c r="BA129" s="154"/>
      <c r="BB129" s="154"/>
      <c r="BC129" s="154"/>
      <c r="BD129" s="154"/>
      <c r="BE129" s="154"/>
      <c r="BF129" s="154"/>
      <c r="BG129" s="154"/>
      <c r="BH129" s="154"/>
      <c r="BI129" s="154"/>
      <c r="BJ129" s="154"/>
    </row>
    <row r="130" spans="1:62" s="68" customFormat="1" ht="16.8" x14ac:dyDescent="0.3">
      <c r="A130" s="884"/>
      <c r="B130" s="310" t="s">
        <v>390</v>
      </c>
      <c r="C130" s="435">
        <v>29.870563674321502</v>
      </c>
      <c r="D130" s="436">
        <v>45</v>
      </c>
      <c r="E130" s="435">
        <v>42.438413361169104</v>
      </c>
      <c r="F130" s="436">
        <v>125</v>
      </c>
      <c r="G130" s="435">
        <v>52.84342379958246</v>
      </c>
      <c r="H130" s="436"/>
      <c r="I130" s="435">
        <v>64.94363256784969</v>
      </c>
      <c r="J130" s="436"/>
      <c r="K130" s="435">
        <v>68.275574112734859</v>
      </c>
      <c r="L130" s="436"/>
      <c r="M130" s="435">
        <v>61.7286012526096</v>
      </c>
      <c r="N130" s="436"/>
      <c r="O130" s="435">
        <v>77.511482254697285</v>
      </c>
      <c r="P130" s="436"/>
      <c r="Q130" s="435">
        <v>66.405010438413356</v>
      </c>
      <c r="R130" s="436"/>
      <c r="S130" s="435">
        <v>69.210855949895617</v>
      </c>
      <c r="T130" s="436"/>
      <c r="U130" s="435">
        <v>65.878914405010434</v>
      </c>
      <c r="V130" s="436"/>
      <c r="W130" s="435">
        <v>62.371607515657615</v>
      </c>
      <c r="X130" s="436"/>
      <c r="Y130" s="435">
        <v>57.519832985386216</v>
      </c>
      <c r="Z130" s="436"/>
      <c r="AA130" s="154"/>
      <c r="AB130" s="154"/>
      <c r="AC130" s="154"/>
      <c r="AD130" s="154"/>
      <c r="AE130" s="154"/>
      <c r="AF130" s="154"/>
      <c r="AG130" s="154"/>
      <c r="AH130" s="154"/>
      <c r="AI130" s="154"/>
      <c r="AJ130" s="154"/>
      <c r="AK130" s="154"/>
      <c r="AL130" s="154"/>
      <c r="AM130" s="154"/>
      <c r="AN130" s="154"/>
      <c r="AO130" s="154"/>
      <c r="AP130" s="154"/>
      <c r="AQ130" s="154"/>
      <c r="AR130" s="154"/>
      <c r="AS130" s="154"/>
      <c r="AT130" s="154"/>
      <c r="AU130" s="154"/>
      <c r="AV130" s="154"/>
      <c r="AW130" s="154"/>
      <c r="AX130" s="154"/>
      <c r="AY130" s="154"/>
      <c r="AZ130" s="154"/>
      <c r="BA130" s="154"/>
      <c r="BB130" s="154"/>
      <c r="BC130" s="154"/>
      <c r="BD130" s="154"/>
      <c r="BE130" s="154"/>
      <c r="BF130" s="154"/>
      <c r="BG130" s="154"/>
      <c r="BH130" s="154"/>
      <c r="BI130" s="154"/>
      <c r="BJ130" s="154"/>
    </row>
    <row r="131" spans="1:62" s="68" customFormat="1" ht="16.8" x14ac:dyDescent="0.3">
      <c r="A131" s="884"/>
      <c r="B131" s="310" t="s">
        <v>391</v>
      </c>
      <c r="C131" s="435">
        <v>12.801670146137788</v>
      </c>
      <c r="D131" s="436">
        <v>10</v>
      </c>
      <c r="E131" s="435">
        <v>18.187891440501044</v>
      </c>
      <c r="F131" s="436">
        <v>27</v>
      </c>
      <c r="G131" s="435">
        <v>22.647181628392484</v>
      </c>
      <c r="H131" s="436"/>
      <c r="I131" s="435">
        <v>27.832985386221296</v>
      </c>
      <c r="J131" s="436"/>
      <c r="K131" s="435">
        <v>29.260960334029228</v>
      </c>
      <c r="L131" s="436"/>
      <c r="M131" s="435">
        <v>26.455114822546975</v>
      </c>
      <c r="N131" s="436"/>
      <c r="O131" s="435">
        <v>33.219206680584556</v>
      </c>
      <c r="P131" s="436"/>
      <c r="Q131" s="435">
        <v>28.45929018789144</v>
      </c>
      <c r="R131" s="436"/>
      <c r="S131" s="435">
        <v>29.661795407098122</v>
      </c>
      <c r="T131" s="436"/>
      <c r="U131" s="435">
        <v>28.23382045929019</v>
      </c>
      <c r="V131" s="436"/>
      <c r="W131" s="435">
        <v>26.730688935281837</v>
      </c>
      <c r="X131" s="436"/>
      <c r="Y131" s="435">
        <v>24.651356993736954</v>
      </c>
      <c r="Z131" s="436"/>
      <c r="AA131" s="154"/>
      <c r="AB131" s="154"/>
      <c r="AC131" s="154"/>
      <c r="AD131" s="154"/>
      <c r="AE131" s="154"/>
      <c r="AF131" s="154"/>
      <c r="AG131" s="154"/>
      <c r="AH131" s="154"/>
      <c r="AI131" s="154"/>
      <c r="AJ131" s="154"/>
      <c r="AK131" s="154"/>
      <c r="AL131" s="154"/>
      <c r="AM131" s="154"/>
      <c r="AN131" s="154"/>
      <c r="AO131" s="154"/>
      <c r="AP131" s="154"/>
      <c r="AQ131" s="154"/>
      <c r="AR131" s="154"/>
      <c r="AS131" s="154"/>
      <c r="AT131" s="154"/>
      <c r="AU131" s="154"/>
      <c r="AV131" s="154"/>
      <c r="AW131" s="154"/>
      <c r="AX131" s="154"/>
      <c r="AY131" s="154"/>
      <c r="AZ131" s="154"/>
      <c r="BA131" s="154"/>
      <c r="BB131" s="154"/>
      <c r="BC131" s="154"/>
      <c r="BD131" s="154"/>
      <c r="BE131" s="154"/>
      <c r="BF131" s="154"/>
      <c r="BG131" s="154"/>
      <c r="BH131" s="154"/>
      <c r="BI131" s="154"/>
      <c r="BJ131" s="154"/>
    </row>
    <row r="132" spans="1:62" s="68" customFormat="1" ht="16.8" x14ac:dyDescent="0.3">
      <c r="A132" s="884"/>
      <c r="B132" s="310" t="s">
        <v>392</v>
      </c>
      <c r="C132" s="435">
        <v>68.275574112734859</v>
      </c>
      <c r="D132" s="436">
        <v>47</v>
      </c>
      <c r="E132" s="435">
        <v>97.002087682672226</v>
      </c>
      <c r="F132" s="436">
        <v>212</v>
      </c>
      <c r="G132" s="435">
        <v>120.7849686847599</v>
      </c>
      <c r="H132" s="436"/>
      <c r="I132" s="435">
        <v>148.44258872651355</v>
      </c>
      <c r="J132" s="436"/>
      <c r="K132" s="435">
        <v>156.05845511482252</v>
      </c>
      <c r="L132" s="436"/>
      <c r="M132" s="435">
        <v>141.0939457202505</v>
      </c>
      <c r="N132" s="436"/>
      <c r="O132" s="435">
        <v>177.16910229645092</v>
      </c>
      <c r="P132" s="436"/>
      <c r="Q132" s="435">
        <v>151.78288100208766</v>
      </c>
      <c r="R132" s="436"/>
      <c r="S132" s="435">
        <v>158.19624217118997</v>
      </c>
      <c r="T132" s="436"/>
      <c r="U132" s="435">
        <v>150.58037578288099</v>
      </c>
      <c r="V132" s="436"/>
      <c r="W132" s="435">
        <v>142.56367432150313</v>
      </c>
      <c r="X132" s="436"/>
      <c r="Y132" s="435">
        <v>131.47390396659708</v>
      </c>
      <c r="Z132" s="436"/>
      <c r="AA132" s="154"/>
      <c r="AB132" s="154"/>
      <c r="AC132" s="154"/>
      <c r="AD132" s="154"/>
      <c r="AE132" s="154"/>
      <c r="AF132" s="154"/>
      <c r="AG132" s="154"/>
      <c r="AH132" s="154"/>
      <c r="AI132" s="154"/>
      <c r="AJ132" s="154"/>
      <c r="AK132" s="154"/>
      <c r="AL132" s="154"/>
      <c r="AM132" s="154"/>
      <c r="AN132" s="154"/>
      <c r="AO132" s="154"/>
      <c r="AP132" s="154"/>
      <c r="AQ132" s="154"/>
      <c r="AR132" s="154"/>
      <c r="AS132" s="154"/>
      <c r="AT132" s="154"/>
      <c r="AU132" s="154"/>
      <c r="AV132" s="154"/>
      <c r="AW132" s="154"/>
      <c r="AX132" s="154"/>
      <c r="AY132" s="154"/>
      <c r="AZ132" s="154"/>
      <c r="BA132" s="154"/>
      <c r="BB132" s="154"/>
      <c r="BC132" s="154"/>
      <c r="BD132" s="154"/>
      <c r="BE132" s="154"/>
      <c r="BF132" s="154"/>
      <c r="BG132" s="154"/>
      <c r="BH132" s="154"/>
      <c r="BI132" s="154"/>
      <c r="BJ132" s="154"/>
    </row>
    <row r="133" spans="1:62" s="68" customFormat="1" ht="16.8" x14ac:dyDescent="0.3">
      <c r="A133" s="884"/>
      <c r="B133" s="310" t="s">
        <v>393</v>
      </c>
      <c r="C133" s="435">
        <v>42.67223382045929</v>
      </c>
      <c r="D133" s="436">
        <v>79</v>
      </c>
      <c r="E133" s="435">
        <v>60.626304801670145</v>
      </c>
      <c r="F133" s="436">
        <v>173</v>
      </c>
      <c r="G133" s="435">
        <v>75.490605427974941</v>
      </c>
      <c r="H133" s="436"/>
      <c r="I133" s="435">
        <v>92.776617954070986</v>
      </c>
      <c r="J133" s="436"/>
      <c r="K133" s="435">
        <v>97.536534446764094</v>
      </c>
      <c r="L133" s="436"/>
      <c r="M133" s="435">
        <v>88.183716075156582</v>
      </c>
      <c r="N133" s="436"/>
      <c r="O133" s="435">
        <v>110.73068893528183</v>
      </c>
      <c r="P133" s="436"/>
      <c r="Q133" s="435">
        <v>94.864300626304797</v>
      </c>
      <c r="R133" s="436"/>
      <c r="S133" s="435">
        <v>98.872651356993742</v>
      </c>
      <c r="T133" s="436"/>
      <c r="U133" s="435">
        <v>94.11273486430062</v>
      </c>
      <c r="V133" s="436"/>
      <c r="W133" s="435">
        <v>89.102296450939463</v>
      </c>
      <c r="X133" s="436"/>
      <c r="Y133" s="435">
        <v>82.17118997912317</v>
      </c>
      <c r="Z133" s="436"/>
      <c r="AA133" s="154"/>
      <c r="AB133" s="154"/>
      <c r="AC133" s="154"/>
      <c r="AD133" s="154"/>
      <c r="AE133" s="154"/>
      <c r="AF133" s="154"/>
      <c r="AG133" s="154"/>
      <c r="AH133" s="154"/>
      <c r="AI133" s="154"/>
      <c r="AJ133" s="154"/>
      <c r="AK133" s="154"/>
      <c r="AL133" s="154"/>
      <c r="AM133" s="154"/>
      <c r="AN133" s="154"/>
      <c r="AO133" s="154"/>
      <c r="AP133" s="154"/>
      <c r="AQ133" s="154"/>
      <c r="AR133" s="154"/>
      <c r="AS133" s="154"/>
      <c r="AT133" s="154"/>
      <c r="AU133" s="154"/>
      <c r="AV133" s="154"/>
      <c r="AW133" s="154"/>
      <c r="AX133" s="154"/>
      <c r="AY133" s="154"/>
      <c r="AZ133" s="154"/>
      <c r="BA133" s="154"/>
      <c r="BB133" s="154"/>
      <c r="BC133" s="154"/>
      <c r="BD133" s="154"/>
      <c r="BE133" s="154"/>
      <c r="BF133" s="154"/>
      <c r="BG133" s="154"/>
      <c r="BH133" s="154"/>
      <c r="BI133" s="154"/>
      <c r="BJ133" s="154"/>
    </row>
    <row r="134" spans="1:62" s="68" customFormat="1" ht="16.8" x14ac:dyDescent="0.3">
      <c r="A134" s="884"/>
      <c r="B134" s="310" t="s">
        <v>394</v>
      </c>
      <c r="C134" s="435">
        <v>30.937369519832988</v>
      </c>
      <c r="D134" s="436">
        <v>20</v>
      </c>
      <c r="E134" s="435">
        <v>43.954070981210855</v>
      </c>
      <c r="F134" s="436">
        <v>80</v>
      </c>
      <c r="G134" s="435">
        <v>54.73068893528184</v>
      </c>
      <c r="H134" s="436"/>
      <c r="I134" s="435">
        <v>67.263048016701461</v>
      </c>
      <c r="J134" s="436"/>
      <c r="K134" s="435">
        <v>70.71398747390397</v>
      </c>
      <c r="L134" s="436"/>
      <c r="M134" s="435">
        <v>63.933194154488518</v>
      </c>
      <c r="N134" s="436"/>
      <c r="O134" s="435">
        <v>80.279749478079339</v>
      </c>
      <c r="P134" s="436"/>
      <c r="Q134" s="435">
        <v>68.776617954070986</v>
      </c>
      <c r="R134" s="436"/>
      <c r="S134" s="435">
        <v>71.682672233820455</v>
      </c>
      <c r="T134" s="436"/>
      <c r="U134" s="435">
        <v>68.23173277661796</v>
      </c>
      <c r="V134" s="436"/>
      <c r="W134" s="435">
        <v>64.59916492693111</v>
      </c>
      <c r="X134" s="436"/>
      <c r="Y134" s="435">
        <v>59.5741127348643</v>
      </c>
      <c r="Z134" s="436"/>
      <c r="AA134" s="154"/>
      <c r="AB134" s="154"/>
      <c r="AC134" s="154"/>
      <c r="AD134" s="154"/>
      <c r="AE134" s="154"/>
      <c r="AF134" s="154"/>
      <c r="AG134" s="154"/>
      <c r="AH134" s="154"/>
      <c r="AI134" s="154"/>
      <c r="AJ134" s="154"/>
      <c r="AK134" s="154"/>
      <c r="AL134" s="154"/>
      <c r="AM134" s="154"/>
      <c r="AN134" s="154"/>
      <c r="AO134" s="154"/>
      <c r="AP134" s="154"/>
      <c r="AQ134" s="154"/>
      <c r="AR134" s="154"/>
      <c r="AS134" s="154"/>
      <c r="AT134" s="154"/>
      <c r="AU134" s="154"/>
      <c r="AV134" s="154"/>
      <c r="AW134" s="154"/>
      <c r="AX134" s="154"/>
      <c r="AY134" s="154"/>
      <c r="AZ134" s="154"/>
      <c r="BA134" s="154"/>
      <c r="BB134" s="154"/>
      <c r="BC134" s="154"/>
      <c r="BD134" s="154"/>
      <c r="BE134" s="154"/>
      <c r="BF134" s="154"/>
      <c r="BG134" s="154"/>
      <c r="BH134" s="154"/>
      <c r="BI134" s="154"/>
      <c r="BJ134" s="154"/>
    </row>
    <row r="135" spans="1:62" s="68" customFormat="1" ht="16.8" x14ac:dyDescent="0.3">
      <c r="A135" s="884"/>
      <c r="B135" s="310" t="s">
        <v>395</v>
      </c>
      <c r="C135" s="435">
        <v>33.070981210855948</v>
      </c>
      <c r="D135" s="436">
        <v>56</v>
      </c>
      <c r="E135" s="435">
        <v>46.985386221294362</v>
      </c>
      <c r="F135" s="436">
        <v>111</v>
      </c>
      <c r="G135" s="435">
        <v>58.505219206680579</v>
      </c>
      <c r="H135" s="436"/>
      <c r="I135" s="435">
        <v>71.901878914405003</v>
      </c>
      <c r="J135" s="436"/>
      <c r="K135" s="435">
        <v>75.590814196242164</v>
      </c>
      <c r="L135" s="436"/>
      <c r="M135" s="435">
        <v>68.34237995824634</v>
      </c>
      <c r="N135" s="436"/>
      <c r="O135" s="435">
        <v>85.816283924843418</v>
      </c>
      <c r="P135" s="436"/>
      <c r="Q135" s="435">
        <v>73.519832985386216</v>
      </c>
      <c r="R135" s="436"/>
      <c r="S135" s="435">
        <v>76.626304801670145</v>
      </c>
      <c r="T135" s="436"/>
      <c r="U135" s="435">
        <v>72.937369519832984</v>
      </c>
      <c r="V135" s="436"/>
      <c r="W135" s="435">
        <v>69.05427974947807</v>
      </c>
      <c r="X135" s="436"/>
      <c r="Y135" s="435">
        <v>63.682672233820455</v>
      </c>
      <c r="Z135" s="436"/>
      <c r="AA135" s="154"/>
      <c r="AB135" s="154"/>
      <c r="AC135" s="154"/>
      <c r="AD135" s="154"/>
      <c r="AE135" s="154"/>
      <c r="AF135" s="154"/>
      <c r="AG135" s="154"/>
      <c r="AH135" s="154"/>
      <c r="AI135" s="154"/>
      <c r="AJ135" s="154"/>
      <c r="AK135" s="154"/>
      <c r="AL135" s="154"/>
      <c r="AM135" s="154"/>
      <c r="AN135" s="154"/>
      <c r="AO135" s="154"/>
      <c r="AP135" s="154"/>
      <c r="AQ135" s="154"/>
      <c r="AR135" s="154"/>
      <c r="AS135" s="154"/>
      <c r="AT135" s="154"/>
      <c r="AU135" s="154"/>
      <c r="AV135" s="154"/>
      <c r="AW135" s="154"/>
      <c r="AX135" s="154"/>
      <c r="AY135" s="154"/>
      <c r="AZ135" s="154"/>
      <c r="BA135" s="154"/>
      <c r="BB135" s="154"/>
      <c r="BC135" s="154"/>
      <c r="BD135" s="154"/>
      <c r="BE135" s="154"/>
      <c r="BF135" s="154"/>
      <c r="BG135" s="154"/>
      <c r="BH135" s="154"/>
      <c r="BI135" s="154"/>
      <c r="BJ135" s="154"/>
    </row>
    <row r="136" spans="1:62" s="68" customFormat="1" ht="16.8" x14ac:dyDescent="0.3">
      <c r="A136" s="884"/>
      <c r="B136" s="310" t="s">
        <v>396</v>
      </c>
      <c r="C136" s="435">
        <v>50.139874739039669</v>
      </c>
      <c r="D136" s="436">
        <v>77</v>
      </c>
      <c r="E136" s="435">
        <v>71.235908141962426</v>
      </c>
      <c r="F136" s="436">
        <v>192</v>
      </c>
      <c r="G136" s="435">
        <v>88.701461377870572</v>
      </c>
      <c r="H136" s="436"/>
      <c r="I136" s="435">
        <v>109.01252609603341</v>
      </c>
      <c r="J136" s="436"/>
      <c r="K136" s="435">
        <v>114.60542797494782</v>
      </c>
      <c r="L136" s="436"/>
      <c r="M136" s="435">
        <v>103.61586638830899</v>
      </c>
      <c r="N136" s="436"/>
      <c r="O136" s="435">
        <v>130.10855949895617</v>
      </c>
      <c r="P136" s="436"/>
      <c r="Q136" s="435">
        <v>111.46555323590815</v>
      </c>
      <c r="R136" s="436"/>
      <c r="S136" s="435">
        <v>116.17536534446765</v>
      </c>
      <c r="T136" s="436"/>
      <c r="U136" s="435">
        <v>110.58246346555325</v>
      </c>
      <c r="V136" s="436"/>
      <c r="W136" s="435">
        <v>104.69519832985387</v>
      </c>
      <c r="X136" s="436"/>
      <c r="Y136" s="435">
        <v>96.551148225469731</v>
      </c>
      <c r="Z136" s="436"/>
      <c r="AA136" s="154"/>
      <c r="AB136" s="154"/>
      <c r="AC136" s="154"/>
      <c r="AD136" s="154"/>
      <c r="AE136" s="154"/>
      <c r="AF136" s="154"/>
      <c r="AG136" s="154"/>
      <c r="AH136" s="154"/>
      <c r="AI136" s="154"/>
      <c r="AJ136" s="154"/>
      <c r="AK136" s="154"/>
      <c r="AL136" s="154"/>
      <c r="AM136" s="154"/>
      <c r="AN136" s="154"/>
      <c r="AO136" s="154"/>
      <c r="AP136" s="154"/>
      <c r="AQ136" s="154"/>
      <c r="AR136" s="154"/>
      <c r="AS136" s="154"/>
      <c r="AT136" s="154"/>
      <c r="AU136" s="154"/>
      <c r="AV136" s="154"/>
      <c r="AW136" s="154"/>
      <c r="AX136" s="154"/>
      <c r="AY136" s="154"/>
      <c r="AZ136" s="154"/>
      <c r="BA136" s="154"/>
      <c r="BB136" s="154"/>
      <c r="BC136" s="154"/>
      <c r="BD136" s="154"/>
      <c r="BE136" s="154"/>
      <c r="BF136" s="154"/>
      <c r="BG136" s="154"/>
      <c r="BH136" s="154"/>
      <c r="BI136" s="154"/>
      <c r="BJ136" s="154"/>
    </row>
    <row r="137" spans="1:62" s="68" customFormat="1" ht="16.8" x14ac:dyDescent="0.3">
      <c r="A137" s="884"/>
      <c r="B137" s="310" t="s">
        <v>397</v>
      </c>
      <c r="C137" s="435">
        <v>13.868475991649269</v>
      </c>
      <c r="D137" s="436">
        <v>17</v>
      </c>
      <c r="E137" s="435">
        <v>19.703549060542798</v>
      </c>
      <c r="F137" s="436">
        <v>37</v>
      </c>
      <c r="G137" s="435">
        <v>24.534446764091861</v>
      </c>
      <c r="H137" s="436"/>
      <c r="I137" s="435">
        <v>30.15240083507307</v>
      </c>
      <c r="J137" s="436"/>
      <c r="K137" s="435">
        <v>31.699373695198332</v>
      </c>
      <c r="L137" s="436"/>
      <c r="M137" s="435">
        <v>28.659707724425889</v>
      </c>
      <c r="N137" s="436"/>
      <c r="O137" s="435">
        <v>35.987473903966603</v>
      </c>
      <c r="P137" s="436"/>
      <c r="Q137" s="435">
        <v>30.830897703549063</v>
      </c>
      <c r="R137" s="436"/>
      <c r="S137" s="435">
        <v>32.133611691022963</v>
      </c>
      <c r="T137" s="436"/>
      <c r="U137" s="435">
        <v>30.586638830897705</v>
      </c>
      <c r="V137" s="436"/>
      <c r="W137" s="435">
        <v>28.958246346555324</v>
      </c>
      <c r="X137" s="436"/>
      <c r="Y137" s="435">
        <v>26.705636743215035</v>
      </c>
      <c r="Z137" s="436"/>
      <c r="AA137" s="154"/>
      <c r="AB137" s="154"/>
      <c r="AC137" s="154"/>
      <c r="AD137" s="154"/>
      <c r="AE137" s="154"/>
      <c r="AF137" s="154"/>
      <c r="AG137" s="154"/>
      <c r="AH137" s="154"/>
      <c r="AI137" s="154"/>
      <c r="AJ137" s="154"/>
      <c r="AK137" s="154"/>
      <c r="AL137" s="154"/>
      <c r="AM137" s="154"/>
      <c r="AN137" s="154"/>
      <c r="AO137" s="154"/>
      <c r="AP137" s="154"/>
      <c r="AQ137" s="154"/>
      <c r="AR137" s="154"/>
      <c r="AS137" s="154"/>
      <c r="AT137" s="154"/>
      <c r="AU137" s="154"/>
      <c r="AV137" s="154"/>
      <c r="AW137" s="154"/>
      <c r="AX137" s="154"/>
      <c r="AY137" s="154"/>
      <c r="AZ137" s="154"/>
      <c r="BA137" s="154"/>
      <c r="BB137" s="154"/>
      <c r="BC137" s="154"/>
      <c r="BD137" s="154"/>
      <c r="BE137" s="154"/>
      <c r="BF137" s="154"/>
      <c r="BG137" s="154"/>
      <c r="BH137" s="154"/>
      <c r="BI137" s="154"/>
      <c r="BJ137" s="154"/>
    </row>
    <row r="138" spans="1:62" s="68" customFormat="1" ht="16.8" x14ac:dyDescent="0.3">
      <c r="A138" s="884"/>
      <c r="B138" s="310" t="s">
        <v>398</v>
      </c>
      <c r="C138" s="435">
        <v>6.4008350730688939</v>
      </c>
      <c r="D138" s="436">
        <v>3</v>
      </c>
      <c r="E138" s="435">
        <v>9.0939457202505221</v>
      </c>
      <c r="F138" s="436">
        <v>16</v>
      </c>
      <c r="G138" s="435">
        <v>11.323590814196242</v>
      </c>
      <c r="H138" s="436"/>
      <c r="I138" s="435">
        <v>13.916492693110648</v>
      </c>
      <c r="J138" s="436"/>
      <c r="K138" s="435">
        <v>14.630480167014614</v>
      </c>
      <c r="L138" s="436"/>
      <c r="M138" s="435">
        <v>13.227557411273487</v>
      </c>
      <c r="N138" s="436"/>
      <c r="O138" s="435">
        <v>16.609603340292278</v>
      </c>
      <c r="P138" s="436"/>
      <c r="Q138" s="435">
        <v>14.22964509394572</v>
      </c>
      <c r="R138" s="436"/>
      <c r="S138" s="435">
        <v>14.830897703549061</v>
      </c>
      <c r="T138" s="436"/>
      <c r="U138" s="435">
        <v>14.116910229645095</v>
      </c>
      <c r="V138" s="436"/>
      <c r="W138" s="435">
        <v>13.365344467640918</v>
      </c>
      <c r="X138" s="436"/>
      <c r="Y138" s="435">
        <v>12.325678496868477</v>
      </c>
      <c r="Z138" s="436"/>
      <c r="AA138" s="154"/>
      <c r="AB138" s="154"/>
      <c r="AC138" s="154"/>
      <c r="AD138" s="154"/>
      <c r="AE138" s="154"/>
      <c r="AF138" s="154"/>
      <c r="AG138" s="154"/>
      <c r="AH138" s="154"/>
      <c r="AI138" s="154"/>
      <c r="AJ138" s="154"/>
      <c r="AK138" s="154"/>
      <c r="AL138" s="154"/>
      <c r="AM138" s="154"/>
      <c r="AN138" s="154"/>
      <c r="AO138" s="154"/>
      <c r="AP138" s="154"/>
      <c r="AQ138" s="154"/>
      <c r="AR138" s="154"/>
      <c r="AS138" s="154"/>
      <c r="AT138" s="154"/>
      <c r="AU138" s="154"/>
      <c r="AV138" s="154"/>
      <c r="AW138" s="154"/>
      <c r="AX138" s="154"/>
      <c r="AY138" s="154"/>
      <c r="AZ138" s="154"/>
      <c r="BA138" s="154"/>
      <c r="BB138" s="154"/>
      <c r="BC138" s="154"/>
      <c r="BD138" s="154"/>
      <c r="BE138" s="154"/>
      <c r="BF138" s="154"/>
      <c r="BG138" s="154"/>
      <c r="BH138" s="154"/>
      <c r="BI138" s="154"/>
      <c r="BJ138" s="154"/>
    </row>
    <row r="139" spans="1:62" s="68" customFormat="1" ht="16.8" x14ac:dyDescent="0.3">
      <c r="A139" s="884"/>
      <c r="B139" s="310" t="s">
        <v>399</v>
      </c>
      <c r="C139" s="435">
        <v>9.601252609603339</v>
      </c>
      <c r="D139" s="436">
        <v>8</v>
      </c>
      <c r="E139" s="435">
        <v>13.640918580375782</v>
      </c>
      <c r="F139" s="436">
        <v>22</v>
      </c>
      <c r="G139" s="435">
        <v>16.985386221294362</v>
      </c>
      <c r="H139" s="436"/>
      <c r="I139" s="435">
        <v>20.874739039665968</v>
      </c>
      <c r="J139" s="436"/>
      <c r="K139" s="435">
        <v>21.945720250521919</v>
      </c>
      <c r="L139" s="436"/>
      <c r="M139" s="435">
        <v>19.841336116910227</v>
      </c>
      <c r="N139" s="436"/>
      <c r="O139" s="435">
        <v>24.914405010438411</v>
      </c>
      <c r="P139" s="436"/>
      <c r="Q139" s="435">
        <v>21.34446764091858</v>
      </c>
      <c r="R139" s="436"/>
      <c r="S139" s="435">
        <v>22.246346555323591</v>
      </c>
      <c r="T139" s="436"/>
      <c r="U139" s="435">
        <v>21.17536534446764</v>
      </c>
      <c r="V139" s="436"/>
      <c r="W139" s="435">
        <v>20.048016701461378</v>
      </c>
      <c r="X139" s="436"/>
      <c r="Y139" s="435">
        <v>18.488517745302712</v>
      </c>
      <c r="Z139" s="436"/>
      <c r="AA139" s="154"/>
      <c r="AB139" s="154"/>
      <c r="AC139" s="154"/>
      <c r="AD139" s="154"/>
      <c r="AE139" s="154"/>
      <c r="AF139" s="154"/>
      <c r="AG139" s="154"/>
      <c r="AH139" s="154"/>
      <c r="AI139" s="154"/>
      <c r="AJ139" s="154"/>
      <c r="AK139" s="154"/>
      <c r="AL139" s="154"/>
      <c r="AM139" s="154"/>
      <c r="AN139" s="154"/>
      <c r="AO139" s="154"/>
      <c r="AP139" s="154"/>
      <c r="AQ139" s="154"/>
      <c r="AR139" s="154"/>
      <c r="AS139" s="154"/>
      <c r="AT139" s="154"/>
      <c r="AU139" s="154"/>
      <c r="AV139" s="154"/>
      <c r="AW139" s="154"/>
      <c r="AX139" s="154"/>
      <c r="AY139" s="154"/>
      <c r="AZ139" s="154"/>
      <c r="BA139" s="154"/>
      <c r="BB139" s="154"/>
      <c r="BC139" s="154"/>
      <c r="BD139" s="154"/>
      <c r="BE139" s="154"/>
      <c r="BF139" s="154"/>
      <c r="BG139" s="154"/>
      <c r="BH139" s="154"/>
      <c r="BI139" s="154"/>
      <c r="BJ139" s="154"/>
    </row>
    <row r="140" spans="1:62" s="68" customFormat="1" ht="16.8" x14ac:dyDescent="0.3">
      <c r="A140" s="884"/>
      <c r="B140" s="310" t="s">
        <v>400</v>
      </c>
      <c r="C140" s="435">
        <v>4.2672233820459287</v>
      </c>
      <c r="D140" s="436">
        <v>6</v>
      </c>
      <c r="E140" s="435">
        <v>6.0626304801670141</v>
      </c>
      <c r="F140" s="436">
        <v>10</v>
      </c>
      <c r="G140" s="435">
        <v>7.5490605427974939</v>
      </c>
      <c r="H140" s="436"/>
      <c r="I140" s="435">
        <v>9.2776617954070968</v>
      </c>
      <c r="J140" s="436"/>
      <c r="K140" s="435">
        <v>9.7536534446764076</v>
      </c>
      <c r="L140" s="436"/>
      <c r="M140" s="435">
        <v>8.8183716075156564</v>
      </c>
      <c r="N140" s="436"/>
      <c r="O140" s="435">
        <v>11.073068893528182</v>
      </c>
      <c r="P140" s="436"/>
      <c r="Q140" s="435">
        <v>9.4864300626304789</v>
      </c>
      <c r="R140" s="436"/>
      <c r="S140" s="435">
        <v>9.8872651356993728</v>
      </c>
      <c r="T140" s="436"/>
      <c r="U140" s="435">
        <v>9.411273486430062</v>
      </c>
      <c r="V140" s="436"/>
      <c r="W140" s="435">
        <v>8.9102296450939455</v>
      </c>
      <c r="X140" s="436"/>
      <c r="Y140" s="435">
        <v>8.2171189979123174</v>
      </c>
      <c r="Z140" s="436"/>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c r="AZ140" s="154"/>
      <c r="BA140" s="154"/>
      <c r="BB140" s="154"/>
      <c r="BC140" s="154"/>
      <c r="BD140" s="154"/>
      <c r="BE140" s="154"/>
      <c r="BF140" s="154"/>
      <c r="BG140" s="154"/>
      <c r="BH140" s="154"/>
      <c r="BI140" s="154"/>
      <c r="BJ140" s="154"/>
    </row>
    <row r="141" spans="1:62" s="68" customFormat="1" ht="16.8" x14ac:dyDescent="0.3">
      <c r="A141" s="884"/>
      <c r="B141" s="310" t="s">
        <v>401</v>
      </c>
      <c r="C141" s="435">
        <v>14.935281837160751</v>
      </c>
      <c r="D141" s="436">
        <v>27</v>
      </c>
      <c r="E141" s="435">
        <v>21.219206680584552</v>
      </c>
      <c r="F141" s="436">
        <v>54</v>
      </c>
      <c r="G141" s="435">
        <v>26.42171189979123</v>
      </c>
      <c r="H141" s="436"/>
      <c r="I141" s="435">
        <v>32.471816283924845</v>
      </c>
      <c r="J141" s="436"/>
      <c r="K141" s="435">
        <v>34.137787056367429</v>
      </c>
      <c r="L141" s="436"/>
      <c r="M141" s="435">
        <v>30.8643006263048</v>
      </c>
      <c r="N141" s="436"/>
      <c r="O141" s="435">
        <v>38.755741127348642</v>
      </c>
      <c r="P141" s="436"/>
      <c r="Q141" s="435">
        <v>33.202505219206678</v>
      </c>
      <c r="R141" s="436"/>
      <c r="S141" s="435">
        <v>34.605427974947808</v>
      </c>
      <c r="T141" s="436"/>
      <c r="U141" s="435">
        <v>32.939457202505217</v>
      </c>
      <c r="V141" s="436"/>
      <c r="W141" s="435">
        <v>31.185803757828808</v>
      </c>
      <c r="X141" s="436"/>
      <c r="Y141" s="435">
        <v>28.759916492693108</v>
      </c>
      <c r="Z141" s="436"/>
      <c r="AA141" s="154"/>
      <c r="AB141" s="154"/>
      <c r="AC141" s="154"/>
      <c r="AD141" s="154"/>
      <c r="AE141" s="154"/>
      <c r="AF141" s="154"/>
      <c r="AG141" s="154"/>
      <c r="AH141" s="154"/>
      <c r="AI141" s="154"/>
      <c r="AJ141" s="154"/>
      <c r="AK141" s="154"/>
      <c r="AL141" s="154"/>
      <c r="AM141" s="154"/>
      <c r="AN141" s="154"/>
      <c r="AO141" s="154"/>
      <c r="AP141" s="154"/>
      <c r="AQ141" s="154"/>
      <c r="AR141" s="154"/>
      <c r="AS141" s="154"/>
      <c r="AT141" s="154"/>
      <c r="AU141" s="154"/>
      <c r="AV141" s="154"/>
      <c r="AW141" s="154"/>
      <c r="AX141" s="154"/>
      <c r="AY141" s="154"/>
      <c r="AZ141" s="154"/>
      <c r="BA141" s="154"/>
      <c r="BB141" s="154"/>
      <c r="BC141" s="154"/>
      <c r="BD141" s="154"/>
      <c r="BE141" s="154"/>
      <c r="BF141" s="154"/>
      <c r="BG141" s="154"/>
      <c r="BH141" s="154"/>
      <c r="BI141" s="154"/>
      <c r="BJ141" s="154"/>
    </row>
    <row r="142" spans="1:62" s="68" customFormat="1" ht="16.8" x14ac:dyDescent="0.3">
      <c r="A142" s="884"/>
      <c r="B142" s="310" t="s">
        <v>402</v>
      </c>
      <c r="C142" s="435">
        <v>4.2672233820459287</v>
      </c>
      <c r="D142" s="436">
        <v>1</v>
      </c>
      <c r="E142" s="435">
        <v>6.0626304801670141</v>
      </c>
      <c r="F142" s="436">
        <v>0</v>
      </c>
      <c r="G142" s="435">
        <v>7.5490605427974939</v>
      </c>
      <c r="H142" s="436"/>
      <c r="I142" s="435">
        <v>9.2776617954070968</v>
      </c>
      <c r="J142" s="436"/>
      <c r="K142" s="435">
        <v>9.7536534446764076</v>
      </c>
      <c r="L142" s="436"/>
      <c r="M142" s="435">
        <v>8.8183716075156564</v>
      </c>
      <c r="N142" s="436"/>
      <c r="O142" s="435">
        <v>11.073068893528182</v>
      </c>
      <c r="P142" s="436"/>
      <c r="Q142" s="435">
        <v>9.4864300626304789</v>
      </c>
      <c r="R142" s="436"/>
      <c r="S142" s="435">
        <v>9.8872651356993728</v>
      </c>
      <c r="T142" s="436"/>
      <c r="U142" s="435">
        <v>9.411273486430062</v>
      </c>
      <c r="V142" s="436"/>
      <c r="W142" s="435">
        <v>8.9102296450939455</v>
      </c>
      <c r="X142" s="436"/>
      <c r="Y142" s="435">
        <v>8.2171189979123174</v>
      </c>
      <c r="Z142" s="436"/>
      <c r="AA142" s="154"/>
      <c r="AB142" s="154"/>
      <c r="AC142" s="154"/>
      <c r="AD142" s="154"/>
      <c r="AE142" s="154"/>
      <c r="AF142" s="154"/>
      <c r="AG142" s="154"/>
      <c r="AH142" s="154"/>
      <c r="AI142" s="154"/>
      <c r="AJ142" s="154"/>
      <c r="AK142" s="154"/>
      <c r="AL142" s="154"/>
      <c r="AM142" s="154"/>
      <c r="AN142" s="154"/>
      <c r="AO142" s="154"/>
      <c r="AP142" s="154"/>
      <c r="AQ142" s="154"/>
      <c r="AR142" s="154"/>
      <c r="AS142" s="154"/>
      <c r="AT142" s="154"/>
      <c r="AU142" s="154"/>
      <c r="AV142" s="154"/>
      <c r="AW142" s="154"/>
      <c r="AX142" s="154"/>
      <c r="AY142" s="154"/>
      <c r="AZ142" s="154"/>
      <c r="BA142" s="154"/>
      <c r="BB142" s="154"/>
      <c r="BC142" s="154"/>
      <c r="BD142" s="154"/>
      <c r="BE142" s="154"/>
      <c r="BF142" s="154"/>
      <c r="BG142" s="154"/>
      <c r="BH142" s="154"/>
      <c r="BI142" s="154"/>
      <c r="BJ142" s="154"/>
    </row>
    <row r="143" spans="1:62" s="68" customFormat="1" ht="16.8" x14ac:dyDescent="0.3">
      <c r="A143" s="884"/>
      <c r="B143" s="310" t="s">
        <v>403</v>
      </c>
      <c r="C143" s="435">
        <v>18.1356993736952</v>
      </c>
      <c r="D143" s="436">
        <v>31</v>
      </c>
      <c r="E143" s="435">
        <v>25.766179540709814</v>
      </c>
      <c r="F143" s="436">
        <v>53</v>
      </c>
      <c r="G143" s="435">
        <v>32.083507306889352</v>
      </c>
      <c r="H143" s="436"/>
      <c r="I143" s="435">
        <v>39.430062630480165</v>
      </c>
      <c r="J143" s="436"/>
      <c r="K143" s="435">
        <v>41.453027139874742</v>
      </c>
      <c r="L143" s="436"/>
      <c r="M143" s="435">
        <v>37.478079331941544</v>
      </c>
      <c r="N143" s="436"/>
      <c r="O143" s="435">
        <v>47.060542797494783</v>
      </c>
      <c r="P143" s="436"/>
      <c r="Q143" s="435">
        <v>40.317327766179538</v>
      </c>
      <c r="R143" s="436"/>
      <c r="S143" s="435">
        <v>42.020876826722336</v>
      </c>
      <c r="T143" s="436"/>
      <c r="U143" s="435">
        <v>39.997912317327767</v>
      </c>
      <c r="V143" s="436"/>
      <c r="W143" s="435">
        <v>37.868475991649269</v>
      </c>
      <c r="X143" s="436"/>
      <c r="Y143" s="435">
        <v>34.922755741127347</v>
      </c>
      <c r="Z143" s="436"/>
      <c r="AA143" s="154"/>
      <c r="AB143" s="154"/>
      <c r="AC143" s="154"/>
      <c r="AD143" s="154"/>
      <c r="AE143" s="154"/>
      <c r="AF143" s="154"/>
      <c r="AG143" s="154"/>
      <c r="AH143" s="154"/>
      <c r="AI143" s="154"/>
      <c r="AJ143" s="154"/>
      <c r="AK143" s="154"/>
      <c r="AL143" s="154"/>
      <c r="AM143" s="154"/>
      <c r="AN143" s="154"/>
      <c r="AO143" s="154"/>
      <c r="AP143" s="154"/>
      <c r="AQ143" s="154"/>
      <c r="AR143" s="154"/>
      <c r="AS143" s="154"/>
      <c r="AT143" s="154"/>
      <c r="AU143" s="154"/>
      <c r="AV143" s="154"/>
      <c r="AW143" s="154"/>
      <c r="AX143" s="154"/>
      <c r="AY143" s="154"/>
      <c r="AZ143" s="154"/>
      <c r="BA143" s="154"/>
      <c r="BB143" s="154"/>
      <c r="BC143" s="154"/>
      <c r="BD143" s="154"/>
      <c r="BE143" s="154"/>
      <c r="BF143" s="154"/>
      <c r="BG143" s="154"/>
      <c r="BH143" s="154"/>
      <c r="BI143" s="154"/>
      <c r="BJ143" s="154"/>
    </row>
    <row r="144" spans="1:62" s="68" customFormat="1" ht="16.8" x14ac:dyDescent="0.3">
      <c r="A144" s="884"/>
      <c r="B144" s="310" t="s">
        <v>404</v>
      </c>
      <c r="C144" s="435">
        <v>88.544885177453025</v>
      </c>
      <c r="D144" s="436">
        <v>116</v>
      </c>
      <c r="E144" s="435">
        <v>125.79958246346555</v>
      </c>
      <c r="F144" s="436">
        <v>254</v>
      </c>
      <c r="G144" s="435">
        <v>156.64300626304802</v>
      </c>
      <c r="H144" s="436"/>
      <c r="I144" s="435">
        <v>192.51148225469728</v>
      </c>
      <c r="J144" s="436"/>
      <c r="K144" s="435">
        <v>202.38830897703551</v>
      </c>
      <c r="L144" s="436"/>
      <c r="M144" s="435">
        <v>182.98121085594991</v>
      </c>
      <c r="N144" s="436"/>
      <c r="O144" s="435">
        <v>229.76617954070983</v>
      </c>
      <c r="P144" s="436"/>
      <c r="Q144" s="435">
        <v>196.84342379958247</v>
      </c>
      <c r="R144" s="436"/>
      <c r="S144" s="435">
        <v>205.16075156576201</v>
      </c>
      <c r="T144" s="436"/>
      <c r="U144" s="435">
        <v>195.28392484342379</v>
      </c>
      <c r="V144" s="436"/>
      <c r="W144" s="435">
        <v>184.88726513569938</v>
      </c>
      <c r="X144" s="436"/>
      <c r="Y144" s="435">
        <v>170.50521920668058</v>
      </c>
      <c r="Z144" s="436"/>
      <c r="AA144" s="154"/>
      <c r="AB144" s="154"/>
      <c r="AC144" s="154"/>
      <c r="AD144" s="154"/>
      <c r="AE144" s="154"/>
      <c r="AF144" s="154"/>
      <c r="AG144" s="154"/>
      <c r="AH144" s="154"/>
      <c r="AI144" s="154"/>
      <c r="AJ144" s="154"/>
      <c r="AK144" s="154"/>
      <c r="AL144" s="154"/>
      <c r="AM144" s="154"/>
      <c r="AN144" s="154"/>
      <c r="AO144" s="154"/>
      <c r="AP144" s="154"/>
      <c r="AQ144" s="154"/>
      <c r="AR144" s="154"/>
      <c r="AS144" s="154"/>
      <c r="AT144" s="154"/>
      <c r="AU144" s="154"/>
      <c r="AV144" s="154"/>
      <c r="AW144" s="154"/>
      <c r="AX144" s="154"/>
      <c r="AY144" s="154"/>
      <c r="AZ144" s="154"/>
      <c r="BA144" s="154"/>
      <c r="BB144" s="154"/>
      <c r="BC144" s="154"/>
      <c r="BD144" s="154"/>
      <c r="BE144" s="154"/>
      <c r="BF144" s="154"/>
      <c r="BG144" s="154"/>
      <c r="BH144" s="154"/>
      <c r="BI144" s="154"/>
      <c r="BJ144" s="154"/>
    </row>
    <row r="145" spans="1:62" s="68" customFormat="1" ht="16.8" x14ac:dyDescent="0.3">
      <c r="A145" s="884"/>
      <c r="B145" s="310" t="s">
        <v>405</v>
      </c>
      <c r="C145" s="435">
        <v>0</v>
      </c>
      <c r="D145" s="436">
        <v>0</v>
      </c>
      <c r="E145" s="435">
        <v>0</v>
      </c>
      <c r="F145" s="436">
        <v>1</v>
      </c>
      <c r="G145" s="435">
        <v>0</v>
      </c>
      <c r="H145" s="436"/>
      <c r="I145" s="435">
        <v>0</v>
      </c>
      <c r="J145" s="436"/>
      <c r="K145" s="435">
        <v>0</v>
      </c>
      <c r="L145" s="436"/>
      <c r="M145" s="435">
        <v>0</v>
      </c>
      <c r="N145" s="436"/>
      <c r="O145" s="435">
        <v>0</v>
      </c>
      <c r="P145" s="436"/>
      <c r="Q145" s="435">
        <v>0</v>
      </c>
      <c r="R145" s="436"/>
      <c r="S145" s="435">
        <v>0</v>
      </c>
      <c r="T145" s="436"/>
      <c r="U145" s="435">
        <v>0</v>
      </c>
      <c r="V145" s="436"/>
      <c r="W145" s="435">
        <v>0</v>
      </c>
      <c r="X145" s="436"/>
      <c r="Y145" s="435">
        <v>0</v>
      </c>
      <c r="Z145" s="436"/>
      <c r="AA145" s="154"/>
      <c r="AB145" s="154"/>
      <c r="AC145" s="154"/>
      <c r="AD145" s="154"/>
      <c r="AE145" s="154"/>
      <c r="AF145" s="154"/>
      <c r="AG145" s="154"/>
      <c r="AH145" s="154"/>
      <c r="AI145" s="154"/>
      <c r="AJ145" s="154"/>
      <c r="AK145" s="154"/>
      <c r="AL145" s="154"/>
      <c r="AM145" s="154"/>
      <c r="AN145" s="154"/>
      <c r="AO145" s="154"/>
      <c r="AP145" s="154"/>
      <c r="AQ145" s="154"/>
      <c r="AR145" s="154"/>
      <c r="AS145" s="154"/>
      <c r="AT145" s="154"/>
      <c r="AU145" s="154"/>
      <c r="AV145" s="154"/>
      <c r="AW145" s="154"/>
      <c r="AX145" s="154"/>
      <c r="AY145" s="154"/>
      <c r="AZ145" s="154"/>
      <c r="BA145" s="154"/>
      <c r="BB145" s="154"/>
      <c r="BC145" s="154"/>
      <c r="BD145" s="154"/>
      <c r="BE145" s="154"/>
      <c r="BF145" s="154"/>
      <c r="BG145" s="154"/>
      <c r="BH145" s="154"/>
      <c r="BI145" s="154"/>
      <c r="BJ145" s="154"/>
    </row>
    <row r="146" spans="1:62" s="68" customFormat="1" ht="16.8" x14ac:dyDescent="0.3">
      <c r="A146" s="883"/>
      <c r="B146" s="298" t="s">
        <v>93</v>
      </c>
      <c r="C146" s="426">
        <f>SUM(C126:C145)</f>
        <v>511.00000000000006</v>
      </c>
      <c r="D146" s="447">
        <f>SUM(D126:D145)</f>
        <v>627</v>
      </c>
      <c r="E146" s="426">
        <f>SUM(E126:E145)</f>
        <v>726.00000000000011</v>
      </c>
      <c r="F146" s="426">
        <f>SUM(F126:F145)</f>
        <v>1624</v>
      </c>
      <c r="G146" s="426">
        <f>SUM(G126:G145)</f>
        <v>904.00000000000011</v>
      </c>
      <c r="H146" s="198"/>
      <c r="I146" s="426">
        <f>SUM(I126:I145)</f>
        <v>1111</v>
      </c>
      <c r="J146" s="198"/>
      <c r="K146" s="426">
        <f>SUM(K126:K145)</f>
        <v>1168</v>
      </c>
      <c r="L146" s="299"/>
      <c r="M146" s="426">
        <f>SUM(M126:M145)</f>
        <v>1056</v>
      </c>
      <c r="N146" s="299"/>
      <c r="O146" s="426">
        <f>SUM(O126:O145)</f>
        <v>1326</v>
      </c>
      <c r="P146" s="198"/>
      <c r="Q146" s="426">
        <f>SUM(Q126:Q145)</f>
        <v>1136</v>
      </c>
      <c r="R146" s="198"/>
      <c r="S146" s="426">
        <f>SUM(S126:S145)</f>
        <v>1184</v>
      </c>
      <c r="T146" s="198"/>
      <c r="U146" s="426">
        <f>SUM(U126:U145)</f>
        <v>1127</v>
      </c>
      <c r="V146" s="198"/>
      <c r="W146" s="426">
        <f>SUM(W126:W145)</f>
        <v>1067</v>
      </c>
      <c r="X146" s="198"/>
      <c r="Y146" s="426">
        <f>SUM(Y126:Y145)</f>
        <v>984</v>
      </c>
      <c r="Z146" s="198"/>
      <c r="AA146" s="154"/>
      <c r="AB146" s="154"/>
      <c r="AC146" s="154"/>
      <c r="AD146" s="154"/>
      <c r="AE146" s="154"/>
      <c r="AF146" s="154"/>
      <c r="AG146" s="154"/>
      <c r="AH146" s="154"/>
      <c r="AI146" s="154"/>
      <c r="AJ146" s="154"/>
      <c r="AK146" s="154"/>
      <c r="AL146" s="154"/>
      <c r="AM146" s="154"/>
      <c r="AN146" s="154"/>
      <c r="AO146" s="154"/>
      <c r="AP146" s="154"/>
      <c r="AQ146" s="154"/>
      <c r="AR146" s="154"/>
      <c r="AS146" s="154"/>
      <c r="AT146" s="154"/>
      <c r="AU146" s="154"/>
      <c r="AV146" s="154"/>
      <c r="AW146" s="154"/>
      <c r="AX146" s="154"/>
      <c r="AY146" s="154"/>
      <c r="AZ146" s="154"/>
      <c r="BA146" s="154"/>
      <c r="BB146" s="154"/>
      <c r="BC146" s="154"/>
      <c r="BD146" s="154"/>
      <c r="BE146" s="154"/>
      <c r="BF146" s="154"/>
      <c r="BG146" s="154"/>
      <c r="BH146" s="154"/>
      <c r="BI146" s="154"/>
      <c r="BJ146" s="154"/>
    </row>
  </sheetData>
  <mergeCells count="104">
    <mergeCell ref="U73:W73"/>
    <mergeCell ref="X73:Z73"/>
    <mergeCell ref="AA73:AC73"/>
    <mergeCell ref="AD73:AF73"/>
    <mergeCell ref="I21:J21"/>
    <mergeCell ref="A20:A43"/>
    <mergeCell ref="B20:B22"/>
    <mergeCell ref="E21:F21"/>
    <mergeCell ref="C21:D21"/>
    <mergeCell ref="G21:H21"/>
    <mergeCell ref="I46:J46"/>
    <mergeCell ref="G46:H46"/>
    <mergeCell ref="E46:F46"/>
    <mergeCell ref="C46:D46"/>
    <mergeCell ref="O21:Q21"/>
    <mergeCell ref="O46:Q46"/>
    <mergeCell ref="C45:N45"/>
    <mergeCell ref="O45:AF45"/>
    <mergeCell ref="X46:Z46"/>
    <mergeCell ref="AA46:AC46"/>
    <mergeCell ref="AD46:AF46"/>
    <mergeCell ref="M46:N46"/>
    <mergeCell ref="K46:L46"/>
    <mergeCell ref="X21:Z21"/>
    <mergeCell ref="A19:B19"/>
    <mergeCell ref="C19:AF19"/>
    <mergeCell ref="A1:A4"/>
    <mergeCell ref="B1:AF4"/>
    <mergeCell ref="AC7:AD7"/>
    <mergeCell ref="AC8:AD8"/>
    <mergeCell ref="A7:A10"/>
    <mergeCell ref="AE7:AF7"/>
    <mergeCell ref="AE8:AF8"/>
    <mergeCell ref="AE9:AF9"/>
    <mergeCell ref="AE10:AF10"/>
    <mergeCell ref="AA7:AB10"/>
    <mergeCell ref="B7:X10"/>
    <mergeCell ref="K13:L15"/>
    <mergeCell ref="Y7:Z10"/>
    <mergeCell ref="A18:AF18"/>
    <mergeCell ref="A13:A15"/>
    <mergeCell ref="AC9:AD9"/>
    <mergeCell ref="AC10:AD10"/>
    <mergeCell ref="M13:O13"/>
    <mergeCell ref="M14:O14"/>
    <mergeCell ref="M15:O15"/>
    <mergeCell ref="AA21:AC21"/>
    <mergeCell ref="AD21:AF21"/>
    <mergeCell ref="K21:L21"/>
    <mergeCell ref="M21:N21"/>
    <mergeCell ref="C20:N20"/>
    <mergeCell ref="R21:T21"/>
    <mergeCell ref="U21:W21"/>
    <mergeCell ref="O20:AF20"/>
    <mergeCell ref="R46:T46"/>
    <mergeCell ref="U46:W46"/>
    <mergeCell ref="I98:J98"/>
    <mergeCell ref="K98:L98"/>
    <mergeCell ref="A71:B71"/>
    <mergeCell ref="C71:AF71"/>
    <mergeCell ref="M98:N98"/>
    <mergeCell ref="R98:T98"/>
    <mergeCell ref="U98:W98"/>
    <mergeCell ref="X98:Z98"/>
    <mergeCell ref="AA98:AC98"/>
    <mergeCell ref="AD98:AF98"/>
    <mergeCell ref="O97:AF97"/>
    <mergeCell ref="A72:A95"/>
    <mergeCell ref="B72:B74"/>
    <mergeCell ref="C72:N72"/>
    <mergeCell ref="C73:D73"/>
    <mergeCell ref="E73:F73"/>
    <mergeCell ref="G73:H73"/>
    <mergeCell ref="I73:J73"/>
    <mergeCell ref="K73:L73"/>
    <mergeCell ref="M73:N73"/>
    <mergeCell ref="O72:AF72"/>
    <mergeCell ref="O73:Q73"/>
    <mergeCell ref="O98:Q98"/>
    <mergeCell ref="R73:T73"/>
    <mergeCell ref="W124:X124"/>
    <mergeCell ref="Y124:Z124"/>
    <mergeCell ref="C123:Z123"/>
    <mergeCell ref="A45:A68"/>
    <mergeCell ref="B45:B47"/>
    <mergeCell ref="A97:A120"/>
    <mergeCell ref="B97:B99"/>
    <mergeCell ref="B124:B125"/>
    <mergeCell ref="A124:A146"/>
    <mergeCell ref="O124:P124"/>
    <mergeCell ref="C124:D124"/>
    <mergeCell ref="E124:F124"/>
    <mergeCell ref="G124:H124"/>
    <mergeCell ref="I124:J124"/>
    <mergeCell ref="K124:L124"/>
    <mergeCell ref="M124:N124"/>
    <mergeCell ref="Q124:R124"/>
    <mergeCell ref="S124:T124"/>
    <mergeCell ref="U124:V124"/>
    <mergeCell ref="A123:B123"/>
    <mergeCell ref="C97:N97"/>
    <mergeCell ref="C98:D98"/>
    <mergeCell ref="E98:F98"/>
    <mergeCell ref="G98:H98"/>
  </mergeCells>
  <phoneticPr fontId="52" type="noConversion"/>
  <pageMargins left="0.7" right="0.7" top="0.75" bottom="0.75" header="0.3" footer="0.3"/>
  <pageSetup scale="13" fitToHeight="0"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6"/>
  <sheetViews>
    <sheetView view="pageBreakPreview" topLeftCell="G9" zoomScale="50" zoomScaleNormal="80" zoomScaleSheetLayoutView="50" workbookViewId="0">
      <selection activeCell="AD27" sqref="AD27"/>
    </sheetView>
  </sheetViews>
  <sheetFormatPr baseColWidth="10" defaultColWidth="11.44140625" defaultRowHeight="14.4" x14ac:dyDescent="0.3"/>
  <cols>
    <col min="1" max="1" width="9.33203125" style="182" customWidth="1"/>
    <col min="2" max="2" width="35.44140625" style="182" customWidth="1"/>
    <col min="3" max="3" width="27.6640625" style="182" customWidth="1"/>
    <col min="4" max="4" width="12" style="182" customWidth="1"/>
    <col min="5" max="5" width="35" style="182" customWidth="1"/>
    <col min="6" max="6" width="17.33203125" style="182" customWidth="1"/>
    <col min="7" max="7" width="13.6640625" style="182" customWidth="1"/>
    <col min="8" max="8" width="13.44140625" style="182" customWidth="1"/>
    <col min="9" max="9" width="13.6640625" style="183" customWidth="1"/>
    <col min="10" max="10" width="11.44140625" style="183" customWidth="1"/>
    <col min="11" max="11" width="11.44140625" style="183"/>
    <col min="12" max="12" width="10.109375" style="183" customWidth="1"/>
    <col min="13" max="13" width="10.109375" style="182" customWidth="1"/>
    <col min="14" max="14" width="39" style="182" customWidth="1"/>
    <col min="15" max="16" width="10.109375" style="182" customWidth="1"/>
    <col min="17" max="17" width="49.109375" style="182" customWidth="1"/>
    <col min="18" max="19" width="10.109375" style="182" customWidth="1"/>
    <col min="20" max="20" width="12.6640625" style="182" customWidth="1"/>
    <col min="21" max="22" width="10.109375" style="182" customWidth="1"/>
    <col min="23" max="23" width="12.6640625" style="182" customWidth="1"/>
    <col min="24" max="25" width="10.33203125" style="182" customWidth="1"/>
    <col min="26" max="26" width="12.6640625" style="182" customWidth="1"/>
    <col min="27" max="28" width="10.33203125" style="182" customWidth="1"/>
    <col min="29" max="29" width="12.6640625" style="182" customWidth="1"/>
    <col min="30" max="31" width="10.33203125" style="182" customWidth="1"/>
    <col min="32" max="32" width="13.44140625" style="182" customWidth="1"/>
    <col min="33" max="34" width="10.33203125" style="182" customWidth="1"/>
    <col min="35" max="35" width="13.44140625" style="182" customWidth="1"/>
    <col min="36" max="37" width="10.33203125" style="182" customWidth="1"/>
    <col min="38" max="38" width="13.44140625" style="182" customWidth="1"/>
    <col min="39" max="40" width="10.33203125" style="182" customWidth="1"/>
    <col min="41" max="41" width="13.44140625" style="182" customWidth="1"/>
    <col min="42" max="43" width="10.33203125" style="182" customWidth="1"/>
    <col min="44" max="44" width="12" style="182" customWidth="1"/>
    <col min="45" max="46" width="10.33203125" style="182" customWidth="1"/>
    <col min="47" max="47" width="12.44140625" style="182" customWidth="1"/>
    <col min="48" max="48" width="14" style="182" customWidth="1"/>
    <col min="49" max="50" width="12" style="182" customWidth="1"/>
    <col min="51" max="91" width="11.44140625" style="195"/>
    <col min="92" max="16384" width="11.44140625" style="182"/>
  </cols>
  <sheetData>
    <row r="1" spans="1:91" s="156" customFormat="1" ht="25.5" customHeight="1" thickBot="1" x14ac:dyDescent="0.35">
      <c r="A1" s="643"/>
      <c r="B1" s="972"/>
      <c r="C1" s="951" t="s">
        <v>182</v>
      </c>
      <c r="D1" s="951"/>
      <c r="E1" s="951"/>
      <c r="F1" s="951"/>
      <c r="G1" s="951"/>
      <c r="H1" s="951"/>
      <c r="I1" s="951"/>
      <c r="J1" s="951"/>
      <c r="K1" s="951"/>
      <c r="L1" s="951"/>
      <c r="M1" s="951"/>
      <c r="N1" s="951"/>
      <c r="O1" s="951"/>
      <c r="P1" s="951"/>
      <c r="Q1" s="951"/>
      <c r="R1" s="951"/>
      <c r="S1" s="951"/>
      <c r="T1" s="951"/>
      <c r="U1" s="951"/>
      <c r="V1" s="951"/>
      <c r="W1" s="951"/>
      <c r="X1" s="951"/>
      <c r="Y1" s="951"/>
      <c r="Z1" s="951"/>
      <c r="AA1" s="951"/>
      <c r="AB1" s="951"/>
      <c r="AC1" s="951"/>
      <c r="AD1" s="951"/>
      <c r="AE1" s="951"/>
      <c r="AF1" s="951"/>
      <c r="AG1" s="951"/>
      <c r="AH1" s="951"/>
      <c r="AI1" s="951"/>
      <c r="AJ1" s="951"/>
      <c r="AK1" s="951"/>
      <c r="AL1" s="951"/>
      <c r="AM1" s="951"/>
      <c r="AN1" s="951"/>
      <c r="AO1" s="951"/>
      <c r="AP1" s="951"/>
      <c r="AQ1" s="951"/>
      <c r="AR1" s="951"/>
      <c r="AS1" s="951"/>
      <c r="AT1" s="951"/>
      <c r="AU1" s="951"/>
      <c r="AV1" s="950" t="s">
        <v>678</v>
      </c>
      <c r="AW1" s="950"/>
      <c r="AX1" s="950"/>
      <c r="AY1" s="233"/>
      <c r="AZ1" s="233"/>
      <c r="BA1" s="233"/>
      <c r="BB1" s="233"/>
      <c r="BC1" s="233"/>
      <c r="BD1" s="233"/>
      <c r="BE1" s="233"/>
      <c r="BF1" s="233"/>
      <c r="BG1" s="233"/>
      <c r="BH1" s="233"/>
      <c r="BI1" s="233"/>
      <c r="BJ1" s="233"/>
      <c r="BK1" s="233"/>
      <c r="BL1" s="233"/>
      <c r="BM1" s="233"/>
      <c r="BN1" s="233"/>
      <c r="BO1" s="233"/>
      <c r="BP1" s="233"/>
      <c r="BQ1" s="233"/>
      <c r="BR1" s="233"/>
      <c r="BS1" s="233"/>
      <c r="BT1" s="233"/>
      <c r="BU1" s="233"/>
      <c r="BV1" s="233"/>
      <c r="BW1" s="233"/>
      <c r="BX1" s="233"/>
      <c r="BY1" s="233"/>
      <c r="BZ1" s="233"/>
      <c r="CA1" s="178"/>
      <c r="CB1" s="178"/>
      <c r="CC1" s="178"/>
      <c r="CD1" s="178"/>
      <c r="CE1" s="178"/>
      <c r="CF1" s="178"/>
      <c r="CG1" s="178"/>
      <c r="CH1" s="178"/>
      <c r="CI1" s="178"/>
      <c r="CJ1" s="178"/>
      <c r="CK1" s="178"/>
      <c r="CL1" s="178"/>
      <c r="CM1" s="178"/>
    </row>
    <row r="2" spans="1:91" s="156" customFormat="1" ht="25.5" customHeight="1" thickBot="1" x14ac:dyDescent="0.35">
      <c r="A2" s="643"/>
      <c r="B2" s="972"/>
      <c r="C2" s="952" t="s">
        <v>183</v>
      </c>
      <c r="D2" s="952"/>
      <c r="E2" s="952"/>
      <c r="F2" s="952"/>
      <c r="G2" s="952"/>
      <c r="H2" s="952"/>
      <c r="I2" s="952"/>
      <c r="J2" s="952"/>
      <c r="K2" s="952"/>
      <c r="L2" s="952"/>
      <c r="M2" s="952"/>
      <c r="N2" s="952"/>
      <c r="O2" s="952"/>
      <c r="P2" s="952"/>
      <c r="Q2" s="952"/>
      <c r="R2" s="952"/>
      <c r="S2" s="952"/>
      <c r="T2" s="952"/>
      <c r="U2" s="952"/>
      <c r="V2" s="952"/>
      <c r="W2" s="952"/>
      <c r="X2" s="952"/>
      <c r="Y2" s="952"/>
      <c r="Z2" s="952"/>
      <c r="AA2" s="952"/>
      <c r="AB2" s="952"/>
      <c r="AC2" s="952"/>
      <c r="AD2" s="952"/>
      <c r="AE2" s="952"/>
      <c r="AF2" s="952"/>
      <c r="AG2" s="952"/>
      <c r="AH2" s="952"/>
      <c r="AI2" s="952"/>
      <c r="AJ2" s="952"/>
      <c r="AK2" s="952"/>
      <c r="AL2" s="952"/>
      <c r="AM2" s="952"/>
      <c r="AN2" s="952"/>
      <c r="AO2" s="952"/>
      <c r="AP2" s="952"/>
      <c r="AQ2" s="952"/>
      <c r="AR2" s="952"/>
      <c r="AS2" s="952"/>
      <c r="AT2" s="952"/>
      <c r="AU2" s="952"/>
      <c r="AV2" s="950" t="s">
        <v>675</v>
      </c>
      <c r="AW2" s="950"/>
      <c r="AX2" s="950"/>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178"/>
      <c r="CB2" s="178"/>
      <c r="CC2" s="178"/>
      <c r="CD2" s="178"/>
      <c r="CE2" s="178"/>
      <c r="CF2" s="178"/>
      <c r="CG2" s="178"/>
      <c r="CH2" s="178"/>
      <c r="CI2" s="178"/>
      <c r="CJ2" s="178"/>
      <c r="CK2" s="178"/>
      <c r="CL2" s="178"/>
      <c r="CM2" s="178"/>
    </row>
    <row r="3" spans="1:91" s="156" customFormat="1" ht="25.5" customHeight="1" thickBot="1" x14ac:dyDescent="0.35">
      <c r="A3" s="643"/>
      <c r="B3" s="972"/>
      <c r="C3" s="952" t="s">
        <v>184</v>
      </c>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c r="AG3" s="952"/>
      <c r="AH3" s="952"/>
      <c r="AI3" s="952"/>
      <c r="AJ3" s="952"/>
      <c r="AK3" s="952"/>
      <c r="AL3" s="952"/>
      <c r="AM3" s="952"/>
      <c r="AN3" s="952"/>
      <c r="AO3" s="952"/>
      <c r="AP3" s="952"/>
      <c r="AQ3" s="952"/>
      <c r="AR3" s="952"/>
      <c r="AS3" s="952"/>
      <c r="AT3" s="952"/>
      <c r="AU3" s="952"/>
      <c r="AV3" s="950" t="s">
        <v>680</v>
      </c>
      <c r="AW3" s="950"/>
      <c r="AX3" s="950"/>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178"/>
      <c r="CB3" s="178"/>
      <c r="CC3" s="178"/>
      <c r="CD3" s="178"/>
      <c r="CE3" s="178"/>
      <c r="CF3" s="178"/>
      <c r="CG3" s="178"/>
      <c r="CH3" s="178"/>
      <c r="CI3" s="178"/>
      <c r="CJ3" s="178"/>
      <c r="CK3" s="178"/>
      <c r="CL3" s="178"/>
      <c r="CM3" s="178"/>
    </row>
    <row r="4" spans="1:91" s="156" customFormat="1" ht="25.5" customHeight="1" thickBot="1" x14ac:dyDescent="0.35">
      <c r="A4" s="644"/>
      <c r="B4" s="973"/>
      <c r="C4" s="974" t="s">
        <v>411</v>
      </c>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c r="AG4" s="975"/>
      <c r="AH4" s="975"/>
      <c r="AI4" s="975"/>
      <c r="AJ4" s="975"/>
      <c r="AK4" s="975"/>
      <c r="AL4" s="975"/>
      <c r="AM4" s="975"/>
      <c r="AN4" s="975"/>
      <c r="AO4" s="975"/>
      <c r="AP4" s="975"/>
      <c r="AQ4" s="975"/>
      <c r="AR4" s="975"/>
      <c r="AS4" s="975"/>
      <c r="AT4" s="975"/>
      <c r="AU4" s="976"/>
      <c r="AV4" s="950" t="s">
        <v>681</v>
      </c>
      <c r="AW4" s="950"/>
      <c r="AX4" s="950"/>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178"/>
      <c r="CB4" s="178"/>
      <c r="CC4" s="178"/>
      <c r="CD4" s="178"/>
      <c r="CE4" s="178"/>
      <c r="CF4" s="178"/>
      <c r="CG4" s="178"/>
      <c r="CH4" s="178"/>
      <c r="CI4" s="178"/>
      <c r="CJ4" s="178"/>
      <c r="CK4" s="178"/>
      <c r="CL4" s="178"/>
      <c r="CM4" s="178"/>
    </row>
    <row r="5" spans="1:91" s="178" customFormat="1" ht="21.75" customHeight="1" thickBot="1" x14ac:dyDescent="0.35">
      <c r="A5" s="196"/>
      <c r="B5" s="181"/>
      <c r="C5" s="181"/>
      <c r="D5" s="181"/>
      <c r="E5" s="181"/>
      <c r="F5" s="181"/>
      <c r="G5" s="181"/>
      <c r="H5" s="181"/>
      <c r="I5" s="181"/>
      <c r="J5" s="181"/>
      <c r="K5" s="181"/>
      <c r="L5" s="181"/>
      <c r="M5" s="197"/>
      <c r="N5" s="197"/>
      <c r="O5" s="197"/>
      <c r="AY5" s="233"/>
      <c r="AZ5" s="233"/>
      <c r="BA5" s="233"/>
      <c r="BB5" s="233"/>
      <c r="BC5" s="233"/>
      <c r="BD5" s="233"/>
      <c r="BE5" s="233"/>
      <c r="BF5" s="233"/>
      <c r="BG5" s="233"/>
      <c r="BH5" s="233"/>
      <c r="BI5" s="233"/>
      <c r="BJ5" s="233"/>
      <c r="BK5" s="233"/>
      <c r="BL5" s="233"/>
      <c r="BM5" s="233"/>
      <c r="BN5" s="233"/>
      <c r="BO5" s="233"/>
      <c r="BP5" s="233"/>
      <c r="BQ5" s="233"/>
      <c r="BR5" s="233"/>
      <c r="BS5" s="233"/>
      <c r="BT5" s="233"/>
      <c r="BU5" s="233"/>
      <c r="BV5" s="233"/>
      <c r="BW5" s="233"/>
      <c r="BX5" s="233"/>
      <c r="BY5" s="233"/>
      <c r="BZ5" s="233"/>
    </row>
    <row r="6" spans="1:91" s="178" customFormat="1" ht="36.75" customHeight="1" thickBot="1" x14ac:dyDescent="0.35">
      <c r="A6" s="827" t="s">
        <v>336</v>
      </c>
      <c r="B6" s="828"/>
      <c r="C6" s="970" t="s">
        <v>337</v>
      </c>
      <c r="D6" s="970"/>
      <c r="E6" s="970"/>
      <c r="F6" s="970"/>
      <c r="G6" s="970"/>
      <c r="H6" s="970"/>
      <c r="I6" s="970"/>
      <c r="J6" s="970"/>
      <c r="K6" s="970"/>
      <c r="L6" s="970"/>
      <c r="M6" s="971"/>
      <c r="N6" s="197"/>
      <c r="O6" s="964" t="s">
        <v>673</v>
      </c>
      <c r="P6" s="965"/>
      <c r="Q6" s="966"/>
      <c r="R6" s="967">
        <v>2024110010300</v>
      </c>
      <c r="S6" s="968"/>
      <c r="T6" s="969"/>
      <c r="AY6" s="233"/>
      <c r="AZ6" s="233"/>
      <c r="BA6" s="233"/>
      <c r="BB6" s="233"/>
      <c r="BC6" s="233"/>
      <c r="BD6" s="233"/>
      <c r="BE6" s="233"/>
      <c r="BF6" s="233"/>
      <c r="BG6" s="233"/>
      <c r="BH6" s="233"/>
      <c r="BI6" s="233"/>
      <c r="BJ6" s="233"/>
      <c r="BK6" s="233"/>
      <c r="BL6" s="233"/>
      <c r="BM6" s="233"/>
      <c r="BN6" s="233"/>
      <c r="BO6" s="233"/>
      <c r="BP6" s="233"/>
      <c r="BQ6" s="233"/>
      <c r="BR6" s="233"/>
      <c r="BS6" s="233"/>
      <c r="BT6" s="233"/>
      <c r="BU6" s="233"/>
      <c r="BV6" s="233"/>
      <c r="BW6" s="233"/>
      <c r="BX6" s="233"/>
      <c r="BY6" s="233"/>
      <c r="BZ6" s="233"/>
    </row>
    <row r="7" spans="1:91" s="178" customFormat="1" ht="21.75" customHeight="1" thickBot="1" x14ac:dyDescent="0.35">
      <c r="A7" s="196"/>
      <c r="B7" s="181"/>
      <c r="C7" s="181"/>
      <c r="D7" s="181"/>
      <c r="E7" s="181"/>
      <c r="F7" s="181"/>
      <c r="G7" s="181"/>
      <c r="H7" s="181"/>
      <c r="I7" s="181"/>
      <c r="J7" s="181"/>
      <c r="K7" s="181"/>
      <c r="L7" s="181"/>
      <c r="M7" s="197"/>
      <c r="N7" s="197"/>
      <c r="O7" s="197"/>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row>
    <row r="8" spans="1:91" s="156" customFormat="1" ht="21.75" customHeight="1" thickBot="1" x14ac:dyDescent="0.3">
      <c r="A8" s="810" t="s">
        <v>187</v>
      </c>
      <c r="B8" s="810"/>
      <c r="C8" s="240" t="s">
        <v>188</v>
      </c>
      <c r="D8" s="267"/>
      <c r="E8" s="240" t="s">
        <v>190</v>
      </c>
      <c r="F8" s="220" t="s">
        <v>189</v>
      </c>
      <c r="G8" s="240" t="s">
        <v>191</v>
      </c>
      <c r="H8" s="234"/>
      <c r="I8" s="272" t="s">
        <v>192</v>
      </c>
      <c r="J8" s="241"/>
      <c r="K8" s="273"/>
      <c r="L8" s="274"/>
      <c r="M8" s="244"/>
      <c r="N8" s="955" t="s">
        <v>193</v>
      </c>
      <c r="O8" s="956"/>
      <c r="P8" s="957"/>
      <c r="Q8" s="928" t="s">
        <v>194</v>
      </c>
      <c r="R8" s="928"/>
      <c r="S8" s="928"/>
      <c r="T8" s="953"/>
      <c r="U8" s="954"/>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178"/>
      <c r="CB8" s="178"/>
      <c r="CC8" s="178"/>
      <c r="CD8" s="178"/>
      <c r="CE8" s="178"/>
      <c r="CF8" s="178"/>
      <c r="CG8" s="178"/>
      <c r="CH8" s="178"/>
      <c r="CI8" s="178"/>
      <c r="CJ8" s="178"/>
      <c r="CK8" s="178"/>
      <c r="CL8" s="178"/>
      <c r="CM8" s="178"/>
    </row>
    <row r="9" spans="1:91" s="156" customFormat="1" ht="21.75" customHeight="1" thickBot="1" x14ac:dyDescent="0.3">
      <c r="A9" s="810"/>
      <c r="B9" s="810"/>
      <c r="C9" s="242" t="s">
        <v>195</v>
      </c>
      <c r="D9" s="243"/>
      <c r="E9" s="240" t="s">
        <v>196</v>
      </c>
      <c r="F9" s="234"/>
      <c r="G9" s="240" t="s">
        <v>197</v>
      </c>
      <c r="H9" s="243"/>
      <c r="I9" s="272" t="s">
        <v>198</v>
      </c>
      <c r="J9" s="241"/>
      <c r="K9" s="273"/>
      <c r="L9" s="274"/>
      <c r="M9" s="244"/>
      <c r="N9" s="958"/>
      <c r="O9" s="959"/>
      <c r="P9" s="960"/>
      <c r="Q9" s="928" t="s">
        <v>199</v>
      </c>
      <c r="R9" s="928"/>
      <c r="S9" s="928"/>
      <c r="T9" s="953"/>
      <c r="U9" s="954"/>
      <c r="X9" s="178"/>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233"/>
      <c r="AZ9" s="233"/>
      <c r="BA9" s="233"/>
      <c r="BB9" s="233"/>
      <c r="BC9" s="233"/>
      <c r="BD9" s="233"/>
      <c r="BE9" s="233"/>
      <c r="BF9" s="233"/>
      <c r="BG9" s="233"/>
      <c r="BH9" s="233"/>
      <c r="BI9" s="233"/>
      <c r="BJ9" s="233"/>
      <c r="BK9" s="233"/>
      <c r="BL9" s="233"/>
      <c r="BM9" s="233"/>
      <c r="BN9" s="233"/>
      <c r="BO9" s="233"/>
      <c r="BP9" s="233"/>
      <c r="BQ9" s="233"/>
      <c r="BR9" s="233"/>
      <c r="BS9" s="233"/>
      <c r="BT9" s="233"/>
      <c r="BU9" s="233"/>
      <c r="BV9" s="233"/>
      <c r="BW9" s="233"/>
      <c r="BX9" s="233"/>
      <c r="BY9" s="233"/>
      <c r="BZ9" s="233"/>
      <c r="CA9" s="178"/>
      <c r="CB9" s="178"/>
      <c r="CC9" s="178"/>
      <c r="CD9" s="178"/>
      <c r="CE9" s="178"/>
      <c r="CF9" s="178"/>
      <c r="CG9" s="178"/>
      <c r="CH9" s="178"/>
      <c r="CI9" s="178"/>
      <c r="CJ9" s="178"/>
      <c r="CK9" s="178"/>
      <c r="CL9" s="178"/>
      <c r="CM9" s="178"/>
    </row>
    <row r="10" spans="1:91" s="156" customFormat="1" ht="21.75" customHeight="1" thickBot="1" x14ac:dyDescent="0.3">
      <c r="A10" s="810"/>
      <c r="B10" s="810"/>
      <c r="C10" s="240" t="s">
        <v>200</v>
      </c>
      <c r="D10" s="234"/>
      <c r="E10" s="240" t="s">
        <v>201</v>
      </c>
      <c r="F10" s="234"/>
      <c r="G10" s="240" t="s">
        <v>202</v>
      </c>
      <c r="H10" s="243"/>
      <c r="I10" s="272" t="s">
        <v>203</v>
      </c>
      <c r="J10" s="241"/>
      <c r="K10" s="273"/>
      <c r="L10" s="274"/>
      <c r="M10" s="244"/>
      <c r="N10" s="961"/>
      <c r="O10" s="962"/>
      <c r="P10" s="963"/>
      <c r="Q10" s="928" t="s">
        <v>204</v>
      </c>
      <c r="R10" s="928"/>
      <c r="S10" s="928"/>
      <c r="T10" s="953" t="s">
        <v>189</v>
      </c>
      <c r="U10" s="954"/>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178"/>
      <c r="CB10" s="178"/>
      <c r="CC10" s="178"/>
      <c r="CD10" s="178"/>
      <c r="CE10" s="178"/>
      <c r="CF10" s="178"/>
      <c r="CG10" s="178"/>
      <c r="CH10" s="178"/>
      <c r="CI10" s="178"/>
      <c r="CJ10" s="178"/>
      <c r="CK10" s="178"/>
      <c r="CL10" s="178"/>
      <c r="CM10" s="178"/>
    </row>
    <row r="11" spans="1:91" s="178" customFormat="1" ht="21.75" customHeight="1" x14ac:dyDescent="0.3">
      <c r="I11" s="275"/>
      <c r="J11" s="275"/>
      <c r="K11" s="275"/>
      <c r="L11" s="275"/>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row>
    <row r="12" spans="1:91" s="178" customFormat="1" ht="21.75" customHeight="1" thickBot="1" x14ac:dyDescent="0.35">
      <c r="I12" s="275"/>
      <c r="J12" s="275"/>
      <c r="K12" s="275"/>
      <c r="L12" s="275"/>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row>
    <row r="13" spans="1:91" ht="23.7" customHeight="1" x14ac:dyDescent="0.3">
      <c r="A13" s="937" t="s">
        <v>412</v>
      </c>
      <c r="B13" s="939" t="s">
        <v>413</v>
      </c>
      <c r="C13" s="941" t="s">
        <v>53</v>
      </c>
      <c r="D13" s="941" t="s">
        <v>414</v>
      </c>
      <c r="E13" s="941" t="s">
        <v>415</v>
      </c>
      <c r="F13" s="941" t="s">
        <v>416</v>
      </c>
      <c r="G13" s="939" t="s">
        <v>417</v>
      </c>
      <c r="H13" s="939" t="s">
        <v>418</v>
      </c>
      <c r="I13" s="943" t="s">
        <v>419</v>
      </c>
      <c r="J13" s="943" t="s">
        <v>420</v>
      </c>
      <c r="K13" s="948" t="s">
        <v>668</v>
      </c>
      <c r="L13" s="947" t="s">
        <v>188</v>
      </c>
      <c r="M13" s="935"/>
      <c r="N13" s="936"/>
      <c r="O13" s="934" t="s">
        <v>190</v>
      </c>
      <c r="P13" s="935"/>
      <c r="Q13" s="936"/>
      <c r="R13" s="934" t="s">
        <v>191</v>
      </c>
      <c r="S13" s="935"/>
      <c r="T13" s="936"/>
      <c r="U13" s="934" t="s">
        <v>192</v>
      </c>
      <c r="V13" s="935"/>
      <c r="W13" s="936"/>
      <c r="X13" s="934" t="s">
        <v>195</v>
      </c>
      <c r="Y13" s="935"/>
      <c r="Z13" s="936"/>
      <c r="AA13" s="934" t="s">
        <v>196</v>
      </c>
      <c r="AB13" s="935"/>
      <c r="AC13" s="936"/>
      <c r="AD13" s="934" t="s">
        <v>197</v>
      </c>
      <c r="AE13" s="935"/>
      <c r="AF13" s="936"/>
      <c r="AG13" s="934" t="s">
        <v>198</v>
      </c>
      <c r="AH13" s="935"/>
      <c r="AI13" s="936"/>
      <c r="AJ13" s="934" t="s">
        <v>200</v>
      </c>
      <c r="AK13" s="935"/>
      <c r="AL13" s="936"/>
      <c r="AM13" s="934" t="s">
        <v>201</v>
      </c>
      <c r="AN13" s="935"/>
      <c r="AO13" s="936"/>
      <c r="AP13" s="934" t="s">
        <v>202</v>
      </c>
      <c r="AQ13" s="935"/>
      <c r="AR13" s="936"/>
      <c r="AS13" s="934" t="s">
        <v>203</v>
      </c>
      <c r="AT13" s="935"/>
      <c r="AU13" s="936"/>
      <c r="AV13" s="945" t="s">
        <v>421</v>
      </c>
      <c r="AW13" s="929" t="s">
        <v>422</v>
      </c>
      <c r="AX13" s="931" t="s">
        <v>423</v>
      </c>
      <c r="AY13" s="933"/>
      <c r="AZ13" s="933"/>
      <c r="BA13" s="933"/>
      <c r="BB13" s="933"/>
      <c r="BC13" s="933"/>
      <c r="BD13" s="933"/>
      <c r="BE13" s="933"/>
      <c r="BF13" s="933"/>
      <c r="BG13" s="933"/>
    </row>
    <row r="14" spans="1:91" s="183" customFormat="1" ht="36.75" customHeight="1" thickBot="1" x14ac:dyDescent="0.35">
      <c r="A14" s="938"/>
      <c r="B14" s="940"/>
      <c r="C14" s="942"/>
      <c r="D14" s="942"/>
      <c r="E14" s="942"/>
      <c r="F14" s="942"/>
      <c r="G14" s="940"/>
      <c r="H14" s="940"/>
      <c r="I14" s="944"/>
      <c r="J14" s="944"/>
      <c r="K14" s="949"/>
      <c r="L14" s="245" t="s">
        <v>424</v>
      </c>
      <c r="M14" s="235" t="s">
        <v>425</v>
      </c>
      <c r="N14" s="235" t="s">
        <v>426</v>
      </c>
      <c r="O14" s="245" t="s">
        <v>424</v>
      </c>
      <c r="P14" s="235" t="s">
        <v>425</v>
      </c>
      <c r="Q14" s="235" t="s">
        <v>426</v>
      </c>
      <c r="R14" s="245" t="s">
        <v>424</v>
      </c>
      <c r="S14" s="235" t="s">
        <v>425</v>
      </c>
      <c r="T14" s="235" t="s">
        <v>426</v>
      </c>
      <c r="U14" s="245" t="s">
        <v>424</v>
      </c>
      <c r="V14" s="235" t="s">
        <v>425</v>
      </c>
      <c r="W14" s="235" t="s">
        <v>426</v>
      </c>
      <c r="X14" s="245" t="s">
        <v>424</v>
      </c>
      <c r="Y14" s="235" t="s">
        <v>425</v>
      </c>
      <c r="Z14" s="235" t="s">
        <v>426</v>
      </c>
      <c r="AA14" s="245" t="s">
        <v>424</v>
      </c>
      <c r="AB14" s="235" t="s">
        <v>425</v>
      </c>
      <c r="AC14" s="235" t="s">
        <v>426</v>
      </c>
      <c r="AD14" s="245" t="s">
        <v>424</v>
      </c>
      <c r="AE14" s="235" t="s">
        <v>425</v>
      </c>
      <c r="AF14" s="235" t="s">
        <v>426</v>
      </c>
      <c r="AG14" s="245" t="s">
        <v>424</v>
      </c>
      <c r="AH14" s="235" t="s">
        <v>425</v>
      </c>
      <c r="AI14" s="235" t="s">
        <v>426</v>
      </c>
      <c r="AJ14" s="245" t="s">
        <v>424</v>
      </c>
      <c r="AK14" s="235" t="s">
        <v>425</v>
      </c>
      <c r="AL14" s="235" t="s">
        <v>426</v>
      </c>
      <c r="AM14" s="245" t="s">
        <v>424</v>
      </c>
      <c r="AN14" s="235" t="s">
        <v>425</v>
      </c>
      <c r="AO14" s="235" t="s">
        <v>426</v>
      </c>
      <c r="AP14" s="245" t="s">
        <v>424</v>
      </c>
      <c r="AQ14" s="235" t="s">
        <v>425</v>
      </c>
      <c r="AR14" s="235" t="s">
        <v>426</v>
      </c>
      <c r="AS14" s="245" t="s">
        <v>424</v>
      </c>
      <c r="AT14" s="235" t="s">
        <v>425</v>
      </c>
      <c r="AU14" s="235" t="s">
        <v>426</v>
      </c>
      <c r="AV14" s="946"/>
      <c r="AW14" s="930"/>
      <c r="AX14" s="932"/>
      <c r="AY14" s="933"/>
      <c r="AZ14" s="933"/>
      <c r="BA14" s="933"/>
      <c r="BB14" s="933"/>
      <c r="BC14" s="933"/>
      <c r="BD14" s="933"/>
      <c r="BE14" s="933"/>
      <c r="BF14" s="933"/>
      <c r="BG14" s="933"/>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row>
    <row r="15" spans="1:91" ht="86.25" customHeight="1" x14ac:dyDescent="0.3">
      <c r="A15" s="188" t="s">
        <v>427</v>
      </c>
      <c r="B15" s="189" t="s">
        <v>428</v>
      </c>
      <c r="C15" s="189" t="s">
        <v>429</v>
      </c>
      <c r="D15" s="190">
        <v>1</v>
      </c>
      <c r="E15" s="189" t="s">
        <v>430</v>
      </c>
      <c r="F15" s="321" t="str">
        <f>+ACTIVIDAD_1!B13</f>
        <v>Iniciar 4600 casos de representación jurídica asignados por el Comité Técnico de Representación Jurídica</v>
      </c>
      <c r="G15" s="190" t="s">
        <v>431</v>
      </c>
      <c r="H15" s="190" t="s">
        <v>432</v>
      </c>
      <c r="I15" s="276">
        <v>3520</v>
      </c>
      <c r="J15" s="276">
        <v>9846</v>
      </c>
      <c r="K15" s="277">
        <v>1550</v>
      </c>
      <c r="L15" s="278">
        <f>+ACTIVIDAD_1!B41</f>
        <v>20</v>
      </c>
      <c r="M15" s="448">
        <f>+ACTIVIDAD_1!C41</f>
        <v>23</v>
      </c>
      <c r="N15" s="459" t="s">
        <v>729</v>
      </c>
      <c r="O15" s="457">
        <f>+ACTIVIDAD_1!B43</f>
        <v>79</v>
      </c>
      <c r="P15" s="472">
        <f>+ACTIVIDAD_1!C43</f>
        <v>95</v>
      </c>
      <c r="Q15" s="470" t="s">
        <v>744</v>
      </c>
      <c r="R15" s="236">
        <f>+ACTIVIDAD_1!B45</f>
        <v>158</v>
      </c>
      <c r="S15" s="237"/>
      <c r="T15" s="237"/>
      <c r="U15" s="236">
        <f>+ACTIVIDAD_1!B47</f>
        <v>158</v>
      </c>
      <c r="V15" s="237"/>
      <c r="W15" s="237"/>
      <c r="X15" s="236">
        <f>+ACTIVIDAD_1!B49</f>
        <v>217</v>
      </c>
      <c r="Y15" s="237"/>
      <c r="Z15" s="237"/>
      <c r="AA15" s="236">
        <f>+ACTIVIDAD_1!B51</f>
        <v>158</v>
      </c>
      <c r="AB15" s="237"/>
      <c r="AC15" s="237"/>
      <c r="AD15" s="236">
        <f>+ACTIVIDAD_1!B53</f>
        <v>155</v>
      </c>
      <c r="AE15" s="237"/>
      <c r="AF15" s="237"/>
      <c r="AG15" s="236">
        <f>+ACTIVIDAD_1!B55</f>
        <v>124</v>
      </c>
      <c r="AH15" s="237"/>
      <c r="AI15" s="237"/>
      <c r="AJ15" s="236">
        <f>+ACTIVIDAD_1!B57</f>
        <v>140</v>
      </c>
      <c r="AK15" s="237"/>
      <c r="AL15" s="237"/>
      <c r="AM15" s="236">
        <f>+ACTIVIDAD_1!B59</f>
        <v>124</v>
      </c>
      <c r="AN15" s="237"/>
      <c r="AO15" s="237"/>
      <c r="AP15" s="236">
        <f>+ACTIVIDAD_1!B61</f>
        <v>155</v>
      </c>
      <c r="AQ15" s="237"/>
      <c r="AR15" s="237"/>
      <c r="AS15" s="236">
        <f>+ACTIVIDAD_1!B63</f>
        <v>62</v>
      </c>
      <c r="AT15" s="237"/>
      <c r="AU15" s="237"/>
      <c r="AV15" s="191">
        <f>+L15+O15+R15+U15+X15+AA15+AD15+AG15+AJ15+AM15+AP15+AS15</f>
        <v>1550</v>
      </c>
      <c r="AW15" s="238">
        <f>+M15+P15+S15+V15+Y15+AB15+AE15+AH15+AK15+AN15+AQ15+AT15</f>
        <v>118</v>
      </c>
      <c r="AX15" s="192" t="s">
        <v>433</v>
      </c>
    </row>
    <row r="16" spans="1:91" ht="81" customHeight="1" x14ac:dyDescent="0.3">
      <c r="A16" s="187" t="s">
        <v>427</v>
      </c>
      <c r="B16" s="185" t="s">
        <v>428</v>
      </c>
      <c r="C16" s="185" t="s">
        <v>429</v>
      </c>
      <c r="D16" s="184">
        <v>9</v>
      </c>
      <c r="E16" s="185" t="s">
        <v>435</v>
      </c>
      <c r="F16" s="322" t="str">
        <f>+ACTIVIDAD_3!B13</f>
        <v>Brindar a 44500 mujeres orientación y asesoría jurídica en los espacios con presencia de la SDMujer</v>
      </c>
      <c r="G16" s="184" t="s">
        <v>431</v>
      </c>
      <c r="H16" s="184" t="s">
        <v>434</v>
      </c>
      <c r="I16" s="186">
        <v>34622</v>
      </c>
      <c r="J16" s="186">
        <v>116050</v>
      </c>
      <c r="K16" s="279">
        <v>12300</v>
      </c>
      <c r="L16" s="399">
        <f>+ACTIVIDAD_3!B41</f>
        <v>511</v>
      </c>
      <c r="M16" s="449">
        <f>+ACTIVIDAD_3!C41</f>
        <v>618</v>
      </c>
      <c r="N16" s="460" t="s">
        <v>696</v>
      </c>
      <c r="O16" s="415">
        <f>+ACTIVIDAD_3!B43</f>
        <v>726</v>
      </c>
      <c r="P16" s="473">
        <f>+ACTIVIDAD_3!C43</f>
        <v>1615</v>
      </c>
      <c r="Q16" s="471" t="str">
        <f>+ACTIVIDAD_3!D43</f>
        <v xml:space="preserve">En febrero 1.615 mujeres recibieron asesoría u orientación sociojurídica, en los 3 espacios principales establecidos en la estrategia: 1.207 en Casas de Justicia, 295 en URI y 113 en CAF.
 </v>
      </c>
      <c r="R16" s="400">
        <f>+ACTIVIDAD_3!B45</f>
        <v>904</v>
      </c>
      <c r="S16" s="239"/>
      <c r="T16" s="239"/>
      <c r="U16" s="400">
        <f>+ACTIVIDAD_3!B47</f>
        <v>1111</v>
      </c>
      <c r="V16" s="239"/>
      <c r="W16" s="239"/>
      <c r="X16" s="400">
        <f>+ACTIVIDAD_3!B49</f>
        <v>1168</v>
      </c>
      <c r="Y16" s="239"/>
      <c r="Z16" s="239"/>
      <c r="AA16" s="400">
        <f>+ACTIVIDAD_3!B51</f>
        <v>1056</v>
      </c>
      <c r="AB16" s="239"/>
      <c r="AC16" s="239"/>
      <c r="AD16" s="400">
        <f>+ACTIVIDAD_3!B53</f>
        <v>1326</v>
      </c>
      <c r="AE16" s="239"/>
      <c r="AF16" s="239"/>
      <c r="AG16" s="400">
        <f>+ACTIVIDAD_3!B55</f>
        <v>1136</v>
      </c>
      <c r="AH16" s="239"/>
      <c r="AI16" s="239"/>
      <c r="AJ16" s="400">
        <f>+ACTIVIDAD_3!B57</f>
        <v>1184</v>
      </c>
      <c r="AK16" s="239"/>
      <c r="AL16" s="239"/>
      <c r="AM16" s="400">
        <f>+ACTIVIDAD_3!B59</f>
        <v>1127</v>
      </c>
      <c r="AN16" s="239"/>
      <c r="AO16" s="239"/>
      <c r="AP16" s="400">
        <f>+ACTIVIDAD_3!B61</f>
        <v>1067</v>
      </c>
      <c r="AQ16" s="239"/>
      <c r="AR16" s="239"/>
      <c r="AS16" s="400">
        <f>+ACTIVIDAD_3!B63</f>
        <v>984</v>
      </c>
      <c r="AT16" s="239"/>
      <c r="AU16" s="239"/>
      <c r="AV16" s="191">
        <f t="shared" ref="AV16" si="0">+L16+O16+R16+U16+X16+AA16+AD16+AG16+AJ16+AM16+AP16+AS16</f>
        <v>12300</v>
      </c>
      <c r="AW16" s="238">
        <f t="shared" ref="AW16" si="1">+M16+P16+S16+V16+Y16+AB16+AE16+AH16+AK16+AN16+AQ16+AT16</f>
        <v>2233</v>
      </c>
      <c r="AX16" s="193" t="s">
        <v>433</v>
      </c>
    </row>
  </sheetData>
  <autoFilter ref="A13:AX16"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6">
    <mergeCell ref="R6:T6"/>
    <mergeCell ref="A6:B6"/>
    <mergeCell ref="C6:M6"/>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Q10:S10"/>
    <mergeCell ref="O6:Q6"/>
    <mergeCell ref="F13:F14"/>
    <mergeCell ref="H13:H14"/>
    <mergeCell ref="I13:I14"/>
    <mergeCell ref="J13:J14"/>
    <mergeCell ref="AV13:AV14"/>
    <mergeCell ref="L13:N13"/>
    <mergeCell ref="AS13:AU13"/>
    <mergeCell ref="AP13:AR13"/>
    <mergeCell ref="O13:Q13"/>
    <mergeCell ref="R13:T13"/>
    <mergeCell ref="U13:W13"/>
    <mergeCell ref="G13:G14"/>
    <mergeCell ref="K13:K14"/>
    <mergeCell ref="AA13:AC13"/>
    <mergeCell ref="AD13:AF13"/>
    <mergeCell ref="AG13:AI13"/>
    <mergeCell ref="A13:A14"/>
    <mergeCell ref="B13:B14"/>
    <mergeCell ref="C13:C14"/>
    <mergeCell ref="D13:D14"/>
    <mergeCell ref="E13:E14"/>
    <mergeCell ref="BG13:BG14"/>
    <mergeCell ref="BA13:BA14"/>
    <mergeCell ref="BB13:BB14"/>
    <mergeCell ref="BC13:BC14"/>
    <mergeCell ref="BD13:BD14"/>
    <mergeCell ref="BE13:BE14"/>
    <mergeCell ref="BF13:BF14"/>
    <mergeCell ref="AW13:AW14"/>
    <mergeCell ref="AX13:AX14"/>
    <mergeCell ref="AY13:AY14"/>
    <mergeCell ref="AZ13:AZ14"/>
    <mergeCell ref="X13:Z13"/>
    <mergeCell ref="AJ13:AL13"/>
    <mergeCell ref="AM13:AO13"/>
  </mergeCells>
  <pageMargins left="0.7" right="0.7" top="0.75" bottom="0.75" header="0.3" footer="0.3"/>
  <pageSetup scale="12" fitToHeight="0" orientation="portrait" r:id="rId1"/>
  <ignoredErrors>
    <ignoredError sqref="A16:M16 A15:E15 G15:M15 O15 O16 R15:XFD15 R16:XFD1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2"/>
  <sheetViews>
    <sheetView showGridLines="0" workbookViewId="0">
      <selection activeCell="J63" sqref="J63"/>
    </sheetView>
  </sheetViews>
  <sheetFormatPr baseColWidth="10" defaultColWidth="14.44140625" defaultRowHeight="15" customHeight="1" x14ac:dyDescent="0.3"/>
  <cols>
    <col min="1" max="1" width="5.44140625" customWidth="1"/>
    <col min="2" max="2" width="34.6640625" customWidth="1"/>
    <col min="3" max="3" width="1.33203125" customWidth="1"/>
    <col min="4" max="4" width="10.6640625" customWidth="1"/>
    <col min="5" max="5" width="1.109375" customWidth="1"/>
    <col min="6" max="6" width="12.33203125" customWidth="1"/>
    <col min="7" max="7" width="1.44140625" customWidth="1"/>
    <col min="8" max="8" width="12.6640625" customWidth="1"/>
    <col min="9" max="9" width="1.44140625" customWidth="1"/>
    <col min="10" max="10" width="15.33203125" customWidth="1"/>
    <col min="11" max="11" width="14.33203125" customWidth="1"/>
    <col min="12" max="12" width="16.44140625" customWidth="1"/>
    <col min="13" max="13" width="14.44140625" customWidth="1"/>
    <col min="14" max="14" width="14.6640625" bestFit="1" customWidth="1"/>
    <col min="15" max="15" width="14.44140625" bestFit="1" customWidth="1"/>
    <col min="16" max="16" width="11.44140625" customWidth="1"/>
    <col min="17" max="17" width="13" customWidth="1"/>
    <col min="18" max="28" width="10" customWidth="1"/>
  </cols>
  <sheetData>
    <row r="1" spans="1:28" ht="14.4" x14ac:dyDescent="0.3">
      <c r="A1" s="1"/>
      <c r="B1" s="1"/>
      <c r="C1" s="1"/>
      <c r="D1" s="1"/>
      <c r="E1" s="1"/>
      <c r="F1" s="1"/>
      <c r="G1" s="1"/>
      <c r="H1" s="1"/>
      <c r="I1" s="1"/>
      <c r="J1" s="1"/>
      <c r="K1" s="1"/>
      <c r="L1" s="1"/>
      <c r="M1" s="1"/>
      <c r="N1" s="1"/>
      <c r="O1" s="1"/>
      <c r="P1" s="1"/>
      <c r="Q1" s="1"/>
      <c r="R1" s="1"/>
      <c r="S1" s="1"/>
      <c r="T1" s="1"/>
      <c r="U1" s="1"/>
      <c r="V1" s="1"/>
      <c r="W1" s="1"/>
      <c r="X1" s="1"/>
      <c r="Y1" s="1"/>
      <c r="Z1" s="1"/>
      <c r="AA1" s="1"/>
      <c r="AB1" s="1"/>
    </row>
    <row r="2" spans="1:28" ht="14.4" x14ac:dyDescent="0.3">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4">
      <c r="A3" s="542"/>
      <c r="B3" s="528"/>
      <c r="C3" s="528"/>
      <c r="D3" s="528"/>
      <c r="E3" s="528"/>
      <c r="F3" s="528"/>
      <c r="G3" s="528"/>
      <c r="H3" s="528"/>
      <c r="I3" s="528"/>
      <c r="J3" s="528"/>
      <c r="K3" s="528"/>
      <c r="L3" s="528"/>
      <c r="M3" s="528"/>
      <c r="N3" s="528"/>
      <c r="O3" s="528"/>
      <c r="P3" s="2"/>
      <c r="Q3" s="1"/>
      <c r="R3" s="1"/>
      <c r="S3" s="1"/>
      <c r="T3" s="1"/>
      <c r="U3" s="1"/>
      <c r="V3" s="1"/>
      <c r="W3" s="1"/>
      <c r="X3" s="1"/>
      <c r="Y3" s="1"/>
      <c r="Z3" s="1"/>
      <c r="AA3" s="1"/>
      <c r="AB3" s="1"/>
    </row>
    <row r="4" spans="1:28" ht="39.75" customHeight="1" x14ac:dyDescent="0.4">
      <c r="A4" s="543" t="s">
        <v>91</v>
      </c>
      <c r="B4" s="528"/>
      <c r="C4" s="528"/>
      <c r="D4" s="528"/>
      <c r="E4" s="528"/>
      <c r="F4" s="528"/>
      <c r="G4" s="528"/>
      <c r="H4" s="528"/>
      <c r="I4" s="528"/>
      <c r="J4" s="528"/>
      <c r="K4" s="528"/>
      <c r="L4" s="528"/>
      <c r="M4" s="528"/>
      <c r="N4" s="528"/>
      <c r="O4" s="528"/>
      <c r="P4" s="2"/>
      <c r="Q4" s="1"/>
      <c r="R4" s="1"/>
      <c r="S4" s="1"/>
      <c r="T4" s="1"/>
      <c r="U4" s="1"/>
      <c r="V4" s="1"/>
      <c r="W4" s="1"/>
      <c r="X4" s="1"/>
      <c r="Y4" s="1"/>
      <c r="Z4" s="1"/>
      <c r="AA4" s="1"/>
      <c r="AB4" s="1"/>
    </row>
    <row r="5" spans="1:28" ht="21" hidden="1" customHeight="1" x14ac:dyDescent="0.4">
      <c r="A5" s="542"/>
      <c r="B5" s="528"/>
      <c r="C5" s="528"/>
      <c r="D5" s="528"/>
      <c r="E5" s="528"/>
      <c r="F5" s="528"/>
      <c r="G5" s="528"/>
      <c r="H5" s="528"/>
      <c r="I5" s="528"/>
      <c r="J5" s="528"/>
      <c r="K5" s="528"/>
      <c r="L5" s="528"/>
      <c r="M5" s="528"/>
      <c r="N5" s="528"/>
      <c r="O5" s="528"/>
      <c r="P5" s="2"/>
      <c r="Q5" s="1"/>
      <c r="R5" s="1"/>
      <c r="S5" s="1"/>
      <c r="T5" s="1"/>
      <c r="U5" s="1"/>
      <c r="V5" s="1"/>
      <c r="W5" s="1"/>
      <c r="X5" s="1"/>
      <c r="Y5" s="1"/>
      <c r="Z5" s="1"/>
      <c r="AA5" s="1"/>
      <c r="AB5" s="1"/>
    </row>
    <row r="6" spans="1:28" ht="15" hidden="1"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3">
      <c r="A7" s="1"/>
      <c r="B7" s="544" t="s">
        <v>92</v>
      </c>
      <c r="C7" s="528"/>
      <c r="D7" s="528"/>
      <c r="E7" s="1"/>
      <c r="F7" s="545">
        <v>2024</v>
      </c>
      <c r="G7" s="546"/>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3">
      <c r="A8" s="1"/>
      <c r="B8" s="528"/>
      <c r="C8" s="528"/>
      <c r="D8" s="528"/>
      <c r="E8" s="1"/>
      <c r="F8" s="547">
        <v>16263770000</v>
      </c>
      <c r="G8" s="546"/>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3">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3">
      <c r="A10" s="5"/>
      <c r="B10" s="5"/>
      <c r="C10" s="5"/>
      <c r="D10" s="5"/>
      <c r="E10" s="5"/>
      <c r="F10" s="5"/>
      <c r="G10" s="5"/>
      <c r="H10" s="5"/>
      <c r="I10" s="5"/>
      <c r="J10" s="5"/>
      <c r="K10" s="5"/>
      <c r="L10" s="5"/>
      <c r="M10" s="5"/>
      <c r="N10" s="5"/>
      <c r="O10" s="5"/>
      <c r="P10" s="323"/>
      <c r="Q10" s="1"/>
      <c r="R10" s="1"/>
      <c r="S10" s="1"/>
      <c r="T10" s="1"/>
      <c r="U10" s="1"/>
      <c r="V10" s="1"/>
      <c r="W10" s="1"/>
      <c r="X10" s="1"/>
      <c r="Y10" s="1"/>
      <c r="Z10" s="1"/>
      <c r="AA10" s="1"/>
      <c r="AB10" s="1"/>
    </row>
    <row r="11" spans="1:28" ht="20.25" customHeight="1" x14ac:dyDescent="0.3">
      <c r="A11" s="531" t="s">
        <v>94</v>
      </c>
      <c r="B11" s="528"/>
      <c r="C11" s="528"/>
      <c r="D11" s="528"/>
      <c r="E11" s="528"/>
      <c r="F11" s="528"/>
      <c r="G11" s="528"/>
      <c r="H11" s="528"/>
      <c r="I11" s="528"/>
      <c r="J11" s="528"/>
      <c r="K11" s="528"/>
      <c r="L11" s="528"/>
      <c r="M11" s="528"/>
      <c r="N11" s="528"/>
      <c r="O11" s="528"/>
      <c r="P11" s="324"/>
      <c r="Q11" s="325"/>
      <c r="R11" s="1"/>
      <c r="S11" s="1"/>
      <c r="T11" s="1"/>
      <c r="U11" s="1"/>
      <c r="V11" s="1"/>
      <c r="W11" s="1"/>
      <c r="X11" s="1"/>
      <c r="Y11" s="1"/>
      <c r="Z11" s="1"/>
      <c r="AA11" s="1"/>
      <c r="AB11" s="1"/>
    </row>
    <row r="12" spans="1:28" ht="9" customHeight="1" x14ac:dyDescent="0.3">
      <c r="A12" s="6"/>
      <c r="B12" s="6"/>
      <c r="C12" s="6"/>
      <c r="D12" s="6"/>
      <c r="E12" s="6"/>
      <c r="F12" s="6"/>
      <c r="G12" s="6"/>
      <c r="H12" s="6"/>
      <c r="I12" s="6"/>
      <c r="J12" s="6"/>
      <c r="K12" s="6"/>
      <c r="L12" s="6"/>
      <c r="M12" s="6"/>
      <c r="N12" s="6"/>
      <c r="O12" s="6"/>
      <c r="P12" s="324"/>
      <c r="Q12" s="325"/>
      <c r="R12" s="1"/>
      <c r="S12" s="1"/>
      <c r="T12" s="1"/>
      <c r="U12" s="1"/>
      <c r="V12" s="1"/>
      <c r="W12" s="1"/>
      <c r="X12" s="1"/>
      <c r="Y12" s="1"/>
      <c r="Z12" s="1"/>
      <c r="AA12" s="1"/>
      <c r="AB12" s="1"/>
    </row>
    <row r="13" spans="1:28" ht="21.75" customHeight="1" x14ac:dyDescent="0.3">
      <c r="A13" s="532" t="s">
        <v>95</v>
      </c>
      <c r="B13" s="533" t="s">
        <v>96</v>
      </c>
      <c r="C13" s="5"/>
      <c r="D13" s="7" t="s">
        <v>97</v>
      </c>
      <c r="E13" s="5"/>
      <c r="F13" s="8" t="s">
        <v>98</v>
      </c>
      <c r="G13" s="5"/>
      <c r="H13" s="8" t="s">
        <v>98</v>
      </c>
      <c r="I13" s="5"/>
      <c r="J13" s="8" t="s">
        <v>99</v>
      </c>
      <c r="K13" s="9">
        <v>2024</v>
      </c>
      <c r="L13" s="9">
        <v>2025</v>
      </c>
      <c r="M13" s="9">
        <v>2026</v>
      </c>
      <c r="N13" s="9">
        <v>2027</v>
      </c>
      <c r="O13" s="9" t="s">
        <v>93</v>
      </c>
      <c r="P13" s="326"/>
      <c r="Q13" s="1"/>
      <c r="R13" s="1"/>
      <c r="S13" s="1"/>
      <c r="T13" s="1"/>
      <c r="U13" s="1"/>
      <c r="V13" s="1"/>
      <c r="W13" s="1"/>
      <c r="X13" s="1"/>
      <c r="Y13" s="1"/>
      <c r="Z13" s="1"/>
      <c r="AA13" s="1"/>
      <c r="AB13" s="1"/>
    </row>
    <row r="14" spans="1:28" ht="21.75" customHeight="1" x14ac:dyDescent="0.3">
      <c r="A14" s="528"/>
      <c r="B14" s="534"/>
      <c r="C14" s="5"/>
      <c r="D14" s="529">
        <v>1</v>
      </c>
      <c r="E14" s="5"/>
      <c r="F14" s="529" t="s">
        <v>21</v>
      </c>
      <c r="G14" s="5"/>
      <c r="H14" s="529"/>
      <c r="I14" s="5"/>
      <c r="J14" s="10" t="s">
        <v>100</v>
      </c>
      <c r="K14" s="11">
        <v>15</v>
      </c>
      <c r="L14" s="12">
        <v>50</v>
      </c>
      <c r="M14" s="12">
        <v>85</v>
      </c>
      <c r="N14" s="13">
        <v>100</v>
      </c>
      <c r="O14" s="11">
        <v>100</v>
      </c>
      <c r="P14" s="323"/>
      <c r="Q14" s="1"/>
      <c r="R14" s="1"/>
      <c r="S14" s="1"/>
      <c r="T14" s="1"/>
      <c r="U14" s="1"/>
      <c r="V14" s="1"/>
      <c r="W14" s="1"/>
      <c r="X14" s="1"/>
      <c r="Y14" s="1"/>
      <c r="Z14" s="1"/>
      <c r="AA14" s="1"/>
      <c r="AB14" s="1"/>
    </row>
    <row r="15" spans="1:28" ht="21.75" customHeight="1" x14ac:dyDescent="0.3">
      <c r="A15" s="528"/>
      <c r="B15" s="530"/>
      <c r="C15" s="5"/>
      <c r="D15" s="530"/>
      <c r="E15" s="5"/>
      <c r="F15" s="530"/>
      <c r="G15" s="5"/>
      <c r="H15" s="530"/>
      <c r="I15" s="5"/>
      <c r="J15" s="10" t="s">
        <v>101</v>
      </c>
      <c r="K15" s="4"/>
      <c r="L15" s="4"/>
      <c r="M15" s="4"/>
      <c r="N15" s="4"/>
      <c r="O15" s="4">
        <f t="shared" ref="O15" si="0">SUM(K15:N15)</f>
        <v>0</v>
      </c>
      <c r="P15" s="323"/>
      <c r="Q15" s="1"/>
      <c r="R15" s="1"/>
      <c r="S15" s="1"/>
      <c r="T15" s="1"/>
      <c r="U15" s="1"/>
      <c r="V15" s="1"/>
      <c r="W15" s="1"/>
      <c r="X15" s="1"/>
      <c r="Y15" s="1"/>
      <c r="Z15" s="1"/>
      <c r="AA15" s="1"/>
      <c r="AB15" s="1"/>
    </row>
    <row r="16" spans="1:28" ht="15" customHeight="1" x14ac:dyDescent="0.3">
      <c r="A16" s="5"/>
      <c r="B16" s="5"/>
      <c r="C16" s="5"/>
      <c r="D16" s="1"/>
      <c r="E16" s="5"/>
      <c r="F16" s="5"/>
      <c r="G16" s="5"/>
      <c r="H16" s="5"/>
      <c r="I16" s="5"/>
      <c r="J16" s="1"/>
      <c r="K16" s="14"/>
      <c r="L16" s="14"/>
      <c r="M16" s="14"/>
      <c r="N16" s="14"/>
      <c r="O16" s="14"/>
      <c r="P16" s="327"/>
      <c r="Q16" s="1"/>
      <c r="R16" s="1"/>
      <c r="S16" s="1"/>
      <c r="T16" s="1"/>
      <c r="U16" s="1"/>
      <c r="V16" s="1"/>
      <c r="W16" s="1"/>
      <c r="X16" s="1"/>
      <c r="Y16" s="1"/>
      <c r="Z16" s="1"/>
      <c r="AA16" s="1"/>
      <c r="AB16" s="1"/>
    </row>
    <row r="17" spans="1:28" ht="15" customHeight="1" x14ac:dyDescent="0.3">
      <c r="A17" s="527" t="s">
        <v>102</v>
      </c>
      <c r="B17" s="528"/>
      <c r="C17" s="528"/>
      <c r="D17" s="528"/>
      <c r="E17" s="528"/>
      <c r="F17" s="528"/>
      <c r="G17" s="528"/>
      <c r="H17" s="528"/>
      <c r="I17" s="528"/>
      <c r="J17" s="528"/>
      <c r="K17" s="528"/>
      <c r="L17" s="528"/>
      <c r="M17" s="528"/>
      <c r="N17" s="528"/>
      <c r="O17" s="528"/>
      <c r="P17" s="328"/>
      <c r="Q17" s="1"/>
      <c r="R17" s="1"/>
      <c r="S17" s="1"/>
      <c r="T17" s="1"/>
      <c r="U17" s="1"/>
      <c r="V17" s="1"/>
      <c r="W17" s="1"/>
      <c r="X17" s="1"/>
      <c r="Y17" s="1"/>
      <c r="Z17" s="1"/>
      <c r="AA17" s="1"/>
      <c r="AB17" s="1"/>
    </row>
    <row r="18" spans="1:28" ht="26.25" customHeight="1" x14ac:dyDescent="0.3">
      <c r="A18" s="532" t="s">
        <v>103</v>
      </c>
      <c r="B18" s="541" t="s">
        <v>104</v>
      </c>
      <c r="C18" s="5"/>
      <c r="D18" s="55" t="s">
        <v>105</v>
      </c>
      <c r="E18" s="5"/>
      <c r="F18" s="56" t="s">
        <v>98</v>
      </c>
      <c r="G18" s="5"/>
      <c r="H18" s="58" t="s">
        <v>106</v>
      </c>
      <c r="I18" s="5"/>
      <c r="J18" s="56" t="s">
        <v>99</v>
      </c>
      <c r="K18" s="57">
        <v>2024</v>
      </c>
      <c r="L18" s="57">
        <v>2025</v>
      </c>
      <c r="M18" s="57">
        <v>2026</v>
      </c>
      <c r="N18" s="57">
        <v>2027</v>
      </c>
      <c r="O18" s="57" t="s">
        <v>93</v>
      </c>
      <c r="P18" s="326"/>
      <c r="Q18" s="1"/>
      <c r="R18" s="1"/>
      <c r="S18" s="1"/>
      <c r="T18" s="1"/>
      <c r="U18" s="1"/>
      <c r="V18" s="1"/>
      <c r="W18" s="1"/>
      <c r="X18" s="1"/>
      <c r="Y18" s="1"/>
      <c r="Z18" s="1"/>
      <c r="AA18" s="1"/>
      <c r="AB18" s="1"/>
    </row>
    <row r="19" spans="1:28" ht="15" customHeight="1" x14ac:dyDescent="0.3">
      <c r="A19" s="528"/>
      <c r="B19" s="534"/>
      <c r="C19" s="5"/>
      <c r="D19" s="529">
        <v>1</v>
      </c>
      <c r="E19" s="5"/>
      <c r="F19" s="529" t="s">
        <v>23</v>
      </c>
      <c r="G19" s="5"/>
      <c r="H19" s="529">
        <v>10</v>
      </c>
      <c r="I19" s="5"/>
      <c r="J19" s="10" t="s">
        <v>100</v>
      </c>
      <c r="K19" s="11">
        <v>1</v>
      </c>
      <c r="L19" s="12">
        <v>1</v>
      </c>
      <c r="M19" s="12">
        <v>1</v>
      </c>
      <c r="N19" s="12">
        <v>1</v>
      </c>
      <c r="O19" s="15">
        <v>1</v>
      </c>
      <c r="P19" s="323"/>
      <c r="Q19" s="1"/>
      <c r="R19" s="1"/>
      <c r="S19" s="1"/>
      <c r="T19" s="1"/>
      <c r="U19" s="1"/>
      <c r="V19" s="1"/>
      <c r="W19" s="1"/>
      <c r="X19" s="1"/>
      <c r="Y19" s="1"/>
      <c r="Z19" s="1"/>
      <c r="AA19" s="1"/>
      <c r="AB19" s="1"/>
    </row>
    <row r="20" spans="1:28" ht="15" customHeight="1" x14ac:dyDescent="0.3">
      <c r="A20" s="528"/>
      <c r="B20" s="530"/>
      <c r="C20" s="5"/>
      <c r="D20" s="530"/>
      <c r="E20" s="5"/>
      <c r="F20" s="530"/>
      <c r="G20" s="5"/>
      <c r="H20" s="530"/>
      <c r="I20" s="5"/>
      <c r="J20" s="10" t="s">
        <v>101</v>
      </c>
      <c r="K20" s="16">
        <v>888953000</v>
      </c>
      <c r="L20" s="16">
        <v>1449000000</v>
      </c>
      <c r="M20" s="16">
        <v>1491000000</v>
      </c>
      <c r="N20" s="16">
        <v>1535000000</v>
      </c>
      <c r="O20" s="15">
        <f>+SUM(K20:N20)</f>
        <v>5363953000</v>
      </c>
      <c r="P20" s="329"/>
      <c r="Q20" s="1"/>
      <c r="R20" s="1"/>
      <c r="S20" s="1"/>
      <c r="T20" s="1"/>
      <c r="U20" s="1"/>
      <c r="V20" s="1"/>
      <c r="W20" s="1"/>
      <c r="X20" s="1"/>
      <c r="Y20" s="1"/>
      <c r="Z20" s="1"/>
      <c r="AA20" s="1"/>
      <c r="AB20" s="1"/>
    </row>
    <row r="21" spans="1:28" ht="15" customHeight="1" x14ac:dyDescent="0.3">
      <c r="A21" s="17"/>
      <c r="B21" s="18"/>
      <c r="C21" s="5"/>
      <c r="D21" s="1"/>
      <c r="E21" s="5"/>
      <c r="F21" s="5"/>
      <c r="G21" s="5"/>
      <c r="H21" s="5"/>
      <c r="I21" s="5"/>
      <c r="J21" s="5"/>
      <c r="K21" s="5"/>
      <c r="L21" s="5"/>
      <c r="M21" s="5"/>
      <c r="N21" s="5"/>
      <c r="O21" s="5"/>
      <c r="P21" s="323"/>
      <c r="Q21" s="1"/>
      <c r="R21" s="1"/>
      <c r="S21" s="1"/>
      <c r="T21" s="1"/>
      <c r="U21" s="1"/>
      <c r="V21" s="1"/>
      <c r="W21" s="1"/>
      <c r="X21" s="1"/>
      <c r="Y21" s="1"/>
      <c r="Z21" s="1"/>
      <c r="AA21" s="1"/>
      <c r="AB21" s="1"/>
    </row>
    <row r="22" spans="1:28" ht="26.25" customHeight="1" x14ac:dyDescent="0.3">
      <c r="A22" s="532" t="s">
        <v>103</v>
      </c>
      <c r="B22" s="551" t="s">
        <v>107</v>
      </c>
      <c r="C22" s="5"/>
      <c r="D22" s="59" t="s">
        <v>105</v>
      </c>
      <c r="E22" s="5"/>
      <c r="F22" s="60" t="s">
        <v>98</v>
      </c>
      <c r="G22" s="5"/>
      <c r="H22" s="60" t="s">
        <v>106</v>
      </c>
      <c r="I22" s="5"/>
      <c r="J22" s="60" t="s">
        <v>99</v>
      </c>
      <c r="K22" s="61">
        <v>2024</v>
      </c>
      <c r="L22" s="61">
        <v>2025</v>
      </c>
      <c r="M22" s="61">
        <v>2026</v>
      </c>
      <c r="N22" s="61">
        <v>2027</v>
      </c>
      <c r="O22" s="61" t="s">
        <v>93</v>
      </c>
      <c r="P22" s="326"/>
      <c r="Q22" s="1"/>
      <c r="R22" s="1"/>
      <c r="S22" s="1"/>
      <c r="T22" s="1"/>
      <c r="U22" s="1"/>
      <c r="V22" s="1"/>
      <c r="W22" s="1"/>
      <c r="X22" s="1"/>
      <c r="Y22" s="1"/>
      <c r="Z22" s="1"/>
      <c r="AA22" s="1"/>
      <c r="AB22" s="1"/>
    </row>
    <row r="23" spans="1:28" ht="15" customHeight="1" x14ac:dyDescent="0.3">
      <c r="A23" s="528"/>
      <c r="B23" s="534"/>
      <c r="C23" s="5"/>
      <c r="D23" s="529">
        <v>1</v>
      </c>
      <c r="E23" s="5"/>
      <c r="F23" s="529" t="s">
        <v>23</v>
      </c>
      <c r="G23" s="5"/>
      <c r="H23" s="529">
        <v>10</v>
      </c>
      <c r="I23" s="5"/>
      <c r="J23" s="10" t="s">
        <v>100</v>
      </c>
      <c r="K23" s="11">
        <v>1</v>
      </c>
      <c r="L23" s="12">
        <v>1</v>
      </c>
      <c r="M23" s="12">
        <v>1</v>
      </c>
      <c r="N23" s="12">
        <v>1</v>
      </c>
      <c r="O23" s="15">
        <v>1</v>
      </c>
      <c r="P23" s="323"/>
      <c r="Q23" s="14"/>
      <c r="R23" s="1"/>
      <c r="S23" s="1"/>
      <c r="T23" s="1"/>
      <c r="U23" s="1"/>
      <c r="V23" s="1"/>
      <c r="W23" s="1"/>
      <c r="X23" s="1"/>
      <c r="Y23" s="1"/>
      <c r="Z23" s="1"/>
      <c r="AA23" s="1"/>
      <c r="AB23" s="1"/>
    </row>
    <row r="24" spans="1:28" ht="15" customHeight="1" x14ac:dyDescent="0.3">
      <c r="A24" s="528"/>
      <c r="B24" s="530"/>
      <c r="C24" s="5"/>
      <c r="D24" s="530"/>
      <c r="E24" s="5"/>
      <c r="F24" s="530"/>
      <c r="G24" s="5"/>
      <c r="H24" s="530"/>
      <c r="I24" s="5"/>
      <c r="J24" s="10" t="s">
        <v>101</v>
      </c>
      <c r="K24" s="16">
        <v>4981991000</v>
      </c>
      <c r="L24" s="16">
        <v>4590500000</v>
      </c>
      <c r="M24" s="16">
        <v>4888100000</v>
      </c>
      <c r="N24" s="16">
        <v>10463515000</v>
      </c>
      <c r="O24" s="15">
        <f>+SUM(K24:N24)</f>
        <v>24924106000</v>
      </c>
      <c r="P24" s="329"/>
      <c r="Q24" s="1"/>
      <c r="R24" s="1"/>
      <c r="S24" s="1"/>
      <c r="T24" s="1"/>
      <c r="U24" s="1"/>
      <c r="V24" s="1"/>
      <c r="W24" s="1"/>
      <c r="X24" s="1"/>
      <c r="Y24" s="1"/>
      <c r="Z24" s="1"/>
      <c r="AA24" s="1"/>
      <c r="AB24" s="1"/>
    </row>
    <row r="25" spans="1:28" ht="15" customHeight="1" x14ac:dyDescent="0.3">
      <c r="A25" s="17"/>
      <c r="B25" s="18"/>
      <c r="C25" s="5"/>
      <c r="D25" s="1"/>
      <c r="E25" s="5"/>
      <c r="F25" s="5"/>
      <c r="G25" s="5"/>
      <c r="H25" s="5"/>
      <c r="I25" s="5"/>
      <c r="J25" s="5"/>
      <c r="K25" s="5"/>
      <c r="L25" s="5"/>
      <c r="M25" s="5"/>
      <c r="N25" s="5"/>
      <c r="O25" s="5"/>
      <c r="P25" s="323"/>
      <c r="Q25" s="1"/>
      <c r="R25" s="1"/>
      <c r="S25" s="1"/>
      <c r="T25" s="1"/>
      <c r="U25" s="1"/>
      <c r="V25" s="1"/>
      <c r="W25" s="1"/>
      <c r="X25" s="1"/>
      <c r="Y25" s="1"/>
      <c r="Z25" s="1"/>
      <c r="AA25" s="1"/>
      <c r="AB25" s="1"/>
    </row>
    <row r="26" spans="1:28" ht="26.25" customHeight="1" x14ac:dyDescent="0.3">
      <c r="A26" s="532" t="s">
        <v>103</v>
      </c>
      <c r="B26" s="548" t="s">
        <v>108</v>
      </c>
      <c r="C26" s="5"/>
      <c r="D26" s="62" t="s">
        <v>105</v>
      </c>
      <c r="E26" s="5"/>
      <c r="F26" s="63" t="s">
        <v>98</v>
      </c>
      <c r="G26" s="5"/>
      <c r="H26" s="63" t="s">
        <v>106</v>
      </c>
      <c r="I26" s="5"/>
      <c r="J26" s="63" t="s">
        <v>99</v>
      </c>
      <c r="K26" s="64">
        <v>2024</v>
      </c>
      <c r="L26" s="64">
        <v>2025</v>
      </c>
      <c r="M26" s="64">
        <v>2026</v>
      </c>
      <c r="N26" s="64">
        <v>2027</v>
      </c>
      <c r="O26" s="64" t="s">
        <v>93</v>
      </c>
      <c r="P26" s="326"/>
      <c r="Q26" s="1"/>
      <c r="R26" s="1"/>
      <c r="S26" s="1"/>
      <c r="T26" s="1"/>
      <c r="U26" s="1"/>
      <c r="V26" s="1"/>
      <c r="W26" s="1"/>
      <c r="X26" s="1"/>
      <c r="Y26" s="1"/>
      <c r="Z26" s="1"/>
      <c r="AA26" s="1"/>
      <c r="AB26" s="1"/>
    </row>
    <row r="27" spans="1:28" ht="15" customHeight="1" x14ac:dyDescent="0.3">
      <c r="A27" s="528"/>
      <c r="B27" s="549"/>
      <c r="C27" s="5"/>
      <c r="D27" s="529">
        <v>1</v>
      </c>
      <c r="E27" s="5"/>
      <c r="F27" s="529" t="s">
        <v>23</v>
      </c>
      <c r="G27" s="5"/>
      <c r="H27" s="529">
        <v>10</v>
      </c>
      <c r="I27" s="5"/>
      <c r="J27" s="10" t="s">
        <v>100</v>
      </c>
      <c r="K27" s="11">
        <v>1</v>
      </c>
      <c r="L27" s="12">
        <v>1</v>
      </c>
      <c r="M27" s="12">
        <v>1</v>
      </c>
      <c r="N27" s="12">
        <v>1</v>
      </c>
      <c r="O27" s="15">
        <v>1</v>
      </c>
      <c r="P27" s="323"/>
      <c r="Q27" s="1"/>
      <c r="R27" s="1"/>
      <c r="S27" s="1"/>
      <c r="T27" s="1"/>
      <c r="U27" s="1"/>
      <c r="V27" s="1"/>
      <c r="W27" s="1"/>
      <c r="X27" s="1"/>
      <c r="Y27" s="1"/>
      <c r="Z27" s="1"/>
      <c r="AA27" s="1"/>
      <c r="AB27" s="1"/>
    </row>
    <row r="28" spans="1:28" ht="15" customHeight="1" x14ac:dyDescent="0.3">
      <c r="A28" s="528"/>
      <c r="B28" s="550"/>
      <c r="C28" s="5"/>
      <c r="D28" s="530"/>
      <c r="E28" s="5"/>
      <c r="F28" s="530"/>
      <c r="G28" s="5"/>
      <c r="H28" s="530"/>
      <c r="I28" s="5"/>
      <c r="J28" s="10" t="s">
        <v>101</v>
      </c>
      <c r="K28" s="16">
        <v>140634000</v>
      </c>
      <c r="L28" s="16">
        <v>332000000</v>
      </c>
      <c r="M28" s="16">
        <v>400000000</v>
      </c>
      <c r="N28" s="16">
        <v>332000000</v>
      </c>
      <c r="O28" s="15">
        <f>+SUM(K28:N28)</f>
        <v>1204634000</v>
      </c>
      <c r="P28" s="329"/>
      <c r="Q28" s="1"/>
      <c r="R28" s="1"/>
      <c r="S28" s="1"/>
      <c r="T28" s="1"/>
      <c r="U28" s="1"/>
      <c r="V28" s="1"/>
      <c r="W28" s="1"/>
      <c r="X28" s="1"/>
      <c r="Y28" s="1"/>
      <c r="Z28" s="1"/>
      <c r="AA28" s="1"/>
      <c r="AB28" s="1"/>
    </row>
    <row r="29" spans="1:28" ht="15" customHeight="1" x14ac:dyDescent="0.3">
      <c r="A29" s="17"/>
      <c r="B29" s="18"/>
      <c r="C29" s="5"/>
      <c r="D29" s="1"/>
      <c r="E29" s="5"/>
      <c r="F29" s="5"/>
      <c r="G29" s="5"/>
      <c r="H29" s="5"/>
      <c r="I29" s="5"/>
      <c r="J29" s="5"/>
      <c r="K29" s="5"/>
      <c r="L29" s="5"/>
      <c r="M29" s="5"/>
      <c r="N29" s="5"/>
      <c r="O29" s="5"/>
      <c r="P29" s="323"/>
      <c r="Q29" s="1"/>
      <c r="R29" s="1"/>
      <c r="S29" s="1"/>
      <c r="T29" s="1"/>
      <c r="U29" s="1"/>
      <c r="V29" s="1"/>
      <c r="W29" s="1"/>
      <c r="X29" s="1"/>
      <c r="Y29" s="1"/>
      <c r="Z29" s="1"/>
      <c r="AA29" s="1"/>
      <c r="AB29" s="1"/>
    </row>
    <row r="30" spans="1:28" ht="26.25" customHeight="1" x14ac:dyDescent="0.3">
      <c r="A30" s="532" t="s">
        <v>103</v>
      </c>
      <c r="B30" s="540" t="s">
        <v>109</v>
      </c>
      <c r="C30" s="5"/>
      <c r="D30" s="65" t="s">
        <v>105</v>
      </c>
      <c r="E30" s="5"/>
      <c r="F30" s="66" t="s">
        <v>98</v>
      </c>
      <c r="G30" s="5"/>
      <c r="H30" s="66" t="s">
        <v>106</v>
      </c>
      <c r="I30" s="5"/>
      <c r="J30" s="66" t="s">
        <v>99</v>
      </c>
      <c r="K30" s="67">
        <v>2024</v>
      </c>
      <c r="L30" s="67">
        <v>2025</v>
      </c>
      <c r="M30" s="67">
        <v>2026</v>
      </c>
      <c r="N30" s="67">
        <v>2027</v>
      </c>
      <c r="O30" s="67" t="s">
        <v>93</v>
      </c>
      <c r="P30" s="326"/>
      <c r="Q30" s="1"/>
      <c r="R30" s="1"/>
      <c r="S30" s="1"/>
      <c r="T30" s="1"/>
      <c r="U30" s="1"/>
      <c r="V30" s="1"/>
      <c r="W30" s="1"/>
      <c r="X30" s="1"/>
      <c r="Y30" s="1"/>
      <c r="Z30" s="1"/>
      <c r="AA30" s="1"/>
      <c r="AB30" s="1"/>
    </row>
    <row r="31" spans="1:28" ht="15" customHeight="1" x14ac:dyDescent="0.3">
      <c r="A31" s="528"/>
      <c r="B31" s="534"/>
      <c r="C31" s="5"/>
      <c r="D31" s="529">
        <v>100</v>
      </c>
      <c r="E31" s="5"/>
      <c r="F31" s="529" t="s">
        <v>33</v>
      </c>
      <c r="G31" s="5"/>
      <c r="H31" s="529">
        <v>15</v>
      </c>
      <c r="I31" s="5"/>
      <c r="J31" s="10" t="s">
        <v>100</v>
      </c>
      <c r="K31" s="19">
        <v>0.15</v>
      </c>
      <c r="L31" s="19">
        <v>0.5</v>
      </c>
      <c r="M31" s="19">
        <v>0.85</v>
      </c>
      <c r="N31" s="19">
        <v>1</v>
      </c>
      <c r="O31" s="20">
        <v>100</v>
      </c>
      <c r="P31" s="323"/>
      <c r="Q31" s="1"/>
      <c r="R31" s="1"/>
      <c r="S31" s="1"/>
      <c r="T31" s="1"/>
      <c r="U31" s="1"/>
      <c r="V31" s="1"/>
      <c r="W31" s="1"/>
      <c r="X31" s="1"/>
      <c r="Y31" s="1"/>
      <c r="Z31" s="1"/>
      <c r="AA31" s="1"/>
      <c r="AB31" s="1"/>
    </row>
    <row r="32" spans="1:28" ht="15" customHeight="1" x14ac:dyDescent="0.3">
      <c r="A32" s="528"/>
      <c r="B32" s="530"/>
      <c r="C32" s="5"/>
      <c r="D32" s="530"/>
      <c r="E32" s="5"/>
      <c r="F32" s="530"/>
      <c r="G32" s="5"/>
      <c r="H32" s="530"/>
      <c r="I32" s="5"/>
      <c r="J32" s="10" t="s">
        <v>101</v>
      </c>
      <c r="K32" s="16">
        <v>265950000</v>
      </c>
      <c r="L32" s="16">
        <v>699000000</v>
      </c>
      <c r="M32" s="16">
        <v>808000000</v>
      </c>
      <c r="N32" s="16">
        <v>812000000</v>
      </c>
      <c r="O32" s="15">
        <f>+SUM(K32:N32)</f>
        <v>2584950000</v>
      </c>
      <c r="P32" s="329"/>
      <c r="Q32" s="1"/>
      <c r="R32" s="1"/>
      <c r="S32" s="1"/>
      <c r="T32" s="1"/>
      <c r="U32" s="1"/>
      <c r="V32" s="1"/>
      <c r="W32" s="1"/>
      <c r="X32" s="1"/>
      <c r="Y32" s="1"/>
      <c r="Z32" s="1"/>
      <c r="AA32" s="1"/>
      <c r="AB32" s="1"/>
    </row>
    <row r="33" spans="1:28" ht="15" customHeight="1" x14ac:dyDescent="0.3">
      <c r="A33" s="17"/>
      <c r="B33" s="18"/>
      <c r="C33" s="5"/>
      <c r="D33" s="1"/>
      <c r="E33" s="5"/>
      <c r="F33" s="5"/>
      <c r="G33" s="5"/>
      <c r="H33" s="5"/>
      <c r="I33" s="5"/>
      <c r="J33" s="5"/>
      <c r="K33" s="5"/>
      <c r="L33" s="5"/>
      <c r="M33" s="5"/>
      <c r="N33" s="5"/>
      <c r="O33" s="5"/>
      <c r="P33" s="323"/>
      <c r="Q33" s="1"/>
      <c r="R33" s="1"/>
      <c r="S33" s="1"/>
      <c r="T33" s="1"/>
      <c r="U33" s="1"/>
      <c r="V33" s="1"/>
      <c r="W33" s="1"/>
      <c r="X33" s="1"/>
      <c r="Y33" s="1"/>
      <c r="Z33" s="1"/>
      <c r="AA33" s="1"/>
      <c r="AB33" s="1"/>
    </row>
    <row r="34" spans="1:28" ht="15" customHeight="1" x14ac:dyDescent="0.3">
      <c r="A34" s="531" t="s">
        <v>110</v>
      </c>
      <c r="B34" s="528"/>
      <c r="C34" s="528"/>
      <c r="D34" s="528"/>
      <c r="E34" s="528"/>
      <c r="F34" s="528"/>
      <c r="G34" s="528"/>
      <c r="H34" s="528"/>
      <c r="I34" s="528"/>
      <c r="J34" s="528"/>
      <c r="K34" s="528"/>
      <c r="L34" s="528"/>
      <c r="M34" s="528"/>
      <c r="N34" s="528"/>
      <c r="O34" s="528"/>
      <c r="P34" s="323"/>
      <c r="Q34" s="1"/>
      <c r="R34" s="1"/>
      <c r="S34" s="1"/>
      <c r="T34" s="1"/>
      <c r="U34" s="1"/>
      <c r="V34" s="1"/>
      <c r="W34" s="1"/>
      <c r="X34" s="1"/>
      <c r="Y34" s="1"/>
      <c r="Z34" s="1"/>
      <c r="AA34" s="1"/>
      <c r="AB34" s="1"/>
    </row>
    <row r="35" spans="1:28" ht="9" customHeight="1" x14ac:dyDescent="0.3">
      <c r="A35" s="6"/>
      <c r="B35" s="6"/>
      <c r="C35" s="6"/>
      <c r="D35" s="6"/>
      <c r="E35" s="6"/>
      <c r="F35" s="6"/>
      <c r="G35" s="6"/>
      <c r="H35" s="6"/>
      <c r="I35" s="6"/>
      <c r="J35" s="6"/>
      <c r="K35" s="6"/>
      <c r="L35" s="6"/>
      <c r="M35" s="6"/>
      <c r="N35" s="6"/>
      <c r="O35" s="6"/>
      <c r="P35" s="324"/>
      <c r="Q35" s="325"/>
      <c r="R35" s="1"/>
      <c r="S35" s="1"/>
      <c r="T35" s="1"/>
      <c r="U35" s="1"/>
      <c r="V35" s="1"/>
      <c r="W35" s="1"/>
      <c r="X35" s="1"/>
      <c r="Y35" s="1"/>
      <c r="Z35" s="1"/>
      <c r="AA35" s="1"/>
      <c r="AB35" s="1"/>
    </row>
    <row r="36" spans="1:28" ht="21.75" customHeight="1" x14ac:dyDescent="0.3">
      <c r="A36" s="532" t="s">
        <v>95</v>
      </c>
      <c r="B36" s="533" t="s">
        <v>111</v>
      </c>
      <c r="C36" s="5"/>
      <c r="D36" s="7" t="s">
        <v>97</v>
      </c>
      <c r="E36" s="5"/>
      <c r="F36" s="8" t="s">
        <v>98</v>
      </c>
      <c r="G36" s="5"/>
      <c r="H36" s="8" t="s">
        <v>106</v>
      </c>
      <c r="I36" s="5"/>
      <c r="J36" s="8" t="s">
        <v>99</v>
      </c>
      <c r="K36" s="9">
        <v>2024</v>
      </c>
      <c r="L36" s="9">
        <v>2025</v>
      </c>
      <c r="M36" s="9">
        <v>2026</v>
      </c>
      <c r="N36" s="9">
        <v>2027</v>
      </c>
      <c r="O36" s="9" t="s">
        <v>93</v>
      </c>
      <c r="P36" s="326"/>
      <c r="Q36" s="1"/>
      <c r="R36" s="1"/>
      <c r="S36" s="1"/>
      <c r="T36" s="1"/>
      <c r="U36" s="1"/>
      <c r="V36" s="1"/>
      <c r="W36" s="1"/>
      <c r="X36" s="1"/>
      <c r="Y36" s="1"/>
      <c r="Z36" s="1"/>
      <c r="AA36" s="1"/>
      <c r="AB36" s="1"/>
    </row>
    <row r="37" spans="1:28" ht="21.75" customHeight="1" x14ac:dyDescent="0.3">
      <c r="A37" s="528"/>
      <c r="B37" s="534"/>
      <c r="C37" s="5"/>
      <c r="D37" s="529">
        <v>5</v>
      </c>
      <c r="E37" s="5"/>
      <c r="F37" s="529" t="s">
        <v>21</v>
      </c>
      <c r="G37" s="5"/>
      <c r="H37" s="529">
        <v>15</v>
      </c>
      <c r="I37" s="5"/>
      <c r="J37" s="10" t="s">
        <v>100</v>
      </c>
      <c r="K37" s="21">
        <v>1.7</v>
      </c>
      <c r="L37" s="21">
        <v>1.6</v>
      </c>
      <c r="M37" s="21">
        <v>0.9</v>
      </c>
      <c r="N37" s="21">
        <v>0.8</v>
      </c>
      <c r="O37" s="22">
        <f t="shared" ref="O37:O38" si="1">SUM(K37:N37)</f>
        <v>5</v>
      </c>
      <c r="P37" s="323"/>
      <c r="Q37" s="1"/>
      <c r="R37" s="1"/>
      <c r="S37" s="1"/>
      <c r="T37" s="1"/>
      <c r="U37" s="1"/>
      <c r="V37" s="1"/>
      <c r="W37" s="1"/>
      <c r="X37" s="1"/>
      <c r="Y37" s="1"/>
      <c r="Z37" s="1"/>
      <c r="AA37" s="1"/>
      <c r="AB37" s="1"/>
    </row>
    <row r="38" spans="1:28" ht="21.75" customHeight="1" x14ac:dyDescent="0.3">
      <c r="A38" s="528"/>
      <c r="B38" s="530"/>
      <c r="C38" s="5"/>
      <c r="D38" s="530"/>
      <c r="E38" s="5"/>
      <c r="F38" s="530"/>
      <c r="G38" s="5"/>
      <c r="H38" s="530"/>
      <c r="I38" s="5"/>
      <c r="J38" s="10" t="s">
        <v>101</v>
      </c>
      <c r="K38" s="4">
        <v>5128476000</v>
      </c>
      <c r="L38" s="4">
        <v>12620465000</v>
      </c>
      <c r="M38" s="4">
        <v>12136050000</v>
      </c>
      <c r="N38" s="4">
        <v>6868716000</v>
      </c>
      <c r="O38" s="23">
        <f t="shared" si="1"/>
        <v>36753707000</v>
      </c>
      <c r="P38" s="323"/>
      <c r="Q38" s="1"/>
      <c r="R38" s="1"/>
      <c r="S38" s="1"/>
      <c r="T38" s="1"/>
      <c r="U38" s="1"/>
      <c r="V38" s="1"/>
      <c r="W38" s="1"/>
      <c r="X38" s="1"/>
      <c r="Y38" s="1"/>
      <c r="Z38" s="1"/>
      <c r="AA38" s="1"/>
      <c r="AB38" s="1"/>
    </row>
    <row r="39" spans="1:28" ht="15" customHeight="1" x14ac:dyDescent="0.3">
      <c r="A39" s="5"/>
      <c r="B39" s="18"/>
      <c r="C39" s="5"/>
      <c r="D39" s="5"/>
      <c r="E39" s="5"/>
      <c r="F39" s="5"/>
      <c r="G39" s="5"/>
      <c r="H39" s="5"/>
      <c r="I39" s="5"/>
      <c r="J39" s="5"/>
      <c r="K39" s="5"/>
      <c r="L39" s="5"/>
      <c r="M39" s="5"/>
      <c r="N39" s="5"/>
      <c r="O39" s="5"/>
      <c r="P39" s="323"/>
      <c r="Q39" s="1"/>
      <c r="R39" s="1"/>
      <c r="S39" s="1"/>
      <c r="T39" s="1"/>
      <c r="U39" s="1"/>
      <c r="V39" s="1"/>
      <c r="W39" s="1"/>
      <c r="X39" s="1"/>
      <c r="Y39" s="1"/>
      <c r="Z39" s="1"/>
      <c r="AA39" s="1"/>
      <c r="AB39" s="1"/>
    </row>
    <row r="40" spans="1:28" ht="15" customHeight="1" x14ac:dyDescent="0.3">
      <c r="A40" s="5"/>
      <c r="B40" s="18"/>
      <c r="C40" s="5"/>
      <c r="D40" s="5"/>
      <c r="E40" s="5"/>
      <c r="F40" s="5"/>
      <c r="G40" s="5"/>
      <c r="H40" s="5"/>
      <c r="I40" s="5"/>
      <c r="J40" s="5"/>
      <c r="K40" s="5"/>
      <c r="L40" s="5"/>
      <c r="M40" s="5"/>
      <c r="N40" s="5"/>
      <c r="O40" s="5"/>
      <c r="P40" s="323"/>
      <c r="Q40" s="1"/>
      <c r="R40" s="1"/>
      <c r="S40" s="1"/>
      <c r="T40" s="1"/>
      <c r="U40" s="1"/>
      <c r="V40" s="1"/>
      <c r="W40" s="1"/>
      <c r="X40" s="1"/>
      <c r="Y40" s="1"/>
      <c r="Z40" s="1"/>
      <c r="AA40" s="1"/>
      <c r="AB40" s="1"/>
    </row>
    <row r="41" spans="1:28" ht="26.25" customHeight="1" x14ac:dyDescent="0.3">
      <c r="A41" s="532" t="s">
        <v>103</v>
      </c>
      <c r="B41" s="541"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3">
      <c r="A42" s="528"/>
      <c r="B42" s="534"/>
      <c r="C42" s="5"/>
      <c r="D42" s="529">
        <v>5</v>
      </c>
      <c r="E42" s="5"/>
      <c r="F42" s="529" t="s">
        <v>21</v>
      </c>
      <c r="G42" s="5"/>
      <c r="H42" s="529">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3">
      <c r="A43" s="528"/>
      <c r="B43" s="530"/>
      <c r="C43" s="5"/>
      <c r="D43" s="530"/>
      <c r="E43" s="5"/>
      <c r="F43" s="530"/>
      <c r="G43" s="5"/>
      <c r="H43" s="530"/>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3">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3">
      <c r="A46" s="531" t="s">
        <v>113</v>
      </c>
      <c r="B46" s="528"/>
      <c r="C46" s="528"/>
      <c r="D46" s="528"/>
      <c r="E46" s="528"/>
      <c r="F46" s="528"/>
      <c r="G46" s="528"/>
      <c r="H46" s="528"/>
      <c r="I46" s="528"/>
      <c r="J46" s="528"/>
      <c r="K46" s="528"/>
      <c r="L46" s="528"/>
      <c r="M46" s="528"/>
      <c r="N46" s="528"/>
      <c r="O46" s="528"/>
      <c r="P46" s="324"/>
      <c r="Q46" s="325"/>
      <c r="R46" s="1"/>
      <c r="S46" s="1"/>
      <c r="T46" s="1"/>
      <c r="U46" s="1"/>
      <c r="V46" s="1"/>
      <c r="W46" s="1"/>
      <c r="X46" s="1"/>
      <c r="Y46" s="1"/>
      <c r="Z46" s="1"/>
      <c r="AA46" s="1"/>
      <c r="AB46" s="1"/>
    </row>
    <row r="47" spans="1:28" ht="9" customHeight="1" x14ac:dyDescent="0.3">
      <c r="A47" s="6"/>
      <c r="B47" s="6"/>
      <c r="C47" s="6"/>
      <c r="D47" s="6"/>
      <c r="E47" s="6"/>
      <c r="F47" s="6"/>
      <c r="G47" s="6"/>
      <c r="H47" s="6"/>
      <c r="I47" s="6"/>
      <c r="J47" s="6"/>
      <c r="K47" s="6"/>
      <c r="L47" s="6"/>
      <c r="M47" s="6"/>
      <c r="N47" s="6"/>
      <c r="O47" s="6"/>
      <c r="P47" s="324"/>
      <c r="Q47" s="325"/>
      <c r="R47" s="1"/>
      <c r="S47" s="1"/>
      <c r="T47" s="1"/>
      <c r="U47" s="1"/>
      <c r="V47" s="1"/>
      <c r="W47" s="1"/>
      <c r="X47" s="1"/>
      <c r="Y47" s="1"/>
      <c r="Z47" s="1"/>
      <c r="AA47" s="1"/>
      <c r="AB47" s="1"/>
    </row>
    <row r="48" spans="1:28" ht="30" customHeight="1" x14ac:dyDescent="0.3">
      <c r="A48" s="532" t="s">
        <v>95</v>
      </c>
      <c r="B48" s="533" t="s">
        <v>114</v>
      </c>
      <c r="C48" s="5"/>
      <c r="D48" s="7" t="s">
        <v>97</v>
      </c>
      <c r="E48" s="5"/>
      <c r="F48" s="8" t="s">
        <v>98</v>
      </c>
      <c r="G48" s="5"/>
      <c r="H48" s="8" t="s">
        <v>106</v>
      </c>
      <c r="I48" s="5"/>
      <c r="J48" s="8" t="s">
        <v>99</v>
      </c>
      <c r="K48" s="9">
        <v>2024</v>
      </c>
      <c r="L48" s="9">
        <v>2025</v>
      </c>
      <c r="M48" s="9">
        <v>2026</v>
      </c>
      <c r="N48" s="9">
        <v>2027</v>
      </c>
      <c r="O48" s="9" t="s">
        <v>93</v>
      </c>
      <c r="P48" s="326"/>
      <c r="Q48" s="1"/>
      <c r="R48" s="1"/>
      <c r="S48" s="1"/>
      <c r="T48" s="1"/>
      <c r="U48" s="1"/>
      <c r="V48" s="1"/>
      <c r="W48" s="1"/>
      <c r="X48" s="1"/>
      <c r="Y48" s="1"/>
      <c r="Z48" s="1"/>
      <c r="AA48" s="1"/>
      <c r="AB48" s="1"/>
    </row>
    <row r="49" spans="1:28" ht="21.75" customHeight="1" x14ac:dyDescent="0.3">
      <c r="A49" s="528"/>
      <c r="B49" s="534"/>
      <c r="C49" s="5"/>
      <c r="D49" s="529">
        <v>100</v>
      </c>
      <c r="E49" s="5"/>
      <c r="F49" s="529" t="s">
        <v>33</v>
      </c>
      <c r="G49" s="5"/>
      <c r="H49" s="529">
        <f>+H54+H58</f>
        <v>28</v>
      </c>
      <c r="I49" s="5"/>
      <c r="J49" s="10" t="s">
        <v>100</v>
      </c>
      <c r="K49" s="24"/>
      <c r="L49" s="24"/>
      <c r="M49" s="24"/>
      <c r="N49" s="24"/>
      <c r="O49" s="15">
        <v>100</v>
      </c>
      <c r="P49" s="323"/>
      <c r="Q49" s="1"/>
      <c r="R49" s="1"/>
      <c r="S49" s="1"/>
      <c r="T49" s="1"/>
      <c r="U49" s="1"/>
      <c r="V49" s="1"/>
      <c r="W49" s="1"/>
      <c r="X49" s="1"/>
      <c r="Y49" s="1"/>
      <c r="Z49" s="1"/>
      <c r="AA49" s="1"/>
      <c r="AB49" s="1"/>
    </row>
    <row r="50" spans="1:28" ht="21.75" customHeight="1" x14ac:dyDescent="0.3">
      <c r="A50" s="528"/>
      <c r="B50" s="530"/>
      <c r="C50" s="5"/>
      <c r="D50" s="530"/>
      <c r="E50" s="5"/>
      <c r="F50" s="530"/>
      <c r="G50" s="5"/>
      <c r="H50" s="530"/>
      <c r="I50" s="5"/>
      <c r="J50" s="10" t="s">
        <v>101</v>
      </c>
      <c r="K50" s="4">
        <v>767728000</v>
      </c>
      <c r="L50" s="4">
        <v>1580000000</v>
      </c>
      <c r="M50" s="4">
        <v>1846000000</v>
      </c>
      <c r="N50" s="4">
        <v>631200000</v>
      </c>
      <c r="O50" s="23">
        <f>SUM(K50:N50)</f>
        <v>4824928000</v>
      </c>
      <c r="P50" s="323"/>
      <c r="Q50" s="1"/>
      <c r="R50" s="1"/>
      <c r="S50" s="1"/>
      <c r="T50" s="1"/>
      <c r="U50" s="1"/>
      <c r="V50" s="1"/>
      <c r="W50" s="1"/>
      <c r="X50" s="1"/>
      <c r="Y50" s="1"/>
      <c r="Z50" s="1"/>
      <c r="AA50" s="1"/>
      <c r="AB50" s="1"/>
    </row>
    <row r="51" spans="1:28" ht="15" customHeight="1" x14ac:dyDescent="0.3">
      <c r="A51" s="5"/>
      <c r="B51" s="5"/>
      <c r="C51" s="5"/>
      <c r="D51" s="1"/>
      <c r="E51" s="5"/>
      <c r="F51" s="5"/>
      <c r="G51" s="5"/>
      <c r="H51" s="5"/>
      <c r="I51" s="5"/>
      <c r="J51" s="1"/>
      <c r="K51" s="14"/>
      <c r="L51" s="14"/>
      <c r="M51" s="14"/>
      <c r="N51" s="14"/>
      <c r="O51" s="14"/>
      <c r="P51" s="327"/>
      <c r="Q51" s="1"/>
      <c r="R51" s="1"/>
      <c r="S51" s="1"/>
      <c r="T51" s="1"/>
      <c r="U51" s="1"/>
      <c r="V51" s="1"/>
      <c r="W51" s="1"/>
      <c r="X51" s="1"/>
      <c r="Y51" s="1"/>
      <c r="Z51" s="1"/>
      <c r="AA51" s="1"/>
      <c r="AB51" s="1"/>
    </row>
    <row r="52" spans="1:28" ht="15" customHeight="1" x14ac:dyDescent="0.3">
      <c r="A52" s="552" t="s">
        <v>102</v>
      </c>
      <c r="B52" s="552"/>
      <c r="C52" s="552"/>
      <c r="D52" s="552"/>
      <c r="E52" s="552"/>
      <c r="F52" s="552"/>
      <c r="G52" s="552"/>
      <c r="H52" s="552"/>
      <c r="I52" s="552"/>
      <c r="J52" s="552"/>
      <c r="K52" s="552"/>
      <c r="L52" s="552"/>
      <c r="M52" s="552"/>
      <c r="N52" s="552"/>
      <c r="O52" s="552"/>
      <c r="P52" s="328"/>
      <c r="Q52" s="1"/>
      <c r="R52" s="1"/>
      <c r="S52" s="1"/>
      <c r="T52" s="1"/>
      <c r="U52" s="1"/>
      <c r="V52" s="1"/>
      <c r="W52" s="1"/>
      <c r="X52" s="1"/>
      <c r="Y52" s="1"/>
      <c r="Z52" s="1"/>
      <c r="AA52" s="1"/>
      <c r="AB52" s="1"/>
    </row>
    <row r="53" spans="1:28" ht="26.25" customHeight="1" x14ac:dyDescent="0.3">
      <c r="A53" s="535" t="s">
        <v>103</v>
      </c>
      <c r="B53" s="536" t="s">
        <v>115</v>
      </c>
      <c r="C53" s="5"/>
      <c r="D53" s="55" t="s">
        <v>105</v>
      </c>
      <c r="E53" s="5"/>
      <c r="F53" s="56" t="s">
        <v>98</v>
      </c>
      <c r="G53" s="5"/>
      <c r="H53" s="56" t="s">
        <v>106</v>
      </c>
      <c r="I53" s="5"/>
      <c r="J53" s="56" t="s">
        <v>99</v>
      </c>
      <c r="K53" s="57">
        <v>2024</v>
      </c>
      <c r="L53" s="57">
        <v>2025</v>
      </c>
      <c r="M53" s="57">
        <v>2026</v>
      </c>
      <c r="N53" s="57">
        <v>2027</v>
      </c>
      <c r="O53" s="57" t="s">
        <v>93</v>
      </c>
      <c r="P53" s="326"/>
      <c r="Q53" s="1"/>
      <c r="R53" s="1"/>
      <c r="S53" s="1"/>
      <c r="T53" s="1"/>
      <c r="U53" s="1"/>
      <c r="V53" s="1"/>
      <c r="W53" s="1"/>
      <c r="X53" s="1"/>
      <c r="Y53" s="1"/>
      <c r="Z53" s="1"/>
      <c r="AA53" s="1"/>
      <c r="AB53" s="1"/>
    </row>
    <row r="54" spans="1:28" ht="15" customHeight="1" x14ac:dyDescent="0.3">
      <c r="A54" s="535"/>
      <c r="B54" s="537"/>
      <c r="C54" s="5"/>
      <c r="D54" s="529">
        <v>100</v>
      </c>
      <c r="E54" s="5"/>
      <c r="F54" s="529" t="s">
        <v>33</v>
      </c>
      <c r="G54" s="5"/>
      <c r="H54" s="529">
        <v>15</v>
      </c>
      <c r="I54" s="5"/>
      <c r="J54" s="10" t="s">
        <v>100</v>
      </c>
      <c r="K54" s="24">
        <v>0.1</v>
      </c>
      <c r="L54" s="24">
        <v>0.5</v>
      </c>
      <c r="M54" s="24"/>
      <c r="N54" s="24"/>
      <c r="O54" s="15">
        <v>100</v>
      </c>
      <c r="P54" s="323"/>
      <c r="Q54" s="1"/>
      <c r="R54" s="1"/>
      <c r="S54" s="1"/>
      <c r="T54" s="1"/>
      <c r="U54" s="1"/>
      <c r="V54" s="1"/>
      <c r="W54" s="1"/>
      <c r="X54" s="1"/>
      <c r="Y54" s="1"/>
      <c r="Z54" s="1"/>
      <c r="AA54" s="1"/>
      <c r="AB54" s="1"/>
    </row>
    <row r="55" spans="1:28" ht="15" customHeight="1" x14ac:dyDescent="0.3">
      <c r="A55" s="535"/>
      <c r="B55" s="538"/>
      <c r="C55" s="5"/>
      <c r="D55" s="539"/>
      <c r="E55" s="5"/>
      <c r="F55" s="539"/>
      <c r="G55" s="5"/>
      <c r="H55" s="530"/>
      <c r="I55" s="5"/>
      <c r="J55" s="10" t="s">
        <v>101</v>
      </c>
      <c r="K55" s="16">
        <v>627228000</v>
      </c>
      <c r="L55" s="16">
        <v>1260000000</v>
      </c>
      <c r="M55" s="16">
        <v>1516000000</v>
      </c>
      <c r="N55" s="16">
        <v>516794000</v>
      </c>
      <c r="O55" s="15">
        <f>+SUM(K55:N55)</f>
        <v>3920022000</v>
      </c>
      <c r="P55" s="329"/>
      <c r="Q55" s="1"/>
      <c r="R55" s="1"/>
      <c r="S55" s="1"/>
      <c r="T55" s="1"/>
      <c r="U55" s="1"/>
      <c r="V55" s="1"/>
      <c r="W55" s="1"/>
      <c r="X55" s="1"/>
      <c r="Y55" s="1"/>
      <c r="Z55" s="1"/>
      <c r="AA55" s="1"/>
      <c r="AB55" s="1"/>
    </row>
    <row r="56" spans="1:28" ht="15" customHeight="1" x14ac:dyDescent="0.3">
      <c r="A56" s="17"/>
      <c r="B56" s="18"/>
      <c r="C56" s="5"/>
      <c r="D56" s="1"/>
      <c r="E56" s="5"/>
      <c r="F56" s="5"/>
      <c r="G56" s="5"/>
      <c r="H56" s="5"/>
      <c r="I56" s="5"/>
      <c r="J56" s="5"/>
      <c r="K56" s="5"/>
      <c r="L56" s="5"/>
      <c r="M56" s="5"/>
      <c r="N56" s="5"/>
      <c r="O56" s="5"/>
      <c r="P56" s="323"/>
      <c r="Q56" s="1"/>
      <c r="R56" s="1"/>
      <c r="S56" s="1"/>
      <c r="T56" s="1"/>
      <c r="U56" s="1"/>
      <c r="V56" s="1"/>
      <c r="W56" s="1"/>
      <c r="X56" s="1"/>
      <c r="Y56" s="1"/>
      <c r="Z56" s="1"/>
      <c r="AA56" s="1"/>
      <c r="AB56" s="1"/>
    </row>
    <row r="57" spans="1:28" ht="26.25" customHeight="1" x14ac:dyDescent="0.3">
      <c r="A57" s="532" t="s">
        <v>103</v>
      </c>
      <c r="B57" s="551" t="s">
        <v>116</v>
      </c>
      <c r="C57" s="5"/>
      <c r="D57" s="59" t="s">
        <v>105</v>
      </c>
      <c r="E57" s="5"/>
      <c r="F57" s="60" t="s">
        <v>98</v>
      </c>
      <c r="G57" s="5"/>
      <c r="H57" s="60" t="s">
        <v>106</v>
      </c>
      <c r="I57" s="5"/>
      <c r="J57" s="60" t="s">
        <v>99</v>
      </c>
      <c r="K57" s="61">
        <v>2024</v>
      </c>
      <c r="L57" s="61">
        <v>2025</v>
      </c>
      <c r="M57" s="61">
        <v>2026</v>
      </c>
      <c r="N57" s="61">
        <v>2027</v>
      </c>
      <c r="O57" s="61" t="s">
        <v>93</v>
      </c>
      <c r="P57" s="326"/>
      <c r="Q57" s="1"/>
      <c r="R57" s="1"/>
      <c r="S57" s="1"/>
      <c r="T57" s="1"/>
      <c r="U57" s="1"/>
      <c r="V57" s="1"/>
      <c r="W57" s="1"/>
      <c r="X57" s="1"/>
      <c r="Y57" s="1"/>
      <c r="Z57" s="1"/>
      <c r="AA57" s="1"/>
      <c r="AB57" s="1"/>
    </row>
    <row r="58" spans="1:28" ht="15" customHeight="1" x14ac:dyDescent="0.3">
      <c r="A58" s="528"/>
      <c r="B58" s="534"/>
      <c r="C58" s="5"/>
      <c r="D58" s="529">
        <v>100</v>
      </c>
      <c r="E58" s="5"/>
      <c r="F58" s="529" t="s">
        <v>23</v>
      </c>
      <c r="G58" s="5"/>
      <c r="H58" s="529">
        <v>13</v>
      </c>
      <c r="I58" s="5"/>
      <c r="J58" s="10" t="s">
        <v>100</v>
      </c>
      <c r="K58" s="24">
        <v>0.05</v>
      </c>
      <c r="L58" s="24"/>
      <c r="M58" s="24"/>
      <c r="N58" s="24"/>
      <c r="O58" s="15">
        <v>100</v>
      </c>
      <c r="P58" s="323"/>
      <c r="Q58" s="14"/>
      <c r="R58" s="1"/>
      <c r="S58" s="1"/>
      <c r="T58" s="1"/>
      <c r="U58" s="1"/>
      <c r="V58" s="1"/>
      <c r="W58" s="1"/>
      <c r="X58" s="1"/>
      <c r="Y58" s="1"/>
      <c r="Z58" s="1"/>
      <c r="AA58" s="1"/>
      <c r="AB58" s="1"/>
    </row>
    <row r="59" spans="1:28" ht="15" customHeight="1" x14ac:dyDescent="0.3">
      <c r="A59" s="528"/>
      <c r="B59" s="530"/>
      <c r="C59" s="5"/>
      <c r="D59" s="530"/>
      <c r="E59" s="5"/>
      <c r="F59" s="530"/>
      <c r="G59" s="5"/>
      <c r="H59" s="530"/>
      <c r="I59" s="5"/>
      <c r="J59" s="10" t="s">
        <v>101</v>
      </c>
      <c r="K59" s="16">
        <v>140500000</v>
      </c>
      <c r="L59" s="16">
        <v>320000000</v>
      </c>
      <c r="M59" s="16">
        <v>330000000</v>
      </c>
      <c r="N59" s="16">
        <v>114406000</v>
      </c>
      <c r="O59" s="15">
        <f>+SUM(K59:N59)</f>
        <v>904906000</v>
      </c>
      <c r="P59" s="329"/>
      <c r="Q59" s="1"/>
      <c r="R59" s="1"/>
      <c r="S59" s="1"/>
      <c r="T59" s="1"/>
      <c r="U59" s="1"/>
      <c r="V59" s="1"/>
      <c r="W59" s="1"/>
      <c r="X59" s="1"/>
      <c r="Y59" s="1"/>
      <c r="Z59" s="1"/>
      <c r="AA59" s="1"/>
      <c r="AB59" s="1"/>
    </row>
    <row r="60" spans="1:28" ht="15" customHeight="1" x14ac:dyDescent="0.3">
      <c r="A60" s="17"/>
      <c r="B60" s="18"/>
      <c r="C60" s="5"/>
      <c r="D60" s="1"/>
      <c r="E60" s="5"/>
      <c r="F60" s="5"/>
      <c r="G60" s="5"/>
      <c r="H60" s="5"/>
      <c r="I60" s="5"/>
      <c r="J60" s="5"/>
      <c r="K60" s="5"/>
      <c r="L60" s="5"/>
      <c r="M60" s="5"/>
      <c r="N60" s="5"/>
      <c r="O60" s="5"/>
      <c r="P60" s="323"/>
      <c r="Q60" s="1"/>
      <c r="R60" s="1"/>
      <c r="S60" s="1"/>
      <c r="T60" s="1"/>
      <c r="U60" s="1"/>
      <c r="V60" s="1"/>
      <c r="W60" s="1"/>
      <c r="X60" s="1"/>
      <c r="Y60" s="1"/>
      <c r="Z60" s="1"/>
      <c r="AA60" s="1"/>
      <c r="AB60" s="1"/>
    </row>
    <row r="61" spans="1:28" ht="1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3">
      <c r="A62" s="531" t="s">
        <v>117</v>
      </c>
      <c r="B62" s="528"/>
      <c r="C62" s="528"/>
      <c r="D62" s="528"/>
      <c r="E62" s="528"/>
      <c r="F62" s="528"/>
      <c r="G62" s="528"/>
      <c r="H62" s="528"/>
      <c r="I62" s="528"/>
      <c r="J62" s="528"/>
      <c r="K62" s="528"/>
      <c r="L62" s="528"/>
      <c r="M62" s="528"/>
      <c r="N62" s="528"/>
      <c r="O62" s="528"/>
      <c r="P62" s="1"/>
      <c r="Q62" s="1"/>
      <c r="R62" s="1"/>
      <c r="S62" s="1"/>
      <c r="T62" s="1"/>
      <c r="U62" s="1"/>
      <c r="V62" s="1"/>
      <c r="W62" s="1"/>
      <c r="X62" s="1"/>
      <c r="Y62" s="1"/>
      <c r="Z62" s="1"/>
      <c r="AA62" s="1"/>
      <c r="AB62" s="1"/>
    </row>
    <row r="63" spans="1:28" ht="15" customHeight="1" x14ac:dyDescent="0.3">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7.6" x14ac:dyDescent="0.3">
      <c r="A64" s="532" t="s">
        <v>95</v>
      </c>
      <c r="B64" s="533"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3">
      <c r="A65" s="528"/>
      <c r="B65" s="534"/>
      <c r="C65" s="5"/>
      <c r="D65" s="529">
        <v>60</v>
      </c>
      <c r="E65" s="5"/>
      <c r="F65" s="529" t="s">
        <v>33</v>
      </c>
      <c r="G65" s="5"/>
      <c r="H65" s="529">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3">
      <c r="A66" s="528"/>
      <c r="B66" s="530"/>
      <c r="C66" s="5"/>
      <c r="D66" s="530"/>
      <c r="E66" s="5"/>
      <c r="F66" s="530"/>
      <c r="G66" s="5"/>
      <c r="H66" s="530"/>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3">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3">
      <c r="A68" s="527" t="s">
        <v>102</v>
      </c>
      <c r="B68" s="528"/>
      <c r="C68" s="528"/>
      <c r="D68" s="528"/>
      <c r="E68" s="528"/>
      <c r="F68" s="528"/>
      <c r="G68" s="528"/>
      <c r="H68" s="528"/>
      <c r="I68" s="528"/>
      <c r="J68" s="528"/>
      <c r="K68" s="528"/>
      <c r="L68" s="528"/>
      <c r="M68" s="528"/>
      <c r="N68" s="528"/>
      <c r="O68" s="528"/>
      <c r="P68" s="1"/>
      <c r="Q68" s="1"/>
      <c r="R68" s="1"/>
      <c r="S68" s="1"/>
      <c r="T68" s="1"/>
      <c r="U68" s="1"/>
      <c r="V68" s="1"/>
      <c r="W68" s="1"/>
      <c r="X68" s="1"/>
      <c r="Y68" s="1"/>
      <c r="Z68" s="1"/>
      <c r="AA68" s="1"/>
      <c r="AB68" s="1"/>
    </row>
    <row r="69" spans="1:28" ht="25.5" customHeight="1" x14ac:dyDescent="0.3">
      <c r="A69" s="532" t="s">
        <v>103</v>
      </c>
      <c r="B69" s="541"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3">
      <c r="A70" s="528"/>
      <c r="B70" s="534"/>
      <c r="C70" s="5"/>
      <c r="D70" s="529">
        <v>60</v>
      </c>
      <c r="E70" s="5"/>
      <c r="F70" s="529" t="s">
        <v>33</v>
      </c>
      <c r="G70" s="5"/>
      <c r="H70" s="529">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3">
      <c r="A71" s="528"/>
      <c r="B71" s="530"/>
      <c r="C71" s="5"/>
      <c r="D71" s="530"/>
      <c r="E71" s="5"/>
      <c r="F71" s="530"/>
      <c r="G71" s="5"/>
      <c r="H71" s="530"/>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3">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51"/>
  <sheetViews>
    <sheetView showGridLines="0" view="pageBreakPreview" zoomScale="16" zoomScaleNormal="70" zoomScaleSheetLayoutView="16" workbookViewId="0">
      <selection activeCell="U29" sqref="U29"/>
    </sheetView>
  </sheetViews>
  <sheetFormatPr baseColWidth="10" defaultColWidth="10.6640625" defaultRowHeight="13.8" x14ac:dyDescent="0.3"/>
  <cols>
    <col min="1" max="1" width="49.6640625" style="68" customWidth="1"/>
    <col min="2"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642"/>
      <c r="B1" s="506" t="s">
        <v>182</v>
      </c>
      <c r="C1" s="507"/>
      <c r="D1" s="507"/>
      <c r="E1" s="507"/>
      <c r="F1" s="507"/>
      <c r="G1" s="507"/>
      <c r="H1" s="507"/>
      <c r="I1" s="508"/>
      <c r="J1" s="807" t="s">
        <v>678</v>
      </c>
      <c r="K1" s="808"/>
      <c r="L1" s="809"/>
    </row>
    <row r="2" spans="1:15" s="156" customFormat="1" ht="30.75" customHeight="1" thickBot="1" x14ac:dyDescent="0.35">
      <c r="A2" s="643"/>
      <c r="B2" s="509" t="s">
        <v>183</v>
      </c>
      <c r="C2" s="510"/>
      <c r="D2" s="510"/>
      <c r="E2" s="510"/>
      <c r="F2" s="510"/>
      <c r="G2" s="510"/>
      <c r="H2" s="510"/>
      <c r="I2" s="511"/>
      <c r="J2" s="807" t="s">
        <v>675</v>
      </c>
      <c r="K2" s="808"/>
      <c r="L2" s="809"/>
    </row>
    <row r="3" spans="1:15" s="156" customFormat="1" ht="24" customHeight="1" thickBot="1" x14ac:dyDescent="0.35">
      <c r="A3" s="643"/>
      <c r="B3" s="509" t="s">
        <v>184</v>
      </c>
      <c r="C3" s="510"/>
      <c r="D3" s="510"/>
      <c r="E3" s="510"/>
      <c r="F3" s="510"/>
      <c r="G3" s="510"/>
      <c r="H3" s="510"/>
      <c r="I3" s="511"/>
      <c r="J3" s="807" t="s">
        <v>676</v>
      </c>
      <c r="K3" s="808"/>
      <c r="L3" s="809"/>
    </row>
    <row r="4" spans="1:15" s="156" customFormat="1" ht="21.75" customHeight="1" thickBot="1" x14ac:dyDescent="0.35">
      <c r="A4" s="644"/>
      <c r="B4" s="512" t="s">
        <v>369</v>
      </c>
      <c r="C4" s="513"/>
      <c r="D4" s="513"/>
      <c r="E4" s="513"/>
      <c r="F4" s="513"/>
      <c r="G4" s="513"/>
      <c r="H4" s="513"/>
      <c r="I4" s="514"/>
      <c r="J4" s="807" t="s">
        <v>683</v>
      </c>
      <c r="K4" s="808"/>
      <c r="L4" s="809"/>
    </row>
    <row r="5" spans="1:15" s="156" customFormat="1" ht="21.75" customHeight="1" thickBot="1" x14ac:dyDescent="0.35">
      <c r="A5" s="157"/>
      <c r="B5" s="158"/>
      <c r="C5" s="158"/>
      <c r="D5" s="158"/>
      <c r="E5" s="158"/>
      <c r="F5" s="158"/>
      <c r="G5" s="158"/>
      <c r="H5" s="158"/>
      <c r="I5" s="158"/>
      <c r="J5" s="159"/>
      <c r="K5" s="159"/>
      <c r="L5" s="159"/>
    </row>
    <row r="6" spans="1:15" s="156" customFormat="1" ht="21.75" customHeight="1" thickBot="1" x14ac:dyDescent="0.35">
      <c r="A6" s="437" t="s">
        <v>336</v>
      </c>
      <c r="B6" s="812" t="s">
        <v>337</v>
      </c>
      <c r="C6" s="813"/>
      <c r="D6" s="813"/>
      <c r="E6" s="813"/>
      <c r="F6" s="813"/>
      <c r="G6" s="813"/>
      <c r="H6" s="813"/>
      <c r="I6" s="814"/>
      <c r="J6" s="438" t="s">
        <v>673</v>
      </c>
      <c r="K6" s="815">
        <v>2024110010300</v>
      </c>
      <c r="L6" s="816"/>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810" t="s">
        <v>187</v>
      </c>
      <c r="B8" s="265" t="s">
        <v>188</v>
      </c>
      <c r="C8" s="220"/>
      <c r="D8" s="265" t="s">
        <v>190</v>
      </c>
      <c r="E8" s="220" t="s">
        <v>189</v>
      </c>
      <c r="F8" s="265" t="s">
        <v>191</v>
      </c>
      <c r="G8" s="221"/>
      <c r="H8" s="265" t="s">
        <v>192</v>
      </c>
      <c r="I8" s="222"/>
      <c r="J8" s="811" t="s">
        <v>193</v>
      </c>
      <c r="K8" s="264" t="s">
        <v>194</v>
      </c>
      <c r="L8" s="312"/>
      <c r="M8" s="806"/>
      <c r="N8" s="806"/>
      <c r="O8" s="806"/>
    </row>
    <row r="9" spans="1:15" s="156" customFormat="1" ht="21.75" customHeight="1" thickBot="1" x14ac:dyDescent="0.35">
      <c r="A9" s="810"/>
      <c r="B9" s="266" t="s">
        <v>195</v>
      </c>
      <c r="C9" s="223"/>
      <c r="D9" s="265" t="s">
        <v>196</v>
      </c>
      <c r="E9" s="224"/>
      <c r="F9" s="265" t="s">
        <v>197</v>
      </c>
      <c r="G9" s="224"/>
      <c r="H9" s="265" t="s">
        <v>198</v>
      </c>
      <c r="I9" s="222"/>
      <c r="J9" s="811"/>
      <c r="K9" s="264" t="s">
        <v>199</v>
      </c>
      <c r="L9" s="160"/>
      <c r="M9" s="806"/>
      <c r="N9" s="806"/>
      <c r="O9" s="806"/>
    </row>
    <row r="10" spans="1:15" s="156" customFormat="1" ht="21.75" customHeight="1" thickBot="1" x14ac:dyDescent="0.35">
      <c r="A10" s="810"/>
      <c r="B10" s="265" t="s">
        <v>200</v>
      </c>
      <c r="C10" s="220"/>
      <c r="D10" s="265" t="s">
        <v>201</v>
      </c>
      <c r="E10" s="224"/>
      <c r="F10" s="265" t="s">
        <v>202</v>
      </c>
      <c r="G10" s="224"/>
      <c r="H10" s="265" t="s">
        <v>203</v>
      </c>
      <c r="I10" s="222"/>
      <c r="J10" s="811"/>
      <c r="K10" s="264" t="s">
        <v>204</v>
      </c>
      <c r="L10" s="312" t="s">
        <v>189</v>
      </c>
      <c r="M10" s="806"/>
      <c r="N10" s="806"/>
      <c r="O10" s="806"/>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x14ac:dyDescent="0.3">
      <c r="A12" s="73"/>
      <c r="B12" s="74"/>
      <c r="C12" s="74"/>
      <c r="D12" s="76"/>
      <c r="E12" s="75"/>
      <c r="F12" s="75"/>
      <c r="G12" s="364"/>
      <c r="H12" s="364"/>
      <c r="I12" s="77"/>
      <c r="J12" s="77"/>
      <c r="K12" s="74"/>
      <c r="L12" s="74"/>
      <c r="M12" s="74"/>
      <c r="N12" s="74"/>
      <c r="O12" s="74"/>
    </row>
    <row r="13" spans="1:15" ht="16.5" customHeight="1" thickBot="1" x14ac:dyDescent="0.35">
      <c r="A13" s="153"/>
      <c r="B13" s="154"/>
      <c r="C13" s="154"/>
      <c r="D13" s="154"/>
      <c r="E13" s="154"/>
      <c r="F13" s="154"/>
      <c r="G13" s="154"/>
      <c r="H13" s="154"/>
      <c r="I13" s="154"/>
      <c r="J13" s="154"/>
      <c r="K13" s="154"/>
      <c r="L13" s="154"/>
      <c r="M13" s="154"/>
    </row>
    <row r="14" spans="1:15" ht="31.95" customHeight="1" thickBot="1" x14ac:dyDescent="0.35">
      <c r="A14" s="827" t="s">
        <v>370</v>
      </c>
      <c r="B14" s="828"/>
      <c r="C14" s="828"/>
      <c r="D14" s="828"/>
      <c r="E14" s="828"/>
      <c r="F14" s="828"/>
      <c r="G14" s="828"/>
      <c r="H14" s="828"/>
      <c r="I14" s="828"/>
      <c r="J14" s="828"/>
      <c r="K14" s="828"/>
      <c r="L14" s="829"/>
    </row>
    <row r="15" spans="1:15" ht="31.95" customHeight="1" thickBot="1" x14ac:dyDescent="0.35">
      <c r="A15" s="825" t="s">
        <v>371</v>
      </c>
      <c r="B15" s="820" t="s">
        <v>284</v>
      </c>
      <c r="C15" s="822" t="s">
        <v>207</v>
      </c>
      <c r="D15" s="817" t="s">
        <v>234</v>
      </c>
      <c r="E15" s="818"/>
      <c r="F15" s="819"/>
      <c r="G15" s="817" t="s">
        <v>241</v>
      </c>
      <c r="H15" s="818"/>
      <c r="I15" s="819"/>
      <c r="J15" s="617" t="s">
        <v>242</v>
      </c>
      <c r="K15" s="618"/>
      <c r="L15" s="619"/>
    </row>
    <row r="16" spans="1:15" ht="31.95" customHeight="1" thickBot="1" x14ac:dyDescent="0.35">
      <c r="A16" s="835"/>
      <c r="B16" s="836"/>
      <c r="C16" s="837"/>
      <c r="D16" s="206" t="s">
        <v>222</v>
      </c>
      <c r="E16" s="204" t="s">
        <v>223</v>
      </c>
      <c r="F16" s="205" t="s">
        <v>372</v>
      </c>
      <c r="G16" s="206" t="s">
        <v>222</v>
      </c>
      <c r="H16" s="204" t="s">
        <v>223</v>
      </c>
      <c r="I16" s="205" t="s">
        <v>372</v>
      </c>
      <c r="J16" s="206" t="s">
        <v>222</v>
      </c>
      <c r="K16" s="204" t="s">
        <v>223</v>
      </c>
      <c r="L16" s="205" t="s">
        <v>372</v>
      </c>
    </row>
    <row r="17" spans="1:13" ht="58.95" customHeight="1" x14ac:dyDescent="0.3">
      <c r="A17" s="824" t="s">
        <v>373</v>
      </c>
      <c r="B17" s="367" t="str">
        <f>+ACTIVIDAD_1!B13</f>
        <v>Iniciar 4600 casos de representación jurídica asignados por el Comité Técnico de Representación Jurídica</v>
      </c>
      <c r="C17" s="824" t="s">
        <v>208</v>
      </c>
      <c r="D17" s="841">
        <f>+ACTIVIDAD_1!B27+ACTIVIDAD_2!B27</f>
        <v>4650460000</v>
      </c>
      <c r="E17" s="845">
        <f>+ACTIVIDAD_1!B28</f>
        <v>0</v>
      </c>
      <c r="F17" s="833">
        <f>+ACTIVIDAD_1!C41</f>
        <v>23</v>
      </c>
      <c r="G17" s="841">
        <f>+ACTIVIDAD_1!C27+ACTIVIDAD_2!C27</f>
        <v>4139982</v>
      </c>
      <c r="H17" s="841">
        <f>+ACTIVIDAD_1!C28+ACTIVIDAD_2!C28</f>
        <v>50761383</v>
      </c>
      <c r="I17" s="833">
        <f>+ACTIVIDAD_1!C43</f>
        <v>95</v>
      </c>
      <c r="J17" s="871"/>
      <c r="K17" s="867"/>
      <c r="L17" s="863"/>
    </row>
    <row r="18" spans="1:13" ht="58.95" customHeight="1" x14ac:dyDescent="0.3">
      <c r="A18" s="824"/>
      <c r="B18" s="367" t="str">
        <f>+ACTIVIDAD_2!B13</f>
        <v xml:space="preserve">Acompañar el 100% de los casos de representación jurídica que requieran el apoyo de psicología forense. </v>
      </c>
      <c r="C18" s="824"/>
      <c r="D18" s="842"/>
      <c r="E18" s="846"/>
      <c r="F18" s="834"/>
      <c r="G18" s="842"/>
      <c r="H18" s="842"/>
      <c r="I18" s="834"/>
      <c r="J18" s="870"/>
      <c r="K18" s="862"/>
      <c r="L18" s="864"/>
    </row>
    <row r="19" spans="1:13" ht="58.95" customHeight="1" x14ac:dyDescent="0.3">
      <c r="A19" s="824" t="s">
        <v>374</v>
      </c>
      <c r="B19" s="367" t="str">
        <f>+ACTIVIDAD_3!B13</f>
        <v>Brindar a 44500 mujeres orientación y asesoría jurídica en los espacios con presencia de la SDMujer</v>
      </c>
      <c r="C19" s="824" t="s">
        <v>264</v>
      </c>
      <c r="D19" s="843">
        <f>+ACTIVIDAD_3!B27+ACTIVIDAD_4!B27+ACTIVIDAD_5!B27</f>
        <v>4721442000</v>
      </c>
      <c r="E19" s="843">
        <f>+ACTIVIDAD_3!B28</f>
        <v>0</v>
      </c>
      <c r="F19" s="838">
        <v>1.66E-2</v>
      </c>
      <c r="G19" s="843">
        <f>+ACTIVIDAD_3!C27+ACTIVIDAD_4!C27+ACTIVIDAD_5!C27</f>
        <v>10135818</v>
      </c>
      <c r="H19" s="860">
        <f>+ACTIVIDAD_3!C28+ACTIVIDAD_4!C28+ACTIVIDAD_5!C28</f>
        <v>71818663</v>
      </c>
      <c r="I19" s="857">
        <f>+F19+1.66%</f>
        <v>3.32E-2</v>
      </c>
      <c r="J19" s="868"/>
      <c r="K19" s="860"/>
      <c r="L19" s="865"/>
    </row>
    <row r="20" spans="1:13" ht="58.95" customHeight="1" x14ac:dyDescent="0.3">
      <c r="A20" s="824"/>
      <c r="B20" s="367" t="str">
        <f>+ACTIVIDAD_4!B13</f>
        <v>Realizar a 22000 mujeres acompañamiento psicosocial en los espacios con presencia de la SDMujer</v>
      </c>
      <c r="C20" s="824"/>
      <c r="D20" s="844"/>
      <c r="E20" s="844"/>
      <c r="F20" s="839"/>
      <c r="G20" s="844"/>
      <c r="H20" s="861"/>
      <c r="I20" s="858"/>
      <c r="J20" s="869"/>
      <c r="K20" s="861"/>
      <c r="L20" s="866"/>
    </row>
    <row r="21" spans="1:13" ht="58.95" customHeight="1" x14ac:dyDescent="0.3">
      <c r="A21" s="824"/>
      <c r="B21" s="367" t="str">
        <f>+ACTIVIDAD_5!B13</f>
        <v>Gestionar 9500 activaciones de rutas y servicios de la oferta distrital para la atención integral a mujeres</v>
      </c>
      <c r="C21" s="824"/>
      <c r="D21" s="842"/>
      <c r="E21" s="842"/>
      <c r="F21" s="840"/>
      <c r="G21" s="842"/>
      <c r="H21" s="862"/>
      <c r="I21" s="859"/>
      <c r="J21" s="870"/>
      <c r="K21" s="862"/>
      <c r="L21" s="864"/>
    </row>
    <row r="22" spans="1:13" s="94" customFormat="1" ht="16.5" customHeight="1" x14ac:dyDescent="0.25">
      <c r="M22" s="68"/>
    </row>
    <row r="24" spans="1:13" ht="34.950000000000003" customHeight="1" thickBot="1" x14ac:dyDescent="0.35">
      <c r="A24" s="827" t="s">
        <v>375</v>
      </c>
      <c r="B24" s="828"/>
      <c r="C24" s="828"/>
      <c r="D24" s="828"/>
      <c r="E24" s="828"/>
      <c r="F24" s="828"/>
      <c r="G24" s="828"/>
      <c r="H24" s="828"/>
      <c r="I24" s="828"/>
      <c r="J24" s="828"/>
      <c r="K24" s="828"/>
      <c r="L24" s="829"/>
    </row>
    <row r="25" spans="1:13" ht="34.950000000000003" customHeight="1" x14ac:dyDescent="0.3">
      <c r="A25" s="825" t="s">
        <v>371</v>
      </c>
      <c r="B25" s="820" t="s">
        <v>284</v>
      </c>
      <c r="C25" s="822" t="s">
        <v>207</v>
      </c>
      <c r="D25" s="817" t="s">
        <v>243</v>
      </c>
      <c r="E25" s="818"/>
      <c r="F25" s="819"/>
      <c r="G25" s="817" t="s">
        <v>244</v>
      </c>
      <c r="H25" s="818"/>
      <c r="I25" s="819"/>
      <c r="J25" s="817" t="s">
        <v>245</v>
      </c>
      <c r="K25" s="818"/>
      <c r="L25" s="819"/>
    </row>
    <row r="26" spans="1:13" ht="34.950000000000003" customHeight="1" thickBot="1" x14ac:dyDescent="0.35">
      <c r="A26" s="826"/>
      <c r="B26" s="821"/>
      <c r="C26" s="823"/>
      <c r="D26" s="206" t="s">
        <v>222</v>
      </c>
      <c r="E26" s="204" t="s">
        <v>223</v>
      </c>
      <c r="F26" s="205" t="s">
        <v>372</v>
      </c>
      <c r="G26" s="206" t="s">
        <v>222</v>
      </c>
      <c r="H26" s="204" t="s">
        <v>223</v>
      </c>
      <c r="I26" s="205" t="s">
        <v>372</v>
      </c>
      <c r="J26" s="206" t="s">
        <v>222</v>
      </c>
      <c r="K26" s="204" t="s">
        <v>223</v>
      </c>
      <c r="L26" s="205" t="s">
        <v>372</v>
      </c>
    </row>
    <row r="27" spans="1:13" ht="58.2" customHeight="1" x14ac:dyDescent="0.3">
      <c r="A27" s="824" t="s">
        <v>373</v>
      </c>
      <c r="B27" s="367" t="s">
        <v>206</v>
      </c>
      <c r="C27" s="824" t="s">
        <v>208</v>
      </c>
      <c r="D27" s="207"/>
      <c r="E27" s="202"/>
      <c r="F27" s="203"/>
      <c r="G27" s="207"/>
      <c r="H27" s="202"/>
      <c r="I27" s="203"/>
      <c r="J27" s="207"/>
      <c r="K27" s="202"/>
      <c r="L27" s="203"/>
    </row>
    <row r="28" spans="1:13" ht="58.2" customHeight="1" x14ac:dyDescent="0.3">
      <c r="A28" s="824"/>
      <c r="B28" s="367" t="s">
        <v>627</v>
      </c>
      <c r="C28" s="824"/>
      <c r="D28" s="208"/>
      <c r="E28" s="90"/>
      <c r="F28" s="91"/>
      <c r="G28" s="208"/>
      <c r="H28" s="90"/>
      <c r="I28" s="91"/>
      <c r="J28" s="208"/>
      <c r="K28" s="90"/>
      <c r="L28" s="91"/>
    </row>
    <row r="29" spans="1:13" ht="58.2" customHeight="1" x14ac:dyDescent="0.3">
      <c r="A29" s="824" t="s">
        <v>374</v>
      </c>
      <c r="B29" s="367" t="s">
        <v>263</v>
      </c>
      <c r="C29" s="824" t="s">
        <v>264</v>
      </c>
      <c r="D29" s="208"/>
      <c r="E29" s="90"/>
      <c r="F29" s="91"/>
      <c r="G29" s="208"/>
      <c r="H29" s="90"/>
      <c r="I29" s="91"/>
      <c r="J29" s="208"/>
      <c r="K29" s="90"/>
      <c r="L29" s="91"/>
    </row>
    <row r="30" spans="1:13" ht="58.2" customHeight="1" x14ac:dyDescent="0.3">
      <c r="A30" s="824"/>
      <c r="B30" s="367" t="s">
        <v>269</v>
      </c>
      <c r="C30" s="824"/>
      <c r="D30" s="208"/>
      <c r="E30" s="90"/>
      <c r="F30" s="91"/>
      <c r="G30" s="208"/>
      <c r="H30" s="90"/>
      <c r="I30" s="91"/>
      <c r="J30" s="208"/>
      <c r="K30" s="90"/>
      <c r="L30" s="91"/>
    </row>
    <row r="31" spans="1:13" ht="58.2" customHeight="1" thickBot="1" x14ac:dyDescent="0.35">
      <c r="A31" s="824"/>
      <c r="B31" s="367" t="s">
        <v>274</v>
      </c>
      <c r="C31" s="824"/>
      <c r="D31" s="209"/>
      <c r="E31" s="93"/>
      <c r="F31" s="96"/>
      <c r="G31" s="209"/>
      <c r="H31" s="93"/>
      <c r="I31" s="96"/>
      <c r="J31" s="209"/>
      <c r="K31" s="93"/>
      <c r="L31" s="96"/>
    </row>
    <row r="33" spans="1:12" ht="14.4" thickBot="1" x14ac:dyDescent="0.35"/>
    <row r="34" spans="1:12" ht="34.950000000000003" customHeight="1" thickBot="1" x14ac:dyDescent="0.35">
      <c r="A34" s="830" t="s">
        <v>376</v>
      </c>
      <c r="B34" s="831"/>
      <c r="C34" s="831"/>
      <c r="D34" s="831"/>
      <c r="E34" s="831"/>
      <c r="F34" s="831"/>
      <c r="G34" s="831"/>
      <c r="H34" s="831"/>
      <c r="I34" s="831"/>
      <c r="J34" s="831"/>
      <c r="K34" s="831"/>
      <c r="L34" s="832"/>
    </row>
    <row r="35" spans="1:12" ht="34.950000000000003" customHeight="1" x14ac:dyDescent="0.3">
      <c r="A35" s="825" t="s">
        <v>371</v>
      </c>
      <c r="B35" s="820" t="s">
        <v>284</v>
      </c>
      <c r="C35" s="822" t="s">
        <v>207</v>
      </c>
      <c r="D35" s="817" t="s">
        <v>246</v>
      </c>
      <c r="E35" s="818"/>
      <c r="F35" s="819"/>
      <c r="G35" s="817" t="s">
        <v>247</v>
      </c>
      <c r="H35" s="818"/>
      <c r="I35" s="819"/>
      <c r="J35" s="817" t="s">
        <v>248</v>
      </c>
      <c r="K35" s="818"/>
      <c r="L35" s="819"/>
    </row>
    <row r="36" spans="1:12" ht="34.950000000000003" customHeight="1" thickBot="1" x14ac:dyDescent="0.35">
      <c r="A36" s="826"/>
      <c r="B36" s="821"/>
      <c r="C36" s="823"/>
      <c r="D36" s="206" t="s">
        <v>222</v>
      </c>
      <c r="E36" s="204" t="s">
        <v>223</v>
      </c>
      <c r="F36" s="205" t="s">
        <v>372</v>
      </c>
      <c r="G36" s="206" t="s">
        <v>222</v>
      </c>
      <c r="H36" s="204" t="s">
        <v>223</v>
      </c>
      <c r="I36" s="205" t="s">
        <v>372</v>
      </c>
      <c r="J36" s="206" t="s">
        <v>222</v>
      </c>
      <c r="K36" s="204" t="s">
        <v>223</v>
      </c>
      <c r="L36" s="205" t="s">
        <v>372</v>
      </c>
    </row>
    <row r="37" spans="1:12" ht="55.2" customHeight="1" x14ac:dyDescent="0.3">
      <c r="A37" s="847" t="s">
        <v>373</v>
      </c>
      <c r="B37" s="201" t="s">
        <v>206</v>
      </c>
      <c r="C37" s="849" t="s">
        <v>208</v>
      </c>
      <c r="D37" s="207"/>
      <c r="E37" s="202"/>
      <c r="F37" s="203"/>
      <c r="G37" s="207"/>
      <c r="H37" s="202"/>
      <c r="I37" s="203"/>
      <c r="J37" s="207"/>
      <c r="K37" s="202"/>
      <c r="L37" s="203"/>
    </row>
    <row r="38" spans="1:12" ht="55.2" customHeight="1" x14ac:dyDescent="0.3">
      <c r="A38" s="848"/>
      <c r="B38" s="367" t="s">
        <v>627</v>
      </c>
      <c r="C38" s="850"/>
      <c r="D38" s="208"/>
      <c r="E38" s="90"/>
      <c r="F38" s="91"/>
      <c r="G38" s="208"/>
      <c r="H38" s="90"/>
      <c r="I38" s="91"/>
      <c r="J38" s="208"/>
      <c r="K38" s="90"/>
      <c r="L38" s="91"/>
    </row>
    <row r="39" spans="1:12" ht="55.2" customHeight="1" x14ac:dyDescent="0.3">
      <c r="A39" s="851" t="s">
        <v>374</v>
      </c>
      <c r="B39" s="367" t="s">
        <v>263</v>
      </c>
      <c r="C39" s="854" t="s">
        <v>264</v>
      </c>
      <c r="D39" s="208"/>
      <c r="E39" s="90"/>
      <c r="F39" s="91"/>
      <c r="G39" s="208"/>
      <c r="H39" s="90"/>
      <c r="I39" s="91"/>
      <c r="J39" s="208"/>
      <c r="K39" s="90"/>
      <c r="L39" s="91"/>
    </row>
    <row r="40" spans="1:12" ht="55.2" customHeight="1" x14ac:dyDescent="0.3">
      <c r="A40" s="852"/>
      <c r="B40" s="367" t="s">
        <v>269</v>
      </c>
      <c r="C40" s="855"/>
      <c r="D40" s="208"/>
      <c r="E40" s="90"/>
      <c r="F40" s="91"/>
      <c r="G40" s="208"/>
      <c r="H40" s="90"/>
      <c r="I40" s="91"/>
      <c r="J40" s="208"/>
      <c r="K40" s="90"/>
      <c r="L40" s="91"/>
    </row>
    <row r="41" spans="1:12" ht="55.2" customHeight="1" thickBot="1" x14ac:dyDescent="0.35">
      <c r="A41" s="853"/>
      <c r="B41" s="368" t="s">
        <v>274</v>
      </c>
      <c r="C41" s="856"/>
      <c r="D41" s="209"/>
      <c r="E41" s="93"/>
      <c r="F41" s="96"/>
      <c r="G41" s="209"/>
      <c r="H41" s="93"/>
      <c r="I41" s="96"/>
      <c r="J41" s="209"/>
      <c r="K41" s="93"/>
      <c r="L41" s="96"/>
    </row>
    <row r="43" spans="1:12" ht="14.4" thickBot="1" x14ac:dyDescent="0.35"/>
    <row r="44" spans="1:12" ht="34.950000000000003" customHeight="1" thickBot="1" x14ac:dyDescent="0.35">
      <c r="A44" s="830" t="s">
        <v>377</v>
      </c>
      <c r="B44" s="831"/>
      <c r="C44" s="831"/>
      <c r="D44" s="831"/>
      <c r="E44" s="831"/>
      <c r="F44" s="831"/>
      <c r="G44" s="831"/>
      <c r="H44" s="831"/>
      <c r="I44" s="831"/>
      <c r="J44" s="831"/>
      <c r="K44" s="831"/>
      <c r="L44" s="832"/>
    </row>
    <row r="45" spans="1:12" ht="34.950000000000003" customHeight="1" x14ac:dyDescent="0.3">
      <c r="A45" s="825" t="s">
        <v>371</v>
      </c>
      <c r="B45" s="820" t="s">
        <v>284</v>
      </c>
      <c r="C45" s="822" t="s">
        <v>207</v>
      </c>
      <c r="D45" s="817" t="s">
        <v>249</v>
      </c>
      <c r="E45" s="818"/>
      <c r="F45" s="819"/>
      <c r="G45" s="817" t="s">
        <v>378</v>
      </c>
      <c r="H45" s="818"/>
      <c r="I45" s="819"/>
      <c r="J45" s="817" t="s">
        <v>251</v>
      </c>
      <c r="K45" s="818"/>
      <c r="L45" s="819"/>
    </row>
    <row r="46" spans="1:12" ht="34.950000000000003" customHeight="1" thickBot="1" x14ac:dyDescent="0.35">
      <c r="A46" s="826"/>
      <c r="B46" s="821"/>
      <c r="C46" s="823"/>
      <c r="D46" s="206" t="s">
        <v>222</v>
      </c>
      <c r="E46" s="204" t="s">
        <v>223</v>
      </c>
      <c r="F46" s="205" t="s">
        <v>372</v>
      </c>
      <c r="G46" s="206" t="s">
        <v>222</v>
      </c>
      <c r="H46" s="204" t="s">
        <v>223</v>
      </c>
      <c r="I46" s="205" t="s">
        <v>372</v>
      </c>
      <c r="J46" s="206" t="s">
        <v>222</v>
      </c>
      <c r="K46" s="204" t="s">
        <v>223</v>
      </c>
      <c r="L46" s="205" t="s">
        <v>372</v>
      </c>
    </row>
    <row r="47" spans="1:12" ht="55.2" customHeight="1" x14ac:dyDescent="0.3">
      <c r="A47" s="847" t="s">
        <v>373</v>
      </c>
      <c r="B47" s="201" t="s">
        <v>206</v>
      </c>
      <c r="C47" s="849" t="s">
        <v>208</v>
      </c>
      <c r="D47" s="207"/>
      <c r="E47" s="202"/>
      <c r="F47" s="203"/>
      <c r="G47" s="207"/>
      <c r="H47" s="202"/>
      <c r="I47" s="203"/>
      <c r="J47" s="207"/>
      <c r="K47" s="202"/>
      <c r="L47" s="203"/>
    </row>
    <row r="48" spans="1:12" ht="55.2" customHeight="1" x14ac:dyDescent="0.3">
      <c r="A48" s="848"/>
      <c r="B48" s="367" t="s">
        <v>627</v>
      </c>
      <c r="C48" s="850"/>
      <c r="D48" s="208"/>
      <c r="E48" s="90"/>
      <c r="F48" s="91"/>
      <c r="G48" s="208"/>
      <c r="H48" s="90"/>
      <c r="I48" s="91"/>
      <c r="J48" s="208"/>
      <c r="K48" s="90"/>
      <c r="L48" s="91"/>
    </row>
    <row r="49" spans="1:12" ht="55.2" customHeight="1" x14ac:dyDescent="0.3">
      <c r="A49" s="851" t="s">
        <v>374</v>
      </c>
      <c r="B49" s="367" t="s">
        <v>263</v>
      </c>
      <c r="C49" s="854" t="s">
        <v>264</v>
      </c>
      <c r="D49" s="208"/>
      <c r="E49" s="90"/>
      <c r="F49" s="91"/>
      <c r="G49" s="208"/>
      <c r="H49" s="90"/>
      <c r="I49" s="91"/>
      <c r="J49" s="208"/>
      <c r="K49" s="90"/>
      <c r="L49" s="91"/>
    </row>
    <row r="50" spans="1:12" ht="55.2" customHeight="1" x14ac:dyDescent="0.3">
      <c r="A50" s="852"/>
      <c r="B50" s="367" t="s">
        <v>269</v>
      </c>
      <c r="C50" s="855"/>
      <c r="D50" s="208"/>
      <c r="E50" s="90"/>
      <c r="F50" s="91"/>
      <c r="G50" s="208"/>
      <c r="H50" s="90"/>
      <c r="I50" s="91"/>
      <c r="J50" s="208"/>
      <c r="K50" s="90"/>
      <c r="L50" s="91"/>
    </row>
    <row r="51" spans="1:12" ht="55.2" customHeight="1" thickBot="1" x14ac:dyDescent="0.35">
      <c r="A51" s="853"/>
      <c r="B51" s="368" t="s">
        <v>274</v>
      </c>
      <c r="C51" s="856"/>
      <c r="D51" s="209"/>
      <c r="E51" s="93"/>
      <c r="F51" s="96"/>
      <c r="G51" s="209"/>
      <c r="H51" s="93"/>
      <c r="I51" s="96"/>
      <c r="J51" s="209"/>
      <c r="K51" s="93"/>
      <c r="L51" s="96"/>
    </row>
  </sheetData>
  <mergeCells count="78">
    <mergeCell ref="L17:L18"/>
    <mergeCell ref="L19:L21"/>
    <mergeCell ref="K17:K18"/>
    <mergeCell ref="J19:J21"/>
    <mergeCell ref="K19:K21"/>
    <mergeCell ref="J17:J18"/>
    <mergeCell ref="I17:I18"/>
    <mergeCell ref="I19:I21"/>
    <mergeCell ref="G17:G18"/>
    <mergeCell ref="G19:G21"/>
    <mergeCell ref="H17:H18"/>
    <mergeCell ref="H19:H21"/>
    <mergeCell ref="A47:A48"/>
    <mergeCell ref="C47:C48"/>
    <mergeCell ref="A49:A51"/>
    <mergeCell ref="C49:C51"/>
    <mergeCell ref="G35:I35"/>
    <mergeCell ref="B45:B46"/>
    <mergeCell ref="A37:A38"/>
    <mergeCell ref="A39:A41"/>
    <mergeCell ref="C37:C38"/>
    <mergeCell ref="C39:C41"/>
    <mergeCell ref="A35:A36"/>
    <mergeCell ref="C45:C46"/>
    <mergeCell ref="D45:F45"/>
    <mergeCell ref="G45:I45"/>
    <mergeCell ref="A45:A46"/>
    <mergeCell ref="C19:C21"/>
    <mergeCell ref="A15:A16"/>
    <mergeCell ref="B15:B16"/>
    <mergeCell ref="C15:C16"/>
    <mergeCell ref="D15:F15"/>
    <mergeCell ref="F19:F21"/>
    <mergeCell ref="D17:D18"/>
    <mergeCell ref="D19:D21"/>
    <mergeCell ref="E17:E18"/>
    <mergeCell ref="E19:E21"/>
    <mergeCell ref="A27:A28"/>
    <mergeCell ref="C27:C28"/>
    <mergeCell ref="A25:A26"/>
    <mergeCell ref="A14:L14"/>
    <mergeCell ref="A44:L44"/>
    <mergeCell ref="F17:F18"/>
    <mergeCell ref="C17:C18"/>
    <mergeCell ref="A17:A18"/>
    <mergeCell ref="A29:A31"/>
    <mergeCell ref="C29:C31"/>
    <mergeCell ref="G15:I15"/>
    <mergeCell ref="A24:L24"/>
    <mergeCell ref="A34:L34"/>
    <mergeCell ref="J25:L25"/>
    <mergeCell ref="J15:L15"/>
    <mergeCell ref="A19:A21"/>
    <mergeCell ref="J45:L45"/>
    <mergeCell ref="G25:I25"/>
    <mergeCell ref="B35:B36"/>
    <mergeCell ref="C35:C36"/>
    <mergeCell ref="D35:F35"/>
    <mergeCell ref="J35:L35"/>
    <mergeCell ref="B25:B26"/>
    <mergeCell ref="C25:C26"/>
    <mergeCell ref="D25:F25"/>
    <mergeCell ref="M8:O8"/>
    <mergeCell ref="M9:O9"/>
    <mergeCell ref="M10:O10"/>
    <mergeCell ref="A1:A4"/>
    <mergeCell ref="J1:L1"/>
    <mergeCell ref="J2:L2"/>
    <mergeCell ref="J3:L3"/>
    <mergeCell ref="J4:L4"/>
    <mergeCell ref="B1:I1"/>
    <mergeCell ref="B2:I2"/>
    <mergeCell ref="B3:I3"/>
    <mergeCell ref="B4:I4"/>
    <mergeCell ref="A8:A10"/>
    <mergeCell ref="J8:J10"/>
    <mergeCell ref="B6:I6"/>
    <mergeCell ref="K6:L6"/>
  </mergeCells>
  <pageMargins left="0.25" right="0.25" top="0.75" bottom="0.75" header="0.3" footer="0.3"/>
  <pageSetup scale="25"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6"/>
  <sheetViews>
    <sheetView view="pageBreakPreview" zoomScale="54" zoomScaleNormal="70" zoomScaleSheetLayoutView="54" workbookViewId="0">
      <selection activeCell="K9" sqref="K9"/>
    </sheetView>
  </sheetViews>
  <sheetFormatPr baseColWidth="10" defaultColWidth="11.44140625" defaultRowHeight="14.4" x14ac:dyDescent="0.3"/>
  <cols>
    <col min="1" max="1" width="17.6640625" customWidth="1"/>
    <col min="2" max="2" width="15.44140625" customWidth="1"/>
    <col min="3" max="3" width="32.21875" customWidth="1"/>
    <col min="4" max="4" width="56.44140625" customWidth="1"/>
    <col min="5" max="5" width="49.109375" customWidth="1"/>
  </cols>
  <sheetData>
    <row r="1" spans="1:5" ht="22.5" customHeight="1" thickBot="1" x14ac:dyDescent="0.35">
      <c r="A1" s="985"/>
      <c r="B1" s="986" t="s">
        <v>182</v>
      </c>
      <c r="C1" s="986"/>
      <c r="D1" s="986"/>
      <c r="E1" s="162" t="s">
        <v>678</v>
      </c>
    </row>
    <row r="2" spans="1:5" ht="22.5" customHeight="1" thickBot="1" x14ac:dyDescent="0.35">
      <c r="A2" s="985"/>
      <c r="B2" s="987" t="s">
        <v>183</v>
      </c>
      <c r="C2" s="987"/>
      <c r="D2" s="987"/>
      <c r="E2" s="162" t="s">
        <v>675</v>
      </c>
    </row>
    <row r="3" spans="1:5" ht="22.5" customHeight="1" thickBot="1" x14ac:dyDescent="0.35">
      <c r="A3" s="985"/>
      <c r="B3" s="715" t="s">
        <v>184</v>
      </c>
      <c r="C3" s="716"/>
      <c r="D3" s="717"/>
      <c r="E3" s="162" t="s">
        <v>676</v>
      </c>
    </row>
    <row r="4" spans="1:5" ht="22.5" customHeight="1" thickBot="1" x14ac:dyDescent="0.35">
      <c r="A4" s="985"/>
      <c r="B4" s="718" t="s">
        <v>436</v>
      </c>
      <c r="C4" s="719"/>
      <c r="D4" s="720"/>
      <c r="E4" s="163" t="s">
        <v>679</v>
      </c>
    </row>
    <row r="5" spans="1:5" ht="15" thickBot="1" x14ac:dyDescent="0.35">
      <c r="A5" s="128"/>
      <c r="B5" s="128"/>
      <c r="C5" s="128"/>
      <c r="D5" s="128"/>
      <c r="E5" s="128"/>
    </row>
    <row r="6" spans="1:5" ht="59.25" customHeight="1" thickBot="1" x14ac:dyDescent="0.35">
      <c r="A6" s="988" t="s">
        <v>336</v>
      </c>
      <c r="B6" s="989"/>
      <c r="C6" s="990" t="s">
        <v>337</v>
      </c>
      <c r="D6" s="990"/>
      <c r="E6" s="991"/>
    </row>
    <row r="7" spans="1:5" x14ac:dyDescent="0.3">
      <c r="A7" s="817" t="s">
        <v>437</v>
      </c>
      <c r="B7" s="818"/>
      <c r="C7" s="818"/>
      <c r="D7" s="818"/>
      <c r="E7" s="819"/>
    </row>
    <row r="8" spans="1:5" ht="45.75" customHeight="1" thickBot="1" x14ac:dyDescent="0.35">
      <c r="A8" s="129" t="s">
        <v>438</v>
      </c>
      <c r="B8" s="129" t="s">
        <v>439</v>
      </c>
      <c r="C8" s="130" t="s">
        <v>440</v>
      </c>
      <c r="D8" s="983" t="s">
        <v>441</v>
      </c>
      <c r="E8" s="984"/>
    </row>
    <row r="9" spans="1:5" ht="193.2" x14ac:dyDescent="0.3">
      <c r="A9" s="131">
        <v>46101</v>
      </c>
      <c r="B9" s="131">
        <v>46101</v>
      </c>
      <c r="C9" s="145" t="s">
        <v>776</v>
      </c>
      <c r="D9" s="981" t="s">
        <v>777</v>
      </c>
      <c r="E9" s="982"/>
    </row>
    <row r="10" spans="1:5" x14ac:dyDescent="0.3">
      <c r="A10" s="131"/>
      <c r="B10" s="132"/>
      <c r="C10" s="146"/>
      <c r="D10" s="977"/>
      <c r="E10" s="978"/>
    </row>
    <row r="11" spans="1:5" x14ac:dyDescent="0.3">
      <c r="A11" s="131"/>
      <c r="B11" s="132"/>
      <c r="C11" s="146"/>
      <c r="D11" s="977"/>
      <c r="E11" s="978"/>
    </row>
    <row r="12" spans="1:5" x14ac:dyDescent="0.3">
      <c r="A12" s="133"/>
      <c r="B12" s="134"/>
      <c r="C12" s="146"/>
      <c r="D12" s="977"/>
      <c r="E12" s="978"/>
    </row>
    <row r="13" spans="1:5" x14ac:dyDescent="0.3">
      <c r="A13" s="135"/>
      <c r="B13" s="134"/>
      <c r="C13" s="146"/>
      <c r="D13" s="977"/>
      <c r="E13" s="978"/>
    </row>
    <row r="14" spans="1:5" x14ac:dyDescent="0.3">
      <c r="A14" s="135"/>
      <c r="B14" s="134"/>
      <c r="C14" s="147"/>
      <c r="D14" s="977"/>
      <c r="E14" s="978"/>
    </row>
    <row r="15" spans="1:5" x14ac:dyDescent="0.3">
      <c r="A15" s="135"/>
      <c r="B15" s="134"/>
      <c r="C15" s="147"/>
      <c r="D15" s="977"/>
      <c r="E15" s="978"/>
    </row>
    <row r="16" spans="1:5" x14ac:dyDescent="0.3">
      <c r="A16" s="136"/>
      <c r="B16" s="134"/>
      <c r="C16" s="146"/>
      <c r="D16" s="977"/>
      <c r="E16" s="978"/>
    </row>
    <row r="17" spans="1:5" x14ac:dyDescent="0.3">
      <c r="A17" s="137"/>
      <c r="B17" s="138"/>
      <c r="C17" s="148"/>
      <c r="D17" s="977"/>
      <c r="E17" s="978"/>
    </row>
    <row r="18" spans="1:5" x14ac:dyDescent="0.3">
      <c r="A18" s="137"/>
      <c r="B18" s="138"/>
      <c r="C18" s="148"/>
      <c r="D18" s="977"/>
      <c r="E18" s="978"/>
    </row>
    <row r="19" spans="1:5" x14ac:dyDescent="0.3">
      <c r="A19" s="139"/>
      <c r="B19" s="140"/>
      <c r="C19" s="142"/>
      <c r="D19" s="977"/>
      <c r="E19" s="978"/>
    </row>
    <row r="20" spans="1:5" x14ac:dyDescent="0.3">
      <c r="A20" s="141"/>
      <c r="B20" s="142"/>
      <c r="C20" s="142"/>
      <c r="D20" s="977"/>
      <c r="E20" s="978"/>
    </row>
    <row r="21" spans="1:5" x14ac:dyDescent="0.3">
      <c r="A21" s="141"/>
      <c r="B21" s="142"/>
      <c r="C21" s="142"/>
      <c r="D21" s="977"/>
      <c r="E21" s="978"/>
    </row>
    <row r="22" spans="1:5" x14ac:dyDescent="0.3">
      <c r="A22" s="141"/>
      <c r="B22" s="142"/>
      <c r="C22" s="142"/>
      <c r="D22" s="977"/>
      <c r="E22" s="978"/>
    </row>
    <row r="23" spans="1:5" x14ac:dyDescent="0.3">
      <c r="A23" s="141"/>
      <c r="B23" s="142"/>
      <c r="C23" s="142"/>
      <c r="D23" s="977"/>
      <c r="E23" s="978"/>
    </row>
    <row r="24" spans="1:5" x14ac:dyDescent="0.3">
      <c r="A24" s="141"/>
      <c r="B24" s="142"/>
      <c r="C24" s="142"/>
      <c r="D24" s="977"/>
      <c r="E24" s="978"/>
    </row>
    <row r="25" spans="1:5" x14ac:dyDescent="0.3">
      <c r="A25" s="141"/>
      <c r="B25" s="142"/>
      <c r="C25" s="142"/>
      <c r="D25" s="977"/>
      <c r="E25" s="978"/>
    </row>
    <row r="26" spans="1:5" x14ac:dyDescent="0.3">
      <c r="A26" s="141"/>
      <c r="B26" s="142"/>
      <c r="C26" s="142"/>
      <c r="D26" s="977"/>
      <c r="E26" s="978"/>
    </row>
    <row r="27" spans="1:5" x14ac:dyDescent="0.3">
      <c r="A27" s="141"/>
      <c r="B27" s="142"/>
      <c r="C27" s="142"/>
      <c r="D27" s="977"/>
      <c r="E27" s="978"/>
    </row>
    <row r="28" spans="1:5" x14ac:dyDescent="0.3">
      <c r="A28" s="141"/>
      <c r="B28" s="142"/>
      <c r="C28" s="142"/>
      <c r="D28" s="977"/>
      <c r="E28" s="978"/>
    </row>
    <row r="29" spans="1:5" x14ac:dyDescent="0.3">
      <c r="A29" s="141"/>
      <c r="B29" s="142"/>
      <c r="C29" s="142"/>
      <c r="D29" s="977"/>
      <c r="E29" s="978"/>
    </row>
    <row r="30" spans="1:5" x14ac:dyDescent="0.3">
      <c r="A30" s="141"/>
      <c r="B30" s="142"/>
      <c r="C30" s="142"/>
      <c r="D30" s="977"/>
      <c r="E30" s="978"/>
    </row>
    <row r="31" spans="1:5" x14ac:dyDescent="0.3">
      <c r="A31" s="141"/>
      <c r="B31" s="142"/>
      <c r="C31" s="142"/>
      <c r="D31" s="977"/>
      <c r="E31" s="978"/>
    </row>
    <row r="32" spans="1:5" x14ac:dyDescent="0.3">
      <c r="A32" s="141"/>
      <c r="B32" s="142"/>
      <c r="C32" s="142"/>
      <c r="D32" s="977"/>
      <c r="E32" s="978"/>
    </row>
    <row r="33" spans="1:5" x14ac:dyDescent="0.3">
      <c r="A33" s="141"/>
      <c r="B33" s="142"/>
      <c r="C33" s="142"/>
      <c r="D33" s="977"/>
      <c r="E33" s="978"/>
    </row>
    <row r="34" spans="1:5" x14ac:dyDescent="0.3">
      <c r="A34" s="141"/>
      <c r="B34" s="142"/>
      <c r="C34" s="142"/>
      <c r="D34" s="977"/>
      <c r="E34" s="978"/>
    </row>
    <row r="35" spans="1:5" x14ac:dyDescent="0.3">
      <c r="A35" s="141"/>
      <c r="B35" s="142"/>
      <c r="C35" s="142"/>
      <c r="D35" s="977"/>
      <c r="E35" s="978"/>
    </row>
    <row r="36" spans="1:5" ht="15" thickBot="1" x14ac:dyDescent="0.35">
      <c r="A36" s="143"/>
      <c r="B36" s="144"/>
      <c r="C36" s="144"/>
      <c r="D36" s="979"/>
      <c r="E36" s="980"/>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7" right="0.7" top="0.75" bottom="0.75" header="0.3" footer="0.3"/>
  <pageSetup scale="52" fitToHeight="0"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4140625" defaultRowHeight="14.4" x14ac:dyDescent="0.3"/>
  <cols>
    <col min="6" max="6" width="13" bestFit="1" customWidth="1"/>
  </cols>
  <sheetData>
    <row r="2" spans="2:6" x14ac:dyDescent="0.3">
      <c r="B2" s="171" t="s">
        <v>23</v>
      </c>
      <c r="D2" s="171" t="s">
        <v>442</v>
      </c>
      <c r="F2" s="171" t="s">
        <v>20</v>
      </c>
    </row>
    <row r="3" spans="2:6" x14ac:dyDescent="0.3">
      <c r="B3" s="171" t="s">
        <v>33</v>
      </c>
      <c r="D3" s="171" t="s">
        <v>34</v>
      </c>
      <c r="F3" s="171" t="s">
        <v>42</v>
      </c>
    </row>
    <row r="4" spans="2:6" x14ac:dyDescent="0.3">
      <c r="B4" s="171" t="s">
        <v>21</v>
      </c>
      <c r="F4" s="171" t="s">
        <v>50</v>
      </c>
    </row>
    <row r="5" spans="2:6" x14ac:dyDescent="0.3">
      <c r="F5" s="171" t="s">
        <v>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443</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69" t="s">
        <v>125</v>
      </c>
      <c r="D12" s="570"/>
      <c r="E12" s="567" t="s">
        <v>444</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127</v>
      </c>
      <c r="D14" s="554"/>
      <c r="E14" s="341"/>
      <c r="F14" s="553"/>
      <c r="G14" s="554"/>
      <c r="H14" s="554"/>
      <c r="I14" s="554"/>
      <c r="J14" s="554"/>
      <c r="K14" s="554"/>
      <c r="L14" s="554"/>
      <c r="M14" s="554"/>
      <c r="N14" s="554"/>
      <c r="O14" s="554"/>
      <c r="P14" s="554"/>
      <c r="Q14" s="554"/>
      <c r="R14" s="554"/>
      <c r="S14" s="554"/>
      <c r="T14" s="554"/>
      <c r="U14" s="554"/>
      <c r="V14" s="554"/>
      <c r="W14" s="554"/>
      <c r="X14" s="554"/>
      <c r="Y14" s="554"/>
      <c r="Z14" s="554"/>
      <c r="AA14" s="554"/>
      <c r="AB14" s="566"/>
      <c r="AC14" s="330"/>
      <c r="AD14" s="330"/>
    </row>
    <row r="15" spans="1:30" ht="29.25" customHeight="1" x14ac:dyDescent="0.3">
      <c r="A15" s="330"/>
      <c r="B15" s="31"/>
      <c r="C15" s="556" t="s">
        <v>445</v>
      </c>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46"/>
      <c r="AB15" s="342"/>
      <c r="AC15" s="330"/>
      <c r="AD15" s="330"/>
    </row>
    <row r="16" spans="1:30"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row>
    <row r="17" spans="1:30"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row>
    <row r="18" spans="1:30" ht="15" customHeight="1" x14ac:dyDescent="0.3">
      <c r="A18" s="330"/>
      <c r="B18" s="31"/>
      <c r="C18" s="571"/>
      <c r="D18" s="572"/>
      <c r="E18" s="572"/>
      <c r="F18" s="572"/>
      <c r="G18" s="572"/>
      <c r="H18" s="572"/>
      <c r="I18" s="572"/>
      <c r="J18" s="572"/>
      <c r="K18" s="572"/>
      <c r="L18" s="572"/>
      <c r="M18" s="572"/>
      <c r="N18" s="572"/>
      <c r="O18" s="572"/>
      <c r="P18" s="573"/>
      <c r="Q18" s="330"/>
      <c r="R18" s="557"/>
      <c r="S18" s="558"/>
      <c r="T18" s="558"/>
      <c r="U18" s="558"/>
      <c r="V18" s="558"/>
      <c r="W18" s="558"/>
      <c r="X18" s="558"/>
      <c r="Y18" s="558"/>
      <c r="Z18" s="558"/>
      <c r="AA18" s="546"/>
      <c r="AB18" s="338"/>
      <c r="AC18" s="330"/>
      <c r="AD18" s="330"/>
    </row>
    <row r="19" spans="1:30" ht="15" customHeight="1" x14ac:dyDescent="0.3">
      <c r="A19" s="330"/>
      <c r="B19" s="31"/>
      <c r="C19" s="574"/>
      <c r="D19" s="528"/>
      <c r="E19" s="528"/>
      <c r="F19" s="528"/>
      <c r="G19" s="528"/>
      <c r="H19" s="528"/>
      <c r="I19" s="528"/>
      <c r="J19" s="528"/>
      <c r="K19" s="528"/>
      <c r="L19" s="528"/>
      <c r="M19" s="528"/>
      <c r="N19" s="528"/>
      <c r="O19" s="528"/>
      <c r="P19" s="566"/>
      <c r="Q19" s="330"/>
      <c r="R19" s="330"/>
      <c r="S19" s="330"/>
      <c r="T19" s="330"/>
      <c r="U19" s="330"/>
      <c r="V19" s="330"/>
      <c r="W19" s="330"/>
      <c r="X19" s="330"/>
      <c r="Y19" s="330"/>
      <c r="Z19" s="330"/>
      <c r="AA19" s="330"/>
      <c r="AB19" s="338"/>
      <c r="AC19" s="330"/>
      <c r="AD19" s="330"/>
    </row>
    <row r="20" spans="1:30" ht="15" customHeight="1" x14ac:dyDescent="0.3">
      <c r="A20" s="330"/>
      <c r="B20" s="31"/>
      <c r="C20" s="574"/>
      <c r="D20" s="528"/>
      <c r="E20" s="528"/>
      <c r="F20" s="528"/>
      <c r="G20" s="528"/>
      <c r="H20" s="528"/>
      <c r="I20" s="528"/>
      <c r="J20" s="528"/>
      <c r="K20" s="528"/>
      <c r="L20" s="528"/>
      <c r="M20" s="528"/>
      <c r="N20" s="528"/>
      <c r="O20" s="528"/>
      <c r="P20" s="566"/>
      <c r="Q20" s="340"/>
      <c r="R20" s="343" t="s">
        <v>130</v>
      </c>
      <c r="S20" s="343"/>
      <c r="T20" s="343"/>
      <c r="U20" s="343"/>
      <c r="V20" s="343"/>
      <c r="W20" s="340"/>
      <c r="X20" s="340"/>
      <c r="Y20" s="340"/>
      <c r="Z20" s="330"/>
      <c r="AA20" s="340"/>
      <c r="AB20" s="338"/>
      <c r="AC20" s="330"/>
      <c r="AD20" s="330"/>
    </row>
    <row r="21" spans="1:30" ht="15" customHeight="1" x14ac:dyDescent="0.3">
      <c r="A21" s="330"/>
      <c r="B21" s="31"/>
      <c r="C21" s="574"/>
      <c r="D21" s="528"/>
      <c r="E21" s="528"/>
      <c r="F21" s="528"/>
      <c r="G21" s="528"/>
      <c r="H21" s="528"/>
      <c r="I21" s="528"/>
      <c r="J21" s="528"/>
      <c r="K21" s="528"/>
      <c r="L21" s="528"/>
      <c r="M21" s="528"/>
      <c r="N21" s="528"/>
      <c r="O21" s="528"/>
      <c r="P21" s="566"/>
      <c r="Q21" s="330"/>
      <c r="R21" s="37"/>
      <c r="S21" s="330" t="s">
        <v>15</v>
      </c>
      <c r="T21" s="330"/>
      <c r="U21" s="37"/>
      <c r="V21" s="330" t="s">
        <v>27</v>
      </c>
      <c r="W21" s="330"/>
      <c r="X21" s="37"/>
      <c r="Y21" s="345" t="s">
        <v>46</v>
      </c>
      <c r="Z21" s="330"/>
      <c r="AA21" s="330"/>
      <c r="AB21" s="338"/>
      <c r="AC21" s="330"/>
      <c r="AD21" s="330"/>
    </row>
    <row r="22" spans="1:30" ht="15" customHeight="1" x14ac:dyDescent="0.3">
      <c r="A22" s="330"/>
      <c r="B22" s="31"/>
      <c r="C22" s="574"/>
      <c r="D22" s="528"/>
      <c r="E22" s="528"/>
      <c r="F22" s="528"/>
      <c r="G22" s="528"/>
      <c r="H22" s="528"/>
      <c r="I22" s="528"/>
      <c r="J22" s="528"/>
      <c r="K22" s="528"/>
      <c r="L22" s="528"/>
      <c r="M22" s="528"/>
      <c r="N22" s="528"/>
      <c r="O22" s="528"/>
      <c r="P22" s="566"/>
      <c r="Q22" s="330"/>
      <c r="R22" s="330"/>
      <c r="S22" s="330"/>
      <c r="T22" s="330"/>
      <c r="U22" s="330"/>
      <c r="V22" s="330"/>
      <c r="W22" s="330"/>
      <c r="X22" s="330"/>
      <c r="Y22" s="330"/>
      <c r="Z22" s="330"/>
      <c r="AA22" s="330"/>
      <c r="AB22" s="338"/>
      <c r="AC22" s="330"/>
      <c r="AD22" s="330"/>
    </row>
    <row r="23" spans="1:30" ht="15" customHeight="1" x14ac:dyDescent="0.3">
      <c r="A23" s="330"/>
      <c r="B23" s="31"/>
      <c r="C23" s="575"/>
      <c r="D23" s="576"/>
      <c r="E23" s="576"/>
      <c r="F23" s="576"/>
      <c r="G23" s="576"/>
      <c r="H23" s="576"/>
      <c r="I23" s="576"/>
      <c r="J23" s="576"/>
      <c r="K23" s="576"/>
      <c r="L23" s="576"/>
      <c r="M23" s="576"/>
      <c r="N23" s="576"/>
      <c r="O23" s="576"/>
      <c r="P23" s="577"/>
      <c r="Q23" s="330"/>
      <c r="R23" s="343" t="s">
        <v>131</v>
      </c>
      <c r="S23" s="330"/>
      <c r="T23" s="330"/>
      <c r="U23" s="330"/>
      <c r="V23" s="330"/>
      <c r="W23" s="564" t="s">
        <v>23</v>
      </c>
      <c r="X23" s="558"/>
      <c r="Y23" s="558"/>
      <c r="Z23" s="558"/>
      <c r="AA23" s="546"/>
      <c r="AB23" s="338"/>
      <c r="AC23" s="330"/>
      <c r="AD23" s="330"/>
    </row>
    <row r="24" spans="1:30"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row>
    <row r="25" spans="1:30"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row>
    <row r="26" spans="1:30" ht="29.25" customHeight="1" x14ac:dyDescent="0.3">
      <c r="A26" s="330"/>
      <c r="B26" s="31"/>
      <c r="C26" s="564" t="s">
        <v>446</v>
      </c>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46"/>
      <c r="AB26" s="338"/>
      <c r="AC26" s="330"/>
      <c r="AD26" s="330"/>
    </row>
    <row r="27" spans="1:30"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row>
    <row r="28" spans="1:30"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row>
    <row r="29" spans="1:30" ht="29.25" customHeight="1" x14ac:dyDescent="0.3">
      <c r="A29" s="330"/>
      <c r="B29" s="31"/>
      <c r="C29" s="564" t="s">
        <v>443</v>
      </c>
      <c r="D29" s="558"/>
      <c r="E29" s="558"/>
      <c r="F29" s="558"/>
      <c r="G29" s="558"/>
      <c r="H29" s="558"/>
      <c r="I29" s="558"/>
      <c r="J29" s="558"/>
      <c r="K29" s="546"/>
      <c r="L29" s="340"/>
      <c r="M29" s="564" t="s">
        <v>447</v>
      </c>
      <c r="N29" s="558"/>
      <c r="O29" s="558"/>
      <c r="P29" s="558"/>
      <c r="Q29" s="558"/>
      <c r="R29" s="558"/>
      <c r="S29" s="558"/>
      <c r="T29" s="558"/>
      <c r="U29" s="558"/>
      <c r="V29" s="558"/>
      <c r="W29" s="558"/>
      <c r="X29" s="558"/>
      <c r="Y29" s="558"/>
      <c r="Z29" s="558"/>
      <c r="AA29" s="546"/>
      <c r="AB29" s="346"/>
      <c r="AC29" s="330"/>
      <c r="AD29" s="330"/>
    </row>
    <row r="30" spans="1:30"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row>
    <row r="31" spans="1:30"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row>
    <row r="32" spans="1:30" ht="90" customHeight="1" x14ac:dyDescent="0.3">
      <c r="A32" s="330"/>
      <c r="B32" s="31"/>
      <c r="C32" s="563" t="s">
        <v>448</v>
      </c>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46"/>
      <c r="AB32" s="338"/>
      <c r="AC32" s="330"/>
      <c r="AD32" s="330"/>
    </row>
    <row r="33" spans="1:30"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row>
    <row r="34" spans="1:30" ht="15.75" customHeight="1" x14ac:dyDescent="0.3">
      <c r="A34" s="330"/>
      <c r="B34" s="31"/>
      <c r="C34" s="562" t="s">
        <v>139</v>
      </c>
      <c r="D34" s="554"/>
      <c r="E34" s="343"/>
      <c r="F34" s="556" t="s">
        <v>22</v>
      </c>
      <c r="G34" s="546"/>
      <c r="H34" s="343"/>
      <c r="I34" s="330"/>
      <c r="J34" s="350" t="s">
        <v>140</v>
      </c>
      <c r="K34" s="556">
        <v>1</v>
      </c>
      <c r="L34" s="558"/>
      <c r="M34" s="558"/>
      <c r="N34" s="546"/>
      <c r="O34" s="343"/>
      <c r="P34" s="343"/>
      <c r="Q34" s="334" t="s">
        <v>141</v>
      </c>
      <c r="R34" s="330"/>
      <c r="S34" s="343"/>
      <c r="T34" s="343"/>
      <c r="U34" s="343"/>
      <c r="V34" s="343"/>
      <c r="W34" s="556" t="s">
        <v>20</v>
      </c>
      <c r="X34" s="558"/>
      <c r="Y34" s="558"/>
      <c r="Z34" s="558"/>
      <c r="AA34" s="546"/>
      <c r="AB34" s="342"/>
      <c r="AC34" s="330"/>
      <c r="AD34" s="330"/>
    </row>
    <row r="35" spans="1:30"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row>
    <row r="36" spans="1:30" ht="32.25" customHeight="1" x14ac:dyDescent="0.3">
      <c r="A36" s="330"/>
      <c r="B36" s="31"/>
      <c r="C36" s="330"/>
      <c r="D36" s="350" t="s">
        <v>142</v>
      </c>
      <c r="E36" s="343"/>
      <c r="F36" s="563" t="s">
        <v>449</v>
      </c>
      <c r="G36" s="558"/>
      <c r="H36" s="558"/>
      <c r="I36" s="558"/>
      <c r="J36" s="558"/>
      <c r="K36" s="558"/>
      <c r="L36" s="558"/>
      <c r="M36" s="546"/>
      <c r="N36" s="330"/>
      <c r="O36" s="350" t="s">
        <v>144</v>
      </c>
      <c r="P36" s="564">
        <v>1</v>
      </c>
      <c r="Q36" s="558"/>
      <c r="R36" s="558"/>
      <c r="S36" s="558"/>
      <c r="T36" s="558"/>
      <c r="U36" s="558"/>
      <c r="V36" s="558"/>
      <c r="W36" s="558"/>
      <c r="X36" s="558"/>
      <c r="Y36" s="558"/>
      <c r="Z36" s="558"/>
      <c r="AA36" s="546"/>
      <c r="AB36" s="338"/>
      <c r="AC36" s="330"/>
      <c r="AD36" s="330"/>
    </row>
    <row r="37" spans="1:30"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row>
    <row r="38" spans="1:30" ht="15.75" customHeight="1" x14ac:dyDescent="0.3">
      <c r="A38" s="330"/>
      <c r="B38" s="31"/>
      <c r="C38" s="330"/>
      <c r="D38" s="350" t="s">
        <v>145</v>
      </c>
      <c r="E38" s="330"/>
      <c r="F38" s="557" t="s">
        <v>146</v>
      </c>
      <c r="G38" s="546"/>
      <c r="H38" s="330"/>
      <c r="I38" s="330"/>
      <c r="J38" s="343" t="s">
        <v>147</v>
      </c>
      <c r="K38" s="330"/>
      <c r="L38" s="557" t="s">
        <v>148</v>
      </c>
      <c r="M38" s="558"/>
      <c r="N38" s="546"/>
      <c r="O38" s="343"/>
      <c r="P38" s="343"/>
      <c r="Q38" s="330"/>
      <c r="R38" s="343" t="s">
        <v>149</v>
      </c>
      <c r="S38" s="343"/>
      <c r="T38" s="343"/>
      <c r="U38" s="343"/>
      <c r="V38" s="343"/>
      <c r="W38" s="565"/>
      <c r="X38" s="558"/>
      <c r="Y38" s="558"/>
      <c r="Z38" s="558"/>
      <c r="AA38" s="546"/>
      <c r="AB38" s="342"/>
      <c r="AC38" s="330"/>
      <c r="AD38" s="330"/>
    </row>
    <row r="39" spans="1:30"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row>
    <row r="40" spans="1:30" ht="15.75" customHeight="1" x14ac:dyDescent="0.3">
      <c r="A40" s="330"/>
      <c r="B40" s="31"/>
      <c r="C40" s="351" t="s">
        <v>150</v>
      </c>
      <c r="D40" s="559">
        <v>2024</v>
      </c>
      <c r="E40" s="560"/>
      <c r="F40" s="561"/>
      <c r="G40" s="35"/>
      <c r="H40" s="334"/>
      <c r="I40" s="334"/>
      <c r="J40" s="334"/>
      <c r="K40" s="334"/>
      <c r="L40" s="334"/>
      <c r="M40" s="334"/>
      <c r="N40" s="334"/>
      <c r="O40" s="334"/>
      <c r="P40" s="334"/>
      <c r="Q40" s="553"/>
      <c r="R40" s="554"/>
      <c r="S40" s="554"/>
      <c r="T40" s="554"/>
      <c r="U40" s="554"/>
      <c r="V40" s="334"/>
      <c r="W40" s="334"/>
      <c r="X40" s="555"/>
      <c r="Y40" s="554"/>
      <c r="Z40" s="554"/>
      <c r="AA40" s="554"/>
      <c r="AB40" s="342"/>
      <c r="AC40" s="330"/>
      <c r="AD40" s="330"/>
    </row>
    <row r="41" spans="1:30"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row>
    <row r="42" spans="1:30" ht="15.75" customHeight="1" x14ac:dyDescent="0.3">
      <c r="A42" s="330"/>
      <c r="B42" s="31"/>
      <c r="C42" s="343" t="s">
        <v>140</v>
      </c>
      <c r="D42" s="564">
        <v>1</v>
      </c>
      <c r="E42" s="558"/>
      <c r="F42" s="546"/>
      <c r="G42" s="330"/>
      <c r="H42" s="334"/>
      <c r="I42" s="334"/>
      <c r="J42" s="334"/>
      <c r="K42" s="334"/>
      <c r="L42" s="334"/>
      <c r="M42" s="334"/>
      <c r="N42" s="334"/>
      <c r="O42" s="334"/>
      <c r="P42" s="334"/>
      <c r="Q42" s="553"/>
      <c r="R42" s="554"/>
      <c r="S42" s="554"/>
      <c r="T42" s="554"/>
      <c r="U42" s="554"/>
      <c r="V42" s="334"/>
      <c r="W42" s="334"/>
      <c r="X42" s="555"/>
      <c r="Y42" s="554"/>
      <c r="Z42" s="554"/>
      <c r="AA42" s="554"/>
      <c r="AB42" s="335"/>
      <c r="AC42" s="330"/>
      <c r="AD42" s="330"/>
    </row>
    <row r="43" spans="1:30"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row>
    <row r="44" spans="1:30" ht="15.75" customHeight="1" x14ac:dyDescent="0.3">
      <c r="A44" s="330"/>
      <c r="B44" s="31"/>
      <c r="C44" s="343"/>
      <c r="D44" s="556" t="s">
        <v>151</v>
      </c>
      <c r="E44" s="558"/>
      <c r="F44" s="558"/>
      <c r="G44" s="558"/>
      <c r="H44" s="558"/>
      <c r="I44" s="558"/>
      <c r="J44" s="558"/>
      <c r="K44" s="558"/>
      <c r="L44" s="558"/>
      <c r="M44" s="558"/>
      <c r="N44" s="558"/>
      <c r="O44" s="558"/>
      <c r="P44" s="558"/>
      <c r="Q44" s="558"/>
      <c r="R44" s="558"/>
      <c r="S44" s="558"/>
      <c r="T44" s="558"/>
      <c r="U44" s="558"/>
      <c r="V44" s="558"/>
      <c r="W44" s="558"/>
      <c r="X44" s="558"/>
      <c r="Y44" s="546"/>
      <c r="Z44" s="344"/>
      <c r="AA44" s="344"/>
      <c r="AB44" s="352"/>
      <c r="AC44" s="330"/>
      <c r="AD44" s="330"/>
    </row>
    <row r="45" spans="1:30" ht="15.75" customHeight="1" x14ac:dyDescent="0.3">
      <c r="A45" s="330"/>
      <c r="B45" s="31"/>
      <c r="C45" s="330"/>
      <c r="D45" s="595" t="s">
        <v>152</v>
      </c>
      <c r="E45" s="558"/>
      <c r="F45" s="558"/>
      <c r="G45" s="558"/>
      <c r="H45" s="546"/>
      <c r="I45" s="591" t="s">
        <v>153</v>
      </c>
      <c r="J45" s="558"/>
      <c r="K45" s="558"/>
      <c r="L45" s="558"/>
      <c r="M45" s="558"/>
      <c r="N45" s="558"/>
      <c r="O45" s="558"/>
      <c r="P45" s="546"/>
      <c r="Q45" s="592" t="s">
        <v>154</v>
      </c>
      <c r="R45" s="558"/>
      <c r="S45" s="558"/>
      <c r="T45" s="558"/>
      <c r="U45" s="558"/>
      <c r="V45" s="558"/>
      <c r="W45" s="558"/>
      <c r="X45" s="558"/>
      <c r="Y45" s="546"/>
      <c r="Z45" s="344"/>
      <c r="AA45" s="344"/>
      <c r="AB45" s="352"/>
      <c r="AC45" s="330"/>
      <c r="AD45" s="330"/>
    </row>
    <row r="46" spans="1:30" ht="15.75" customHeight="1" x14ac:dyDescent="0.3">
      <c r="A46" s="353"/>
      <c r="B46" s="39"/>
      <c r="C46" s="40"/>
      <c r="D46" s="596" t="s">
        <v>155</v>
      </c>
      <c r="E46" s="558"/>
      <c r="F46" s="558"/>
      <c r="G46" s="558"/>
      <c r="H46" s="546"/>
      <c r="I46" s="593" t="s">
        <v>156</v>
      </c>
      <c r="J46" s="558"/>
      <c r="K46" s="558"/>
      <c r="L46" s="558"/>
      <c r="M46" s="558"/>
      <c r="N46" s="558"/>
      <c r="O46" s="558"/>
      <c r="P46" s="546"/>
      <c r="Q46" s="594" t="s">
        <v>157</v>
      </c>
      <c r="R46" s="558"/>
      <c r="S46" s="558"/>
      <c r="T46" s="558"/>
      <c r="U46" s="558"/>
      <c r="V46" s="558"/>
      <c r="W46" s="558"/>
      <c r="X46" s="558"/>
      <c r="Y46" s="546"/>
      <c r="Z46" s="353"/>
      <c r="AA46" s="353"/>
      <c r="AB46" s="354"/>
      <c r="AC46" s="353"/>
      <c r="AD46" s="353"/>
    </row>
    <row r="47" spans="1:30"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row>
    <row r="48" spans="1:30" ht="15.75" customHeight="1" x14ac:dyDescent="0.3">
      <c r="A48" s="357"/>
      <c r="B48" s="41"/>
      <c r="C48" s="584" t="s">
        <v>158</v>
      </c>
      <c r="D48" s="558"/>
      <c r="E48" s="558"/>
      <c r="F48" s="546"/>
      <c r="G48" s="589" t="s">
        <v>159</v>
      </c>
      <c r="H48" s="590" t="s">
        <v>160</v>
      </c>
      <c r="I48" s="572"/>
      <c r="J48" s="572"/>
      <c r="K48" s="572"/>
      <c r="L48" s="572"/>
      <c r="M48" s="572"/>
      <c r="N48" s="572"/>
      <c r="O48" s="572"/>
      <c r="P48" s="572"/>
      <c r="Q48" s="572"/>
      <c r="R48" s="572"/>
      <c r="S48" s="572"/>
      <c r="T48" s="572"/>
      <c r="U48" s="572"/>
      <c r="V48" s="572"/>
      <c r="W48" s="572"/>
      <c r="X48" s="572"/>
      <c r="Y48" s="572"/>
      <c r="Z48" s="572"/>
      <c r="AA48" s="573"/>
      <c r="AB48" s="352"/>
      <c r="AC48" s="357"/>
      <c r="AD48" s="357"/>
    </row>
    <row r="49" spans="1:30" ht="15.75" customHeight="1" x14ac:dyDescent="0.3">
      <c r="A49" s="357"/>
      <c r="B49" s="41"/>
      <c r="C49" s="42" t="s">
        <v>161</v>
      </c>
      <c r="D49" s="43">
        <v>1.2</v>
      </c>
      <c r="E49" s="584" t="s">
        <v>162</v>
      </c>
      <c r="F49" s="546"/>
      <c r="G49" s="530"/>
      <c r="H49" s="575"/>
      <c r="I49" s="576"/>
      <c r="J49" s="576"/>
      <c r="K49" s="576"/>
      <c r="L49" s="576"/>
      <c r="M49" s="576"/>
      <c r="N49" s="576"/>
      <c r="O49" s="576"/>
      <c r="P49" s="576"/>
      <c r="Q49" s="576"/>
      <c r="R49" s="576"/>
      <c r="S49" s="576"/>
      <c r="T49" s="576"/>
      <c r="U49" s="576"/>
      <c r="V49" s="576"/>
      <c r="W49" s="576"/>
      <c r="X49" s="576"/>
      <c r="Y49" s="576"/>
      <c r="Z49" s="576"/>
      <c r="AA49" s="577"/>
      <c r="AB49" s="352"/>
      <c r="AC49" s="357"/>
      <c r="AD49" s="357"/>
    </row>
    <row r="50" spans="1:30" ht="15.75" customHeight="1" x14ac:dyDescent="0.3">
      <c r="A50" s="357"/>
      <c r="B50" s="41"/>
      <c r="C50" s="44">
        <v>2024</v>
      </c>
      <c r="D50" s="45">
        <v>45474</v>
      </c>
      <c r="E50" s="583">
        <v>45656</v>
      </c>
      <c r="F50" s="546"/>
      <c r="G50" s="46">
        <v>1</v>
      </c>
      <c r="H50" s="588" t="s">
        <v>443</v>
      </c>
      <c r="I50" s="558"/>
      <c r="J50" s="558"/>
      <c r="K50" s="558"/>
      <c r="L50" s="558"/>
      <c r="M50" s="558"/>
      <c r="N50" s="558"/>
      <c r="O50" s="558"/>
      <c r="P50" s="558"/>
      <c r="Q50" s="558"/>
      <c r="R50" s="558"/>
      <c r="S50" s="558"/>
      <c r="T50" s="558"/>
      <c r="U50" s="558"/>
      <c r="V50" s="558"/>
      <c r="W50" s="558"/>
      <c r="X50" s="558"/>
      <c r="Y50" s="558"/>
      <c r="Z50" s="558"/>
      <c r="AA50" s="546"/>
      <c r="AB50" s="352"/>
      <c r="AC50" s="357"/>
      <c r="AD50" s="357"/>
    </row>
    <row r="51" spans="1:30" ht="15.75" customHeight="1" x14ac:dyDescent="0.3">
      <c r="A51" s="357"/>
      <c r="B51" s="41"/>
      <c r="C51" s="44">
        <v>2025</v>
      </c>
      <c r="D51" s="45">
        <v>45658</v>
      </c>
      <c r="E51" s="583">
        <v>46021</v>
      </c>
      <c r="F51" s="546"/>
      <c r="G51" s="46">
        <v>1</v>
      </c>
      <c r="H51" s="588" t="s">
        <v>443</v>
      </c>
      <c r="I51" s="558"/>
      <c r="J51" s="558"/>
      <c r="K51" s="558"/>
      <c r="L51" s="558"/>
      <c r="M51" s="558"/>
      <c r="N51" s="558"/>
      <c r="O51" s="558"/>
      <c r="P51" s="558"/>
      <c r="Q51" s="558"/>
      <c r="R51" s="558"/>
      <c r="S51" s="558"/>
      <c r="T51" s="558"/>
      <c r="U51" s="558"/>
      <c r="V51" s="558"/>
      <c r="W51" s="558"/>
      <c r="X51" s="558"/>
      <c r="Y51" s="558"/>
      <c r="Z51" s="558"/>
      <c r="AA51" s="546"/>
      <c r="AB51" s="352"/>
      <c r="AC51" s="357"/>
      <c r="AD51" s="357"/>
    </row>
    <row r="52" spans="1:30" ht="15.75" customHeight="1" x14ac:dyDescent="0.3">
      <c r="A52" s="357"/>
      <c r="B52" s="41"/>
      <c r="C52" s="44">
        <v>2026</v>
      </c>
      <c r="D52" s="45">
        <v>46023</v>
      </c>
      <c r="E52" s="583">
        <v>46386</v>
      </c>
      <c r="F52" s="546"/>
      <c r="G52" s="46">
        <v>1</v>
      </c>
      <c r="H52" s="588" t="s">
        <v>443</v>
      </c>
      <c r="I52" s="558"/>
      <c r="J52" s="558"/>
      <c r="K52" s="558"/>
      <c r="L52" s="558"/>
      <c r="M52" s="558"/>
      <c r="N52" s="558"/>
      <c r="O52" s="558"/>
      <c r="P52" s="558"/>
      <c r="Q52" s="558"/>
      <c r="R52" s="558"/>
      <c r="S52" s="558"/>
      <c r="T52" s="558"/>
      <c r="U52" s="558"/>
      <c r="V52" s="558"/>
      <c r="W52" s="558"/>
      <c r="X52" s="558"/>
      <c r="Y52" s="558"/>
      <c r="Z52" s="558"/>
      <c r="AA52" s="546"/>
      <c r="AB52" s="352"/>
      <c r="AC52" s="357"/>
      <c r="AD52" s="357"/>
    </row>
    <row r="53" spans="1:30" ht="15.75" customHeight="1" x14ac:dyDescent="0.3">
      <c r="A53" s="357"/>
      <c r="B53" s="41"/>
      <c r="C53" s="44">
        <v>2027</v>
      </c>
      <c r="D53" s="45">
        <v>46388</v>
      </c>
      <c r="E53" s="583">
        <v>46751</v>
      </c>
      <c r="F53" s="546"/>
      <c r="G53" s="46">
        <v>1</v>
      </c>
      <c r="H53" s="588" t="s">
        <v>443</v>
      </c>
      <c r="I53" s="558"/>
      <c r="J53" s="558"/>
      <c r="K53" s="558"/>
      <c r="L53" s="558"/>
      <c r="M53" s="558"/>
      <c r="N53" s="558"/>
      <c r="O53" s="558"/>
      <c r="P53" s="558"/>
      <c r="Q53" s="558"/>
      <c r="R53" s="558"/>
      <c r="S53" s="558"/>
      <c r="T53" s="558"/>
      <c r="U53" s="558"/>
      <c r="V53" s="558"/>
      <c r="W53" s="558"/>
      <c r="X53" s="558"/>
      <c r="Y53" s="558"/>
      <c r="Z53" s="558"/>
      <c r="AA53" s="546"/>
      <c r="AB53" s="352"/>
      <c r="AC53" s="357"/>
      <c r="AD53" s="357"/>
    </row>
    <row r="54" spans="1:30" ht="15.75" customHeight="1" x14ac:dyDescent="0.3">
      <c r="A54" s="357"/>
      <c r="B54" s="41"/>
      <c r="C54" s="44"/>
      <c r="D54" s="44"/>
      <c r="E54" s="584"/>
      <c r="F54" s="546"/>
      <c r="G54" s="43"/>
      <c r="H54" s="584"/>
      <c r="I54" s="558"/>
      <c r="J54" s="558"/>
      <c r="K54" s="558"/>
      <c r="L54" s="558"/>
      <c r="M54" s="558"/>
      <c r="N54" s="558"/>
      <c r="O54" s="558"/>
      <c r="P54" s="558"/>
      <c r="Q54" s="558"/>
      <c r="R54" s="558"/>
      <c r="S54" s="558"/>
      <c r="T54" s="558"/>
      <c r="U54" s="558"/>
      <c r="V54" s="558"/>
      <c r="W54" s="558"/>
      <c r="X54" s="558"/>
      <c r="Y54" s="558"/>
      <c r="Z54" s="558"/>
      <c r="AA54" s="546"/>
      <c r="AB54" s="352"/>
      <c r="AC54" s="357"/>
      <c r="AD54" s="357"/>
    </row>
    <row r="55" spans="1:30"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row>
    <row r="56" spans="1:30" ht="15.75" customHeight="1" x14ac:dyDescent="0.3">
      <c r="A56" s="330"/>
      <c r="B56" s="31"/>
      <c r="C56" s="562" t="s">
        <v>163</v>
      </c>
      <c r="D56" s="554"/>
      <c r="E56" s="343"/>
      <c r="F56" s="334" t="s">
        <v>164</v>
      </c>
      <c r="G56" s="47"/>
      <c r="H56" s="345"/>
      <c r="I56" s="334" t="s">
        <v>165</v>
      </c>
      <c r="J56" s="330"/>
      <c r="K56" s="557"/>
      <c r="L56" s="546"/>
      <c r="M56" s="343"/>
      <c r="N56" s="330"/>
      <c r="O56" s="330"/>
      <c r="P56" s="330"/>
      <c r="Q56" s="330"/>
      <c r="R56" s="330"/>
      <c r="S56" s="330"/>
      <c r="T56" s="330"/>
      <c r="U56" s="330"/>
      <c r="V56" s="330"/>
      <c r="W56" s="330"/>
      <c r="X56" s="330"/>
      <c r="Y56" s="330"/>
      <c r="Z56" s="330"/>
      <c r="AA56" s="330"/>
      <c r="AB56" s="338"/>
      <c r="AC56" s="330"/>
      <c r="AD56" s="330"/>
    </row>
    <row r="57" spans="1:30"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row>
    <row r="58" spans="1:30" ht="15.75" customHeight="1" x14ac:dyDescent="0.3">
      <c r="A58" s="330"/>
      <c r="B58" s="582" t="s">
        <v>166</v>
      </c>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46"/>
      <c r="AC58" s="330"/>
      <c r="AD58" s="330"/>
    </row>
    <row r="59" spans="1:30"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row>
    <row r="60" spans="1:30" ht="29.25" customHeight="1" x14ac:dyDescent="0.3">
      <c r="A60" s="330"/>
      <c r="B60" s="584" t="s">
        <v>161</v>
      </c>
      <c r="C60" s="546"/>
      <c r="D60" s="43"/>
      <c r="E60" s="584" t="s">
        <v>167</v>
      </c>
      <c r="F60" s="546"/>
      <c r="G60" s="43"/>
      <c r="H60" s="556" t="s">
        <v>168</v>
      </c>
      <c r="I60" s="546"/>
      <c r="J60" s="584"/>
      <c r="K60" s="546"/>
      <c r="L60" s="587"/>
      <c r="M60" s="554"/>
      <c r="N60" s="43" t="s">
        <v>169</v>
      </c>
      <c r="O60" s="584"/>
      <c r="P60" s="558"/>
      <c r="Q60" s="546"/>
      <c r="R60" s="584" t="s">
        <v>170</v>
      </c>
      <c r="S60" s="558"/>
      <c r="T60" s="546"/>
      <c r="U60" s="584"/>
      <c r="V60" s="558"/>
      <c r="W60" s="546"/>
      <c r="X60" s="584" t="s">
        <v>171</v>
      </c>
      <c r="Y60" s="546"/>
      <c r="Z60" s="584"/>
      <c r="AA60" s="558"/>
      <c r="AB60" s="546"/>
      <c r="AC60" s="330"/>
      <c r="AD60" s="330"/>
    </row>
    <row r="61" spans="1:30"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row>
    <row r="62" spans="1:30" ht="15.75" customHeight="1" x14ac:dyDescent="0.3">
      <c r="A62" s="330"/>
      <c r="B62" s="582" t="s">
        <v>172</v>
      </c>
      <c r="C62" s="546"/>
      <c r="D62" s="585"/>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7"/>
      <c r="AC62" s="330"/>
      <c r="AD62" s="330"/>
    </row>
    <row r="63" spans="1:30"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row>
    <row r="64" spans="1:30" ht="15.75" customHeight="1" x14ac:dyDescent="0.3">
      <c r="A64" s="330"/>
      <c r="B64" s="582" t="s">
        <v>173</v>
      </c>
      <c r="C64" s="546"/>
      <c r="D64" s="58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7"/>
      <c r="AC64" s="330"/>
      <c r="AD64" s="330"/>
    </row>
    <row r="65" spans="1:30"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row>
    <row r="66" spans="1:30" ht="15.75" customHeight="1" x14ac:dyDescent="0.3">
      <c r="A66" s="330"/>
      <c r="B66" s="582" t="s">
        <v>174</v>
      </c>
      <c r="C66" s="546"/>
      <c r="D66" s="58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7"/>
      <c r="AC66" s="330"/>
      <c r="AD66" s="330"/>
    </row>
    <row r="67" spans="1:30"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row>
    <row r="68" spans="1:30" ht="15.75" customHeight="1" x14ac:dyDescent="0.3">
      <c r="A68" s="330"/>
      <c r="B68" s="582" t="s">
        <v>175</v>
      </c>
      <c r="C68" s="546"/>
      <c r="D68" s="58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c r="AC68" s="330"/>
      <c r="AD68" s="330"/>
    </row>
    <row r="69" spans="1:30"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row>
    <row r="70" spans="1:30" ht="15.75" customHeight="1" x14ac:dyDescent="0.3">
      <c r="A70" s="330"/>
      <c r="B70" s="582" t="s">
        <v>176</v>
      </c>
      <c r="C70" s="546"/>
      <c r="D70" s="586"/>
      <c r="E70" s="576"/>
      <c r="F70" s="576"/>
      <c r="G70" s="576"/>
      <c r="H70" s="576"/>
      <c r="I70" s="576"/>
      <c r="J70" s="576"/>
      <c r="K70" s="576"/>
      <c r="L70" s="576"/>
      <c r="M70" s="576"/>
      <c r="N70" s="576"/>
      <c r="O70" s="576"/>
      <c r="P70" s="576"/>
      <c r="Q70" s="576"/>
      <c r="R70" s="576"/>
      <c r="S70" s="576"/>
      <c r="T70" s="576"/>
      <c r="U70" s="576"/>
      <c r="V70" s="576"/>
      <c r="W70" s="576"/>
      <c r="X70" s="576"/>
      <c r="Y70" s="576"/>
      <c r="Z70" s="576"/>
      <c r="AA70" s="576"/>
      <c r="AB70" s="577"/>
      <c r="AC70" s="330"/>
      <c r="AD70" s="330"/>
    </row>
    <row r="71" spans="1:30"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row>
    <row r="72" spans="1:30" ht="15.75" customHeight="1" x14ac:dyDescent="0.3">
      <c r="A72" s="330"/>
      <c r="B72" s="582" t="s">
        <v>177</v>
      </c>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46"/>
      <c r="AC72" s="330"/>
      <c r="AD72" s="330"/>
    </row>
    <row r="73" spans="1:30" ht="15.75" customHeight="1" x14ac:dyDescent="0.3">
      <c r="A73" s="330"/>
      <c r="B73" s="556" t="s">
        <v>122</v>
      </c>
      <c r="C73" s="546"/>
      <c r="D73" s="52" t="s">
        <v>178</v>
      </c>
      <c r="E73" s="556" t="s">
        <v>179</v>
      </c>
      <c r="F73" s="546"/>
      <c r="G73" s="556" t="s">
        <v>177</v>
      </c>
      <c r="H73" s="558"/>
      <c r="I73" s="558"/>
      <c r="J73" s="558"/>
      <c r="K73" s="558"/>
      <c r="L73" s="558"/>
      <c r="M73" s="558"/>
      <c r="N73" s="558"/>
      <c r="O73" s="546"/>
      <c r="P73" s="556" t="s">
        <v>180</v>
      </c>
      <c r="Q73" s="558"/>
      <c r="R73" s="558"/>
      <c r="S73" s="558"/>
      <c r="T73" s="558"/>
      <c r="U73" s="558"/>
      <c r="V73" s="558"/>
      <c r="W73" s="558"/>
      <c r="X73" s="558"/>
      <c r="Y73" s="558"/>
      <c r="Z73" s="558"/>
      <c r="AA73" s="558"/>
      <c r="AB73" s="546"/>
      <c r="AC73" s="330"/>
      <c r="AD73" s="330"/>
    </row>
    <row r="74" spans="1:30" ht="15.75" customHeight="1" x14ac:dyDescent="0.3">
      <c r="A74" s="330"/>
      <c r="B74" s="556"/>
      <c r="C74" s="546"/>
      <c r="D74" s="37"/>
      <c r="E74" s="556"/>
      <c r="F74" s="546"/>
      <c r="G74" s="581"/>
      <c r="H74" s="558"/>
      <c r="I74" s="558"/>
      <c r="J74" s="558"/>
      <c r="K74" s="558"/>
      <c r="L74" s="558"/>
      <c r="M74" s="558"/>
      <c r="N74" s="558"/>
      <c r="O74" s="546"/>
      <c r="P74" s="581"/>
      <c r="Q74" s="558"/>
      <c r="R74" s="558"/>
      <c r="S74" s="558"/>
      <c r="T74" s="558"/>
      <c r="U74" s="558"/>
      <c r="V74" s="558"/>
      <c r="W74" s="558"/>
      <c r="X74" s="558"/>
      <c r="Y74" s="558"/>
      <c r="Z74" s="558"/>
      <c r="AA74" s="558"/>
      <c r="AB74" s="546"/>
      <c r="AC74" s="330"/>
      <c r="AD74" s="330"/>
    </row>
    <row r="75" spans="1:30" ht="15.75" customHeight="1" x14ac:dyDescent="0.3">
      <c r="A75" s="330"/>
      <c r="B75" s="556"/>
      <c r="C75" s="546"/>
      <c r="D75" s="37"/>
      <c r="E75" s="556"/>
      <c r="F75" s="546"/>
      <c r="G75" s="581"/>
      <c r="H75" s="558"/>
      <c r="I75" s="558"/>
      <c r="J75" s="558"/>
      <c r="K75" s="558"/>
      <c r="L75" s="558"/>
      <c r="M75" s="558"/>
      <c r="N75" s="558"/>
      <c r="O75" s="546"/>
      <c r="P75" s="581"/>
      <c r="Q75" s="558"/>
      <c r="R75" s="558"/>
      <c r="S75" s="558"/>
      <c r="T75" s="558"/>
      <c r="U75" s="558"/>
      <c r="V75" s="558"/>
      <c r="W75" s="558"/>
      <c r="X75" s="558"/>
      <c r="Y75" s="558"/>
      <c r="Z75" s="558"/>
      <c r="AA75" s="558"/>
      <c r="AB75" s="546"/>
      <c r="AC75" s="330"/>
      <c r="AD75" s="330"/>
    </row>
    <row r="76" spans="1:30" ht="26.25" customHeight="1" x14ac:dyDescent="0.3">
      <c r="A76" s="330"/>
      <c r="B76" s="580" t="s">
        <v>181</v>
      </c>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46"/>
      <c r="AC76" s="330"/>
      <c r="AD76" s="363"/>
    </row>
    <row r="77" spans="1:30"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1:30"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1:30"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1:30"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row>
    <row r="81" spans="1:30"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row>
    <row r="82" spans="1:30"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row>
    <row r="83" spans="1:30"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450</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69" t="s">
        <v>125</v>
      </c>
      <c r="D12" s="570"/>
      <c r="E12" s="567" t="s">
        <v>451</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127</v>
      </c>
      <c r="D14" s="554"/>
      <c r="E14" s="341"/>
      <c r="F14" s="553"/>
      <c r="G14" s="554"/>
      <c r="H14" s="554"/>
      <c r="I14" s="554"/>
      <c r="J14" s="554"/>
      <c r="K14" s="554"/>
      <c r="L14" s="554"/>
      <c r="M14" s="554"/>
      <c r="N14" s="554"/>
      <c r="O14" s="554"/>
      <c r="P14" s="554"/>
      <c r="Q14" s="554"/>
      <c r="R14" s="554"/>
      <c r="S14" s="554"/>
      <c r="T14" s="554"/>
      <c r="U14" s="554"/>
      <c r="V14" s="554"/>
      <c r="W14" s="554"/>
      <c r="X14" s="554"/>
      <c r="Y14" s="554"/>
      <c r="Z14" s="554"/>
      <c r="AA14" s="554"/>
      <c r="AB14" s="566"/>
      <c r="AC14" s="330"/>
      <c r="AD14" s="330"/>
    </row>
    <row r="15" spans="1:30" ht="29.25" customHeight="1" x14ac:dyDescent="0.3">
      <c r="A15" s="330"/>
      <c r="B15" s="31"/>
      <c r="C15" s="556" t="s">
        <v>452</v>
      </c>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46"/>
      <c r="AB15" s="342"/>
      <c r="AC15" s="330"/>
      <c r="AD15" s="330"/>
    </row>
    <row r="16" spans="1:30"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row>
    <row r="17" spans="1:30"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row>
    <row r="18" spans="1:30" ht="15" customHeight="1" x14ac:dyDescent="0.3">
      <c r="A18" s="330"/>
      <c r="B18" s="31"/>
      <c r="C18" s="571"/>
      <c r="D18" s="572"/>
      <c r="E18" s="572"/>
      <c r="F18" s="572"/>
      <c r="G18" s="572"/>
      <c r="H18" s="572"/>
      <c r="I18" s="572"/>
      <c r="J18" s="572"/>
      <c r="K18" s="572"/>
      <c r="L18" s="572"/>
      <c r="M18" s="572"/>
      <c r="N18" s="572"/>
      <c r="O18" s="572"/>
      <c r="P18" s="573"/>
      <c r="Q18" s="330"/>
      <c r="R18" s="557"/>
      <c r="S18" s="558"/>
      <c r="T18" s="558"/>
      <c r="U18" s="558"/>
      <c r="V18" s="558"/>
      <c r="W18" s="558"/>
      <c r="X18" s="558"/>
      <c r="Y18" s="558"/>
      <c r="Z18" s="558"/>
      <c r="AA18" s="546"/>
      <c r="AB18" s="338"/>
      <c r="AC18" s="330"/>
      <c r="AD18" s="330"/>
    </row>
    <row r="19" spans="1:30" ht="15" customHeight="1" x14ac:dyDescent="0.3">
      <c r="A19" s="330"/>
      <c r="B19" s="31"/>
      <c r="C19" s="574"/>
      <c r="D19" s="528"/>
      <c r="E19" s="528"/>
      <c r="F19" s="528"/>
      <c r="G19" s="528"/>
      <c r="H19" s="528"/>
      <c r="I19" s="528"/>
      <c r="J19" s="528"/>
      <c r="K19" s="528"/>
      <c r="L19" s="528"/>
      <c r="M19" s="528"/>
      <c r="N19" s="528"/>
      <c r="O19" s="528"/>
      <c r="P19" s="566"/>
      <c r="Q19" s="330"/>
      <c r="R19" s="330"/>
      <c r="S19" s="330"/>
      <c r="T19" s="330"/>
      <c r="U19" s="330"/>
      <c r="V19" s="330"/>
      <c r="W19" s="330"/>
      <c r="X19" s="330"/>
      <c r="Y19" s="330"/>
      <c r="Z19" s="330"/>
      <c r="AA19" s="330"/>
      <c r="AB19" s="338"/>
      <c r="AC19" s="330"/>
      <c r="AD19" s="330"/>
    </row>
    <row r="20" spans="1:30" ht="15" customHeight="1" x14ac:dyDescent="0.3">
      <c r="A20" s="330"/>
      <c r="B20" s="31"/>
      <c r="C20" s="574"/>
      <c r="D20" s="528"/>
      <c r="E20" s="528"/>
      <c r="F20" s="528"/>
      <c r="G20" s="528"/>
      <c r="H20" s="528"/>
      <c r="I20" s="528"/>
      <c r="J20" s="528"/>
      <c r="K20" s="528"/>
      <c r="L20" s="528"/>
      <c r="M20" s="528"/>
      <c r="N20" s="528"/>
      <c r="O20" s="528"/>
      <c r="P20" s="566"/>
      <c r="Q20" s="340"/>
      <c r="R20" s="343" t="s">
        <v>130</v>
      </c>
      <c r="S20" s="343"/>
      <c r="T20" s="343"/>
      <c r="U20" s="343"/>
      <c r="V20" s="343"/>
      <c r="W20" s="340"/>
      <c r="X20" s="340"/>
      <c r="Y20" s="340"/>
      <c r="Z20" s="330"/>
      <c r="AA20" s="340"/>
      <c r="AB20" s="338"/>
      <c r="AC20" s="330"/>
      <c r="AD20" s="330"/>
    </row>
    <row r="21" spans="1:30" ht="15" customHeight="1" x14ac:dyDescent="0.3">
      <c r="A21" s="330"/>
      <c r="B21" s="31"/>
      <c r="C21" s="574"/>
      <c r="D21" s="528"/>
      <c r="E21" s="528"/>
      <c r="F21" s="528"/>
      <c r="G21" s="528"/>
      <c r="H21" s="528"/>
      <c r="I21" s="528"/>
      <c r="J21" s="528"/>
      <c r="K21" s="528"/>
      <c r="L21" s="528"/>
      <c r="M21" s="528"/>
      <c r="N21" s="528"/>
      <c r="O21" s="528"/>
      <c r="P21" s="566"/>
      <c r="Q21" s="330"/>
      <c r="R21" s="37"/>
      <c r="S21" s="330" t="s">
        <v>15</v>
      </c>
      <c r="T21" s="330"/>
      <c r="U21" s="37"/>
      <c r="V21" s="330" t="s">
        <v>27</v>
      </c>
      <c r="W21" s="330"/>
      <c r="X21" s="37"/>
      <c r="Y21" s="345" t="s">
        <v>46</v>
      </c>
      <c r="Z21" s="330"/>
      <c r="AA21" s="330"/>
      <c r="AB21" s="338"/>
      <c r="AC21" s="330"/>
      <c r="AD21" s="330"/>
    </row>
    <row r="22" spans="1:30" ht="15" customHeight="1" x14ac:dyDescent="0.3">
      <c r="A22" s="330"/>
      <c r="B22" s="31"/>
      <c r="C22" s="574"/>
      <c r="D22" s="528"/>
      <c r="E22" s="528"/>
      <c r="F22" s="528"/>
      <c r="G22" s="528"/>
      <c r="H22" s="528"/>
      <c r="I22" s="528"/>
      <c r="J22" s="528"/>
      <c r="K22" s="528"/>
      <c r="L22" s="528"/>
      <c r="M22" s="528"/>
      <c r="N22" s="528"/>
      <c r="O22" s="528"/>
      <c r="P22" s="566"/>
      <c r="Q22" s="330"/>
      <c r="R22" s="330"/>
      <c r="S22" s="330"/>
      <c r="T22" s="330"/>
      <c r="U22" s="330"/>
      <c r="V22" s="330"/>
      <c r="W22" s="330"/>
      <c r="X22" s="330"/>
      <c r="Y22" s="330"/>
      <c r="Z22" s="330"/>
      <c r="AA22" s="330"/>
      <c r="AB22" s="338"/>
      <c r="AC22" s="330"/>
      <c r="AD22" s="330"/>
    </row>
    <row r="23" spans="1:30" ht="15" customHeight="1" x14ac:dyDescent="0.3">
      <c r="A23" s="330"/>
      <c r="B23" s="31"/>
      <c r="C23" s="575"/>
      <c r="D23" s="576"/>
      <c r="E23" s="576"/>
      <c r="F23" s="576"/>
      <c r="G23" s="576"/>
      <c r="H23" s="576"/>
      <c r="I23" s="576"/>
      <c r="J23" s="576"/>
      <c r="K23" s="576"/>
      <c r="L23" s="576"/>
      <c r="M23" s="576"/>
      <c r="N23" s="576"/>
      <c r="O23" s="576"/>
      <c r="P23" s="577"/>
      <c r="Q23" s="330"/>
      <c r="R23" s="343" t="s">
        <v>131</v>
      </c>
      <c r="S23" s="330"/>
      <c r="T23" s="330"/>
      <c r="U23" s="330"/>
      <c r="V23" s="330"/>
      <c r="W23" s="564" t="s">
        <v>21</v>
      </c>
      <c r="X23" s="558"/>
      <c r="Y23" s="558"/>
      <c r="Z23" s="558"/>
      <c r="AA23" s="546"/>
      <c r="AB23" s="338"/>
      <c r="AC23" s="330"/>
      <c r="AD23" s="330"/>
    </row>
    <row r="24" spans="1:30"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row>
    <row r="25" spans="1:30"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row>
    <row r="26" spans="1:30" ht="39.75" customHeight="1" x14ac:dyDescent="0.3">
      <c r="A26" s="330"/>
      <c r="B26" s="31"/>
      <c r="C26" s="992" t="s">
        <v>453</v>
      </c>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46"/>
      <c r="AB26" s="338"/>
      <c r="AC26" s="330"/>
      <c r="AD26" s="330"/>
    </row>
    <row r="27" spans="1:30"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row>
    <row r="28" spans="1:30"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row>
    <row r="29" spans="1:30" ht="29.25" customHeight="1" x14ac:dyDescent="0.3">
      <c r="A29" s="330"/>
      <c r="B29" s="31"/>
      <c r="C29" s="564" t="s">
        <v>454</v>
      </c>
      <c r="D29" s="558"/>
      <c r="E29" s="558"/>
      <c r="F29" s="558"/>
      <c r="G29" s="558"/>
      <c r="H29" s="558"/>
      <c r="I29" s="558"/>
      <c r="J29" s="558"/>
      <c r="K29" s="546"/>
      <c r="L29" s="340"/>
      <c r="M29" s="564"/>
      <c r="N29" s="558"/>
      <c r="O29" s="558"/>
      <c r="P29" s="558"/>
      <c r="Q29" s="558"/>
      <c r="R29" s="558"/>
      <c r="S29" s="558"/>
      <c r="T29" s="558"/>
      <c r="U29" s="558"/>
      <c r="V29" s="558"/>
      <c r="W29" s="558"/>
      <c r="X29" s="558"/>
      <c r="Y29" s="558"/>
      <c r="Z29" s="558"/>
      <c r="AA29" s="546"/>
      <c r="AB29" s="346"/>
      <c r="AC29" s="330"/>
      <c r="AD29" s="330"/>
    </row>
    <row r="30" spans="1:30"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row>
    <row r="31" spans="1:30"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row>
    <row r="32" spans="1:30" ht="90" customHeight="1" x14ac:dyDescent="0.3">
      <c r="A32" s="330"/>
      <c r="B32" s="31"/>
      <c r="C32" s="563" t="s">
        <v>455</v>
      </c>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46"/>
      <c r="AB32" s="338"/>
      <c r="AC32" s="330"/>
      <c r="AD32" s="330"/>
    </row>
    <row r="33" spans="1:30"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row>
    <row r="34" spans="1:30" ht="15.75" customHeight="1" x14ac:dyDescent="0.3">
      <c r="A34" s="330"/>
      <c r="B34" s="31"/>
      <c r="C34" s="562" t="s">
        <v>139</v>
      </c>
      <c r="D34" s="554"/>
      <c r="E34" s="343"/>
      <c r="F34" s="556" t="s">
        <v>22</v>
      </c>
      <c r="G34" s="546"/>
      <c r="H34" s="343"/>
      <c r="I34" s="330"/>
      <c r="J34" s="350" t="s">
        <v>140</v>
      </c>
      <c r="K34" s="556">
        <v>1.2</v>
      </c>
      <c r="L34" s="558"/>
      <c r="M34" s="558"/>
      <c r="N34" s="546"/>
      <c r="O34" s="343"/>
      <c r="P34" s="343"/>
      <c r="Q34" s="334" t="s">
        <v>141</v>
      </c>
      <c r="R34" s="330"/>
      <c r="S34" s="343"/>
      <c r="T34" s="343"/>
      <c r="U34" s="343"/>
      <c r="V34" s="343"/>
      <c r="W34" s="556" t="s">
        <v>20</v>
      </c>
      <c r="X34" s="558"/>
      <c r="Y34" s="558"/>
      <c r="Z34" s="558"/>
      <c r="AA34" s="546"/>
      <c r="AB34" s="342"/>
      <c r="AC34" s="330"/>
      <c r="AD34" s="330"/>
    </row>
    <row r="35" spans="1:30"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row>
    <row r="36" spans="1:30" ht="32.25" customHeight="1" x14ac:dyDescent="0.3">
      <c r="A36" s="330"/>
      <c r="B36" s="31"/>
      <c r="C36" s="330"/>
      <c r="D36" s="350" t="s">
        <v>142</v>
      </c>
      <c r="E36" s="343"/>
      <c r="F36" s="563" t="s">
        <v>456</v>
      </c>
      <c r="G36" s="558"/>
      <c r="H36" s="558"/>
      <c r="I36" s="558"/>
      <c r="J36" s="558"/>
      <c r="K36" s="558"/>
      <c r="L36" s="558"/>
      <c r="M36" s="546"/>
      <c r="N36" s="330"/>
      <c r="O36" s="350" t="s">
        <v>144</v>
      </c>
      <c r="P36" s="564">
        <v>0</v>
      </c>
      <c r="Q36" s="558"/>
      <c r="R36" s="558"/>
      <c r="S36" s="558"/>
      <c r="T36" s="558"/>
      <c r="U36" s="558"/>
      <c r="V36" s="558"/>
      <c r="W36" s="558"/>
      <c r="X36" s="558"/>
      <c r="Y36" s="558"/>
      <c r="Z36" s="558"/>
      <c r="AA36" s="546"/>
      <c r="AB36" s="338"/>
      <c r="AC36" s="330"/>
      <c r="AD36" s="330"/>
    </row>
    <row r="37" spans="1:30"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row>
    <row r="38" spans="1:30" ht="15.75" customHeight="1" x14ac:dyDescent="0.3">
      <c r="A38" s="330"/>
      <c r="B38" s="31"/>
      <c r="C38" s="330"/>
      <c r="D38" s="350" t="s">
        <v>145</v>
      </c>
      <c r="E38" s="330"/>
      <c r="F38" s="557" t="s">
        <v>146</v>
      </c>
      <c r="G38" s="546"/>
      <c r="H38" s="330"/>
      <c r="I38" s="330"/>
      <c r="J38" s="343" t="s">
        <v>147</v>
      </c>
      <c r="K38" s="330"/>
      <c r="L38" s="557" t="s">
        <v>148</v>
      </c>
      <c r="M38" s="558"/>
      <c r="N38" s="546"/>
      <c r="O38" s="343"/>
      <c r="P38" s="343"/>
      <c r="Q38" s="330"/>
      <c r="R38" s="343" t="s">
        <v>149</v>
      </c>
      <c r="S38" s="343"/>
      <c r="T38" s="343"/>
      <c r="U38" s="343"/>
      <c r="V38" s="343"/>
      <c r="W38" s="565"/>
      <c r="X38" s="558"/>
      <c r="Y38" s="558"/>
      <c r="Z38" s="558"/>
      <c r="AA38" s="546"/>
      <c r="AB38" s="342"/>
      <c r="AC38" s="330"/>
      <c r="AD38" s="330"/>
    </row>
    <row r="39" spans="1:30"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row>
    <row r="40" spans="1:30" ht="15.75" customHeight="1" x14ac:dyDescent="0.3">
      <c r="A40" s="330"/>
      <c r="B40" s="31"/>
      <c r="C40" s="351" t="s">
        <v>150</v>
      </c>
      <c r="D40" s="559">
        <v>2024</v>
      </c>
      <c r="E40" s="560"/>
      <c r="F40" s="561"/>
      <c r="G40" s="35"/>
      <c r="H40" s="334"/>
      <c r="I40" s="334"/>
      <c r="J40" s="334"/>
      <c r="K40" s="334"/>
      <c r="L40" s="334"/>
      <c r="M40" s="334"/>
      <c r="N40" s="334"/>
      <c r="O40" s="334"/>
      <c r="P40" s="334"/>
      <c r="Q40" s="553"/>
      <c r="R40" s="554"/>
      <c r="S40" s="554"/>
      <c r="T40" s="554"/>
      <c r="U40" s="554"/>
      <c r="V40" s="334"/>
      <c r="W40" s="334"/>
      <c r="X40" s="555"/>
      <c r="Y40" s="554"/>
      <c r="Z40" s="554"/>
      <c r="AA40" s="554"/>
      <c r="AB40" s="342"/>
      <c r="AC40" s="330"/>
      <c r="AD40" s="330"/>
    </row>
    <row r="41" spans="1:30"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row>
    <row r="42" spans="1:30" ht="15.75" customHeight="1" x14ac:dyDescent="0.3">
      <c r="A42" s="330"/>
      <c r="B42" s="31"/>
      <c r="C42" s="343" t="s">
        <v>140</v>
      </c>
      <c r="D42" s="564">
        <v>1</v>
      </c>
      <c r="E42" s="558"/>
      <c r="F42" s="546"/>
      <c r="G42" s="330"/>
      <c r="H42" s="334"/>
      <c r="I42" s="334"/>
      <c r="J42" s="334"/>
      <c r="K42" s="334"/>
      <c r="L42" s="334"/>
      <c r="M42" s="334"/>
      <c r="N42" s="334"/>
      <c r="O42" s="334"/>
      <c r="P42" s="334"/>
      <c r="Q42" s="553"/>
      <c r="R42" s="554"/>
      <c r="S42" s="554"/>
      <c r="T42" s="554"/>
      <c r="U42" s="554"/>
      <c r="V42" s="334"/>
      <c r="W42" s="334"/>
      <c r="X42" s="555"/>
      <c r="Y42" s="554"/>
      <c r="Z42" s="554"/>
      <c r="AA42" s="554"/>
      <c r="AB42" s="335"/>
      <c r="AC42" s="330"/>
      <c r="AD42" s="330"/>
    </row>
    <row r="43" spans="1:30"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row>
    <row r="44" spans="1:30" ht="15.75" customHeight="1" x14ac:dyDescent="0.3">
      <c r="A44" s="330"/>
      <c r="B44" s="31"/>
      <c r="C44" s="343"/>
      <c r="D44" s="556" t="s">
        <v>151</v>
      </c>
      <c r="E44" s="558"/>
      <c r="F44" s="558"/>
      <c r="G44" s="558"/>
      <c r="H44" s="558"/>
      <c r="I44" s="558"/>
      <c r="J44" s="558"/>
      <c r="K44" s="558"/>
      <c r="L44" s="558"/>
      <c r="M44" s="558"/>
      <c r="N44" s="558"/>
      <c r="O44" s="558"/>
      <c r="P44" s="558"/>
      <c r="Q44" s="558"/>
      <c r="R44" s="558"/>
      <c r="S44" s="558"/>
      <c r="T44" s="558"/>
      <c r="U44" s="558"/>
      <c r="V44" s="558"/>
      <c r="W44" s="558"/>
      <c r="X44" s="558"/>
      <c r="Y44" s="546"/>
      <c r="Z44" s="344"/>
      <c r="AA44" s="344"/>
      <c r="AB44" s="352"/>
      <c r="AC44" s="330"/>
      <c r="AD44" s="330"/>
    </row>
    <row r="45" spans="1:30" ht="15.75" customHeight="1" x14ac:dyDescent="0.3">
      <c r="A45" s="330"/>
      <c r="B45" s="31"/>
      <c r="C45" s="330"/>
      <c r="D45" s="595" t="s">
        <v>152</v>
      </c>
      <c r="E45" s="558"/>
      <c r="F45" s="558"/>
      <c r="G45" s="558"/>
      <c r="H45" s="546"/>
      <c r="I45" s="591" t="s">
        <v>153</v>
      </c>
      <c r="J45" s="558"/>
      <c r="K45" s="558"/>
      <c r="L45" s="558"/>
      <c r="M45" s="558"/>
      <c r="N45" s="558"/>
      <c r="O45" s="558"/>
      <c r="P45" s="546"/>
      <c r="Q45" s="592" t="s">
        <v>154</v>
      </c>
      <c r="R45" s="558"/>
      <c r="S45" s="558"/>
      <c r="T45" s="558"/>
      <c r="U45" s="558"/>
      <c r="V45" s="558"/>
      <c r="W45" s="558"/>
      <c r="X45" s="558"/>
      <c r="Y45" s="546"/>
      <c r="Z45" s="344"/>
      <c r="AA45" s="344"/>
      <c r="AB45" s="352"/>
      <c r="AC45" s="330"/>
      <c r="AD45" s="330"/>
    </row>
    <row r="46" spans="1:30" ht="15.75" customHeight="1" x14ac:dyDescent="0.3">
      <c r="A46" s="353"/>
      <c r="B46" s="39"/>
      <c r="C46" s="40"/>
      <c r="D46" s="596" t="s">
        <v>155</v>
      </c>
      <c r="E46" s="558"/>
      <c r="F46" s="558"/>
      <c r="G46" s="558"/>
      <c r="H46" s="546"/>
      <c r="I46" s="593" t="s">
        <v>156</v>
      </c>
      <c r="J46" s="558"/>
      <c r="K46" s="558"/>
      <c r="L46" s="558"/>
      <c r="M46" s="558"/>
      <c r="N46" s="558"/>
      <c r="O46" s="558"/>
      <c r="P46" s="546"/>
      <c r="Q46" s="594" t="s">
        <v>157</v>
      </c>
      <c r="R46" s="558"/>
      <c r="S46" s="558"/>
      <c r="T46" s="558"/>
      <c r="U46" s="558"/>
      <c r="V46" s="558"/>
      <c r="W46" s="558"/>
      <c r="X46" s="558"/>
      <c r="Y46" s="546"/>
      <c r="Z46" s="353"/>
      <c r="AA46" s="353"/>
      <c r="AB46" s="354"/>
      <c r="AC46" s="353"/>
      <c r="AD46" s="353"/>
    </row>
    <row r="47" spans="1:30"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row>
    <row r="48" spans="1:30" ht="15.75" customHeight="1" x14ac:dyDescent="0.3">
      <c r="A48" s="357"/>
      <c r="B48" s="41"/>
      <c r="C48" s="584" t="s">
        <v>158</v>
      </c>
      <c r="D48" s="558"/>
      <c r="E48" s="558"/>
      <c r="F48" s="546"/>
      <c r="G48" s="589" t="s">
        <v>159</v>
      </c>
      <c r="H48" s="590" t="s">
        <v>160</v>
      </c>
      <c r="I48" s="572"/>
      <c r="J48" s="572"/>
      <c r="K48" s="572"/>
      <c r="L48" s="572"/>
      <c r="M48" s="572"/>
      <c r="N48" s="572"/>
      <c r="O48" s="572"/>
      <c r="P48" s="572"/>
      <c r="Q48" s="572"/>
      <c r="R48" s="572"/>
      <c r="S48" s="572"/>
      <c r="T48" s="572"/>
      <c r="U48" s="572"/>
      <c r="V48" s="572"/>
      <c r="W48" s="572"/>
      <c r="X48" s="572"/>
      <c r="Y48" s="572"/>
      <c r="Z48" s="572"/>
      <c r="AA48" s="573"/>
      <c r="AB48" s="352"/>
      <c r="AC48" s="357"/>
      <c r="AD48" s="357"/>
    </row>
    <row r="49" spans="1:30" ht="15.75" customHeight="1" x14ac:dyDescent="0.3">
      <c r="A49" s="357"/>
      <c r="B49" s="41"/>
      <c r="C49" s="42" t="s">
        <v>161</v>
      </c>
      <c r="D49" s="43">
        <v>1.2</v>
      </c>
      <c r="E49" s="584" t="s">
        <v>162</v>
      </c>
      <c r="F49" s="546"/>
      <c r="G49" s="530"/>
      <c r="H49" s="575"/>
      <c r="I49" s="576"/>
      <c r="J49" s="576"/>
      <c r="K49" s="576"/>
      <c r="L49" s="576"/>
      <c r="M49" s="576"/>
      <c r="N49" s="576"/>
      <c r="O49" s="576"/>
      <c r="P49" s="576"/>
      <c r="Q49" s="576"/>
      <c r="R49" s="576"/>
      <c r="S49" s="576"/>
      <c r="T49" s="576"/>
      <c r="U49" s="576"/>
      <c r="V49" s="576"/>
      <c r="W49" s="576"/>
      <c r="X49" s="576"/>
      <c r="Y49" s="576"/>
      <c r="Z49" s="576"/>
      <c r="AA49" s="577"/>
      <c r="AB49" s="352"/>
      <c r="AC49" s="357"/>
      <c r="AD49" s="357"/>
    </row>
    <row r="50" spans="1:30" ht="15.75" customHeight="1" x14ac:dyDescent="0.3">
      <c r="A50" s="357"/>
      <c r="B50" s="41"/>
      <c r="C50" s="44">
        <v>2024</v>
      </c>
      <c r="D50" s="45">
        <v>45474</v>
      </c>
      <c r="E50" s="583">
        <v>45656</v>
      </c>
      <c r="F50" s="546"/>
      <c r="G50" s="46">
        <v>1.2</v>
      </c>
      <c r="H50" s="588" t="s">
        <v>457</v>
      </c>
      <c r="I50" s="558"/>
      <c r="J50" s="558"/>
      <c r="K50" s="558"/>
      <c r="L50" s="558"/>
      <c r="M50" s="558"/>
      <c r="N50" s="558"/>
      <c r="O50" s="558"/>
      <c r="P50" s="558"/>
      <c r="Q50" s="558"/>
      <c r="R50" s="558"/>
      <c r="S50" s="558"/>
      <c r="T50" s="558"/>
      <c r="U50" s="558"/>
      <c r="V50" s="558"/>
      <c r="W50" s="558"/>
      <c r="X50" s="558"/>
      <c r="Y50" s="558"/>
      <c r="Z50" s="558"/>
      <c r="AA50" s="546"/>
      <c r="AB50" s="352"/>
      <c r="AC50" s="357"/>
      <c r="AD50" s="357"/>
    </row>
    <row r="51" spans="1:30" ht="15.75" customHeight="1" x14ac:dyDescent="0.3">
      <c r="A51" s="357"/>
      <c r="B51" s="41"/>
      <c r="C51" s="44">
        <v>2025</v>
      </c>
      <c r="D51" s="45">
        <v>45658</v>
      </c>
      <c r="E51" s="583">
        <v>46021</v>
      </c>
      <c r="F51" s="546"/>
      <c r="G51" s="46">
        <v>1.7</v>
      </c>
      <c r="H51" s="588" t="s">
        <v>457</v>
      </c>
      <c r="I51" s="558"/>
      <c r="J51" s="558"/>
      <c r="K51" s="558"/>
      <c r="L51" s="558"/>
      <c r="M51" s="558"/>
      <c r="N51" s="558"/>
      <c r="O51" s="558"/>
      <c r="P51" s="558"/>
      <c r="Q51" s="558"/>
      <c r="R51" s="558"/>
      <c r="S51" s="558"/>
      <c r="T51" s="558"/>
      <c r="U51" s="558"/>
      <c r="V51" s="558"/>
      <c r="W51" s="558"/>
      <c r="X51" s="558"/>
      <c r="Y51" s="558"/>
      <c r="Z51" s="558"/>
      <c r="AA51" s="546"/>
      <c r="AB51" s="352"/>
      <c r="AC51" s="357"/>
      <c r="AD51" s="357"/>
    </row>
    <row r="52" spans="1:30" ht="15.75" customHeight="1" x14ac:dyDescent="0.3">
      <c r="A52" s="357"/>
      <c r="B52" s="41"/>
      <c r="C52" s="44">
        <v>2026</v>
      </c>
      <c r="D52" s="45">
        <v>46023</v>
      </c>
      <c r="E52" s="583">
        <v>46386</v>
      </c>
      <c r="F52" s="546"/>
      <c r="G52" s="46">
        <v>1.1000000000000001</v>
      </c>
      <c r="H52" s="588" t="s">
        <v>457</v>
      </c>
      <c r="I52" s="558"/>
      <c r="J52" s="558"/>
      <c r="K52" s="558"/>
      <c r="L52" s="558"/>
      <c r="M52" s="558"/>
      <c r="N52" s="558"/>
      <c r="O52" s="558"/>
      <c r="P52" s="558"/>
      <c r="Q52" s="558"/>
      <c r="R52" s="558"/>
      <c r="S52" s="558"/>
      <c r="T52" s="558"/>
      <c r="U52" s="558"/>
      <c r="V52" s="558"/>
      <c r="W52" s="558"/>
      <c r="X52" s="558"/>
      <c r="Y52" s="558"/>
      <c r="Z52" s="558"/>
      <c r="AA52" s="546"/>
      <c r="AB52" s="352"/>
      <c r="AC52" s="357"/>
      <c r="AD52" s="357"/>
    </row>
    <row r="53" spans="1:30" ht="15.75" customHeight="1" x14ac:dyDescent="0.3">
      <c r="A53" s="357"/>
      <c r="B53" s="41"/>
      <c r="C53" s="44">
        <v>2027</v>
      </c>
      <c r="D53" s="45">
        <v>46388</v>
      </c>
      <c r="E53" s="583">
        <v>46751</v>
      </c>
      <c r="F53" s="546"/>
      <c r="G53" s="46">
        <v>1</v>
      </c>
      <c r="H53" s="588" t="s">
        <v>457</v>
      </c>
      <c r="I53" s="558"/>
      <c r="J53" s="558"/>
      <c r="K53" s="558"/>
      <c r="L53" s="558"/>
      <c r="M53" s="558"/>
      <c r="N53" s="558"/>
      <c r="O53" s="558"/>
      <c r="P53" s="558"/>
      <c r="Q53" s="558"/>
      <c r="R53" s="558"/>
      <c r="S53" s="558"/>
      <c r="T53" s="558"/>
      <c r="U53" s="558"/>
      <c r="V53" s="558"/>
      <c r="W53" s="558"/>
      <c r="X53" s="558"/>
      <c r="Y53" s="558"/>
      <c r="Z53" s="558"/>
      <c r="AA53" s="546"/>
      <c r="AB53" s="352"/>
      <c r="AC53" s="357"/>
      <c r="AD53" s="357"/>
    </row>
    <row r="54" spans="1:30" ht="15.75" customHeight="1" x14ac:dyDescent="0.3">
      <c r="A54" s="357"/>
      <c r="B54" s="41"/>
      <c r="C54" s="44"/>
      <c r="D54" s="44"/>
      <c r="E54" s="584"/>
      <c r="F54" s="546"/>
      <c r="G54" s="43"/>
      <c r="H54" s="584"/>
      <c r="I54" s="558"/>
      <c r="J54" s="558"/>
      <c r="K54" s="558"/>
      <c r="L54" s="558"/>
      <c r="M54" s="558"/>
      <c r="N54" s="558"/>
      <c r="O54" s="558"/>
      <c r="P54" s="558"/>
      <c r="Q54" s="558"/>
      <c r="R54" s="558"/>
      <c r="S54" s="558"/>
      <c r="T54" s="558"/>
      <c r="U54" s="558"/>
      <c r="V54" s="558"/>
      <c r="W54" s="558"/>
      <c r="X54" s="558"/>
      <c r="Y54" s="558"/>
      <c r="Z54" s="558"/>
      <c r="AA54" s="546"/>
      <c r="AB54" s="352"/>
      <c r="AC54" s="357"/>
      <c r="AD54" s="357"/>
    </row>
    <row r="55" spans="1:30"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row>
    <row r="56" spans="1:30" ht="15.75" customHeight="1" x14ac:dyDescent="0.3">
      <c r="A56" s="330"/>
      <c r="B56" s="31"/>
      <c r="C56" s="562" t="s">
        <v>163</v>
      </c>
      <c r="D56" s="554"/>
      <c r="E56" s="343"/>
      <c r="F56" s="334" t="s">
        <v>164</v>
      </c>
      <c r="G56" s="47"/>
      <c r="H56" s="345"/>
      <c r="I56" s="334" t="s">
        <v>165</v>
      </c>
      <c r="J56" s="330"/>
      <c r="K56" s="557"/>
      <c r="L56" s="546"/>
      <c r="M56" s="343"/>
      <c r="N56" s="330"/>
      <c r="O56" s="330"/>
      <c r="P56" s="330"/>
      <c r="Q56" s="330"/>
      <c r="R56" s="330"/>
      <c r="S56" s="330"/>
      <c r="T56" s="330"/>
      <c r="U56" s="330"/>
      <c r="V56" s="330"/>
      <c r="W56" s="330"/>
      <c r="X56" s="330"/>
      <c r="Y56" s="330"/>
      <c r="Z56" s="330"/>
      <c r="AA56" s="330"/>
      <c r="AB56" s="338"/>
      <c r="AC56" s="330"/>
      <c r="AD56" s="330"/>
    </row>
    <row r="57" spans="1:30"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row>
    <row r="58" spans="1:30" ht="15.75" customHeight="1" x14ac:dyDescent="0.3">
      <c r="A58" s="330"/>
      <c r="B58" s="582" t="s">
        <v>166</v>
      </c>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46"/>
      <c r="AC58" s="330"/>
      <c r="AD58" s="330"/>
    </row>
    <row r="59" spans="1:30"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row>
    <row r="60" spans="1:30" ht="29.25" customHeight="1" x14ac:dyDescent="0.3">
      <c r="A60" s="330"/>
      <c r="B60" s="584" t="s">
        <v>161</v>
      </c>
      <c r="C60" s="546"/>
      <c r="D60" s="43"/>
      <c r="E60" s="584" t="s">
        <v>167</v>
      </c>
      <c r="F60" s="546"/>
      <c r="G60" s="43"/>
      <c r="H60" s="556" t="s">
        <v>168</v>
      </c>
      <c r="I60" s="546"/>
      <c r="J60" s="584"/>
      <c r="K60" s="546"/>
      <c r="L60" s="587"/>
      <c r="M60" s="554"/>
      <c r="N60" s="43" t="s">
        <v>169</v>
      </c>
      <c r="O60" s="584"/>
      <c r="P60" s="558"/>
      <c r="Q60" s="546"/>
      <c r="R60" s="584" t="s">
        <v>170</v>
      </c>
      <c r="S60" s="558"/>
      <c r="T60" s="546"/>
      <c r="U60" s="584"/>
      <c r="V60" s="558"/>
      <c r="W60" s="546"/>
      <c r="X60" s="584" t="s">
        <v>171</v>
      </c>
      <c r="Y60" s="546"/>
      <c r="Z60" s="584"/>
      <c r="AA60" s="558"/>
      <c r="AB60" s="546"/>
      <c r="AC60" s="330"/>
      <c r="AD60" s="330"/>
    </row>
    <row r="61" spans="1:30"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row>
    <row r="62" spans="1:30" ht="15.75" customHeight="1" x14ac:dyDescent="0.3">
      <c r="A62" s="330"/>
      <c r="B62" s="582" t="s">
        <v>172</v>
      </c>
      <c r="C62" s="546"/>
      <c r="D62" s="585"/>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7"/>
      <c r="AC62" s="330"/>
      <c r="AD62" s="330"/>
    </row>
    <row r="63" spans="1:30"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row>
    <row r="64" spans="1:30" ht="15.75" customHeight="1" x14ac:dyDescent="0.3">
      <c r="A64" s="330"/>
      <c r="B64" s="582" t="s">
        <v>173</v>
      </c>
      <c r="C64" s="546"/>
      <c r="D64" s="58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7"/>
      <c r="AC64" s="330"/>
      <c r="AD64" s="330"/>
    </row>
    <row r="65" spans="1:30"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row>
    <row r="66" spans="1:30" ht="15.75" customHeight="1" x14ac:dyDescent="0.3">
      <c r="A66" s="330"/>
      <c r="B66" s="582" t="s">
        <v>174</v>
      </c>
      <c r="C66" s="546"/>
      <c r="D66" s="58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7"/>
      <c r="AC66" s="330"/>
      <c r="AD66" s="330"/>
    </row>
    <row r="67" spans="1:30"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row>
    <row r="68" spans="1:30" ht="15.75" customHeight="1" x14ac:dyDescent="0.3">
      <c r="A68" s="330"/>
      <c r="B68" s="582" t="s">
        <v>175</v>
      </c>
      <c r="C68" s="546"/>
      <c r="D68" s="58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c r="AC68" s="330"/>
      <c r="AD68" s="330"/>
    </row>
    <row r="69" spans="1:30"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row>
    <row r="70" spans="1:30" ht="15.75" customHeight="1" x14ac:dyDescent="0.3">
      <c r="A70" s="330"/>
      <c r="B70" s="582" t="s">
        <v>176</v>
      </c>
      <c r="C70" s="546"/>
      <c r="D70" s="586"/>
      <c r="E70" s="576"/>
      <c r="F70" s="576"/>
      <c r="G70" s="576"/>
      <c r="H70" s="576"/>
      <c r="I70" s="576"/>
      <c r="J70" s="576"/>
      <c r="K70" s="576"/>
      <c r="L70" s="576"/>
      <c r="M70" s="576"/>
      <c r="N70" s="576"/>
      <c r="O70" s="576"/>
      <c r="P70" s="576"/>
      <c r="Q70" s="576"/>
      <c r="R70" s="576"/>
      <c r="S70" s="576"/>
      <c r="T70" s="576"/>
      <c r="U70" s="576"/>
      <c r="V70" s="576"/>
      <c r="W70" s="576"/>
      <c r="X70" s="576"/>
      <c r="Y70" s="576"/>
      <c r="Z70" s="576"/>
      <c r="AA70" s="576"/>
      <c r="AB70" s="577"/>
      <c r="AC70" s="330"/>
      <c r="AD70" s="330"/>
    </row>
    <row r="71" spans="1:30"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row>
    <row r="72" spans="1:30" ht="15.75" customHeight="1" x14ac:dyDescent="0.3">
      <c r="A72" s="330"/>
      <c r="B72" s="582" t="s">
        <v>177</v>
      </c>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46"/>
      <c r="AC72" s="330"/>
      <c r="AD72" s="330"/>
    </row>
    <row r="73" spans="1:30" ht="15.75" customHeight="1" x14ac:dyDescent="0.3">
      <c r="A73" s="330"/>
      <c r="B73" s="556" t="s">
        <v>122</v>
      </c>
      <c r="C73" s="546"/>
      <c r="D73" s="52" t="s">
        <v>178</v>
      </c>
      <c r="E73" s="556" t="s">
        <v>179</v>
      </c>
      <c r="F73" s="546"/>
      <c r="G73" s="556" t="s">
        <v>177</v>
      </c>
      <c r="H73" s="558"/>
      <c r="I73" s="558"/>
      <c r="J73" s="558"/>
      <c r="K73" s="558"/>
      <c r="L73" s="558"/>
      <c r="M73" s="558"/>
      <c r="N73" s="558"/>
      <c r="O73" s="546"/>
      <c r="P73" s="556" t="s">
        <v>180</v>
      </c>
      <c r="Q73" s="558"/>
      <c r="R73" s="558"/>
      <c r="S73" s="558"/>
      <c r="T73" s="558"/>
      <c r="U73" s="558"/>
      <c r="V73" s="558"/>
      <c r="W73" s="558"/>
      <c r="X73" s="558"/>
      <c r="Y73" s="558"/>
      <c r="Z73" s="558"/>
      <c r="AA73" s="558"/>
      <c r="AB73" s="546"/>
      <c r="AC73" s="330"/>
      <c r="AD73" s="330"/>
    </row>
    <row r="74" spans="1:30" ht="15.75" customHeight="1" x14ac:dyDescent="0.3">
      <c r="A74" s="330"/>
      <c r="B74" s="556"/>
      <c r="C74" s="546"/>
      <c r="D74" s="37"/>
      <c r="E74" s="556"/>
      <c r="F74" s="546"/>
      <c r="G74" s="581"/>
      <c r="H74" s="558"/>
      <c r="I74" s="558"/>
      <c r="J74" s="558"/>
      <c r="K74" s="558"/>
      <c r="L74" s="558"/>
      <c r="M74" s="558"/>
      <c r="N74" s="558"/>
      <c r="O74" s="546"/>
      <c r="P74" s="581"/>
      <c r="Q74" s="558"/>
      <c r="R74" s="558"/>
      <c r="S74" s="558"/>
      <c r="T74" s="558"/>
      <c r="U74" s="558"/>
      <c r="V74" s="558"/>
      <c r="W74" s="558"/>
      <c r="X74" s="558"/>
      <c r="Y74" s="558"/>
      <c r="Z74" s="558"/>
      <c r="AA74" s="558"/>
      <c r="AB74" s="546"/>
      <c r="AC74" s="330"/>
      <c r="AD74" s="330"/>
    </row>
    <row r="75" spans="1:30" ht="15.75" customHeight="1" x14ac:dyDescent="0.3">
      <c r="A75" s="330"/>
      <c r="B75" s="556"/>
      <c r="C75" s="546"/>
      <c r="D75" s="37"/>
      <c r="E75" s="556"/>
      <c r="F75" s="546"/>
      <c r="G75" s="581"/>
      <c r="H75" s="558"/>
      <c r="I75" s="558"/>
      <c r="J75" s="558"/>
      <c r="K75" s="558"/>
      <c r="L75" s="558"/>
      <c r="M75" s="558"/>
      <c r="N75" s="558"/>
      <c r="O75" s="546"/>
      <c r="P75" s="581"/>
      <c r="Q75" s="558"/>
      <c r="R75" s="558"/>
      <c r="S75" s="558"/>
      <c r="T75" s="558"/>
      <c r="U75" s="558"/>
      <c r="V75" s="558"/>
      <c r="W75" s="558"/>
      <c r="X75" s="558"/>
      <c r="Y75" s="558"/>
      <c r="Z75" s="558"/>
      <c r="AA75" s="558"/>
      <c r="AB75" s="546"/>
      <c r="AC75" s="330"/>
      <c r="AD75" s="330"/>
    </row>
    <row r="76" spans="1:30" ht="26.25" customHeight="1" x14ac:dyDescent="0.3">
      <c r="A76" s="330"/>
      <c r="B76" s="580" t="s">
        <v>181</v>
      </c>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46"/>
      <c r="AC76" s="330"/>
      <c r="AD76" s="363"/>
    </row>
    <row r="77" spans="1:30"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1:30"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1:30"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1:30"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row>
    <row r="81" spans="1:30"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row>
    <row r="82" spans="1:30"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row>
    <row r="83" spans="1:30"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28" customWidth="1"/>
    <col min="33" max="33" width="11.44140625" customWidth="1"/>
  </cols>
  <sheetData>
    <row r="1" spans="1:33"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3"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c r="AE2" s="330"/>
      <c r="AF2" s="330"/>
      <c r="AG2" s="330"/>
    </row>
    <row r="3" spans="1:33"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c r="AE3" s="330"/>
      <c r="AF3" s="330"/>
      <c r="AG3" s="330"/>
    </row>
    <row r="4" spans="1:33"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c r="AE4" s="330"/>
      <c r="AF4" s="330"/>
      <c r="AG4" s="330"/>
    </row>
    <row r="5" spans="1:33"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c r="AE5" s="330"/>
      <c r="AF5" s="330"/>
      <c r="AG5" s="330"/>
    </row>
    <row r="6" spans="1:33"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c r="AE6" s="330"/>
      <c r="AF6" s="330"/>
      <c r="AG6" s="330"/>
    </row>
    <row r="7" spans="1:33"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row>
    <row r="8" spans="1:33"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994" t="s">
        <v>458</v>
      </c>
      <c r="AG8" s="554"/>
    </row>
    <row r="9" spans="1:33"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330"/>
    </row>
    <row r="10" spans="1:33" ht="30" customHeight="1" x14ac:dyDescent="0.3">
      <c r="A10" s="330"/>
      <c r="B10" s="31"/>
      <c r="C10" s="555" t="s">
        <v>123</v>
      </c>
      <c r="D10" s="554"/>
      <c r="E10" s="556" t="s">
        <v>114</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c r="AE10" s="330"/>
      <c r="AF10" s="330"/>
      <c r="AG10" s="330"/>
    </row>
    <row r="11" spans="1:33"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c r="AE11" s="330"/>
      <c r="AF11" s="52" t="s">
        <v>459</v>
      </c>
      <c r="AG11" s="52" t="s">
        <v>460</v>
      </c>
    </row>
    <row r="12" spans="1:33" ht="29.25" customHeight="1" x14ac:dyDescent="0.3">
      <c r="A12" s="330"/>
      <c r="B12" s="31"/>
      <c r="C12" s="569" t="s">
        <v>125</v>
      </c>
      <c r="D12" s="570"/>
      <c r="E12" s="567" t="s">
        <v>461</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c r="AE12" s="330"/>
      <c r="AF12" s="37" t="s">
        <v>462</v>
      </c>
      <c r="AG12" s="37">
        <v>28</v>
      </c>
    </row>
    <row r="13" spans="1:33"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7" t="s">
        <v>463</v>
      </c>
      <c r="AG13" s="37">
        <v>100</v>
      </c>
    </row>
    <row r="14" spans="1:33" ht="15" customHeight="1" x14ac:dyDescent="0.3">
      <c r="A14" s="330"/>
      <c r="B14" s="31"/>
      <c r="C14" s="555" t="s">
        <v>127</v>
      </c>
      <c r="D14" s="554"/>
      <c r="E14" s="341"/>
      <c r="F14" s="553"/>
      <c r="G14" s="554"/>
      <c r="H14" s="554"/>
      <c r="I14" s="554"/>
      <c r="J14" s="554"/>
      <c r="K14" s="554"/>
      <c r="L14" s="554"/>
      <c r="M14" s="554"/>
      <c r="N14" s="554"/>
      <c r="O14" s="554"/>
      <c r="P14" s="554"/>
      <c r="Q14" s="554"/>
      <c r="R14" s="554"/>
      <c r="S14" s="554"/>
      <c r="T14" s="554"/>
      <c r="U14" s="554"/>
      <c r="V14" s="554"/>
      <c r="W14" s="554"/>
      <c r="X14" s="554"/>
      <c r="Y14" s="554"/>
      <c r="Z14" s="554"/>
      <c r="AA14" s="554"/>
      <c r="AB14" s="566"/>
      <c r="AC14" s="330"/>
      <c r="AD14" s="330"/>
      <c r="AE14" s="330"/>
      <c r="AF14" s="37" t="s">
        <v>464</v>
      </c>
      <c r="AG14" s="37">
        <v>34</v>
      </c>
    </row>
    <row r="15" spans="1:33" ht="29.25" customHeight="1" x14ac:dyDescent="0.3">
      <c r="A15" s="330"/>
      <c r="B15" s="31"/>
      <c r="C15" s="556" t="s">
        <v>465</v>
      </c>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46"/>
      <c r="AB15" s="342"/>
      <c r="AC15" s="330"/>
      <c r="AD15" s="330"/>
      <c r="AE15" s="330"/>
      <c r="AF15" s="37" t="s">
        <v>466</v>
      </c>
      <c r="AG15" s="37">
        <v>100</v>
      </c>
    </row>
    <row r="16" spans="1:33"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c r="AE16" s="330"/>
      <c r="AF16" s="37" t="s">
        <v>467</v>
      </c>
      <c r="AG16" s="37">
        <v>38</v>
      </c>
    </row>
    <row r="17" spans="1:33"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c r="AE17" s="330"/>
      <c r="AF17" s="37" t="s">
        <v>468</v>
      </c>
      <c r="AG17" s="37">
        <v>100</v>
      </c>
    </row>
    <row r="18" spans="1:33" ht="15" customHeight="1" x14ac:dyDescent="0.3">
      <c r="A18" s="330"/>
      <c r="B18" s="31"/>
      <c r="C18" s="571"/>
      <c r="D18" s="572"/>
      <c r="E18" s="572"/>
      <c r="F18" s="572"/>
      <c r="G18" s="572"/>
      <c r="H18" s="572"/>
      <c r="I18" s="572"/>
      <c r="J18" s="572"/>
      <c r="K18" s="572"/>
      <c r="L18" s="572"/>
      <c r="M18" s="572"/>
      <c r="N18" s="572"/>
      <c r="O18" s="572"/>
      <c r="P18" s="573"/>
      <c r="Q18" s="330"/>
      <c r="R18" s="557"/>
      <c r="S18" s="558"/>
      <c r="T18" s="558"/>
      <c r="U18" s="558"/>
      <c r="V18" s="558"/>
      <c r="W18" s="558"/>
      <c r="X18" s="558"/>
      <c r="Y18" s="558"/>
      <c r="Z18" s="558"/>
      <c r="AA18" s="546"/>
      <c r="AB18" s="338"/>
      <c r="AC18" s="330"/>
      <c r="AD18" s="330"/>
      <c r="AE18" s="330"/>
      <c r="AF18" s="37" t="s">
        <v>469</v>
      </c>
      <c r="AG18" s="37">
        <v>25</v>
      </c>
    </row>
    <row r="19" spans="1:33" ht="15" customHeight="1" x14ac:dyDescent="0.3">
      <c r="A19" s="330"/>
      <c r="B19" s="31"/>
      <c r="C19" s="574"/>
      <c r="D19" s="528"/>
      <c r="E19" s="528"/>
      <c r="F19" s="528"/>
      <c r="G19" s="528"/>
      <c r="H19" s="528"/>
      <c r="I19" s="528"/>
      <c r="J19" s="528"/>
      <c r="K19" s="528"/>
      <c r="L19" s="528"/>
      <c r="M19" s="528"/>
      <c r="N19" s="528"/>
      <c r="O19" s="528"/>
      <c r="P19" s="566"/>
      <c r="Q19" s="330"/>
      <c r="R19" s="330"/>
      <c r="S19" s="330"/>
      <c r="T19" s="330"/>
      <c r="U19" s="330"/>
      <c r="V19" s="330"/>
      <c r="W19" s="330"/>
      <c r="X19" s="330"/>
      <c r="Y19" s="330"/>
      <c r="Z19" s="330"/>
      <c r="AA19" s="330"/>
      <c r="AB19" s="338"/>
      <c r="AC19" s="330"/>
      <c r="AD19" s="330"/>
      <c r="AE19" s="330"/>
      <c r="AF19" s="330"/>
      <c r="AG19" s="330"/>
    </row>
    <row r="20" spans="1:33" ht="15" customHeight="1" x14ac:dyDescent="0.3">
      <c r="A20" s="330"/>
      <c r="B20" s="31"/>
      <c r="C20" s="574"/>
      <c r="D20" s="528"/>
      <c r="E20" s="528"/>
      <c r="F20" s="528"/>
      <c r="G20" s="528"/>
      <c r="H20" s="528"/>
      <c r="I20" s="528"/>
      <c r="J20" s="528"/>
      <c r="K20" s="528"/>
      <c r="L20" s="528"/>
      <c r="M20" s="528"/>
      <c r="N20" s="528"/>
      <c r="O20" s="528"/>
      <c r="P20" s="566"/>
      <c r="Q20" s="340"/>
      <c r="R20" s="343" t="s">
        <v>130</v>
      </c>
      <c r="S20" s="343"/>
      <c r="T20" s="343"/>
      <c r="U20" s="343"/>
      <c r="V20" s="343"/>
      <c r="W20" s="340"/>
      <c r="X20" s="340"/>
      <c r="Y20" s="340"/>
      <c r="Z20" s="330"/>
      <c r="AA20" s="340"/>
      <c r="AB20" s="338"/>
      <c r="AC20" s="330"/>
      <c r="AD20" s="330"/>
      <c r="AE20" s="330"/>
      <c r="AF20" s="330"/>
      <c r="AG20" s="330"/>
    </row>
    <row r="21" spans="1:33" ht="15" customHeight="1" x14ac:dyDescent="0.3">
      <c r="A21" s="330"/>
      <c r="B21" s="31"/>
      <c r="C21" s="574"/>
      <c r="D21" s="528"/>
      <c r="E21" s="528"/>
      <c r="F21" s="528"/>
      <c r="G21" s="528"/>
      <c r="H21" s="528"/>
      <c r="I21" s="528"/>
      <c r="J21" s="528"/>
      <c r="K21" s="528"/>
      <c r="L21" s="528"/>
      <c r="M21" s="528"/>
      <c r="N21" s="528"/>
      <c r="O21" s="528"/>
      <c r="P21" s="566"/>
      <c r="Q21" s="330"/>
      <c r="R21" s="37"/>
      <c r="S21" s="330" t="s">
        <v>15</v>
      </c>
      <c r="T21" s="330"/>
      <c r="U21" s="37"/>
      <c r="V21" s="330" t="s">
        <v>27</v>
      </c>
      <c r="W21" s="330"/>
      <c r="X21" s="37"/>
      <c r="Y21" s="345" t="s">
        <v>46</v>
      </c>
      <c r="Z21" s="330"/>
      <c r="AA21" s="330"/>
      <c r="AB21" s="338"/>
      <c r="AC21" s="330"/>
      <c r="AD21" s="330"/>
      <c r="AE21" s="330"/>
      <c r="AF21" s="330"/>
      <c r="AG21" s="330"/>
    </row>
    <row r="22" spans="1:33" ht="15" customHeight="1" x14ac:dyDescent="0.3">
      <c r="A22" s="330"/>
      <c r="B22" s="31"/>
      <c r="C22" s="574"/>
      <c r="D22" s="528"/>
      <c r="E22" s="528"/>
      <c r="F22" s="528"/>
      <c r="G22" s="528"/>
      <c r="H22" s="528"/>
      <c r="I22" s="528"/>
      <c r="J22" s="528"/>
      <c r="K22" s="528"/>
      <c r="L22" s="528"/>
      <c r="M22" s="528"/>
      <c r="N22" s="528"/>
      <c r="O22" s="528"/>
      <c r="P22" s="566"/>
      <c r="Q22" s="330"/>
      <c r="R22" s="330"/>
      <c r="S22" s="330"/>
      <c r="T22" s="330"/>
      <c r="U22" s="330"/>
      <c r="V22" s="330"/>
      <c r="W22" s="330"/>
      <c r="X22" s="330"/>
      <c r="Y22" s="330"/>
      <c r="Z22" s="330"/>
      <c r="AA22" s="330"/>
      <c r="AB22" s="338"/>
      <c r="AC22" s="330"/>
      <c r="AD22" s="330"/>
      <c r="AE22" s="330"/>
      <c r="AF22" s="330"/>
      <c r="AG22" s="330"/>
    </row>
    <row r="23" spans="1:33" ht="15" customHeight="1" x14ac:dyDescent="0.3">
      <c r="A23" s="330"/>
      <c r="B23" s="31"/>
      <c r="C23" s="575"/>
      <c r="D23" s="576"/>
      <c r="E23" s="576"/>
      <c r="F23" s="576"/>
      <c r="G23" s="576"/>
      <c r="H23" s="576"/>
      <c r="I23" s="576"/>
      <c r="J23" s="576"/>
      <c r="K23" s="576"/>
      <c r="L23" s="576"/>
      <c r="M23" s="576"/>
      <c r="N23" s="576"/>
      <c r="O23" s="576"/>
      <c r="P23" s="577"/>
      <c r="Q23" s="330"/>
      <c r="R23" s="343" t="s">
        <v>131</v>
      </c>
      <c r="S23" s="330"/>
      <c r="T23" s="330"/>
      <c r="U23" s="330"/>
      <c r="V23" s="330"/>
      <c r="W23" s="564" t="s">
        <v>33</v>
      </c>
      <c r="X23" s="558"/>
      <c r="Y23" s="558"/>
      <c r="Z23" s="558"/>
      <c r="AA23" s="546"/>
      <c r="AB23" s="338"/>
      <c r="AC23" s="330"/>
      <c r="AD23" s="330"/>
      <c r="AE23" s="330"/>
      <c r="AF23" s="330"/>
      <c r="AG23" s="330"/>
    </row>
    <row r="24" spans="1:33"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c r="AE24" s="330"/>
      <c r="AF24" s="330"/>
      <c r="AG24" s="330"/>
    </row>
    <row r="25" spans="1:33"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c r="AE25" s="330"/>
      <c r="AF25" s="330"/>
      <c r="AG25" s="330"/>
    </row>
    <row r="26" spans="1:33" ht="39.75" customHeight="1" x14ac:dyDescent="0.3">
      <c r="A26" s="330"/>
      <c r="B26" s="31"/>
      <c r="C26" s="993" t="s">
        <v>453</v>
      </c>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46"/>
      <c r="AB26" s="338"/>
      <c r="AC26" s="330"/>
      <c r="AD26" s="330"/>
      <c r="AE26" s="330"/>
      <c r="AF26" s="365">
        <f>+(((((AG12/100)*AG13)+((AG14/100)*AG15)+((AG16/100)*AG17))*AG18)/100)</f>
        <v>25</v>
      </c>
      <c r="AG26" s="330"/>
    </row>
    <row r="27" spans="1:33"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c r="AE27" s="330"/>
      <c r="AF27" s="330"/>
      <c r="AG27" s="330"/>
    </row>
    <row r="28" spans="1:33"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c r="AE28" s="330"/>
      <c r="AF28" s="330"/>
      <c r="AG28" s="330"/>
    </row>
    <row r="29" spans="1:33" ht="29.25" customHeight="1" x14ac:dyDescent="0.3">
      <c r="A29" s="330"/>
      <c r="B29" s="31"/>
      <c r="C29" s="564" t="s">
        <v>454</v>
      </c>
      <c r="D29" s="558"/>
      <c r="E29" s="558"/>
      <c r="F29" s="558"/>
      <c r="G29" s="558"/>
      <c r="H29" s="558"/>
      <c r="I29" s="558"/>
      <c r="J29" s="558"/>
      <c r="K29" s="546"/>
      <c r="L29" s="340"/>
      <c r="M29" s="564"/>
      <c r="N29" s="558"/>
      <c r="O29" s="558"/>
      <c r="P29" s="558"/>
      <c r="Q29" s="558"/>
      <c r="R29" s="558"/>
      <c r="S29" s="558"/>
      <c r="T29" s="558"/>
      <c r="U29" s="558"/>
      <c r="V29" s="558"/>
      <c r="W29" s="558"/>
      <c r="X29" s="558"/>
      <c r="Y29" s="558"/>
      <c r="Z29" s="558"/>
      <c r="AA29" s="546"/>
      <c r="AB29" s="346"/>
      <c r="AC29" s="330"/>
      <c r="AD29" s="330"/>
      <c r="AE29" s="330"/>
      <c r="AF29" s="330"/>
      <c r="AG29" s="330"/>
    </row>
    <row r="30" spans="1:33"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c r="AE30" s="330"/>
      <c r="AF30" s="330"/>
      <c r="AG30" s="330"/>
    </row>
    <row r="31" spans="1:33"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c r="AE31" s="330"/>
      <c r="AF31" s="330"/>
      <c r="AG31" s="330"/>
    </row>
    <row r="32" spans="1:33" ht="90" customHeight="1" x14ac:dyDescent="0.3">
      <c r="A32" s="330"/>
      <c r="B32" s="31"/>
      <c r="C32" s="563" t="s">
        <v>455</v>
      </c>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46"/>
      <c r="AB32" s="338"/>
      <c r="AC32" s="330"/>
      <c r="AD32" s="330"/>
      <c r="AE32" s="330"/>
      <c r="AF32" s="330"/>
      <c r="AG32" s="330"/>
    </row>
    <row r="33" spans="1:33"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c r="AE33" s="330"/>
      <c r="AF33" s="330"/>
      <c r="AG33" s="330"/>
    </row>
    <row r="34" spans="1:33" ht="15.75" customHeight="1" x14ac:dyDescent="0.3">
      <c r="A34" s="330"/>
      <c r="B34" s="31"/>
      <c r="C34" s="562" t="s">
        <v>139</v>
      </c>
      <c r="D34" s="554"/>
      <c r="E34" s="343"/>
      <c r="F34" s="556" t="s">
        <v>34</v>
      </c>
      <c r="G34" s="546"/>
      <c r="H34" s="343"/>
      <c r="I34" s="330"/>
      <c r="J34" s="350" t="s">
        <v>140</v>
      </c>
      <c r="K34" s="556">
        <v>25</v>
      </c>
      <c r="L34" s="558"/>
      <c r="M34" s="558"/>
      <c r="N34" s="546"/>
      <c r="O34" s="343"/>
      <c r="P34" s="343"/>
      <c r="Q34" s="334" t="s">
        <v>141</v>
      </c>
      <c r="R34" s="330"/>
      <c r="S34" s="343"/>
      <c r="T34" s="343"/>
      <c r="U34" s="343"/>
      <c r="V34" s="343"/>
      <c r="W34" s="556" t="s">
        <v>20</v>
      </c>
      <c r="X34" s="558"/>
      <c r="Y34" s="558"/>
      <c r="Z34" s="558"/>
      <c r="AA34" s="546"/>
      <c r="AB34" s="342"/>
      <c r="AC34" s="330"/>
      <c r="AD34" s="330"/>
      <c r="AE34" s="330"/>
      <c r="AF34" s="330"/>
      <c r="AG34" s="330"/>
    </row>
    <row r="35" spans="1:33"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c r="AE35" s="330"/>
      <c r="AF35" s="330"/>
      <c r="AG35" s="330"/>
    </row>
    <row r="36" spans="1:33" ht="32.25" customHeight="1" x14ac:dyDescent="0.3">
      <c r="A36" s="330"/>
      <c r="B36" s="31"/>
      <c r="C36" s="330"/>
      <c r="D36" s="350" t="s">
        <v>142</v>
      </c>
      <c r="E36" s="343"/>
      <c r="F36" s="563" t="s">
        <v>470</v>
      </c>
      <c r="G36" s="558"/>
      <c r="H36" s="558"/>
      <c r="I36" s="558"/>
      <c r="J36" s="558"/>
      <c r="K36" s="558"/>
      <c r="L36" s="558"/>
      <c r="M36" s="546"/>
      <c r="N36" s="330"/>
      <c r="O36" s="350" t="s">
        <v>144</v>
      </c>
      <c r="P36" s="564">
        <v>0</v>
      </c>
      <c r="Q36" s="558"/>
      <c r="R36" s="558"/>
      <c r="S36" s="558"/>
      <c r="T36" s="558"/>
      <c r="U36" s="558"/>
      <c r="V36" s="558"/>
      <c r="W36" s="558"/>
      <c r="X36" s="558"/>
      <c r="Y36" s="558"/>
      <c r="Z36" s="558"/>
      <c r="AA36" s="546"/>
      <c r="AB36" s="338"/>
      <c r="AC36" s="330"/>
      <c r="AD36" s="330"/>
      <c r="AE36" s="330"/>
      <c r="AF36" s="330"/>
      <c r="AG36" s="330"/>
    </row>
    <row r="37" spans="1:33"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c r="AE37" s="330"/>
      <c r="AF37" s="330"/>
      <c r="AG37" s="330"/>
    </row>
    <row r="38" spans="1:33" ht="15.75" customHeight="1" x14ac:dyDescent="0.3">
      <c r="A38" s="330"/>
      <c r="B38" s="31"/>
      <c r="C38" s="330"/>
      <c r="D38" s="350" t="s">
        <v>145</v>
      </c>
      <c r="E38" s="330"/>
      <c r="F38" s="557" t="s">
        <v>146</v>
      </c>
      <c r="G38" s="546"/>
      <c r="H38" s="330"/>
      <c r="I38" s="330"/>
      <c r="J38" s="343" t="s">
        <v>147</v>
      </c>
      <c r="K38" s="330"/>
      <c r="L38" s="557" t="s">
        <v>148</v>
      </c>
      <c r="M38" s="558"/>
      <c r="N38" s="546"/>
      <c r="O38" s="343"/>
      <c r="P38" s="343"/>
      <c r="Q38" s="330"/>
      <c r="R38" s="343" t="s">
        <v>149</v>
      </c>
      <c r="S38" s="343"/>
      <c r="T38" s="343"/>
      <c r="U38" s="343"/>
      <c r="V38" s="343"/>
      <c r="W38" s="565"/>
      <c r="X38" s="558"/>
      <c r="Y38" s="558"/>
      <c r="Z38" s="558"/>
      <c r="AA38" s="546"/>
      <c r="AB38" s="342"/>
      <c r="AC38" s="330"/>
      <c r="AD38" s="330"/>
      <c r="AE38" s="330"/>
      <c r="AF38" s="330"/>
      <c r="AG38" s="330"/>
    </row>
    <row r="39" spans="1:33"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c r="AE39" s="330"/>
      <c r="AF39" s="330"/>
      <c r="AG39" s="330"/>
    </row>
    <row r="40" spans="1:33" ht="15.75" customHeight="1" x14ac:dyDescent="0.3">
      <c r="A40" s="330"/>
      <c r="B40" s="31"/>
      <c r="C40" s="351" t="s">
        <v>150</v>
      </c>
      <c r="D40" s="559">
        <v>2024</v>
      </c>
      <c r="E40" s="560"/>
      <c r="F40" s="561"/>
      <c r="G40" s="35"/>
      <c r="H40" s="334"/>
      <c r="I40" s="334"/>
      <c r="J40" s="334"/>
      <c r="K40" s="334"/>
      <c r="L40" s="334"/>
      <c r="M40" s="334"/>
      <c r="N40" s="334"/>
      <c r="O40" s="334"/>
      <c r="P40" s="334"/>
      <c r="Q40" s="553"/>
      <c r="R40" s="554"/>
      <c r="S40" s="554"/>
      <c r="T40" s="554"/>
      <c r="U40" s="554"/>
      <c r="V40" s="334"/>
      <c r="W40" s="334"/>
      <c r="X40" s="555"/>
      <c r="Y40" s="554"/>
      <c r="Z40" s="554"/>
      <c r="AA40" s="554"/>
      <c r="AB40" s="342"/>
      <c r="AC40" s="330"/>
      <c r="AD40" s="330"/>
      <c r="AE40" s="330"/>
      <c r="AF40" s="330"/>
      <c r="AG40" s="330"/>
    </row>
    <row r="41" spans="1:33"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c r="AE41" s="330"/>
      <c r="AF41" s="330"/>
      <c r="AG41" s="330"/>
    </row>
    <row r="42" spans="1:33" ht="15.75" customHeight="1" x14ac:dyDescent="0.3">
      <c r="A42" s="330"/>
      <c r="B42" s="31"/>
      <c r="C42" s="343" t="s">
        <v>140</v>
      </c>
      <c r="D42" s="564">
        <v>25</v>
      </c>
      <c r="E42" s="558"/>
      <c r="F42" s="546"/>
      <c r="G42" s="330"/>
      <c r="H42" s="334"/>
      <c r="I42" s="334"/>
      <c r="J42" s="334"/>
      <c r="K42" s="334"/>
      <c r="L42" s="334"/>
      <c r="M42" s="334"/>
      <c r="N42" s="334"/>
      <c r="O42" s="334"/>
      <c r="P42" s="334"/>
      <c r="Q42" s="553"/>
      <c r="R42" s="554"/>
      <c r="S42" s="554"/>
      <c r="T42" s="554"/>
      <c r="U42" s="554"/>
      <c r="V42" s="334"/>
      <c r="W42" s="334"/>
      <c r="X42" s="555"/>
      <c r="Y42" s="554"/>
      <c r="Z42" s="554"/>
      <c r="AA42" s="554"/>
      <c r="AB42" s="335"/>
      <c r="AC42" s="330"/>
      <c r="AD42" s="330"/>
      <c r="AE42" s="330"/>
      <c r="AF42" s="330"/>
      <c r="AG42" s="330"/>
    </row>
    <row r="43" spans="1:33"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c r="AE43" s="330"/>
      <c r="AF43" s="330"/>
      <c r="AG43" s="330"/>
    </row>
    <row r="44" spans="1:33" ht="15.75" customHeight="1" x14ac:dyDescent="0.3">
      <c r="A44" s="330"/>
      <c r="B44" s="31"/>
      <c r="C44" s="343"/>
      <c r="D44" s="556" t="s">
        <v>151</v>
      </c>
      <c r="E44" s="558"/>
      <c r="F44" s="558"/>
      <c r="G44" s="558"/>
      <c r="H44" s="558"/>
      <c r="I44" s="558"/>
      <c r="J44" s="558"/>
      <c r="K44" s="558"/>
      <c r="L44" s="558"/>
      <c r="M44" s="558"/>
      <c r="N44" s="558"/>
      <c r="O44" s="558"/>
      <c r="P44" s="558"/>
      <c r="Q44" s="558"/>
      <c r="R44" s="558"/>
      <c r="S44" s="558"/>
      <c r="T44" s="558"/>
      <c r="U44" s="558"/>
      <c r="V44" s="558"/>
      <c r="W44" s="558"/>
      <c r="X44" s="558"/>
      <c r="Y44" s="546"/>
      <c r="Z44" s="344"/>
      <c r="AA44" s="344"/>
      <c r="AB44" s="352"/>
      <c r="AC44" s="330"/>
      <c r="AD44" s="330"/>
      <c r="AE44" s="330"/>
      <c r="AF44" s="330"/>
      <c r="AG44" s="330"/>
    </row>
    <row r="45" spans="1:33" ht="15.75" customHeight="1" x14ac:dyDescent="0.3">
      <c r="A45" s="330"/>
      <c r="B45" s="31"/>
      <c r="C45" s="330"/>
      <c r="D45" s="595" t="s">
        <v>152</v>
      </c>
      <c r="E45" s="558"/>
      <c r="F45" s="558"/>
      <c r="G45" s="558"/>
      <c r="H45" s="546"/>
      <c r="I45" s="591" t="s">
        <v>153</v>
      </c>
      <c r="J45" s="558"/>
      <c r="K45" s="558"/>
      <c r="L45" s="558"/>
      <c r="M45" s="558"/>
      <c r="N45" s="558"/>
      <c r="O45" s="558"/>
      <c r="P45" s="546"/>
      <c r="Q45" s="592" t="s">
        <v>154</v>
      </c>
      <c r="R45" s="558"/>
      <c r="S45" s="558"/>
      <c r="T45" s="558"/>
      <c r="U45" s="558"/>
      <c r="V45" s="558"/>
      <c r="W45" s="558"/>
      <c r="X45" s="558"/>
      <c r="Y45" s="546"/>
      <c r="Z45" s="344"/>
      <c r="AA45" s="344"/>
      <c r="AB45" s="352"/>
      <c r="AC45" s="330"/>
      <c r="AD45" s="330"/>
      <c r="AE45" s="330"/>
      <c r="AF45" s="330"/>
      <c r="AG45" s="330"/>
    </row>
    <row r="46" spans="1:33" ht="15.75" customHeight="1" x14ac:dyDescent="0.3">
      <c r="A46" s="353"/>
      <c r="B46" s="39"/>
      <c r="C46" s="40"/>
      <c r="D46" s="596" t="s">
        <v>155</v>
      </c>
      <c r="E46" s="558"/>
      <c r="F46" s="558"/>
      <c r="G46" s="558"/>
      <c r="H46" s="546"/>
      <c r="I46" s="593" t="s">
        <v>156</v>
      </c>
      <c r="J46" s="558"/>
      <c r="K46" s="558"/>
      <c r="L46" s="558"/>
      <c r="M46" s="558"/>
      <c r="N46" s="558"/>
      <c r="O46" s="558"/>
      <c r="P46" s="546"/>
      <c r="Q46" s="594" t="s">
        <v>157</v>
      </c>
      <c r="R46" s="558"/>
      <c r="S46" s="558"/>
      <c r="T46" s="558"/>
      <c r="U46" s="558"/>
      <c r="V46" s="558"/>
      <c r="W46" s="558"/>
      <c r="X46" s="558"/>
      <c r="Y46" s="546"/>
      <c r="Z46" s="353"/>
      <c r="AA46" s="353"/>
      <c r="AB46" s="354"/>
      <c r="AC46" s="353"/>
      <c r="AD46" s="353"/>
      <c r="AE46" s="353"/>
      <c r="AF46" s="353"/>
      <c r="AG46" s="353"/>
    </row>
    <row r="47" spans="1:33"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c r="AE47" s="330"/>
      <c r="AF47" s="330"/>
      <c r="AG47" s="330"/>
    </row>
    <row r="48" spans="1:33" ht="15.75" customHeight="1" x14ac:dyDescent="0.3">
      <c r="A48" s="357"/>
      <c r="B48" s="41"/>
      <c r="C48" s="584" t="s">
        <v>158</v>
      </c>
      <c r="D48" s="558"/>
      <c r="E48" s="558"/>
      <c r="F48" s="546"/>
      <c r="G48" s="589" t="s">
        <v>159</v>
      </c>
      <c r="H48" s="590" t="s">
        <v>160</v>
      </c>
      <c r="I48" s="572"/>
      <c r="J48" s="572"/>
      <c r="K48" s="572"/>
      <c r="L48" s="572"/>
      <c r="M48" s="572"/>
      <c r="N48" s="572"/>
      <c r="O48" s="572"/>
      <c r="P48" s="572"/>
      <c r="Q48" s="572"/>
      <c r="R48" s="572"/>
      <c r="S48" s="572"/>
      <c r="T48" s="572"/>
      <c r="U48" s="572"/>
      <c r="V48" s="572"/>
      <c r="W48" s="572"/>
      <c r="X48" s="572"/>
      <c r="Y48" s="572"/>
      <c r="Z48" s="572"/>
      <c r="AA48" s="573"/>
      <c r="AB48" s="352"/>
      <c r="AC48" s="357"/>
      <c r="AD48" s="357"/>
      <c r="AE48" s="357"/>
      <c r="AF48" s="357"/>
      <c r="AG48" s="357"/>
    </row>
    <row r="49" spans="1:33" ht="15.75" customHeight="1" x14ac:dyDescent="0.3">
      <c r="A49" s="357"/>
      <c r="B49" s="41"/>
      <c r="C49" s="42" t="s">
        <v>161</v>
      </c>
      <c r="D49" s="43">
        <v>1.2</v>
      </c>
      <c r="E49" s="584" t="s">
        <v>162</v>
      </c>
      <c r="F49" s="546"/>
      <c r="G49" s="530"/>
      <c r="H49" s="575"/>
      <c r="I49" s="576"/>
      <c r="J49" s="576"/>
      <c r="K49" s="576"/>
      <c r="L49" s="576"/>
      <c r="M49" s="576"/>
      <c r="N49" s="576"/>
      <c r="O49" s="576"/>
      <c r="P49" s="576"/>
      <c r="Q49" s="576"/>
      <c r="R49" s="576"/>
      <c r="S49" s="576"/>
      <c r="T49" s="576"/>
      <c r="U49" s="576"/>
      <c r="V49" s="576"/>
      <c r="W49" s="576"/>
      <c r="X49" s="576"/>
      <c r="Y49" s="576"/>
      <c r="Z49" s="576"/>
      <c r="AA49" s="577"/>
      <c r="AB49" s="352"/>
      <c r="AC49" s="357"/>
      <c r="AD49" s="357"/>
      <c r="AE49" s="357"/>
      <c r="AF49" s="357"/>
      <c r="AG49" s="357"/>
    </row>
    <row r="50" spans="1:33" ht="15.75" customHeight="1" x14ac:dyDescent="0.3">
      <c r="A50" s="357"/>
      <c r="B50" s="41"/>
      <c r="C50" s="44">
        <v>2024</v>
      </c>
      <c r="D50" s="45">
        <v>45474</v>
      </c>
      <c r="E50" s="583">
        <v>45656</v>
      </c>
      <c r="F50" s="546"/>
      <c r="G50" s="46">
        <v>25</v>
      </c>
      <c r="H50" s="588" t="s">
        <v>471</v>
      </c>
      <c r="I50" s="558"/>
      <c r="J50" s="558"/>
      <c r="K50" s="558"/>
      <c r="L50" s="558"/>
      <c r="M50" s="558"/>
      <c r="N50" s="558"/>
      <c r="O50" s="558"/>
      <c r="P50" s="558"/>
      <c r="Q50" s="558"/>
      <c r="R50" s="558"/>
      <c r="S50" s="558"/>
      <c r="T50" s="558"/>
      <c r="U50" s="558"/>
      <c r="V50" s="558"/>
      <c r="W50" s="558"/>
      <c r="X50" s="558"/>
      <c r="Y50" s="558"/>
      <c r="Z50" s="558"/>
      <c r="AA50" s="546"/>
      <c r="AB50" s="352"/>
      <c r="AC50" s="357"/>
      <c r="AD50" s="357"/>
      <c r="AE50" s="357"/>
      <c r="AF50" s="357"/>
      <c r="AG50" s="357"/>
    </row>
    <row r="51" spans="1:33" ht="15.75" customHeight="1" x14ac:dyDescent="0.3">
      <c r="A51" s="357"/>
      <c r="B51" s="41"/>
      <c r="C51" s="44">
        <v>2025</v>
      </c>
      <c r="D51" s="45">
        <v>45658</v>
      </c>
      <c r="E51" s="583">
        <v>46021</v>
      </c>
      <c r="F51" s="546"/>
      <c r="G51" s="46">
        <v>65</v>
      </c>
      <c r="H51" s="588" t="s">
        <v>471</v>
      </c>
      <c r="I51" s="558"/>
      <c r="J51" s="558"/>
      <c r="K51" s="558"/>
      <c r="L51" s="558"/>
      <c r="M51" s="558"/>
      <c r="N51" s="558"/>
      <c r="O51" s="558"/>
      <c r="P51" s="558"/>
      <c r="Q51" s="558"/>
      <c r="R51" s="558"/>
      <c r="S51" s="558"/>
      <c r="T51" s="558"/>
      <c r="U51" s="558"/>
      <c r="V51" s="558"/>
      <c r="W51" s="558"/>
      <c r="X51" s="558"/>
      <c r="Y51" s="558"/>
      <c r="Z51" s="558"/>
      <c r="AA51" s="546"/>
      <c r="AB51" s="352"/>
      <c r="AC51" s="357"/>
      <c r="AD51" s="357"/>
      <c r="AE51" s="357"/>
      <c r="AF51" s="357"/>
      <c r="AG51" s="357"/>
    </row>
    <row r="52" spans="1:33" ht="15.75" customHeight="1" x14ac:dyDescent="0.3">
      <c r="A52" s="357"/>
      <c r="B52" s="41"/>
      <c r="C52" s="44">
        <v>2026</v>
      </c>
      <c r="D52" s="45">
        <v>46023</v>
      </c>
      <c r="E52" s="583">
        <v>46386</v>
      </c>
      <c r="F52" s="546"/>
      <c r="G52" s="46">
        <v>85</v>
      </c>
      <c r="H52" s="588" t="s">
        <v>471</v>
      </c>
      <c r="I52" s="558"/>
      <c r="J52" s="558"/>
      <c r="K52" s="558"/>
      <c r="L52" s="558"/>
      <c r="M52" s="558"/>
      <c r="N52" s="558"/>
      <c r="O52" s="558"/>
      <c r="P52" s="558"/>
      <c r="Q52" s="558"/>
      <c r="R52" s="558"/>
      <c r="S52" s="558"/>
      <c r="T52" s="558"/>
      <c r="U52" s="558"/>
      <c r="V52" s="558"/>
      <c r="W52" s="558"/>
      <c r="X52" s="558"/>
      <c r="Y52" s="558"/>
      <c r="Z52" s="558"/>
      <c r="AA52" s="546"/>
      <c r="AB52" s="352"/>
      <c r="AC52" s="357"/>
      <c r="AD52" s="357"/>
      <c r="AE52" s="357"/>
      <c r="AF52" s="357"/>
      <c r="AG52" s="357"/>
    </row>
    <row r="53" spans="1:33" ht="15.75" customHeight="1" x14ac:dyDescent="0.3">
      <c r="A53" s="357"/>
      <c r="B53" s="41"/>
      <c r="C53" s="44">
        <v>2027</v>
      </c>
      <c r="D53" s="45">
        <v>46388</v>
      </c>
      <c r="E53" s="583">
        <v>46751</v>
      </c>
      <c r="F53" s="546"/>
      <c r="G53" s="46">
        <v>100</v>
      </c>
      <c r="H53" s="588" t="s">
        <v>471</v>
      </c>
      <c r="I53" s="558"/>
      <c r="J53" s="558"/>
      <c r="K53" s="558"/>
      <c r="L53" s="558"/>
      <c r="M53" s="558"/>
      <c r="N53" s="558"/>
      <c r="O53" s="558"/>
      <c r="P53" s="558"/>
      <c r="Q53" s="558"/>
      <c r="R53" s="558"/>
      <c r="S53" s="558"/>
      <c r="T53" s="558"/>
      <c r="U53" s="558"/>
      <c r="V53" s="558"/>
      <c r="W53" s="558"/>
      <c r="X53" s="558"/>
      <c r="Y53" s="558"/>
      <c r="Z53" s="558"/>
      <c r="AA53" s="546"/>
      <c r="AB53" s="352"/>
      <c r="AC53" s="357"/>
      <c r="AD53" s="357"/>
      <c r="AE53" s="357"/>
      <c r="AF53" s="357"/>
      <c r="AG53" s="357"/>
    </row>
    <row r="54" spans="1:33" ht="15.75" customHeight="1" x14ac:dyDescent="0.3">
      <c r="A54" s="357"/>
      <c r="B54" s="41"/>
      <c r="C54" s="44"/>
      <c r="D54" s="44"/>
      <c r="E54" s="584"/>
      <c r="F54" s="546"/>
      <c r="G54" s="43"/>
      <c r="H54" s="584"/>
      <c r="I54" s="558"/>
      <c r="J54" s="558"/>
      <c r="K54" s="558"/>
      <c r="L54" s="558"/>
      <c r="M54" s="558"/>
      <c r="N54" s="558"/>
      <c r="O54" s="558"/>
      <c r="P54" s="558"/>
      <c r="Q54" s="558"/>
      <c r="R54" s="558"/>
      <c r="S54" s="558"/>
      <c r="T54" s="558"/>
      <c r="U54" s="558"/>
      <c r="V54" s="558"/>
      <c r="W54" s="558"/>
      <c r="X54" s="558"/>
      <c r="Y54" s="558"/>
      <c r="Z54" s="558"/>
      <c r="AA54" s="546"/>
      <c r="AB54" s="352"/>
      <c r="AC54" s="357"/>
      <c r="AD54" s="357"/>
      <c r="AE54" s="357"/>
      <c r="AF54" s="357"/>
      <c r="AG54" s="357"/>
    </row>
    <row r="55" spans="1:33"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c r="AE55" s="330"/>
      <c r="AF55" s="330"/>
      <c r="AG55" s="330"/>
    </row>
    <row r="56" spans="1:33" ht="15.75" customHeight="1" x14ac:dyDescent="0.3">
      <c r="A56" s="330"/>
      <c r="B56" s="31"/>
      <c r="C56" s="562" t="s">
        <v>163</v>
      </c>
      <c r="D56" s="554"/>
      <c r="E56" s="343"/>
      <c r="F56" s="334" t="s">
        <v>164</v>
      </c>
      <c r="G56" s="47"/>
      <c r="H56" s="345"/>
      <c r="I56" s="334" t="s">
        <v>165</v>
      </c>
      <c r="J56" s="330"/>
      <c r="K56" s="557"/>
      <c r="L56" s="546"/>
      <c r="M56" s="343"/>
      <c r="N56" s="330"/>
      <c r="O56" s="330"/>
      <c r="P56" s="330"/>
      <c r="Q56" s="330"/>
      <c r="R56" s="330"/>
      <c r="S56" s="330"/>
      <c r="T56" s="330"/>
      <c r="U56" s="330"/>
      <c r="V56" s="330"/>
      <c r="W56" s="330"/>
      <c r="X56" s="330"/>
      <c r="Y56" s="330"/>
      <c r="Z56" s="330"/>
      <c r="AA56" s="330"/>
      <c r="AB56" s="338"/>
      <c r="AC56" s="330"/>
      <c r="AD56" s="330"/>
      <c r="AE56" s="330"/>
      <c r="AF56" s="330"/>
      <c r="AG56" s="330"/>
    </row>
    <row r="57" spans="1:33"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c r="AE57" s="330"/>
      <c r="AF57" s="330"/>
      <c r="AG57" s="330"/>
    </row>
    <row r="58" spans="1:33" ht="15.75" customHeight="1" x14ac:dyDescent="0.3">
      <c r="A58" s="330"/>
      <c r="B58" s="582" t="s">
        <v>166</v>
      </c>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46"/>
      <c r="AC58" s="330"/>
      <c r="AD58" s="330"/>
      <c r="AE58" s="330"/>
      <c r="AF58" s="330"/>
      <c r="AG58" s="330"/>
    </row>
    <row r="59" spans="1:33"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c r="AE59" s="330"/>
      <c r="AF59" s="330"/>
      <c r="AG59" s="330"/>
    </row>
    <row r="60" spans="1:33" ht="29.25" customHeight="1" x14ac:dyDescent="0.3">
      <c r="A60" s="330"/>
      <c r="B60" s="584" t="s">
        <v>161</v>
      </c>
      <c r="C60" s="546"/>
      <c r="D60" s="43"/>
      <c r="E60" s="584" t="s">
        <v>167</v>
      </c>
      <c r="F60" s="546"/>
      <c r="G60" s="43"/>
      <c r="H60" s="556" t="s">
        <v>168</v>
      </c>
      <c r="I60" s="546"/>
      <c r="J60" s="584"/>
      <c r="K60" s="546"/>
      <c r="L60" s="587"/>
      <c r="M60" s="554"/>
      <c r="N60" s="43" t="s">
        <v>169</v>
      </c>
      <c r="O60" s="584"/>
      <c r="P60" s="558"/>
      <c r="Q60" s="546"/>
      <c r="R60" s="584" t="s">
        <v>170</v>
      </c>
      <c r="S60" s="558"/>
      <c r="T60" s="546"/>
      <c r="U60" s="584"/>
      <c r="V60" s="558"/>
      <c r="W60" s="546"/>
      <c r="X60" s="584" t="s">
        <v>171</v>
      </c>
      <c r="Y60" s="546"/>
      <c r="Z60" s="584"/>
      <c r="AA60" s="558"/>
      <c r="AB60" s="546"/>
      <c r="AC60" s="330"/>
      <c r="AD60" s="330"/>
      <c r="AE60" s="330"/>
      <c r="AF60" s="330"/>
      <c r="AG60" s="330"/>
    </row>
    <row r="61" spans="1:33"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c r="AE61" s="330"/>
      <c r="AF61" s="330"/>
      <c r="AG61" s="330"/>
    </row>
    <row r="62" spans="1:33" ht="15.75" customHeight="1" x14ac:dyDescent="0.3">
      <c r="A62" s="330"/>
      <c r="B62" s="582" t="s">
        <v>172</v>
      </c>
      <c r="C62" s="546"/>
      <c r="D62" s="585"/>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7"/>
      <c r="AC62" s="330"/>
      <c r="AD62" s="330"/>
      <c r="AE62" s="330"/>
      <c r="AF62" s="330"/>
      <c r="AG62" s="330"/>
    </row>
    <row r="63" spans="1:33"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c r="AE63" s="330"/>
      <c r="AF63" s="330"/>
      <c r="AG63" s="330"/>
    </row>
    <row r="64" spans="1:33" ht="15.75" customHeight="1" x14ac:dyDescent="0.3">
      <c r="A64" s="330"/>
      <c r="B64" s="582" t="s">
        <v>173</v>
      </c>
      <c r="C64" s="546"/>
      <c r="D64" s="58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7"/>
      <c r="AC64" s="330"/>
      <c r="AD64" s="330"/>
      <c r="AE64" s="330"/>
      <c r="AF64" s="330"/>
      <c r="AG64" s="330"/>
    </row>
    <row r="65" spans="1:33"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c r="AE65" s="330"/>
      <c r="AF65" s="330"/>
      <c r="AG65" s="330"/>
    </row>
    <row r="66" spans="1:33" ht="15.75" customHeight="1" x14ac:dyDescent="0.3">
      <c r="A66" s="330"/>
      <c r="B66" s="582" t="s">
        <v>174</v>
      </c>
      <c r="C66" s="546"/>
      <c r="D66" s="58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7"/>
      <c r="AC66" s="330"/>
      <c r="AD66" s="330"/>
      <c r="AE66" s="330"/>
      <c r="AF66" s="330"/>
      <c r="AG66" s="330"/>
    </row>
    <row r="67" spans="1:33"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c r="AE67" s="330"/>
      <c r="AF67" s="330"/>
      <c r="AG67" s="330"/>
    </row>
    <row r="68" spans="1:33" ht="15.75" customHeight="1" x14ac:dyDescent="0.3">
      <c r="A68" s="330"/>
      <c r="B68" s="582" t="s">
        <v>175</v>
      </c>
      <c r="C68" s="546"/>
      <c r="D68" s="58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c r="AC68" s="330"/>
      <c r="AD68" s="330"/>
      <c r="AE68" s="330"/>
      <c r="AF68" s="330"/>
      <c r="AG68" s="330"/>
    </row>
    <row r="69" spans="1:33"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c r="AE69" s="330"/>
      <c r="AF69" s="330"/>
      <c r="AG69" s="330"/>
    </row>
    <row r="70" spans="1:33" ht="15.75" customHeight="1" x14ac:dyDescent="0.3">
      <c r="A70" s="330"/>
      <c r="B70" s="582" t="s">
        <v>176</v>
      </c>
      <c r="C70" s="546"/>
      <c r="D70" s="586"/>
      <c r="E70" s="576"/>
      <c r="F70" s="576"/>
      <c r="G70" s="576"/>
      <c r="H70" s="576"/>
      <c r="I70" s="576"/>
      <c r="J70" s="576"/>
      <c r="K70" s="576"/>
      <c r="L70" s="576"/>
      <c r="M70" s="576"/>
      <c r="N70" s="576"/>
      <c r="O70" s="576"/>
      <c r="P70" s="576"/>
      <c r="Q70" s="576"/>
      <c r="R70" s="576"/>
      <c r="S70" s="576"/>
      <c r="T70" s="576"/>
      <c r="U70" s="576"/>
      <c r="V70" s="576"/>
      <c r="W70" s="576"/>
      <c r="X70" s="576"/>
      <c r="Y70" s="576"/>
      <c r="Z70" s="576"/>
      <c r="AA70" s="576"/>
      <c r="AB70" s="577"/>
      <c r="AC70" s="330"/>
      <c r="AD70" s="330"/>
      <c r="AE70" s="330"/>
      <c r="AF70" s="330"/>
      <c r="AG70" s="330"/>
    </row>
    <row r="71" spans="1:33"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c r="AE71" s="330"/>
      <c r="AF71" s="330"/>
      <c r="AG71" s="330"/>
    </row>
    <row r="72" spans="1:33" ht="15.75" customHeight="1" x14ac:dyDescent="0.3">
      <c r="A72" s="330"/>
      <c r="B72" s="582" t="s">
        <v>177</v>
      </c>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46"/>
      <c r="AC72" s="330"/>
      <c r="AD72" s="330"/>
      <c r="AE72" s="330"/>
      <c r="AF72" s="330"/>
      <c r="AG72" s="330"/>
    </row>
    <row r="73" spans="1:33" ht="15.75" customHeight="1" x14ac:dyDescent="0.3">
      <c r="A73" s="330"/>
      <c r="B73" s="556" t="s">
        <v>122</v>
      </c>
      <c r="C73" s="546"/>
      <c r="D73" s="52" t="s">
        <v>178</v>
      </c>
      <c r="E73" s="556" t="s">
        <v>179</v>
      </c>
      <c r="F73" s="546"/>
      <c r="G73" s="556" t="s">
        <v>177</v>
      </c>
      <c r="H73" s="558"/>
      <c r="I73" s="558"/>
      <c r="J73" s="558"/>
      <c r="K73" s="558"/>
      <c r="L73" s="558"/>
      <c r="M73" s="558"/>
      <c r="N73" s="558"/>
      <c r="O73" s="546"/>
      <c r="P73" s="556" t="s">
        <v>180</v>
      </c>
      <c r="Q73" s="558"/>
      <c r="R73" s="558"/>
      <c r="S73" s="558"/>
      <c r="T73" s="558"/>
      <c r="U73" s="558"/>
      <c r="V73" s="558"/>
      <c r="W73" s="558"/>
      <c r="X73" s="558"/>
      <c r="Y73" s="558"/>
      <c r="Z73" s="558"/>
      <c r="AA73" s="558"/>
      <c r="AB73" s="546"/>
      <c r="AC73" s="330"/>
      <c r="AD73" s="330"/>
      <c r="AE73" s="330"/>
      <c r="AF73" s="330"/>
      <c r="AG73" s="330"/>
    </row>
    <row r="74" spans="1:33" ht="15.75" customHeight="1" x14ac:dyDescent="0.3">
      <c r="A74" s="330"/>
      <c r="B74" s="556"/>
      <c r="C74" s="546"/>
      <c r="D74" s="37"/>
      <c r="E74" s="556"/>
      <c r="F74" s="546"/>
      <c r="G74" s="581"/>
      <c r="H74" s="558"/>
      <c r="I74" s="558"/>
      <c r="J74" s="558"/>
      <c r="K74" s="558"/>
      <c r="L74" s="558"/>
      <c r="M74" s="558"/>
      <c r="N74" s="558"/>
      <c r="O74" s="546"/>
      <c r="P74" s="581"/>
      <c r="Q74" s="558"/>
      <c r="R74" s="558"/>
      <c r="S74" s="558"/>
      <c r="T74" s="558"/>
      <c r="U74" s="558"/>
      <c r="V74" s="558"/>
      <c r="W74" s="558"/>
      <c r="X74" s="558"/>
      <c r="Y74" s="558"/>
      <c r="Z74" s="558"/>
      <c r="AA74" s="558"/>
      <c r="AB74" s="546"/>
      <c r="AC74" s="330"/>
      <c r="AD74" s="330"/>
      <c r="AE74" s="330"/>
      <c r="AF74" s="330"/>
      <c r="AG74" s="330"/>
    </row>
    <row r="75" spans="1:33" ht="15.75" customHeight="1" x14ac:dyDescent="0.3">
      <c r="A75" s="330"/>
      <c r="B75" s="556"/>
      <c r="C75" s="546"/>
      <c r="D75" s="37"/>
      <c r="E75" s="556"/>
      <c r="F75" s="546"/>
      <c r="G75" s="581"/>
      <c r="H75" s="558"/>
      <c r="I75" s="558"/>
      <c r="J75" s="558"/>
      <c r="K75" s="558"/>
      <c r="L75" s="558"/>
      <c r="M75" s="558"/>
      <c r="N75" s="558"/>
      <c r="O75" s="546"/>
      <c r="P75" s="581"/>
      <c r="Q75" s="558"/>
      <c r="R75" s="558"/>
      <c r="S75" s="558"/>
      <c r="T75" s="558"/>
      <c r="U75" s="558"/>
      <c r="V75" s="558"/>
      <c r="W75" s="558"/>
      <c r="X75" s="558"/>
      <c r="Y75" s="558"/>
      <c r="Z75" s="558"/>
      <c r="AA75" s="558"/>
      <c r="AB75" s="546"/>
      <c r="AC75" s="330"/>
      <c r="AD75" s="330"/>
      <c r="AE75" s="330"/>
      <c r="AF75" s="330"/>
      <c r="AG75" s="330"/>
    </row>
    <row r="76" spans="1:33" ht="26.25" customHeight="1" x14ac:dyDescent="0.3">
      <c r="A76" s="330"/>
      <c r="B76" s="580" t="s">
        <v>181</v>
      </c>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46"/>
      <c r="AC76" s="330"/>
      <c r="AD76" s="363"/>
      <c r="AE76" s="330"/>
      <c r="AF76" s="330"/>
      <c r="AG76" s="330"/>
    </row>
    <row r="77" spans="1:33"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row>
    <row r="78" spans="1:33"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row>
    <row r="79" spans="1:33"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row>
    <row r="80" spans="1:33"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row>
    <row r="81" spans="1:33"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c r="AE81" s="330"/>
      <c r="AF81" s="330"/>
      <c r="AG81" s="330"/>
    </row>
    <row r="82" spans="1:33"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row>
    <row r="83" spans="1:33"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row>
    <row r="84" spans="1:33"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row>
    <row r="85" spans="1:33"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row>
    <row r="86" spans="1:33"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row>
    <row r="87" spans="1:33"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row>
    <row r="88" spans="1:33"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row>
    <row r="89" spans="1:33"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row>
    <row r="90" spans="1:33"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row>
    <row r="91" spans="1:33"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row>
    <row r="92" spans="1:33"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row>
    <row r="93" spans="1:33"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row>
    <row r="94" spans="1:33"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row>
    <row r="95" spans="1:33"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row>
    <row r="96" spans="1:33"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row>
    <row r="97" spans="1:33"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row>
    <row r="98" spans="1:33"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row>
    <row r="99" spans="1:33"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row>
    <row r="100" spans="1:33"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row>
    <row r="101" spans="1:33"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row>
    <row r="102" spans="1:33"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row>
    <row r="103" spans="1:33"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row>
    <row r="104" spans="1:33"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row>
    <row r="105" spans="1:33"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row>
    <row r="106" spans="1:33"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row>
    <row r="107" spans="1:33"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row>
    <row r="108" spans="1:33"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row>
    <row r="109" spans="1:33"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row>
    <row r="110" spans="1:33"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row>
    <row r="111" spans="1:33"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row>
    <row r="112" spans="1:33"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row>
    <row r="113" spans="1:33"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row>
    <row r="114" spans="1:33"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row>
    <row r="115" spans="1:33"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row>
    <row r="116" spans="1:33"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row>
    <row r="117" spans="1:33"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row>
    <row r="118" spans="1:33"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row>
    <row r="119" spans="1:33"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row>
    <row r="120" spans="1:33"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row>
    <row r="121" spans="1:33"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row>
    <row r="122" spans="1:33"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row>
    <row r="123" spans="1:33"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row>
    <row r="124" spans="1:33"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row>
    <row r="125" spans="1:33"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row>
    <row r="126" spans="1:33"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row>
    <row r="127" spans="1:33"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row>
    <row r="128" spans="1:33"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row>
    <row r="129" spans="1:33"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row>
    <row r="130" spans="1:33"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row>
    <row r="131" spans="1:33"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row>
    <row r="132" spans="1:33"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row>
    <row r="133" spans="1:33"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row>
    <row r="134" spans="1:33"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row>
    <row r="135" spans="1:33"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row>
    <row r="136" spans="1:33"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row>
    <row r="137" spans="1:33"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row>
    <row r="138" spans="1:33"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row>
    <row r="139" spans="1:33"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row>
    <row r="140" spans="1:33"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row>
    <row r="141" spans="1:33"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row>
    <row r="142" spans="1:33"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row>
    <row r="143" spans="1:33"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row>
    <row r="144" spans="1:33"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row>
    <row r="145" spans="1:33"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row>
    <row r="146" spans="1:33"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row>
    <row r="147" spans="1:33"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row>
    <row r="148" spans="1:33"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row>
    <row r="149" spans="1:33"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row>
    <row r="150" spans="1:33"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row>
    <row r="151" spans="1:33"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row>
    <row r="152" spans="1:33"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row>
    <row r="153" spans="1:33"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row>
    <row r="154" spans="1:33"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row>
    <row r="155" spans="1:33"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row>
    <row r="156" spans="1:33"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row>
    <row r="157" spans="1:33"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row>
    <row r="158" spans="1:33"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row>
    <row r="159" spans="1:33"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row>
    <row r="160" spans="1:33"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row>
    <row r="161" spans="1:33"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row>
    <row r="162" spans="1:33"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row>
    <row r="163" spans="1:33"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row>
    <row r="164" spans="1:33"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row>
    <row r="165" spans="1:33"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row>
    <row r="166" spans="1:33"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row>
    <row r="167" spans="1:33"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row>
    <row r="168" spans="1:33"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row>
    <row r="169" spans="1:33"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row>
    <row r="170" spans="1:33"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row>
    <row r="171" spans="1:33"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row>
    <row r="172" spans="1:33"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row>
    <row r="173" spans="1:33"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row>
    <row r="174" spans="1:33"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row>
    <row r="175" spans="1:33"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row>
    <row r="176" spans="1:33"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row>
    <row r="177" spans="1:33"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row>
    <row r="178" spans="1:33"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row>
    <row r="179" spans="1:33"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row>
    <row r="180" spans="1:33"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row>
    <row r="181" spans="1:33"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row>
    <row r="182" spans="1:33"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row>
    <row r="183" spans="1:33"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row>
    <row r="184" spans="1:33"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row>
    <row r="185" spans="1:33"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row>
    <row r="186" spans="1:33"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row>
    <row r="187" spans="1:33"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row>
    <row r="188" spans="1:33"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row>
    <row r="189" spans="1:33"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row>
    <row r="190" spans="1:33"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row>
    <row r="191" spans="1:33"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row>
    <row r="192" spans="1:33"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row>
    <row r="193" spans="1:33"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row>
    <row r="194" spans="1:33"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row>
    <row r="195" spans="1:33"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row>
    <row r="196" spans="1:33"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row>
    <row r="197" spans="1:33"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row>
    <row r="198" spans="1:33"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row>
    <row r="199" spans="1:33"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row>
    <row r="200" spans="1:33"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row>
    <row r="201" spans="1:33"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row>
    <row r="202" spans="1:33"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row>
    <row r="203" spans="1:33"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row>
    <row r="204" spans="1:33"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row>
    <row r="205" spans="1:33"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row>
    <row r="206" spans="1:33"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row>
    <row r="207" spans="1:33"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row>
    <row r="208" spans="1:33"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row>
    <row r="209" spans="1:33"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row>
    <row r="210" spans="1:33"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row>
    <row r="211" spans="1:33"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row>
    <row r="212" spans="1:33"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row>
    <row r="213" spans="1:33"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row>
    <row r="214" spans="1:33"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row>
    <row r="215" spans="1:33"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row>
    <row r="216" spans="1:33"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row>
    <row r="217" spans="1:33"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row>
    <row r="218" spans="1:33"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row>
    <row r="219" spans="1:33"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row>
    <row r="220" spans="1:33"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row>
    <row r="221" spans="1:33"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row>
    <row r="222" spans="1:33"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row>
    <row r="223" spans="1:33"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row>
    <row r="224" spans="1:33"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row>
    <row r="225" spans="1:33"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row>
    <row r="226" spans="1:33"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row>
    <row r="227" spans="1:33"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row>
    <row r="228" spans="1:33"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row>
    <row r="229" spans="1:33"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row>
    <row r="230" spans="1:33"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row>
    <row r="231" spans="1:33"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row>
    <row r="232" spans="1:33"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row>
    <row r="233" spans="1:33"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row>
    <row r="234" spans="1:33"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row>
    <row r="235" spans="1:33"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row>
    <row r="236" spans="1:33"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row>
    <row r="237" spans="1:33"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row>
    <row r="238" spans="1:33"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row>
    <row r="239" spans="1:33"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row>
    <row r="240" spans="1:33"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row>
    <row r="241" spans="1:33"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row>
    <row r="242" spans="1:33"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row>
    <row r="243" spans="1:33"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row>
    <row r="244" spans="1:33"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row>
    <row r="245" spans="1:33"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row>
    <row r="246" spans="1:33"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row>
    <row r="247" spans="1:33"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row>
    <row r="248" spans="1:33"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row>
    <row r="249" spans="1:33"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row>
    <row r="250" spans="1:33"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row>
    <row r="251" spans="1:33"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row>
    <row r="252" spans="1:33"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row>
    <row r="253" spans="1:33"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row>
    <row r="254" spans="1:33"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row>
    <row r="255" spans="1:33"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row>
    <row r="256" spans="1:33"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row>
    <row r="257" spans="1:33"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row>
    <row r="258" spans="1:33"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row>
    <row r="259" spans="1:33"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row>
    <row r="260" spans="1:33"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row>
    <row r="261" spans="1:33"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row>
    <row r="262" spans="1:33"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row>
    <row r="263" spans="1:33"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row>
    <row r="264" spans="1:33"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row>
    <row r="265" spans="1:33"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row>
    <row r="266" spans="1:33"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row>
    <row r="267" spans="1:33"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row>
    <row r="268" spans="1:33"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row>
    <row r="269" spans="1:33"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row>
    <row r="270" spans="1:33"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row>
    <row r="271" spans="1:33"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row>
    <row r="272" spans="1:33"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row>
    <row r="273" spans="1:33"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row>
    <row r="274" spans="1:33"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row>
    <row r="275" spans="1:33"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row>
    <row r="276" spans="1:33"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row>
    <row r="277" spans="1:33"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row>
    <row r="278" spans="1:33"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row>
    <row r="279" spans="1:33"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row>
    <row r="280" spans="1:33"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row>
    <row r="281" spans="1:33"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row>
    <row r="282" spans="1:33"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row>
    <row r="283" spans="1:33"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row>
    <row r="284" spans="1:33"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row>
    <row r="285" spans="1:33"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row>
    <row r="286" spans="1:33"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row>
    <row r="287" spans="1:33"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row>
    <row r="288" spans="1:33"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row>
    <row r="289" spans="1:33"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row>
    <row r="290" spans="1:33"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row>
    <row r="291" spans="1:33"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row>
    <row r="292" spans="1:33"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row>
    <row r="293" spans="1:33"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row>
    <row r="294" spans="1:33"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row>
    <row r="295" spans="1:33"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row>
    <row r="296" spans="1:33"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row>
    <row r="297" spans="1:33"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row>
    <row r="298" spans="1:33"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row>
    <row r="299" spans="1:33"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row>
    <row r="300" spans="1:33"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row>
    <row r="301" spans="1:33"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row>
    <row r="302" spans="1:33"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row>
    <row r="303" spans="1:33"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row>
    <row r="304" spans="1:33"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row>
    <row r="305" spans="1:33"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row>
    <row r="306" spans="1:33"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row>
    <row r="307" spans="1:33"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row>
    <row r="308" spans="1:33"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row>
    <row r="309" spans="1:33"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row>
    <row r="310" spans="1:33"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row>
    <row r="311" spans="1:33"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row>
    <row r="312" spans="1:33"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row>
    <row r="313" spans="1:33"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row>
    <row r="314" spans="1:33"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row>
    <row r="315" spans="1:33"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row>
    <row r="316" spans="1:33"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row>
    <row r="317" spans="1:33"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row>
    <row r="318" spans="1:33"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row>
    <row r="319" spans="1:33"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row>
    <row r="320" spans="1:33"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row>
    <row r="321" spans="1:33"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row>
    <row r="322" spans="1:33"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row>
    <row r="323" spans="1:33"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row>
    <row r="324" spans="1:33"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row>
    <row r="325" spans="1:33"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row>
    <row r="326" spans="1:33"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row>
    <row r="327" spans="1:33"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row>
    <row r="328" spans="1:33"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row>
    <row r="329" spans="1:33"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row>
    <row r="330" spans="1:33"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row>
    <row r="331" spans="1:33"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row>
    <row r="332" spans="1:33"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row>
    <row r="333" spans="1:33"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row>
    <row r="334" spans="1:33"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row>
    <row r="335" spans="1:33"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row>
    <row r="336" spans="1:33"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row>
    <row r="337" spans="1:33"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row>
    <row r="338" spans="1:33"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row>
    <row r="339" spans="1:33"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row>
    <row r="340" spans="1:33"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row>
    <row r="341" spans="1:33"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row>
    <row r="342" spans="1:33"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row>
    <row r="343" spans="1:33"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row>
    <row r="344" spans="1:33"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row>
    <row r="345" spans="1:33"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row>
    <row r="346" spans="1:33"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row>
    <row r="347" spans="1:33"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row>
    <row r="348" spans="1:33"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row>
    <row r="349" spans="1:33"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row>
    <row r="350" spans="1:33"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row>
    <row r="351" spans="1:33"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row>
    <row r="352" spans="1:33"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row>
    <row r="353" spans="1:33"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row>
    <row r="354" spans="1:33"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row>
    <row r="355" spans="1:33"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row>
    <row r="356" spans="1:33"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row>
    <row r="357" spans="1:33"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row>
    <row r="358" spans="1:33"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row>
    <row r="359" spans="1:33"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row>
    <row r="360" spans="1:33"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row>
    <row r="361" spans="1:33"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row>
    <row r="362" spans="1:33"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row>
    <row r="363" spans="1:33"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row>
    <row r="364" spans="1:33"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row>
    <row r="365" spans="1:33"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row>
    <row r="366" spans="1:33"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row>
    <row r="367" spans="1:33"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row>
    <row r="368" spans="1:33"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row>
    <row r="369" spans="1:33"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row>
    <row r="370" spans="1:33"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row>
    <row r="371" spans="1:33"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row>
    <row r="372" spans="1:33"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row>
    <row r="373" spans="1:33"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row>
    <row r="374" spans="1:33"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row>
    <row r="375" spans="1:33"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row>
    <row r="376" spans="1:33"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row>
    <row r="377" spans="1:33"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row>
    <row r="378" spans="1:33"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row>
    <row r="379" spans="1:33"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row>
    <row r="380" spans="1:33"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row>
    <row r="381" spans="1:33"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row>
    <row r="382" spans="1:33"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row>
    <row r="383" spans="1:33"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row>
    <row r="384" spans="1:33"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row>
    <row r="385" spans="1:33"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row>
    <row r="386" spans="1:33"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row>
    <row r="387" spans="1:33"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row>
    <row r="388" spans="1:33"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row>
    <row r="389" spans="1:33"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row>
    <row r="390" spans="1:33"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row>
    <row r="391" spans="1:33"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row>
    <row r="392" spans="1:33"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row>
    <row r="393" spans="1:33"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row>
    <row r="394" spans="1:33"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row>
    <row r="395" spans="1:33"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row>
    <row r="396" spans="1:33"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row>
    <row r="397" spans="1:33"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row>
    <row r="398" spans="1:33"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row>
    <row r="399" spans="1:33"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row>
    <row r="400" spans="1:33"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row>
    <row r="401" spans="1:33"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row>
    <row r="402" spans="1:33"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row>
    <row r="403" spans="1:33"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row>
    <row r="404" spans="1:33"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row>
    <row r="405" spans="1:33"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row>
    <row r="406" spans="1:33"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row>
    <row r="407" spans="1:33"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row>
    <row r="408" spans="1:33"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row>
    <row r="409" spans="1:33"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row>
    <row r="410" spans="1:33"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row>
    <row r="411" spans="1:33"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row>
    <row r="412" spans="1:33"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row>
    <row r="413" spans="1:33"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row>
    <row r="414" spans="1:33"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row>
    <row r="415" spans="1:33"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row>
    <row r="416" spans="1:33"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row>
    <row r="417" spans="1:33"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row>
    <row r="418" spans="1:33"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row>
    <row r="419" spans="1:33"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row>
    <row r="420" spans="1:33"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row>
    <row r="421" spans="1:33"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row>
    <row r="422" spans="1:33"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row>
    <row r="423" spans="1:33"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row>
    <row r="424" spans="1:33"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row>
    <row r="425" spans="1:33"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row>
    <row r="426" spans="1:33"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row>
    <row r="427" spans="1:33"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row>
    <row r="428" spans="1:33"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row>
    <row r="429" spans="1:33"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row>
    <row r="430" spans="1:33"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row>
    <row r="431" spans="1:33"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row>
    <row r="432" spans="1:33"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row>
    <row r="433" spans="1:33"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row>
    <row r="434" spans="1:33"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row>
    <row r="435" spans="1:33"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row>
    <row r="436" spans="1:33"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row>
    <row r="437" spans="1:33"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row>
    <row r="438" spans="1:33"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row>
    <row r="439" spans="1:33"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row>
    <row r="440" spans="1:33"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row>
    <row r="441" spans="1:33"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row>
    <row r="442" spans="1:33"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row>
    <row r="443" spans="1:33"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row>
    <row r="444" spans="1:33"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row>
    <row r="445" spans="1:33"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row>
    <row r="446" spans="1:33"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row>
    <row r="447" spans="1:33"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row>
    <row r="448" spans="1:33"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row>
    <row r="449" spans="1:33"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row>
    <row r="450" spans="1:33"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row>
    <row r="451" spans="1:33"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row>
    <row r="452" spans="1:33"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row>
    <row r="453" spans="1:33"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row>
    <row r="454" spans="1:33"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row>
    <row r="455" spans="1:33"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row>
    <row r="456" spans="1:33"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row>
    <row r="457" spans="1:33"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row>
    <row r="458" spans="1:33"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row>
    <row r="459" spans="1:33"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row>
    <row r="460" spans="1:33"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row>
    <row r="461" spans="1:33"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row>
    <row r="462" spans="1:33"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row>
    <row r="463" spans="1:33"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row>
    <row r="464" spans="1:33"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row>
    <row r="465" spans="1:33"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row>
    <row r="466" spans="1:33"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row>
    <row r="467" spans="1:33"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row>
    <row r="468" spans="1:33"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row>
    <row r="469" spans="1:33"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row>
    <row r="470" spans="1:33"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row>
    <row r="471" spans="1:33"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row>
    <row r="472" spans="1:33"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row>
    <row r="473" spans="1:33"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row>
    <row r="474" spans="1:33"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row>
    <row r="475" spans="1:33"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row>
    <row r="476" spans="1:33"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row>
    <row r="477" spans="1:33"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row>
    <row r="478" spans="1:33"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row>
    <row r="479" spans="1:33"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row>
    <row r="480" spans="1:33"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row>
    <row r="481" spans="1:33"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row>
    <row r="482" spans="1:33"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row>
    <row r="483" spans="1:33"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row>
    <row r="484" spans="1:33"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row>
    <row r="485" spans="1:33"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row>
    <row r="486" spans="1:33"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row>
    <row r="487" spans="1:33"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row>
    <row r="488" spans="1:33"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row>
    <row r="489" spans="1:33"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row>
    <row r="490" spans="1:33"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row>
    <row r="491" spans="1:33"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row>
    <row r="492" spans="1:33"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row>
    <row r="493" spans="1:33"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row>
    <row r="494" spans="1:33"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row>
    <row r="495" spans="1:33"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row>
    <row r="496" spans="1:33"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row>
    <row r="497" spans="1:33"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row>
    <row r="498" spans="1:33"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row>
    <row r="499" spans="1:33"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row>
    <row r="500" spans="1:33"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row>
    <row r="501" spans="1:33"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row>
    <row r="502" spans="1:33"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row>
    <row r="503" spans="1:33"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row>
    <row r="504" spans="1:33"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row>
    <row r="505" spans="1:33"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row>
    <row r="506" spans="1:33"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row>
    <row r="507" spans="1:33"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row>
    <row r="508" spans="1:33"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row>
    <row r="509" spans="1:33"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row>
    <row r="510" spans="1:33"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row>
    <row r="511" spans="1:33"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row>
    <row r="512" spans="1:33"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row>
    <row r="513" spans="1:33"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row>
    <row r="514" spans="1:33"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row>
    <row r="515" spans="1:33"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row>
    <row r="516" spans="1:33"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row>
    <row r="517" spans="1:33"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row>
    <row r="518" spans="1:33"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row>
    <row r="519" spans="1:33"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row>
    <row r="520" spans="1:33"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row>
    <row r="521" spans="1:33"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row>
    <row r="522" spans="1:33"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row>
    <row r="523" spans="1:33"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row>
    <row r="524" spans="1:33"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row>
    <row r="525" spans="1:33"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row>
    <row r="526" spans="1:33"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row>
    <row r="527" spans="1:33"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row>
    <row r="528" spans="1:33"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row>
    <row r="529" spans="1:33"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row>
    <row r="530" spans="1:33"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row>
    <row r="531" spans="1:33"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row>
    <row r="532" spans="1:33"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row>
    <row r="533" spans="1:33"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row>
    <row r="534" spans="1:33"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row>
    <row r="535" spans="1:33"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row>
    <row r="536" spans="1:33"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row>
    <row r="537" spans="1:33"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row>
    <row r="538" spans="1:33"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row>
    <row r="539" spans="1:33"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row>
    <row r="540" spans="1:33"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row>
    <row r="541" spans="1:33"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row>
    <row r="542" spans="1:33"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row>
    <row r="543" spans="1:33"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row>
    <row r="544" spans="1:33"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row>
    <row r="545" spans="1:33"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row>
    <row r="546" spans="1:33"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row>
    <row r="547" spans="1:33"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row>
    <row r="548" spans="1:33"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row>
    <row r="549" spans="1:33"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row>
    <row r="550" spans="1:33"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row>
    <row r="551" spans="1:33"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row>
    <row r="552" spans="1:33"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row>
    <row r="553" spans="1:33"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row>
    <row r="554" spans="1:33"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row>
    <row r="555" spans="1:33"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row>
    <row r="556" spans="1:33"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row>
    <row r="557" spans="1:33"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row>
    <row r="558" spans="1:33"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row>
    <row r="559" spans="1:33"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row>
    <row r="560" spans="1:33"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row>
    <row r="561" spans="1:33"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row>
    <row r="562" spans="1:33"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row>
    <row r="563" spans="1:33"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row>
    <row r="564" spans="1:33"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row>
    <row r="565" spans="1:33"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row>
    <row r="566" spans="1:33"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row>
    <row r="567" spans="1:33"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row>
    <row r="568" spans="1:33"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row>
    <row r="569" spans="1:33"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row>
    <row r="570" spans="1:33"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row>
    <row r="571" spans="1:33"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row>
    <row r="572" spans="1:33"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row>
    <row r="573" spans="1:33"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row>
    <row r="574" spans="1:33"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row>
    <row r="575" spans="1:33"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row>
    <row r="576" spans="1:33"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row>
    <row r="577" spans="1:33"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row>
    <row r="578" spans="1:33"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row>
    <row r="579" spans="1:33"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row>
    <row r="580" spans="1:33"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row>
    <row r="581" spans="1:33"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row>
    <row r="582" spans="1:33"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row>
    <row r="583" spans="1:33"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row>
    <row r="584" spans="1:33"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row>
    <row r="585" spans="1:33"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row>
    <row r="586" spans="1:33"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row>
    <row r="587" spans="1:33"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row>
    <row r="588" spans="1:33"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row>
    <row r="589" spans="1:33"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row>
    <row r="590" spans="1:33"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row>
    <row r="591" spans="1:33"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row>
    <row r="592" spans="1:33"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row>
    <row r="593" spans="1:33"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row>
    <row r="594" spans="1:33"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row>
    <row r="595" spans="1:33"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row>
    <row r="596" spans="1:33"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row>
    <row r="597" spans="1:33"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row>
    <row r="598" spans="1:33"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row>
    <row r="599" spans="1:33"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row>
    <row r="600" spans="1:33"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row>
    <row r="601" spans="1:33"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row>
    <row r="602" spans="1:33"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row>
    <row r="603" spans="1:33"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row>
    <row r="604" spans="1:33"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row>
    <row r="605" spans="1:33"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row>
    <row r="606" spans="1:33"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row>
    <row r="607" spans="1:33"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row>
    <row r="608" spans="1:33"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row>
    <row r="609" spans="1:33"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row>
    <row r="610" spans="1:33"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row>
    <row r="611" spans="1:33"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row>
    <row r="612" spans="1:33"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row>
    <row r="613" spans="1:33"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row>
    <row r="614" spans="1:33"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row>
    <row r="615" spans="1:33"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row>
    <row r="616" spans="1:33"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row>
    <row r="617" spans="1:33"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row>
    <row r="618" spans="1:33"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row>
    <row r="619" spans="1:33"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row>
    <row r="620" spans="1:33"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row>
    <row r="621" spans="1:33"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row>
    <row r="622" spans="1:33"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row>
    <row r="623" spans="1:33"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row>
    <row r="624" spans="1:33"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row>
    <row r="625" spans="1:33"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row>
    <row r="626" spans="1:33"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row>
    <row r="627" spans="1:33"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row>
    <row r="628" spans="1:33"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row>
    <row r="629" spans="1:33"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row>
    <row r="630" spans="1:33"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row>
    <row r="631" spans="1:33"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row>
    <row r="632" spans="1:33"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row>
    <row r="633" spans="1:33"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row>
    <row r="634" spans="1:33"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row>
    <row r="635" spans="1:33"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row>
    <row r="636" spans="1:33"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row>
    <row r="637" spans="1:33"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row>
    <row r="638" spans="1:33"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row>
    <row r="639" spans="1:33"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row>
    <row r="640" spans="1:33"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row>
    <row r="641" spans="1:33"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row>
    <row r="642" spans="1:33"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row>
    <row r="643" spans="1:33"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row>
    <row r="644" spans="1:33"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row>
    <row r="645" spans="1:33"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row>
    <row r="646" spans="1:33"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row>
    <row r="647" spans="1:33"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row>
    <row r="648" spans="1:33"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row>
    <row r="649" spans="1:33"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row>
    <row r="650" spans="1:33"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row>
    <row r="651" spans="1:33"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row>
    <row r="652" spans="1:33"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row>
    <row r="653" spans="1:33"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row>
    <row r="654" spans="1:33"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row>
    <row r="655" spans="1:33"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row>
    <row r="656" spans="1:33"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row>
    <row r="657" spans="1:33"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row>
    <row r="658" spans="1:33"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row>
    <row r="659" spans="1:33"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row>
    <row r="660" spans="1:33"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row>
    <row r="661" spans="1:33"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row>
    <row r="662" spans="1:33"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row>
    <row r="663" spans="1:33"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row>
    <row r="664" spans="1:33"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row>
    <row r="665" spans="1:33"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row>
    <row r="666" spans="1:33"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row>
    <row r="667" spans="1:33"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row>
    <row r="668" spans="1:33"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row>
    <row r="669" spans="1:33"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row>
    <row r="670" spans="1:33"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row>
    <row r="671" spans="1:33"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row>
    <row r="672" spans="1:33"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row>
    <row r="673" spans="1:33"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row>
    <row r="674" spans="1:33"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row>
    <row r="675" spans="1:33"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row>
    <row r="676" spans="1:33"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row>
    <row r="677" spans="1:33"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row>
    <row r="678" spans="1:33"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row>
    <row r="679" spans="1:33"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row>
    <row r="680" spans="1:33"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row>
    <row r="681" spans="1:33"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row>
    <row r="682" spans="1:33"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row>
    <row r="683" spans="1:33"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row>
    <row r="684" spans="1:33"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row>
    <row r="685" spans="1:33"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row>
    <row r="686" spans="1:33"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row>
    <row r="687" spans="1:33"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row>
    <row r="688" spans="1:33"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row>
    <row r="689" spans="1:33"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row>
    <row r="690" spans="1:33"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row>
    <row r="691" spans="1:33"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row>
    <row r="692" spans="1:33"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row>
    <row r="693" spans="1:33"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row>
    <row r="694" spans="1:33"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row>
    <row r="695" spans="1:33"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row>
    <row r="696" spans="1:33"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row>
    <row r="697" spans="1:33"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row>
    <row r="698" spans="1:33"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row>
    <row r="699" spans="1:33"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row>
    <row r="700" spans="1:33"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row>
    <row r="701" spans="1:33"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row>
    <row r="702" spans="1:33"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row>
    <row r="703" spans="1:33"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row>
    <row r="704" spans="1:33"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row>
    <row r="705" spans="1:33"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row>
    <row r="706" spans="1:33"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row>
    <row r="707" spans="1:33"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row>
    <row r="708" spans="1:33"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row>
    <row r="709" spans="1:33"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row>
    <row r="710" spans="1:33"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row>
    <row r="711" spans="1:33"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row>
    <row r="712" spans="1:33"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row>
    <row r="713" spans="1:33"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row>
    <row r="714" spans="1:33"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row>
    <row r="715" spans="1:33"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row>
    <row r="716" spans="1:33"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row>
    <row r="717" spans="1:33"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row>
    <row r="718" spans="1:33"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row>
    <row r="719" spans="1:33"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row>
    <row r="720" spans="1:33"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row>
    <row r="721" spans="1:33"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row>
    <row r="722" spans="1:33"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row>
    <row r="723" spans="1:33"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row>
    <row r="724" spans="1:33"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row>
    <row r="725" spans="1:33"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row>
    <row r="726" spans="1:33"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row>
    <row r="727" spans="1:33"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row>
    <row r="728" spans="1:33"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row>
    <row r="729" spans="1:33"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row>
    <row r="730" spans="1:33"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row>
    <row r="731" spans="1:33"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row>
    <row r="732" spans="1:33"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row>
    <row r="733" spans="1:33"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row>
    <row r="734" spans="1:33"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row>
    <row r="735" spans="1:33"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row>
    <row r="736" spans="1:33"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row>
    <row r="737" spans="1:33"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row>
    <row r="738" spans="1:33"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row>
    <row r="739" spans="1:33"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row>
    <row r="740" spans="1:33"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row>
    <row r="741" spans="1:33"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row>
    <row r="742" spans="1:33"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row>
    <row r="743" spans="1:33"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row>
    <row r="744" spans="1:33"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row>
    <row r="745" spans="1:33"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row>
    <row r="746" spans="1:33"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row>
    <row r="747" spans="1:33"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row>
    <row r="748" spans="1:33"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row>
    <row r="749" spans="1:33"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row>
    <row r="750" spans="1:33"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row>
    <row r="751" spans="1:33"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row>
    <row r="752" spans="1:33"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row>
    <row r="753" spans="1:33"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row>
    <row r="754" spans="1:33"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row>
    <row r="755" spans="1:33"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row>
    <row r="756" spans="1:33"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row>
    <row r="757" spans="1:33"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row>
    <row r="758" spans="1:33"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row>
    <row r="759" spans="1:33"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row>
    <row r="760" spans="1:33"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row>
    <row r="761" spans="1:33"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row>
    <row r="762" spans="1:33"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row>
    <row r="763" spans="1:33"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row>
    <row r="764" spans="1:33"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row>
    <row r="765" spans="1:33"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row>
    <row r="766" spans="1:33"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row>
    <row r="767" spans="1:33"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row>
    <row r="768" spans="1:33"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row>
    <row r="769" spans="1:33"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row>
    <row r="770" spans="1:33"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row>
    <row r="771" spans="1:33"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row>
    <row r="772" spans="1:33"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row>
    <row r="773" spans="1:33"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row>
    <row r="774" spans="1:33"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row>
    <row r="775" spans="1:33"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row>
    <row r="776" spans="1:33"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row>
    <row r="777" spans="1:33"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row>
    <row r="778" spans="1:33"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row>
    <row r="779" spans="1:33"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row>
    <row r="780" spans="1:33"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row>
    <row r="781" spans="1:33"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row>
    <row r="782" spans="1:33"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row>
    <row r="783" spans="1:33"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row>
    <row r="784" spans="1:33"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row>
    <row r="785" spans="1:33"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row>
    <row r="786" spans="1:33"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row>
    <row r="787" spans="1:33"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row>
    <row r="788" spans="1:33"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row>
    <row r="789" spans="1:33"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row>
    <row r="790" spans="1:33"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row>
    <row r="791" spans="1:33"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row>
    <row r="792" spans="1:33"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row>
    <row r="793" spans="1:33"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row>
    <row r="794" spans="1:33"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row>
    <row r="795" spans="1:33"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row>
    <row r="796" spans="1:33"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row>
    <row r="797" spans="1:33"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row>
    <row r="798" spans="1:33"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row>
    <row r="799" spans="1:33"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row>
    <row r="800" spans="1:33"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row>
    <row r="801" spans="1:33"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row>
    <row r="802" spans="1:33"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row>
    <row r="803" spans="1:33"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row>
    <row r="804" spans="1:33"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row>
    <row r="805" spans="1:33"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row>
    <row r="806" spans="1:33"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row>
    <row r="807" spans="1:33"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row>
    <row r="808" spans="1:33"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row>
    <row r="809" spans="1:33"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row>
    <row r="810" spans="1:33"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row>
    <row r="811" spans="1:33"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row>
    <row r="812" spans="1:33"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row>
    <row r="813" spans="1:33"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row>
    <row r="814" spans="1:33"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row>
    <row r="815" spans="1:33"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row>
    <row r="816" spans="1:33"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row>
    <row r="817" spans="1:33"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row>
    <row r="818" spans="1:33"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row>
    <row r="819" spans="1:33"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row>
    <row r="820" spans="1:33"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row>
    <row r="821" spans="1:33"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row>
    <row r="822" spans="1:33"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row>
    <row r="823" spans="1:33"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row>
    <row r="824" spans="1:33"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row>
    <row r="825" spans="1:33"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row>
    <row r="826" spans="1:33"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row>
    <row r="827" spans="1:33"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row>
    <row r="828" spans="1:33"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row>
    <row r="829" spans="1:33"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row>
    <row r="830" spans="1:33"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row>
    <row r="831" spans="1:33"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row>
    <row r="832" spans="1:33"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row>
    <row r="833" spans="1:33"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row>
    <row r="834" spans="1:33"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row>
    <row r="835" spans="1:33"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row>
    <row r="836" spans="1:33"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row>
    <row r="837" spans="1:33"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row>
    <row r="838" spans="1:33"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row>
    <row r="839" spans="1:33"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row>
    <row r="840" spans="1:33"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row>
    <row r="841" spans="1:33"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row>
    <row r="842" spans="1:33"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row>
    <row r="843" spans="1:33"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row>
    <row r="844" spans="1:33"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row>
    <row r="845" spans="1:33"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row>
    <row r="846" spans="1:33"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row>
    <row r="847" spans="1:33"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row>
    <row r="848" spans="1:33"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row>
    <row r="849" spans="1:33"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row>
    <row r="850" spans="1:33"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row>
    <row r="851" spans="1:33"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row>
    <row r="852" spans="1:33"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row>
    <row r="853" spans="1:33"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row>
    <row r="854" spans="1:33"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row>
    <row r="855" spans="1:33"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row>
    <row r="856" spans="1:33"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row>
    <row r="857" spans="1:33"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row>
    <row r="858" spans="1:33"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row>
    <row r="859" spans="1:33"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row>
    <row r="860" spans="1:33"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row>
    <row r="861" spans="1:33"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row>
    <row r="862" spans="1:33"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row>
    <row r="863" spans="1:33"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row>
    <row r="864" spans="1:33"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row>
    <row r="865" spans="1:33"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row>
    <row r="866" spans="1:33"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row>
    <row r="867" spans="1:33"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row>
    <row r="868" spans="1:33"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row>
    <row r="869" spans="1:33"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row>
    <row r="870" spans="1:33"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row>
    <row r="871" spans="1:33"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row>
    <row r="872" spans="1:33"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row>
    <row r="873" spans="1:33"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row>
    <row r="874" spans="1:33"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row>
    <row r="875" spans="1:33"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row>
    <row r="876" spans="1:33"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row>
    <row r="877" spans="1:33"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row>
    <row r="878" spans="1:33"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row>
    <row r="879" spans="1:33"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row>
    <row r="880" spans="1:33"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row>
    <row r="881" spans="1:33"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row>
    <row r="882" spans="1:33"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row>
    <row r="883" spans="1:33"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row>
    <row r="884" spans="1:33"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row>
    <row r="885" spans="1:33"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row>
    <row r="886" spans="1:33"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row>
    <row r="887" spans="1:33"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row>
    <row r="888" spans="1:33"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row>
    <row r="889" spans="1:33"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row>
    <row r="890" spans="1:33"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row>
    <row r="891" spans="1:33"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row>
    <row r="892" spans="1:33"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row>
    <row r="893" spans="1:33"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row>
    <row r="894" spans="1:33"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row>
    <row r="895" spans="1:33"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row>
    <row r="896" spans="1:33"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row>
    <row r="897" spans="1:33"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row>
    <row r="898" spans="1:33"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row>
    <row r="899" spans="1:33"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row>
    <row r="900" spans="1:33"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row>
    <row r="901" spans="1:33"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row>
    <row r="902" spans="1:33"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row>
    <row r="903" spans="1:33"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row>
    <row r="904" spans="1:33"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row>
    <row r="905" spans="1:33"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row>
    <row r="906" spans="1:33"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row>
    <row r="907" spans="1:33"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row>
    <row r="908" spans="1:33"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row>
    <row r="909" spans="1:33"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row>
    <row r="910" spans="1:33"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row>
    <row r="911" spans="1:33"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row>
    <row r="912" spans="1:33"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row>
    <row r="913" spans="1:33"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row>
    <row r="914" spans="1:33"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row>
    <row r="915" spans="1:33"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row>
    <row r="916" spans="1:33"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row>
    <row r="917" spans="1:33"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row>
    <row r="918" spans="1:33"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row>
    <row r="919" spans="1:33"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row>
    <row r="920" spans="1:33"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row>
    <row r="921" spans="1:33"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row>
    <row r="922" spans="1:33"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row>
    <row r="923" spans="1:33"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row>
    <row r="924" spans="1:33"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row>
    <row r="925" spans="1:33"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row>
    <row r="926" spans="1:33"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row>
    <row r="927" spans="1:33"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row>
    <row r="928" spans="1:33"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row>
    <row r="929" spans="1:33"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row>
    <row r="930" spans="1:33"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row>
    <row r="931" spans="1:33"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row>
    <row r="932" spans="1:33"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row>
    <row r="933" spans="1:33"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row>
    <row r="934" spans="1:33"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row>
    <row r="935" spans="1:33"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row>
    <row r="936" spans="1:33"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row>
    <row r="937" spans="1:33"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row>
    <row r="938" spans="1:33"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row>
    <row r="939" spans="1:33"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row>
    <row r="940" spans="1:33"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row>
    <row r="941" spans="1:33"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row>
    <row r="942" spans="1:33"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row>
    <row r="943" spans="1:33"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row>
    <row r="944" spans="1:33"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row>
    <row r="945" spans="1:33"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row>
    <row r="946" spans="1:33"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row>
    <row r="947" spans="1:33"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row>
    <row r="948" spans="1:33"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row>
    <row r="949" spans="1:33"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row>
    <row r="950" spans="1:33"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row>
    <row r="951" spans="1:33"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row>
    <row r="952" spans="1:33"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row>
    <row r="953" spans="1:33"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row>
    <row r="954" spans="1:33"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row>
    <row r="955" spans="1:33"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row>
    <row r="956" spans="1:33"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row>
    <row r="957" spans="1:33"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row>
    <row r="958" spans="1:33"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row>
    <row r="959" spans="1:33"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row>
    <row r="960" spans="1:33"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row>
    <row r="961" spans="1:33"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row>
    <row r="962" spans="1:33"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row>
    <row r="963" spans="1:33"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row>
    <row r="964" spans="1:33"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row>
    <row r="965" spans="1:33"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row>
    <row r="966" spans="1:33"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row>
    <row r="967" spans="1:33"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row>
    <row r="968" spans="1:33"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row>
    <row r="969" spans="1:33"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row>
    <row r="970" spans="1:33"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row>
    <row r="971" spans="1:33"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row>
    <row r="972" spans="1:33"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row>
    <row r="973" spans="1:33"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row>
    <row r="974" spans="1:33"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row>
    <row r="975" spans="1:33"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row>
    <row r="976" spans="1:33"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row>
    <row r="977" spans="1:33"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row>
    <row r="978" spans="1:33"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row>
    <row r="979" spans="1:33"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row>
    <row r="980" spans="1:33"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row>
    <row r="981" spans="1:33"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row>
    <row r="982" spans="1:33"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row>
    <row r="983" spans="1:33"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row>
    <row r="984" spans="1:33"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row>
    <row r="985" spans="1:33"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row>
    <row r="986" spans="1:33"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row>
    <row r="987" spans="1:33"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row>
    <row r="988" spans="1:33"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row>
    <row r="989" spans="1:33"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row>
    <row r="990" spans="1:33"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row>
    <row r="991" spans="1:33"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row>
    <row r="992" spans="1:33"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row>
    <row r="993" spans="1:33"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row>
    <row r="994" spans="1:33"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row>
    <row r="995" spans="1:33"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row>
    <row r="996" spans="1:33"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row>
    <row r="997" spans="1:33"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row>
    <row r="998" spans="1:33"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row>
    <row r="999" spans="1:33"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row>
    <row r="1000" spans="1:33"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4.6640625" customWidth="1"/>
  </cols>
  <sheetData>
    <row r="1" spans="1:34"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row>
    <row r="2" spans="1:34"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c r="AE2" s="330"/>
      <c r="AF2" s="330"/>
      <c r="AG2" s="330"/>
      <c r="AH2" s="330"/>
    </row>
    <row r="3" spans="1:34"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c r="AE3" s="330"/>
      <c r="AF3" s="330"/>
      <c r="AG3" s="330"/>
      <c r="AH3" s="330"/>
    </row>
    <row r="4" spans="1:34"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c r="AE4" s="330"/>
      <c r="AF4" s="330"/>
      <c r="AG4" s="330"/>
      <c r="AH4" s="330"/>
    </row>
    <row r="5" spans="1:34"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c r="AE5" s="330"/>
      <c r="AF5" s="330"/>
      <c r="AG5" s="330"/>
      <c r="AH5" s="330"/>
    </row>
    <row r="6" spans="1:34"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c r="AE6" s="330"/>
      <c r="AF6" s="330"/>
      <c r="AG6" s="330"/>
      <c r="AH6" s="330"/>
    </row>
    <row r="7" spans="1:34"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c r="AH7" s="330"/>
    </row>
    <row r="8" spans="1:34"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c r="AH8" s="330"/>
    </row>
    <row r="9" spans="1:34"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994" t="s">
        <v>458</v>
      </c>
      <c r="AH9" s="554"/>
    </row>
    <row r="10" spans="1:34" ht="30" customHeight="1" x14ac:dyDescent="0.3">
      <c r="A10" s="330"/>
      <c r="B10" s="31"/>
      <c r="C10" s="555" t="s">
        <v>123</v>
      </c>
      <c r="D10" s="554"/>
      <c r="E10" s="556" t="s">
        <v>472</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c r="AE10" s="330"/>
      <c r="AF10" s="330"/>
      <c r="AG10" s="330"/>
      <c r="AH10" s="330"/>
    </row>
    <row r="11" spans="1:34"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c r="AE11" s="330"/>
      <c r="AF11" s="330"/>
      <c r="AG11" s="330"/>
      <c r="AH11" s="330"/>
    </row>
    <row r="12" spans="1:34" ht="29.25" customHeight="1" x14ac:dyDescent="0.3">
      <c r="A12" s="330"/>
      <c r="B12" s="31"/>
      <c r="C12" s="569" t="s">
        <v>125</v>
      </c>
      <c r="D12" s="570"/>
      <c r="E12" s="567" t="s">
        <v>461</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c r="AE12" s="330"/>
      <c r="AF12" s="330"/>
      <c r="AG12" s="52" t="s">
        <v>459</v>
      </c>
      <c r="AH12" s="52" t="s">
        <v>460</v>
      </c>
    </row>
    <row r="13" spans="1:34"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30"/>
      <c r="AG13" s="37" t="s">
        <v>462</v>
      </c>
      <c r="AH13" s="37">
        <v>28</v>
      </c>
    </row>
    <row r="14" spans="1:34" ht="15" customHeight="1" x14ac:dyDescent="0.3">
      <c r="A14" s="330"/>
      <c r="B14" s="31"/>
      <c r="C14" s="555" t="s">
        <v>127</v>
      </c>
      <c r="D14" s="554"/>
      <c r="E14" s="341"/>
      <c r="F14" s="553"/>
      <c r="G14" s="554"/>
      <c r="H14" s="554"/>
      <c r="I14" s="554"/>
      <c r="J14" s="554"/>
      <c r="K14" s="554"/>
      <c r="L14" s="554"/>
      <c r="M14" s="554"/>
      <c r="N14" s="554"/>
      <c r="O14" s="554"/>
      <c r="P14" s="554"/>
      <c r="Q14" s="554"/>
      <c r="R14" s="554"/>
      <c r="S14" s="554"/>
      <c r="T14" s="554"/>
      <c r="U14" s="554"/>
      <c r="V14" s="554"/>
      <c r="W14" s="554"/>
      <c r="X14" s="554"/>
      <c r="Y14" s="554"/>
      <c r="Z14" s="554"/>
      <c r="AA14" s="554"/>
      <c r="AB14" s="566"/>
      <c r="AC14" s="330"/>
      <c r="AD14" s="330"/>
      <c r="AE14" s="330"/>
      <c r="AF14" s="330"/>
      <c r="AG14" s="37" t="s">
        <v>463</v>
      </c>
      <c r="AH14" s="37">
        <v>100</v>
      </c>
    </row>
    <row r="15" spans="1:34" ht="29.25" customHeight="1" x14ac:dyDescent="0.3">
      <c r="A15" s="330"/>
      <c r="B15" s="31"/>
      <c r="C15" s="556" t="s">
        <v>473</v>
      </c>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46"/>
      <c r="AB15" s="342"/>
      <c r="AC15" s="330"/>
      <c r="AD15" s="330"/>
      <c r="AE15" s="330"/>
      <c r="AF15" s="330"/>
      <c r="AG15" s="37" t="s">
        <v>464</v>
      </c>
      <c r="AH15" s="37">
        <v>34</v>
      </c>
    </row>
    <row r="16" spans="1:34"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c r="AE16" s="330"/>
      <c r="AF16" s="330"/>
      <c r="AG16" s="37" t="s">
        <v>466</v>
      </c>
      <c r="AH16" s="37">
        <v>100</v>
      </c>
    </row>
    <row r="17" spans="1:34"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c r="AE17" s="330"/>
      <c r="AF17" s="330"/>
      <c r="AG17" s="37" t="s">
        <v>467</v>
      </c>
      <c r="AH17" s="37">
        <v>38</v>
      </c>
    </row>
    <row r="18" spans="1:34" ht="15" customHeight="1" x14ac:dyDescent="0.3">
      <c r="A18" s="330"/>
      <c r="B18" s="31"/>
      <c r="C18" s="571"/>
      <c r="D18" s="572"/>
      <c r="E18" s="572"/>
      <c r="F18" s="572"/>
      <c r="G18" s="572"/>
      <c r="H18" s="572"/>
      <c r="I18" s="572"/>
      <c r="J18" s="572"/>
      <c r="K18" s="572"/>
      <c r="L18" s="572"/>
      <c r="M18" s="572"/>
      <c r="N18" s="572"/>
      <c r="O18" s="572"/>
      <c r="P18" s="573"/>
      <c r="Q18" s="330"/>
      <c r="R18" s="557"/>
      <c r="S18" s="558"/>
      <c r="T18" s="558"/>
      <c r="U18" s="558"/>
      <c r="V18" s="558"/>
      <c r="W18" s="558"/>
      <c r="X18" s="558"/>
      <c r="Y18" s="558"/>
      <c r="Z18" s="558"/>
      <c r="AA18" s="546"/>
      <c r="AB18" s="338"/>
      <c r="AC18" s="330"/>
      <c r="AD18" s="330"/>
      <c r="AE18" s="330"/>
      <c r="AF18" s="330"/>
      <c r="AG18" s="37" t="s">
        <v>468</v>
      </c>
      <c r="AH18" s="37">
        <v>100</v>
      </c>
    </row>
    <row r="19" spans="1:34" ht="15" customHeight="1" x14ac:dyDescent="0.3">
      <c r="A19" s="330"/>
      <c r="B19" s="31"/>
      <c r="C19" s="574"/>
      <c r="D19" s="528"/>
      <c r="E19" s="528"/>
      <c r="F19" s="528"/>
      <c r="G19" s="528"/>
      <c r="H19" s="528"/>
      <c r="I19" s="528"/>
      <c r="J19" s="528"/>
      <c r="K19" s="528"/>
      <c r="L19" s="528"/>
      <c r="M19" s="528"/>
      <c r="N19" s="528"/>
      <c r="O19" s="528"/>
      <c r="P19" s="566"/>
      <c r="Q19" s="330"/>
      <c r="R19" s="330"/>
      <c r="S19" s="330"/>
      <c r="T19" s="330"/>
      <c r="U19" s="330"/>
      <c r="V19" s="330"/>
      <c r="W19" s="330"/>
      <c r="X19" s="330"/>
      <c r="Y19" s="330"/>
      <c r="Z19" s="330"/>
      <c r="AA19" s="330"/>
      <c r="AB19" s="338"/>
      <c r="AC19" s="330"/>
      <c r="AD19" s="330"/>
      <c r="AE19" s="330"/>
      <c r="AF19" s="330"/>
      <c r="AG19" s="37" t="s">
        <v>469</v>
      </c>
      <c r="AH19" s="37">
        <v>25</v>
      </c>
    </row>
    <row r="20" spans="1:34" ht="15" customHeight="1" x14ac:dyDescent="0.3">
      <c r="A20" s="330"/>
      <c r="B20" s="31"/>
      <c r="C20" s="574"/>
      <c r="D20" s="528"/>
      <c r="E20" s="528"/>
      <c r="F20" s="528"/>
      <c r="G20" s="528"/>
      <c r="H20" s="528"/>
      <c r="I20" s="528"/>
      <c r="J20" s="528"/>
      <c r="K20" s="528"/>
      <c r="L20" s="528"/>
      <c r="M20" s="528"/>
      <c r="N20" s="528"/>
      <c r="O20" s="528"/>
      <c r="P20" s="566"/>
      <c r="Q20" s="340"/>
      <c r="R20" s="343" t="s">
        <v>130</v>
      </c>
      <c r="S20" s="343"/>
      <c r="T20" s="343"/>
      <c r="U20" s="343"/>
      <c r="V20" s="343"/>
      <c r="W20" s="340"/>
      <c r="X20" s="340"/>
      <c r="Y20" s="340"/>
      <c r="Z20" s="330"/>
      <c r="AA20" s="340"/>
      <c r="AB20" s="338"/>
      <c r="AC20" s="330"/>
      <c r="AD20" s="330"/>
      <c r="AE20" s="330"/>
      <c r="AF20" s="330"/>
      <c r="AG20" s="330"/>
      <c r="AH20" s="330"/>
    </row>
    <row r="21" spans="1:34" ht="15" customHeight="1" x14ac:dyDescent="0.3">
      <c r="A21" s="330"/>
      <c r="B21" s="31"/>
      <c r="C21" s="574"/>
      <c r="D21" s="528"/>
      <c r="E21" s="528"/>
      <c r="F21" s="528"/>
      <c r="G21" s="528"/>
      <c r="H21" s="528"/>
      <c r="I21" s="528"/>
      <c r="J21" s="528"/>
      <c r="K21" s="528"/>
      <c r="L21" s="528"/>
      <c r="M21" s="528"/>
      <c r="N21" s="528"/>
      <c r="O21" s="528"/>
      <c r="P21" s="566"/>
      <c r="Q21" s="330"/>
      <c r="R21" s="37"/>
      <c r="S21" s="330" t="s">
        <v>15</v>
      </c>
      <c r="T21" s="330"/>
      <c r="U21" s="37"/>
      <c r="V21" s="330" t="s">
        <v>27</v>
      </c>
      <c r="W21" s="330"/>
      <c r="X21" s="37"/>
      <c r="Y21" s="345" t="s">
        <v>46</v>
      </c>
      <c r="Z21" s="330"/>
      <c r="AA21" s="330"/>
      <c r="AB21" s="338"/>
      <c r="AC21" s="330"/>
      <c r="AD21" s="330"/>
      <c r="AE21" s="330"/>
      <c r="AF21" s="330"/>
      <c r="AG21" s="330"/>
      <c r="AH21" s="330"/>
    </row>
    <row r="22" spans="1:34" ht="15" customHeight="1" x14ac:dyDescent="0.3">
      <c r="A22" s="330"/>
      <c r="B22" s="31"/>
      <c r="C22" s="574"/>
      <c r="D22" s="528"/>
      <c r="E22" s="528"/>
      <c r="F22" s="528"/>
      <c r="G22" s="528"/>
      <c r="H22" s="528"/>
      <c r="I22" s="528"/>
      <c r="J22" s="528"/>
      <c r="K22" s="528"/>
      <c r="L22" s="528"/>
      <c r="M22" s="528"/>
      <c r="N22" s="528"/>
      <c r="O22" s="528"/>
      <c r="P22" s="566"/>
      <c r="Q22" s="330"/>
      <c r="R22" s="330"/>
      <c r="S22" s="330"/>
      <c r="T22" s="330"/>
      <c r="U22" s="330"/>
      <c r="V22" s="330"/>
      <c r="W22" s="330"/>
      <c r="X22" s="330"/>
      <c r="Y22" s="330"/>
      <c r="Z22" s="330"/>
      <c r="AA22" s="330"/>
      <c r="AB22" s="338"/>
      <c r="AC22" s="330"/>
      <c r="AD22" s="330"/>
      <c r="AE22" s="330"/>
      <c r="AF22" s="330"/>
      <c r="AG22" s="330"/>
      <c r="AH22" s="330"/>
    </row>
    <row r="23" spans="1:34" ht="15" customHeight="1" x14ac:dyDescent="0.3">
      <c r="A23" s="330"/>
      <c r="B23" s="31"/>
      <c r="C23" s="575"/>
      <c r="D23" s="576"/>
      <c r="E23" s="576"/>
      <c r="F23" s="576"/>
      <c r="G23" s="576"/>
      <c r="H23" s="576"/>
      <c r="I23" s="576"/>
      <c r="J23" s="576"/>
      <c r="K23" s="576"/>
      <c r="L23" s="576"/>
      <c r="M23" s="576"/>
      <c r="N23" s="576"/>
      <c r="O23" s="576"/>
      <c r="P23" s="577"/>
      <c r="Q23" s="330"/>
      <c r="R23" s="343" t="s">
        <v>131</v>
      </c>
      <c r="S23" s="330"/>
      <c r="T23" s="330"/>
      <c r="U23" s="330"/>
      <c r="V23" s="330"/>
      <c r="W23" s="564" t="s">
        <v>33</v>
      </c>
      <c r="X23" s="558"/>
      <c r="Y23" s="558"/>
      <c r="Z23" s="558"/>
      <c r="AA23" s="546"/>
      <c r="AB23" s="338"/>
      <c r="AC23" s="330"/>
      <c r="AD23" s="330"/>
      <c r="AE23" s="330"/>
      <c r="AF23" s="330"/>
      <c r="AG23" s="365">
        <f>+(((((AH13/100)*AH14)+((AH15/100)*AH16)+((AH17/100)*AH18))*AH19)/100)</f>
        <v>25</v>
      </c>
      <c r="AH23" s="330"/>
    </row>
    <row r="24" spans="1:34"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c r="AE24" s="330"/>
      <c r="AF24" s="330"/>
      <c r="AG24" s="330"/>
      <c r="AH24" s="330"/>
    </row>
    <row r="25" spans="1:34"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c r="AE25" s="330"/>
      <c r="AF25" s="330"/>
      <c r="AG25" s="330"/>
      <c r="AH25" s="330"/>
    </row>
    <row r="26" spans="1:34" ht="39.75" customHeight="1" x14ac:dyDescent="0.3">
      <c r="A26" s="330"/>
      <c r="B26" s="31"/>
      <c r="C26" s="993" t="s">
        <v>453</v>
      </c>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46"/>
      <c r="AB26" s="338"/>
      <c r="AC26" s="330"/>
      <c r="AD26" s="330"/>
      <c r="AE26" s="330"/>
      <c r="AF26" s="330"/>
      <c r="AG26" s="330"/>
      <c r="AH26" s="330"/>
    </row>
    <row r="27" spans="1:34"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c r="AE27" s="330"/>
      <c r="AF27" s="330"/>
      <c r="AG27" s="330"/>
      <c r="AH27" s="330"/>
    </row>
    <row r="28" spans="1:34"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c r="AE28" s="330"/>
      <c r="AF28" s="330"/>
      <c r="AG28" s="330"/>
      <c r="AH28" s="330"/>
    </row>
    <row r="29" spans="1:34" ht="29.25" customHeight="1" x14ac:dyDescent="0.3">
      <c r="A29" s="330"/>
      <c r="B29" s="31"/>
      <c r="C29" s="564" t="s">
        <v>454</v>
      </c>
      <c r="D29" s="558"/>
      <c r="E29" s="558"/>
      <c r="F29" s="558"/>
      <c r="G29" s="558"/>
      <c r="H29" s="558"/>
      <c r="I29" s="558"/>
      <c r="J29" s="558"/>
      <c r="K29" s="546"/>
      <c r="L29" s="340"/>
      <c r="M29" s="564"/>
      <c r="N29" s="558"/>
      <c r="O29" s="558"/>
      <c r="P29" s="558"/>
      <c r="Q29" s="558"/>
      <c r="R29" s="558"/>
      <c r="S29" s="558"/>
      <c r="T29" s="558"/>
      <c r="U29" s="558"/>
      <c r="V29" s="558"/>
      <c r="W29" s="558"/>
      <c r="X29" s="558"/>
      <c r="Y29" s="558"/>
      <c r="Z29" s="558"/>
      <c r="AA29" s="546"/>
      <c r="AB29" s="346"/>
      <c r="AC29" s="330"/>
      <c r="AD29" s="330"/>
      <c r="AE29" s="330"/>
      <c r="AF29" s="330"/>
      <c r="AG29" s="330"/>
      <c r="AH29" s="330"/>
    </row>
    <row r="30" spans="1:34"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c r="AE30" s="330"/>
      <c r="AF30" s="330"/>
      <c r="AG30" s="330"/>
      <c r="AH30" s="330"/>
    </row>
    <row r="31" spans="1:34"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c r="AE31" s="330"/>
      <c r="AF31" s="330"/>
      <c r="AG31" s="330"/>
      <c r="AH31" s="330"/>
    </row>
    <row r="32" spans="1:34" ht="90" customHeight="1" x14ac:dyDescent="0.3">
      <c r="A32" s="330"/>
      <c r="B32" s="31"/>
      <c r="C32" s="563" t="s">
        <v>455</v>
      </c>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46"/>
      <c r="AB32" s="338"/>
      <c r="AC32" s="330"/>
      <c r="AD32" s="330"/>
      <c r="AE32" s="330"/>
      <c r="AF32" s="330"/>
      <c r="AG32" s="330"/>
      <c r="AH32" s="330"/>
    </row>
    <row r="33" spans="1:34"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c r="AE33" s="330"/>
      <c r="AF33" s="330"/>
      <c r="AG33" s="330"/>
      <c r="AH33" s="330"/>
    </row>
    <row r="34" spans="1:34" ht="15.75" customHeight="1" x14ac:dyDescent="0.3">
      <c r="A34" s="330"/>
      <c r="B34" s="31"/>
      <c r="C34" s="562" t="s">
        <v>139</v>
      </c>
      <c r="D34" s="554"/>
      <c r="E34" s="343"/>
      <c r="F34" s="556" t="s">
        <v>34</v>
      </c>
      <c r="G34" s="546"/>
      <c r="H34" s="343"/>
      <c r="I34" s="330"/>
      <c r="J34" s="350" t="s">
        <v>140</v>
      </c>
      <c r="K34" s="556">
        <v>25</v>
      </c>
      <c r="L34" s="558"/>
      <c r="M34" s="558"/>
      <c r="N34" s="546"/>
      <c r="O34" s="343"/>
      <c r="P34" s="343"/>
      <c r="Q34" s="334" t="s">
        <v>141</v>
      </c>
      <c r="R34" s="330"/>
      <c r="S34" s="343"/>
      <c r="T34" s="343"/>
      <c r="U34" s="343"/>
      <c r="V34" s="343"/>
      <c r="W34" s="556" t="s">
        <v>20</v>
      </c>
      <c r="X34" s="558"/>
      <c r="Y34" s="558"/>
      <c r="Z34" s="558"/>
      <c r="AA34" s="546"/>
      <c r="AB34" s="342"/>
      <c r="AC34" s="330"/>
      <c r="AD34" s="330"/>
      <c r="AE34" s="330"/>
      <c r="AF34" s="330"/>
      <c r="AG34" s="330"/>
      <c r="AH34" s="330"/>
    </row>
    <row r="35" spans="1:34"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c r="AE35" s="330"/>
      <c r="AF35" s="330"/>
      <c r="AG35" s="330"/>
      <c r="AH35" s="330"/>
    </row>
    <row r="36" spans="1:34" ht="32.25" customHeight="1" x14ac:dyDescent="0.3">
      <c r="A36" s="330"/>
      <c r="B36" s="31"/>
      <c r="C36" s="330"/>
      <c r="D36" s="350" t="s">
        <v>142</v>
      </c>
      <c r="E36" s="343"/>
      <c r="F36" s="563" t="s">
        <v>474</v>
      </c>
      <c r="G36" s="558"/>
      <c r="H36" s="558"/>
      <c r="I36" s="558"/>
      <c r="J36" s="558"/>
      <c r="K36" s="558"/>
      <c r="L36" s="558"/>
      <c r="M36" s="546"/>
      <c r="N36" s="330"/>
      <c r="O36" s="350" t="s">
        <v>144</v>
      </c>
      <c r="P36" s="564">
        <v>0</v>
      </c>
      <c r="Q36" s="558"/>
      <c r="R36" s="558"/>
      <c r="S36" s="558"/>
      <c r="T36" s="558"/>
      <c r="U36" s="558"/>
      <c r="V36" s="558"/>
      <c r="W36" s="558"/>
      <c r="X36" s="558"/>
      <c r="Y36" s="558"/>
      <c r="Z36" s="558"/>
      <c r="AA36" s="546"/>
      <c r="AB36" s="338"/>
      <c r="AC36" s="330"/>
      <c r="AD36" s="330"/>
      <c r="AE36" s="330"/>
      <c r="AF36" s="330"/>
      <c r="AG36" s="330"/>
      <c r="AH36" s="330"/>
    </row>
    <row r="37" spans="1:34"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c r="AE37" s="330"/>
      <c r="AF37" s="330"/>
      <c r="AG37" s="330"/>
      <c r="AH37" s="330"/>
    </row>
    <row r="38" spans="1:34" ht="15.75" customHeight="1" x14ac:dyDescent="0.3">
      <c r="A38" s="330"/>
      <c r="B38" s="31"/>
      <c r="C38" s="330"/>
      <c r="D38" s="350" t="s">
        <v>145</v>
      </c>
      <c r="E38" s="330"/>
      <c r="F38" s="557" t="s">
        <v>146</v>
      </c>
      <c r="G38" s="546"/>
      <c r="H38" s="330"/>
      <c r="I38" s="330"/>
      <c r="J38" s="343" t="s">
        <v>147</v>
      </c>
      <c r="K38" s="330"/>
      <c r="L38" s="557" t="s">
        <v>148</v>
      </c>
      <c r="M38" s="558"/>
      <c r="N38" s="546"/>
      <c r="O38" s="343"/>
      <c r="P38" s="343"/>
      <c r="Q38" s="330"/>
      <c r="R38" s="343" t="s">
        <v>149</v>
      </c>
      <c r="S38" s="343"/>
      <c r="T38" s="343"/>
      <c r="U38" s="343"/>
      <c r="V38" s="343"/>
      <c r="W38" s="565"/>
      <c r="X38" s="558"/>
      <c r="Y38" s="558"/>
      <c r="Z38" s="558"/>
      <c r="AA38" s="546"/>
      <c r="AB38" s="342"/>
      <c r="AC38" s="330"/>
      <c r="AD38" s="330"/>
      <c r="AE38" s="330"/>
      <c r="AF38" s="330"/>
      <c r="AG38" s="330"/>
      <c r="AH38" s="330"/>
    </row>
    <row r="39" spans="1:34"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c r="AE39" s="330"/>
      <c r="AF39" s="330"/>
      <c r="AG39" s="330"/>
      <c r="AH39" s="330"/>
    </row>
    <row r="40" spans="1:34" ht="15.75" customHeight="1" x14ac:dyDescent="0.3">
      <c r="A40" s="330"/>
      <c r="B40" s="31"/>
      <c r="C40" s="351" t="s">
        <v>150</v>
      </c>
      <c r="D40" s="559">
        <v>2024</v>
      </c>
      <c r="E40" s="560"/>
      <c r="F40" s="561"/>
      <c r="G40" s="35"/>
      <c r="H40" s="334"/>
      <c r="I40" s="334"/>
      <c r="J40" s="334"/>
      <c r="K40" s="334"/>
      <c r="L40" s="334"/>
      <c r="M40" s="334"/>
      <c r="N40" s="334"/>
      <c r="O40" s="334"/>
      <c r="P40" s="334"/>
      <c r="Q40" s="553"/>
      <c r="R40" s="554"/>
      <c r="S40" s="554"/>
      <c r="T40" s="554"/>
      <c r="U40" s="554"/>
      <c r="V40" s="334"/>
      <c r="W40" s="334"/>
      <c r="X40" s="555"/>
      <c r="Y40" s="554"/>
      <c r="Z40" s="554"/>
      <c r="AA40" s="554"/>
      <c r="AB40" s="342"/>
      <c r="AC40" s="330"/>
      <c r="AD40" s="330"/>
      <c r="AE40" s="330"/>
      <c r="AF40" s="330"/>
      <c r="AG40" s="330"/>
      <c r="AH40" s="330"/>
    </row>
    <row r="41" spans="1:34"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c r="AE41" s="330"/>
      <c r="AF41" s="330"/>
      <c r="AG41" s="330"/>
      <c r="AH41" s="330"/>
    </row>
    <row r="42" spans="1:34" ht="15.75" customHeight="1" x14ac:dyDescent="0.3">
      <c r="A42" s="330"/>
      <c r="B42" s="31"/>
      <c r="C42" s="343" t="s">
        <v>140</v>
      </c>
      <c r="D42" s="564">
        <v>1</v>
      </c>
      <c r="E42" s="558"/>
      <c r="F42" s="546"/>
      <c r="G42" s="330"/>
      <c r="H42" s="334"/>
      <c r="I42" s="334"/>
      <c r="J42" s="334"/>
      <c r="K42" s="334"/>
      <c r="L42" s="334"/>
      <c r="M42" s="334"/>
      <c r="N42" s="334"/>
      <c r="O42" s="334"/>
      <c r="P42" s="334"/>
      <c r="Q42" s="553"/>
      <c r="R42" s="554"/>
      <c r="S42" s="554"/>
      <c r="T42" s="554"/>
      <c r="U42" s="554"/>
      <c r="V42" s="334"/>
      <c r="W42" s="334"/>
      <c r="X42" s="555"/>
      <c r="Y42" s="554"/>
      <c r="Z42" s="554"/>
      <c r="AA42" s="554"/>
      <c r="AB42" s="335"/>
      <c r="AC42" s="330"/>
      <c r="AD42" s="330"/>
      <c r="AE42" s="330"/>
      <c r="AF42" s="330"/>
      <c r="AG42" s="330"/>
      <c r="AH42" s="330"/>
    </row>
    <row r="43" spans="1:34"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c r="AE43" s="330"/>
      <c r="AF43" s="330"/>
      <c r="AG43" s="330"/>
      <c r="AH43" s="330"/>
    </row>
    <row r="44" spans="1:34" ht="15.75" customHeight="1" x14ac:dyDescent="0.3">
      <c r="A44" s="330"/>
      <c r="B44" s="31"/>
      <c r="C44" s="343"/>
      <c r="D44" s="556" t="s">
        <v>151</v>
      </c>
      <c r="E44" s="558"/>
      <c r="F44" s="558"/>
      <c r="G44" s="558"/>
      <c r="H44" s="558"/>
      <c r="I44" s="558"/>
      <c r="J44" s="558"/>
      <c r="K44" s="558"/>
      <c r="L44" s="558"/>
      <c r="M44" s="558"/>
      <c r="N44" s="558"/>
      <c r="O44" s="558"/>
      <c r="P44" s="558"/>
      <c r="Q44" s="558"/>
      <c r="R44" s="558"/>
      <c r="S44" s="558"/>
      <c r="T44" s="558"/>
      <c r="U44" s="558"/>
      <c r="V44" s="558"/>
      <c r="W44" s="558"/>
      <c r="X44" s="558"/>
      <c r="Y44" s="546"/>
      <c r="Z44" s="344"/>
      <c r="AA44" s="344"/>
      <c r="AB44" s="352"/>
      <c r="AC44" s="330"/>
      <c r="AD44" s="330"/>
      <c r="AE44" s="330"/>
      <c r="AF44" s="330"/>
      <c r="AG44" s="330"/>
      <c r="AH44" s="330"/>
    </row>
    <row r="45" spans="1:34" ht="15.75" customHeight="1" x14ac:dyDescent="0.3">
      <c r="A45" s="330"/>
      <c r="B45" s="31"/>
      <c r="C45" s="330"/>
      <c r="D45" s="595" t="s">
        <v>152</v>
      </c>
      <c r="E45" s="558"/>
      <c r="F45" s="558"/>
      <c r="G45" s="558"/>
      <c r="H45" s="546"/>
      <c r="I45" s="591" t="s">
        <v>153</v>
      </c>
      <c r="J45" s="558"/>
      <c r="K45" s="558"/>
      <c r="L45" s="558"/>
      <c r="M45" s="558"/>
      <c r="N45" s="558"/>
      <c r="O45" s="558"/>
      <c r="P45" s="546"/>
      <c r="Q45" s="592" t="s">
        <v>154</v>
      </c>
      <c r="R45" s="558"/>
      <c r="S45" s="558"/>
      <c r="T45" s="558"/>
      <c r="U45" s="558"/>
      <c r="V45" s="558"/>
      <c r="W45" s="558"/>
      <c r="X45" s="558"/>
      <c r="Y45" s="546"/>
      <c r="Z45" s="344"/>
      <c r="AA45" s="344"/>
      <c r="AB45" s="352"/>
      <c r="AC45" s="330"/>
      <c r="AD45" s="330"/>
      <c r="AE45" s="330"/>
      <c r="AF45" s="330"/>
      <c r="AG45" s="330"/>
      <c r="AH45" s="330"/>
    </row>
    <row r="46" spans="1:34" ht="15.75" customHeight="1" x14ac:dyDescent="0.3">
      <c r="A46" s="353"/>
      <c r="B46" s="39"/>
      <c r="C46" s="40"/>
      <c r="D46" s="596" t="s">
        <v>155</v>
      </c>
      <c r="E46" s="558"/>
      <c r="F46" s="558"/>
      <c r="G46" s="558"/>
      <c r="H46" s="546"/>
      <c r="I46" s="593" t="s">
        <v>156</v>
      </c>
      <c r="J46" s="558"/>
      <c r="K46" s="558"/>
      <c r="L46" s="558"/>
      <c r="M46" s="558"/>
      <c r="N46" s="558"/>
      <c r="O46" s="558"/>
      <c r="P46" s="546"/>
      <c r="Q46" s="594" t="s">
        <v>157</v>
      </c>
      <c r="R46" s="558"/>
      <c r="S46" s="558"/>
      <c r="T46" s="558"/>
      <c r="U46" s="558"/>
      <c r="V46" s="558"/>
      <c r="W46" s="558"/>
      <c r="X46" s="558"/>
      <c r="Y46" s="546"/>
      <c r="Z46" s="353"/>
      <c r="AA46" s="353"/>
      <c r="AB46" s="354"/>
      <c r="AC46" s="353"/>
      <c r="AD46" s="353"/>
      <c r="AE46" s="353"/>
      <c r="AF46" s="353"/>
      <c r="AG46" s="353"/>
      <c r="AH46" s="353"/>
    </row>
    <row r="47" spans="1:34"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c r="AE47" s="330"/>
      <c r="AF47" s="330"/>
      <c r="AG47" s="330"/>
      <c r="AH47" s="330"/>
    </row>
    <row r="48" spans="1:34" ht="15.75" customHeight="1" x14ac:dyDescent="0.3">
      <c r="A48" s="357"/>
      <c r="B48" s="41"/>
      <c r="C48" s="584" t="s">
        <v>158</v>
      </c>
      <c r="D48" s="558"/>
      <c r="E48" s="558"/>
      <c r="F48" s="546"/>
      <c r="G48" s="589" t="s">
        <v>159</v>
      </c>
      <c r="H48" s="590" t="s">
        <v>160</v>
      </c>
      <c r="I48" s="572"/>
      <c r="J48" s="572"/>
      <c r="K48" s="572"/>
      <c r="L48" s="572"/>
      <c r="M48" s="572"/>
      <c r="N48" s="572"/>
      <c r="O48" s="572"/>
      <c r="P48" s="572"/>
      <c r="Q48" s="572"/>
      <c r="R48" s="572"/>
      <c r="S48" s="572"/>
      <c r="T48" s="572"/>
      <c r="U48" s="572"/>
      <c r="V48" s="572"/>
      <c r="W48" s="572"/>
      <c r="X48" s="572"/>
      <c r="Y48" s="572"/>
      <c r="Z48" s="572"/>
      <c r="AA48" s="573"/>
      <c r="AB48" s="352"/>
      <c r="AC48" s="357"/>
      <c r="AD48" s="357"/>
      <c r="AE48" s="357"/>
      <c r="AF48" s="357"/>
      <c r="AG48" s="357"/>
      <c r="AH48" s="357"/>
    </row>
    <row r="49" spans="1:34" ht="15.75" customHeight="1" x14ac:dyDescent="0.3">
      <c r="A49" s="357"/>
      <c r="B49" s="41"/>
      <c r="C49" s="42" t="s">
        <v>161</v>
      </c>
      <c r="D49" s="43">
        <v>1.2</v>
      </c>
      <c r="E49" s="584" t="s">
        <v>162</v>
      </c>
      <c r="F49" s="546"/>
      <c r="G49" s="530"/>
      <c r="H49" s="575"/>
      <c r="I49" s="576"/>
      <c r="J49" s="576"/>
      <c r="K49" s="576"/>
      <c r="L49" s="576"/>
      <c r="M49" s="576"/>
      <c r="N49" s="576"/>
      <c r="O49" s="576"/>
      <c r="P49" s="576"/>
      <c r="Q49" s="576"/>
      <c r="R49" s="576"/>
      <c r="S49" s="576"/>
      <c r="T49" s="576"/>
      <c r="U49" s="576"/>
      <c r="V49" s="576"/>
      <c r="W49" s="576"/>
      <c r="X49" s="576"/>
      <c r="Y49" s="576"/>
      <c r="Z49" s="576"/>
      <c r="AA49" s="577"/>
      <c r="AB49" s="352"/>
      <c r="AC49" s="357"/>
      <c r="AD49" s="357"/>
      <c r="AE49" s="357"/>
      <c r="AF49" s="357"/>
      <c r="AG49" s="357"/>
      <c r="AH49" s="357"/>
    </row>
    <row r="50" spans="1:34" ht="15.75" customHeight="1" x14ac:dyDescent="0.3">
      <c r="A50" s="357"/>
      <c r="B50" s="41"/>
      <c r="C50" s="44">
        <v>2024</v>
      </c>
      <c r="D50" s="45">
        <v>45474</v>
      </c>
      <c r="E50" s="583">
        <v>45656</v>
      </c>
      <c r="F50" s="546"/>
      <c r="G50" s="46">
        <v>25</v>
      </c>
      <c r="H50" s="588" t="s">
        <v>475</v>
      </c>
      <c r="I50" s="558"/>
      <c r="J50" s="558"/>
      <c r="K50" s="558"/>
      <c r="L50" s="558"/>
      <c r="M50" s="558"/>
      <c r="N50" s="558"/>
      <c r="O50" s="558"/>
      <c r="P50" s="558"/>
      <c r="Q50" s="558"/>
      <c r="R50" s="558"/>
      <c r="S50" s="558"/>
      <c r="T50" s="558"/>
      <c r="U50" s="558"/>
      <c r="V50" s="558"/>
      <c r="W50" s="558"/>
      <c r="X50" s="558"/>
      <c r="Y50" s="558"/>
      <c r="Z50" s="558"/>
      <c r="AA50" s="546"/>
      <c r="AB50" s="352"/>
      <c r="AC50" s="357"/>
      <c r="AD50" s="357"/>
      <c r="AE50" s="357"/>
      <c r="AF50" s="357"/>
      <c r="AG50" s="357"/>
      <c r="AH50" s="357"/>
    </row>
    <row r="51" spans="1:34" ht="15.75" customHeight="1" x14ac:dyDescent="0.3">
      <c r="A51" s="357"/>
      <c r="B51" s="41"/>
      <c r="C51" s="44">
        <v>2025</v>
      </c>
      <c r="D51" s="45">
        <v>45658</v>
      </c>
      <c r="E51" s="583">
        <v>46021</v>
      </c>
      <c r="F51" s="546"/>
      <c r="G51" s="46">
        <v>65</v>
      </c>
      <c r="H51" s="588" t="s">
        <v>475</v>
      </c>
      <c r="I51" s="558"/>
      <c r="J51" s="558"/>
      <c r="K51" s="558"/>
      <c r="L51" s="558"/>
      <c r="M51" s="558"/>
      <c r="N51" s="558"/>
      <c r="O51" s="558"/>
      <c r="P51" s="558"/>
      <c r="Q51" s="558"/>
      <c r="R51" s="558"/>
      <c r="S51" s="558"/>
      <c r="T51" s="558"/>
      <c r="U51" s="558"/>
      <c r="V51" s="558"/>
      <c r="W51" s="558"/>
      <c r="X51" s="558"/>
      <c r="Y51" s="558"/>
      <c r="Z51" s="558"/>
      <c r="AA51" s="546"/>
      <c r="AB51" s="352"/>
      <c r="AC51" s="357"/>
      <c r="AD51" s="357"/>
      <c r="AE51" s="357"/>
      <c r="AF51" s="357"/>
      <c r="AG51" s="357"/>
      <c r="AH51" s="357"/>
    </row>
    <row r="52" spans="1:34" ht="15.75" customHeight="1" x14ac:dyDescent="0.3">
      <c r="A52" s="357"/>
      <c r="B52" s="41"/>
      <c r="C52" s="44">
        <v>2026</v>
      </c>
      <c r="D52" s="45">
        <v>46023</v>
      </c>
      <c r="E52" s="583">
        <v>46386</v>
      </c>
      <c r="F52" s="546"/>
      <c r="G52" s="46">
        <v>85</v>
      </c>
      <c r="H52" s="588" t="s">
        <v>475</v>
      </c>
      <c r="I52" s="558"/>
      <c r="J52" s="558"/>
      <c r="K52" s="558"/>
      <c r="L52" s="558"/>
      <c r="M52" s="558"/>
      <c r="N52" s="558"/>
      <c r="O52" s="558"/>
      <c r="P52" s="558"/>
      <c r="Q52" s="558"/>
      <c r="R52" s="558"/>
      <c r="S52" s="558"/>
      <c r="T52" s="558"/>
      <c r="U52" s="558"/>
      <c r="V52" s="558"/>
      <c r="W52" s="558"/>
      <c r="X52" s="558"/>
      <c r="Y52" s="558"/>
      <c r="Z52" s="558"/>
      <c r="AA52" s="546"/>
      <c r="AB52" s="352"/>
      <c r="AC52" s="357"/>
      <c r="AD52" s="357"/>
      <c r="AE52" s="357"/>
      <c r="AF52" s="357"/>
      <c r="AG52" s="357"/>
      <c r="AH52" s="357"/>
    </row>
    <row r="53" spans="1:34" ht="15.75" customHeight="1" x14ac:dyDescent="0.3">
      <c r="A53" s="357"/>
      <c r="B53" s="41"/>
      <c r="C53" s="44">
        <v>2027</v>
      </c>
      <c r="D53" s="45">
        <v>46388</v>
      </c>
      <c r="E53" s="583">
        <v>46751</v>
      </c>
      <c r="F53" s="546"/>
      <c r="G53" s="46">
        <v>100</v>
      </c>
      <c r="H53" s="588" t="s">
        <v>475</v>
      </c>
      <c r="I53" s="558"/>
      <c r="J53" s="558"/>
      <c r="K53" s="558"/>
      <c r="L53" s="558"/>
      <c r="M53" s="558"/>
      <c r="N53" s="558"/>
      <c r="O53" s="558"/>
      <c r="P53" s="558"/>
      <c r="Q53" s="558"/>
      <c r="R53" s="558"/>
      <c r="S53" s="558"/>
      <c r="T53" s="558"/>
      <c r="U53" s="558"/>
      <c r="V53" s="558"/>
      <c r="W53" s="558"/>
      <c r="X53" s="558"/>
      <c r="Y53" s="558"/>
      <c r="Z53" s="558"/>
      <c r="AA53" s="546"/>
      <c r="AB53" s="352"/>
      <c r="AC53" s="357"/>
      <c r="AD53" s="357"/>
      <c r="AE53" s="357"/>
      <c r="AF53" s="357"/>
      <c r="AG53" s="357"/>
      <c r="AH53" s="357"/>
    </row>
    <row r="54" spans="1:34" ht="15.75" customHeight="1" x14ac:dyDescent="0.3">
      <c r="A54" s="357"/>
      <c r="B54" s="41"/>
      <c r="C54" s="44"/>
      <c r="D54" s="44"/>
      <c r="E54" s="584"/>
      <c r="F54" s="546"/>
      <c r="G54" s="43"/>
      <c r="H54" s="584"/>
      <c r="I54" s="558"/>
      <c r="J54" s="558"/>
      <c r="K54" s="558"/>
      <c r="L54" s="558"/>
      <c r="M54" s="558"/>
      <c r="N54" s="558"/>
      <c r="O54" s="558"/>
      <c r="P54" s="558"/>
      <c r="Q54" s="558"/>
      <c r="R54" s="558"/>
      <c r="S54" s="558"/>
      <c r="T54" s="558"/>
      <c r="U54" s="558"/>
      <c r="V54" s="558"/>
      <c r="W54" s="558"/>
      <c r="X54" s="558"/>
      <c r="Y54" s="558"/>
      <c r="Z54" s="558"/>
      <c r="AA54" s="546"/>
      <c r="AB54" s="352"/>
      <c r="AC54" s="357"/>
      <c r="AD54" s="357"/>
      <c r="AE54" s="357"/>
      <c r="AF54" s="357"/>
      <c r="AG54" s="357"/>
      <c r="AH54" s="357"/>
    </row>
    <row r="55" spans="1:34"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c r="AE55" s="330"/>
      <c r="AF55" s="330"/>
      <c r="AG55" s="330"/>
      <c r="AH55" s="330"/>
    </row>
    <row r="56" spans="1:34" ht="15.75" customHeight="1" x14ac:dyDescent="0.3">
      <c r="A56" s="330"/>
      <c r="B56" s="31"/>
      <c r="C56" s="562" t="s">
        <v>163</v>
      </c>
      <c r="D56" s="554"/>
      <c r="E56" s="343"/>
      <c r="F56" s="334" t="s">
        <v>164</v>
      </c>
      <c r="G56" s="47"/>
      <c r="H56" s="345"/>
      <c r="I56" s="334" t="s">
        <v>165</v>
      </c>
      <c r="J56" s="330"/>
      <c r="K56" s="557"/>
      <c r="L56" s="546"/>
      <c r="M56" s="343"/>
      <c r="N56" s="330"/>
      <c r="O56" s="330"/>
      <c r="P56" s="330"/>
      <c r="Q56" s="330"/>
      <c r="R56" s="330"/>
      <c r="S56" s="330"/>
      <c r="T56" s="330"/>
      <c r="U56" s="330"/>
      <c r="V56" s="330"/>
      <c r="W56" s="330"/>
      <c r="X56" s="330"/>
      <c r="Y56" s="330"/>
      <c r="Z56" s="330"/>
      <c r="AA56" s="330"/>
      <c r="AB56" s="338"/>
      <c r="AC56" s="330"/>
      <c r="AD56" s="330"/>
      <c r="AE56" s="330"/>
      <c r="AF56" s="330"/>
      <c r="AG56" s="330"/>
      <c r="AH56" s="330"/>
    </row>
    <row r="57" spans="1:34"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c r="AE57" s="330"/>
      <c r="AF57" s="330"/>
      <c r="AG57" s="330"/>
      <c r="AH57" s="330"/>
    </row>
    <row r="58" spans="1:34" ht="15.75" customHeight="1" x14ac:dyDescent="0.3">
      <c r="A58" s="330"/>
      <c r="B58" s="582" t="s">
        <v>166</v>
      </c>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46"/>
      <c r="AC58" s="330"/>
      <c r="AD58" s="330"/>
      <c r="AE58" s="330"/>
      <c r="AF58" s="330"/>
      <c r="AG58" s="330"/>
      <c r="AH58" s="330"/>
    </row>
    <row r="59" spans="1:34"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c r="AE59" s="330"/>
      <c r="AF59" s="330"/>
      <c r="AG59" s="330"/>
      <c r="AH59" s="330"/>
    </row>
    <row r="60" spans="1:34" ht="29.25" customHeight="1" x14ac:dyDescent="0.3">
      <c r="A60" s="330"/>
      <c r="B60" s="584" t="s">
        <v>161</v>
      </c>
      <c r="C60" s="546"/>
      <c r="D60" s="43"/>
      <c r="E60" s="584" t="s">
        <v>167</v>
      </c>
      <c r="F60" s="546"/>
      <c r="G60" s="43"/>
      <c r="H60" s="556" t="s">
        <v>168</v>
      </c>
      <c r="I60" s="546"/>
      <c r="J60" s="584"/>
      <c r="K60" s="546"/>
      <c r="L60" s="587"/>
      <c r="M60" s="554"/>
      <c r="N60" s="43" t="s">
        <v>169</v>
      </c>
      <c r="O60" s="584"/>
      <c r="P60" s="558"/>
      <c r="Q60" s="546"/>
      <c r="R60" s="584" t="s">
        <v>170</v>
      </c>
      <c r="S60" s="558"/>
      <c r="T60" s="546"/>
      <c r="U60" s="584"/>
      <c r="V60" s="558"/>
      <c r="W60" s="546"/>
      <c r="X60" s="584" t="s">
        <v>171</v>
      </c>
      <c r="Y60" s="546"/>
      <c r="Z60" s="584"/>
      <c r="AA60" s="558"/>
      <c r="AB60" s="546"/>
      <c r="AC60" s="330"/>
      <c r="AD60" s="330"/>
      <c r="AE60" s="330"/>
      <c r="AF60" s="330"/>
      <c r="AG60" s="330"/>
      <c r="AH60" s="330"/>
    </row>
    <row r="61" spans="1:34"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c r="AE61" s="330"/>
      <c r="AF61" s="330"/>
      <c r="AG61" s="330"/>
      <c r="AH61" s="330"/>
    </row>
    <row r="62" spans="1:34" ht="15.75" customHeight="1" x14ac:dyDescent="0.3">
      <c r="A62" s="330"/>
      <c r="B62" s="582" t="s">
        <v>172</v>
      </c>
      <c r="C62" s="546"/>
      <c r="D62" s="585"/>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7"/>
      <c r="AC62" s="330"/>
      <c r="AD62" s="330"/>
      <c r="AE62" s="330"/>
      <c r="AF62" s="330"/>
      <c r="AG62" s="330"/>
      <c r="AH62" s="330"/>
    </row>
    <row r="63" spans="1:34"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c r="AE63" s="330"/>
      <c r="AF63" s="330"/>
      <c r="AG63" s="330"/>
      <c r="AH63" s="330"/>
    </row>
    <row r="64" spans="1:34" ht="15.75" customHeight="1" x14ac:dyDescent="0.3">
      <c r="A64" s="330"/>
      <c r="B64" s="582" t="s">
        <v>173</v>
      </c>
      <c r="C64" s="546"/>
      <c r="D64" s="58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7"/>
      <c r="AC64" s="330"/>
      <c r="AD64" s="330"/>
      <c r="AE64" s="330"/>
      <c r="AF64" s="330"/>
      <c r="AG64" s="330"/>
      <c r="AH64" s="330"/>
    </row>
    <row r="65" spans="1:34"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c r="AE65" s="330"/>
      <c r="AF65" s="330"/>
      <c r="AG65" s="330"/>
      <c r="AH65" s="330"/>
    </row>
    <row r="66" spans="1:34" ht="15.75" customHeight="1" x14ac:dyDescent="0.3">
      <c r="A66" s="330"/>
      <c r="B66" s="582" t="s">
        <v>174</v>
      </c>
      <c r="C66" s="546"/>
      <c r="D66" s="58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7"/>
      <c r="AC66" s="330"/>
      <c r="AD66" s="330"/>
      <c r="AE66" s="330"/>
      <c r="AF66" s="330"/>
      <c r="AG66" s="330"/>
      <c r="AH66" s="330"/>
    </row>
    <row r="67" spans="1:34"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c r="AE67" s="330"/>
      <c r="AF67" s="330"/>
      <c r="AG67" s="330"/>
      <c r="AH67" s="330"/>
    </row>
    <row r="68" spans="1:34" ht="15.75" customHeight="1" x14ac:dyDescent="0.3">
      <c r="A68" s="330"/>
      <c r="B68" s="582" t="s">
        <v>175</v>
      </c>
      <c r="C68" s="546"/>
      <c r="D68" s="58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c r="AC68" s="330"/>
      <c r="AD68" s="330"/>
      <c r="AE68" s="330"/>
      <c r="AF68" s="330"/>
      <c r="AG68" s="330"/>
      <c r="AH68" s="330"/>
    </row>
    <row r="69" spans="1:34"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c r="AE69" s="330"/>
      <c r="AF69" s="330"/>
      <c r="AG69" s="330"/>
      <c r="AH69" s="330"/>
    </row>
    <row r="70" spans="1:34" ht="15.75" customHeight="1" x14ac:dyDescent="0.3">
      <c r="A70" s="330"/>
      <c r="B70" s="582" t="s">
        <v>176</v>
      </c>
      <c r="C70" s="546"/>
      <c r="D70" s="586"/>
      <c r="E70" s="576"/>
      <c r="F70" s="576"/>
      <c r="G70" s="576"/>
      <c r="H70" s="576"/>
      <c r="I70" s="576"/>
      <c r="J70" s="576"/>
      <c r="K70" s="576"/>
      <c r="L70" s="576"/>
      <c r="M70" s="576"/>
      <c r="N70" s="576"/>
      <c r="O70" s="576"/>
      <c r="P70" s="576"/>
      <c r="Q70" s="576"/>
      <c r="R70" s="576"/>
      <c r="S70" s="576"/>
      <c r="T70" s="576"/>
      <c r="U70" s="576"/>
      <c r="V70" s="576"/>
      <c r="W70" s="576"/>
      <c r="X70" s="576"/>
      <c r="Y70" s="576"/>
      <c r="Z70" s="576"/>
      <c r="AA70" s="576"/>
      <c r="AB70" s="577"/>
      <c r="AC70" s="330"/>
      <c r="AD70" s="330"/>
      <c r="AE70" s="330"/>
      <c r="AF70" s="330"/>
      <c r="AG70" s="330"/>
      <c r="AH70" s="330"/>
    </row>
    <row r="71" spans="1:34"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c r="AE71" s="330"/>
      <c r="AF71" s="330"/>
      <c r="AG71" s="330"/>
      <c r="AH71" s="330"/>
    </row>
    <row r="72" spans="1:34" ht="15.75" customHeight="1" x14ac:dyDescent="0.3">
      <c r="A72" s="330"/>
      <c r="B72" s="582" t="s">
        <v>177</v>
      </c>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46"/>
      <c r="AC72" s="330"/>
      <c r="AD72" s="330"/>
      <c r="AE72" s="330"/>
      <c r="AF72" s="330"/>
      <c r="AG72" s="330"/>
      <c r="AH72" s="330"/>
    </row>
    <row r="73" spans="1:34" ht="15.75" customHeight="1" x14ac:dyDescent="0.3">
      <c r="A73" s="330"/>
      <c r="B73" s="556" t="s">
        <v>122</v>
      </c>
      <c r="C73" s="546"/>
      <c r="D73" s="52" t="s">
        <v>178</v>
      </c>
      <c r="E73" s="556" t="s">
        <v>179</v>
      </c>
      <c r="F73" s="546"/>
      <c r="G73" s="556" t="s">
        <v>177</v>
      </c>
      <c r="H73" s="558"/>
      <c r="I73" s="558"/>
      <c r="J73" s="558"/>
      <c r="K73" s="558"/>
      <c r="L73" s="558"/>
      <c r="M73" s="558"/>
      <c r="N73" s="558"/>
      <c r="O73" s="546"/>
      <c r="P73" s="556" t="s">
        <v>180</v>
      </c>
      <c r="Q73" s="558"/>
      <c r="R73" s="558"/>
      <c r="S73" s="558"/>
      <c r="T73" s="558"/>
      <c r="U73" s="558"/>
      <c r="V73" s="558"/>
      <c r="W73" s="558"/>
      <c r="X73" s="558"/>
      <c r="Y73" s="558"/>
      <c r="Z73" s="558"/>
      <c r="AA73" s="558"/>
      <c r="AB73" s="546"/>
      <c r="AC73" s="330"/>
      <c r="AD73" s="330"/>
      <c r="AE73" s="330"/>
      <c r="AF73" s="330"/>
      <c r="AG73" s="330"/>
      <c r="AH73" s="330"/>
    </row>
    <row r="74" spans="1:34" ht="15.75" customHeight="1" x14ac:dyDescent="0.3">
      <c r="A74" s="330"/>
      <c r="B74" s="556"/>
      <c r="C74" s="546"/>
      <c r="D74" s="37"/>
      <c r="E74" s="556"/>
      <c r="F74" s="546"/>
      <c r="G74" s="581"/>
      <c r="H74" s="558"/>
      <c r="I74" s="558"/>
      <c r="J74" s="558"/>
      <c r="K74" s="558"/>
      <c r="L74" s="558"/>
      <c r="M74" s="558"/>
      <c r="N74" s="558"/>
      <c r="O74" s="546"/>
      <c r="P74" s="581"/>
      <c r="Q74" s="558"/>
      <c r="R74" s="558"/>
      <c r="S74" s="558"/>
      <c r="T74" s="558"/>
      <c r="U74" s="558"/>
      <c r="V74" s="558"/>
      <c r="W74" s="558"/>
      <c r="X74" s="558"/>
      <c r="Y74" s="558"/>
      <c r="Z74" s="558"/>
      <c r="AA74" s="558"/>
      <c r="AB74" s="546"/>
      <c r="AC74" s="330"/>
      <c r="AD74" s="330"/>
      <c r="AE74" s="330"/>
      <c r="AF74" s="330"/>
      <c r="AG74" s="330"/>
      <c r="AH74" s="330"/>
    </row>
    <row r="75" spans="1:34" ht="15.75" customHeight="1" x14ac:dyDescent="0.3">
      <c r="A75" s="330"/>
      <c r="B75" s="556"/>
      <c r="C75" s="546"/>
      <c r="D75" s="37"/>
      <c r="E75" s="556"/>
      <c r="F75" s="546"/>
      <c r="G75" s="581"/>
      <c r="H75" s="558"/>
      <c r="I75" s="558"/>
      <c r="J75" s="558"/>
      <c r="K75" s="558"/>
      <c r="L75" s="558"/>
      <c r="M75" s="558"/>
      <c r="N75" s="558"/>
      <c r="O75" s="546"/>
      <c r="P75" s="581"/>
      <c r="Q75" s="558"/>
      <c r="R75" s="558"/>
      <c r="S75" s="558"/>
      <c r="T75" s="558"/>
      <c r="U75" s="558"/>
      <c r="V75" s="558"/>
      <c r="W75" s="558"/>
      <c r="X75" s="558"/>
      <c r="Y75" s="558"/>
      <c r="Z75" s="558"/>
      <c r="AA75" s="558"/>
      <c r="AB75" s="546"/>
      <c r="AC75" s="330"/>
      <c r="AD75" s="330"/>
      <c r="AE75" s="330"/>
      <c r="AF75" s="330"/>
      <c r="AG75" s="330"/>
      <c r="AH75" s="330"/>
    </row>
    <row r="76" spans="1:34" ht="26.25" customHeight="1" x14ac:dyDescent="0.3">
      <c r="A76" s="330"/>
      <c r="B76" s="580" t="s">
        <v>181</v>
      </c>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46"/>
      <c r="AC76" s="330"/>
      <c r="AD76" s="363"/>
      <c r="AE76" s="330"/>
      <c r="AF76" s="330"/>
      <c r="AG76" s="330"/>
      <c r="AH76" s="330"/>
    </row>
    <row r="77" spans="1:34"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row>
    <row r="78" spans="1:34"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row>
    <row r="79" spans="1:34"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c r="AH79" s="330"/>
    </row>
    <row r="80" spans="1:34"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c r="AH80" s="330"/>
    </row>
    <row r="81" spans="1:34"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c r="AE81" s="330"/>
      <c r="AF81" s="330"/>
      <c r="AG81" s="330"/>
      <c r="AH81" s="330"/>
    </row>
    <row r="82" spans="1:34"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c r="AH82" s="330"/>
    </row>
    <row r="83" spans="1:34"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c r="AH83" s="330"/>
    </row>
    <row r="84" spans="1:34"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row>
    <row r="85" spans="1:34"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row>
    <row r="86" spans="1:34"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row>
    <row r="87" spans="1:34"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row>
    <row r="88" spans="1:34"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row>
    <row r="89" spans="1:34"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row>
    <row r="90" spans="1:34"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row>
    <row r="91" spans="1:34"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row>
    <row r="92" spans="1:34"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row>
    <row r="93" spans="1:34"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row>
    <row r="94" spans="1:34"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row>
    <row r="95" spans="1:34"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row>
    <row r="96" spans="1:34"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row>
    <row r="97" spans="1:34"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row>
    <row r="98" spans="1:34"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row>
    <row r="99" spans="1:34"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row>
    <row r="100" spans="1:34"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row>
    <row r="101" spans="1:34"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row>
    <row r="102" spans="1:34"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row>
    <row r="103" spans="1:34"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row>
    <row r="104" spans="1:34"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row>
    <row r="105" spans="1:34"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row>
    <row r="106" spans="1:34"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row>
    <row r="107" spans="1:34"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row>
    <row r="108" spans="1:34"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row>
    <row r="109" spans="1:34"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row>
    <row r="110" spans="1:34"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row>
    <row r="111" spans="1:34"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row>
    <row r="112" spans="1:34"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row>
    <row r="113" spans="1:34"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row>
    <row r="114" spans="1:34"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row>
    <row r="115" spans="1:34"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row>
    <row r="116" spans="1:34"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row>
    <row r="117" spans="1:34"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row>
    <row r="118" spans="1:34"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row>
    <row r="119" spans="1:34"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row>
    <row r="120" spans="1:34"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row>
    <row r="121" spans="1:34"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c r="AH121" s="330"/>
    </row>
    <row r="122" spans="1:34"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row>
    <row r="123" spans="1:34"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row>
    <row r="124" spans="1:34"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row>
    <row r="125" spans="1:34"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row>
    <row r="126" spans="1:34"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row>
    <row r="127" spans="1:34"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row>
    <row r="128" spans="1:34"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row>
    <row r="129" spans="1:34"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row>
    <row r="130" spans="1:34"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row>
    <row r="131" spans="1:34"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row>
    <row r="132" spans="1:34"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row>
    <row r="133" spans="1:34"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row>
    <row r="134" spans="1:34"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row>
    <row r="135" spans="1:34"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row>
    <row r="136" spans="1:34"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row>
    <row r="137" spans="1:34"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row>
    <row r="138" spans="1:34"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row>
    <row r="139" spans="1:34"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row>
    <row r="140" spans="1:34"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row>
    <row r="141" spans="1:34"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row>
    <row r="142" spans="1:34"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row>
    <row r="143" spans="1:34"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row>
    <row r="144" spans="1:34"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row>
    <row r="145" spans="1:34"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row>
    <row r="146" spans="1:34"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row>
    <row r="147" spans="1:34"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row>
    <row r="148" spans="1:34"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row>
    <row r="149" spans="1:34"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row>
    <row r="150" spans="1:34"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row>
    <row r="151" spans="1:34"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row>
    <row r="152" spans="1:34"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row>
    <row r="153" spans="1:34"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row>
    <row r="154" spans="1:34"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row>
    <row r="155" spans="1:34"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c r="AH155" s="330"/>
    </row>
    <row r="156" spans="1:34"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row>
    <row r="157" spans="1:34"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row>
    <row r="158" spans="1:34"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row>
    <row r="159" spans="1:34"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row>
    <row r="160" spans="1:34"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row>
    <row r="161" spans="1:34"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row>
    <row r="162" spans="1:34"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row>
    <row r="163" spans="1:34"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row>
    <row r="164" spans="1:34"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row>
    <row r="165" spans="1:34"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row>
    <row r="166" spans="1:34"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row>
    <row r="167" spans="1:34"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c r="AH167" s="330"/>
    </row>
    <row r="168" spans="1:34"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c r="AH168" s="330"/>
    </row>
    <row r="169" spans="1:34"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row>
    <row r="170" spans="1:34"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row>
    <row r="171" spans="1:34"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row>
    <row r="172" spans="1:34"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row>
    <row r="173" spans="1:34"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row>
    <row r="174" spans="1:34"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row>
    <row r="175" spans="1:34"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row>
    <row r="176" spans="1:34"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row>
    <row r="177" spans="1:34"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row>
    <row r="178" spans="1:34"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row>
    <row r="179" spans="1:34"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row>
    <row r="180" spans="1:34"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row>
    <row r="181" spans="1:34"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c r="AH181" s="330"/>
    </row>
    <row r="182" spans="1:34"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c r="AH182" s="330"/>
    </row>
    <row r="183" spans="1:34"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row>
    <row r="184" spans="1:34"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c r="AH184" s="330"/>
    </row>
    <row r="185" spans="1:34"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c r="AH185" s="330"/>
    </row>
    <row r="186" spans="1:34"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row>
    <row r="187" spans="1:34"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row>
    <row r="188" spans="1:34"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row>
    <row r="189" spans="1:34"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c r="AH189" s="330"/>
    </row>
    <row r="190" spans="1:34"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row>
    <row r="191" spans="1:34"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row>
    <row r="192" spans="1:34"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row>
    <row r="193" spans="1:34"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row>
    <row r="194" spans="1:34"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row>
    <row r="195" spans="1:34"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row>
    <row r="196" spans="1:34"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row>
    <row r="197" spans="1:34"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row>
    <row r="198" spans="1:34"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row>
    <row r="199" spans="1:34"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row>
    <row r="200" spans="1:34"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row>
    <row r="201" spans="1:34"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row>
    <row r="202" spans="1:34"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row>
    <row r="203" spans="1:34"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row>
    <row r="204" spans="1:34"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row>
    <row r="205" spans="1:34"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row>
    <row r="206" spans="1:34"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row>
    <row r="207" spans="1:34"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row>
    <row r="208" spans="1:34"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row>
    <row r="209" spans="1:34"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row>
    <row r="210" spans="1:34"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row>
    <row r="211" spans="1:34"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row>
    <row r="212" spans="1:34"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row>
    <row r="213" spans="1:34"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row>
    <row r="214" spans="1:34"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row>
    <row r="215" spans="1:34"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row>
    <row r="216" spans="1:34"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row>
    <row r="217" spans="1:34"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row>
    <row r="218" spans="1:34"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row>
    <row r="219" spans="1:34"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row>
    <row r="220" spans="1:34"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row>
    <row r="221" spans="1:34"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row>
    <row r="222" spans="1:34"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row>
    <row r="223" spans="1:34"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row>
    <row r="224" spans="1:34"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row>
    <row r="225" spans="1:34"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row>
    <row r="226" spans="1:34"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row>
    <row r="227" spans="1:34"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row>
    <row r="228" spans="1:34"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row>
    <row r="229" spans="1:34"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c r="AH229" s="330"/>
    </row>
    <row r="230" spans="1:34"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c r="AH230" s="330"/>
    </row>
    <row r="231" spans="1:34"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c r="AH231" s="330"/>
    </row>
    <row r="232" spans="1:34"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c r="AH232" s="330"/>
    </row>
    <row r="233" spans="1:34"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c r="AH233" s="330"/>
    </row>
    <row r="234" spans="1:34"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c r="AH234" s="330"/>
    </row>
    <row r="235" spans="1:34"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c r="AH235" s="330"/>
    </row>
    <row r="236" spans="1:34"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row>
    <row r="237" spans="1:34"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row>
    <row r="238" spans="1:34"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row>
    <row r="239" spans="1:34"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row>
    <row r="240" spans="1:34"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row>
    <row r="241" spans="1:34"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row>
    <row r="242" spans="1:34"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row>
    <row r="243" spans="1:34"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row>
    <row r="244" spans="1:34"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c r="AH244" s="330"/>
    </row>
    <row r="245" spans="1:34"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c r="AH245" s="330"/>
    </row>
    <row r="246" spans="1:34"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row>
    <row r="247" spans="1:34"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c r="AH247" s="330"/>
    </row>
    <row r="248" spans="1:34"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row>
    <row r="249" spans="1:34"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c r="AH249" s="330"/>
    </row>
    <row r="250" spans="1:34"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row>
    <row r="251" spans="1:34"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c r="AH251" s="330"/>
    </row>
    <row r="252" spans="1:34"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row>
    <row r="253" spans="1:34"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row>
    <row r="254" spans="1:34"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c r="AH254" s="330"/>
    </row>
    <row r="255" spans="1:34"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c r="AH255" s="330"/>
    </row>
    <row r="256" spans="1:34"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c r="AH256" s="330"/>
    </row>
    <row r="257" spans="1:34"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row>
    <row r="258" spans="1:34"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c r="AH258" s="330"/>
    </row>
    <row r="259" spans="1:34"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row>
    <row r="260" spans="1:34"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c r="AH260" s="330"/>
    </row>
    <row r="261" spans="1:34"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row>
    <row r="262" spans="1:34"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c r="AH262" s="330"/>
    </row>
    <row r="263" spans="1:34"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c r="AH263" s="330"/>
    </row>
    <row r="264" spans="1:34"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c r="AH264" s="330"/>
    </row>
    <row r="265" spans="1:34"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row>
    <row r="266" spans="1:34"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row>
    <row r="267" spans="1:34"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row>
    <row r="268" spans="1:34"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row>
    <row r="269" spans="1:34"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c r="AH269" s="330"/>
    </row>
    <row r="270" spans="1:34"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c r="AH270" s="330"/>
    </row>
    <row r="271" spans="1:34"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c r="AH271" s="330"/>
    </row>
    <row r="272" spans="1:34"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c r="AH272" s="330"/>
    </row>
    <row r="273" spans="1:34"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c r="AH273" s="330"/>
    </row>
    <row r="274" spans="1:34"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c r="AH274" s="330"/>
    </row>
    <row r="275" spans="1:34"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c r="AH275" s="330"/>
    </row>
    <row r="276" spans="1:34"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c r="AH276" s="330"/>
    </row>
    <row r="277" spans="1:34"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c r="AH277" s="330"/>
    </row>
    <row r="278" spans="1:34"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c r="AH278" s="330"/>
    </row>
    <row r="279" spans="1:34"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c r="AH279" s="330"/>
    </row>
    <row r="280" spans="1:34"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row>
    <row r="281" spans="1:34"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c r="AH281" s="330"/>
    </row>
    <row r="282" spans="1:34"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c r="AH282" s="330"/>
    </row>
    <row r="283" spans="1:34"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row>
    <row r="284" spans="1:34"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c r="AH284" s="330"/>
    </row>
    <row r="285" spans="1:34"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c r="AH285" s="330"/>
    </row>
    <row r="286" spans="1:34"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c r="AH286" s="330"/>
    </row>
    <row r="287" spans="1:34"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row>
    <row r="288" spans="1:34"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c r="AH288" s="330"/>
    </row>
    <row r="289" spans="1:34"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c r="AH289" s="330"/>
    </row>
    <row r="290" spans="1:34"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c r="AH290" s="330"/>
    </row>
    <row r="291" spans="1:34"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c r="AH291" s="330"/>
    </row>
    <row r="292" spans="1:34"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c r="AH292" s="330"/>
    </row>
    <row r="293" spans="1:34"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c r="AH293" s="330"/>
    </row>
    <row r="294" spans="1:34"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c r="AH294" s="330"/>
    </row>
    <row r="295" spans="1:34"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row>
    <row r="296" spans="1:34"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c r="AH296" s="330"/>
    </row>
    <row r="297" spans="1:34"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c r="AH297" s="330"/>
    </row>
    <row r="298" spans="1:34"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c r="AH298" s="330"/>
    </row>
    <row r="299" spans="1:34"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c r="AH299" s="330"/>
    </row>
    <row r="300" spans="1:34"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row>
    <row r="301" spans="1:34"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c r="AH301" s="330"/>
    </row>
    <row r="302" spans="1:34"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row>
    <row r="303" spans="1:34"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c r="AH303" s="330"/>
    </row>
    <row r="304" spans="1:34"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row>
    <row r="305" spans="1:34"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c r="AH305" s="330"/>
    </row>
    <row r="306" spans="1:34"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row>
    <row r="307" spans="1:34"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row>
    <row r="308" spans="1:34"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row>
    <row r="309" spans="1:34"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row>
    <row r="310" spans="1:34"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row>
    <row r="311" spans="1:34"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row>
    <row r="312" spans="1:34"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row>
    <row r="313" spans="1:34"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row>
    <row r="314" spans="1:34"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row>
    <row r="315" spans="1:34"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row>
    <row r="316" spans="1:34"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c r="AH316" s="330"/>
    </row>
    <row r="317" spans="1:34"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c r="AH317" s="330"/>
    </row>
    <row r="318" spans="1:34"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row>
    <row r="319" spans="1:34"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row>
    <row r="320" spans="1:34"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row>
    <row r="321" spans="1:34"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row>
    <row r="322" spans="1:34"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row>
    <row r="323" spans="1:34"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row>
    <row r="324" spans="1:34"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row>
    <row r="325" spans="1:34"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row>
    <row r="326" spans="1:34"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row>
    <row r="327" spans="1:34"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c r="AH327" s="330"/>
    </row>
    <row r="328" spans="1:34"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c r="AH328" s="330"/>
    </row>
    <row r="329" spans="1:34"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c r="AH329" s="330"/>
    </row>
    <row r="330" spans="1:34"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c r="AH330" s="330"/>
    </row>
    <row r="331" spans="1:34"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row>
    <row r="332" spans="1:34"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c r="AH332" s="330"/>
    </row>
    <row r="333" spans="1:34"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row>
    <row r="334" spans="1:34"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row>
    <row r="335" spans="1:34"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row>
    <row r="336" spans="1:34"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c r="AH336" s="330"/>
    </row>
    <row r="337" spans="1:34"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c r="AH337" s="330"/>
    </row>
    <row r="338" spans="1:34"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c r="AH338" s="330"/>
    </row>
    <row r="339" spans="1:34"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c r="AH339" s="330"/>
    </row>
    <row r="340" spans="1:34"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c r="AH340" s="330"/>
    </row>
    <row r="341" spans="1:34"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row>
    <row r="342" spans="1:34"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c r="AH342" s="330"/>
    </row>
    <row r="343" spans="1:34"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c r="AH343" s="330"/>
    </row>
    <row r="344" spans="1:34"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c r="AH344" s="330"/>
    </row>
    <row r="345" spans="1:34"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c r="AH345" s="330"/>
    </row>
    <row r="346" spans="1:34"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c r="AH346" s="330"/>
    </row>
    <row r="347" spans="1:34"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c r="AH347" s="330"/>
    </row>
    <row r="348" spans="1:34"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c r="AH348" s="330"/>
    </row>
    <row r="349" spans="1:34"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c r="AH349" s="330"/>
    </row>
    <row r="350" spans="1:34"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c r="AH350" s="330"/>
    </row>
    <row r="351" spans="1:34"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c r="AH351" s="330"/>
    </row>
    <row r="352" spans="1:34"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c r="AH352" s="330"/>
    </row>
    <row r="353" spans="1:34"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c r="AH353" s="330"/>
    </row>
    <row r="354" spans="1:34"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c r="AH354" s="330"/>
    </row>
    <row r="355" spans="1:34"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c r="AH355" s="330"/>
    </row>
    <row r="356" spans="1:34"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row>
    <row r="357" spans="1:34"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c r="AH357" s="330"/>
    </row>
    <row r="358" spans="1:34"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c r="AH358" s="330"/>
    </row>
    <row r="359" spans="1:34"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c r="AH359" s="330"/>
    </row>
    <row r="360" spans="1:34"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c r="AH360" s="330"/>
    </row>
    <row r="361" spans="1:34"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c r="AH361" s="330"/>
    </row>
    <row r="362" spans="1:34"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row>
    <row r="363" spans="1:34"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row>
    <row r="364" spans="1:34"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row>
    <row r="365" spans="1:34"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row>
    <row r="366" spans="1:34"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c r="AH366" s="330"/>
    </row>
    <row r="367" spans="1:34"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c r="AH367" s="330"/>
    </row>
    <row r="368" spans="1:34"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c r="AH368" s="330"/>
    </row>
    <row r="369" spans="1:34"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c r="AH369" s="330"/>
    </row>
    <row r="370" spans="1:34"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c r="AH370" s="330"/>
    </row>
    <row r="371" spans="1:34"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row>
    <row r="372" spans="1:34"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c r="AH372" s="330"/>
    </row>
    <row r="373" spans="1:34"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c r="AH373" s="330"/>
    </row>
    <row r="374" spans="1:34"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row>
    <row r="375" spans="1:34"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c r="AH375" s="330"/>
    </row>
    <row r="376" spans="1:34"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c r="AH376" s="330"/>
    </row>
    <row r="377" spans="1:34"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row>
    <row r="378" spans="1:34"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c r="AH378" s="330"/>
    </row>
    <row r="379" spans="1:34"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c r="AH379" s="330"/>
    </row>
    <row r="380" spans="1:34"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c r="AH380" s="330"/>
    </row>
    <row r="381" spans="1:34"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row>
    <row r="382" spans="1:34"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c r="AH382" s="330"/>
    </row>
    <row r="383" spans="1:34"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row>
    <row r="384" spans="1:34"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c r="AH384" s="330"/>
    </row>
    <row r="385" spans="1:34"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c r="AH385" s="330"/>
    </row>
    <row r="386" spans="1:34"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c r="AH386" s="330"/>
    </row>
    <row r="387" spans="1:34"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c r="AH387" s="330"/>
    </row>
    <row r="388" spans="1:34"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c r="AH388" s="330"/>
    </row>
    <row r="389" spans="1:34"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c r="AH389" s="330"/>
    </row>
    <row r="390" spans="1:34"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c r="AH390" s="330"/>
    </row>
    <row r="391" spans="1:34"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c r="AH391" s="330"/>
    </row>
    <row r="392" spans="1:34"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c r="AH392" s="330"/>
    </row>
    <row r="393" spans="1:34"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c r="AH393" s="330"/>
    </row>
    <row r="394" spans="1:34"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c r="AH394" s="330"/>
    </row>
    <row r="395" spans="1:34"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c r="AH395" s="330"/>
    </row>
    <row r="396" spans="1:34"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row>
    <row r="397" spans="1:34"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c r="AH397" s="330"/>
    </row>
    <row r="398" spans="1:34"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c r="AH398" s="330"/>
    </row>
    <row r="399" spans="1:34"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c r="AH399" s="330"/>
    </row>
    <row r="400" spans="1:34"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c r="AH400" s="330"/>
    </row>
    <row r="401" spans="1:34"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c r="AH401" s="330"/>
    </row>
    <row r="402" spans="1:34"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row>
    <row r="403" spans="1:34"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c r="AH403" s="330"/>
    </row>
    <row r="404" spans="1:34"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c r="AH404" s="330"/>
    </row>
    <row r="405" spans="1:34"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c r="AH405" s="330"/>
    </row>
    <row r="406" spans="1:34"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c r="AH406" s="330"/>
    </row>
    <row r="407" spans="1:34"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c r="AH407" s="330"/>
    </row>
    <row r="408" spans="1:34"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c r="AH408" s="330"/>
    </row>
    <row r="409" spans="1:34"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c r="AH409" s="330"/>
    </row>
    <row r="410" spans="1:34"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c r="AH410" s="330"/>
    </row>
    <row r="411" spans="1:34"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row>
    <row r="412" spans="1:34"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c r="AH412" s="330"/>
    </row>
    <row r="413" spans="1:34"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c r="AH413" s="330"/>
    </row>
    <row r="414" spans="1:34"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c r="AH414" s="330"/>
    </row>
    <row r="415" spans="1:34"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c r="AH415" s="330"/>
    </row>
    <row r="416" spans="1:34"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c r="AH416" s="330"/>
    </row>
    <row r="417" spans="1:34"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c r="AH417" s="330"/>
    </row>
    <row r="418" spans="1:34"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c r="AH418" s="330"/>
    </row>
    <row r="419" spans="1:34"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c r="AH419" s="330"/>
    </row>
    <row r="420" spans="1:34"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c r="AH420" s="330"/>
    </row>
    <row r="421" spans="1:34"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c r="AH421" s="330"/>
    </row>
    <row r="422" spans="1:34"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c r="AH422" s="330"/>
    </row>
    <row r="423" spans="1:34"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c r="AH423" s="330"/>
    </row>
    <row r="424" spans="1:34"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c r="AH424" s="330"/>
    </row>
    <row r="425" spans="1:34"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c r="AH425" s="330"/>
    </row>
    <row r="426" spans="1:34"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row>
    <row r="427" spans="1:34"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c r="AH427" s="330"/>
    </row>
    <row r="428" spans="1:34"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c r="AH428" s="330"/>
    </row>
    <row r="429" spans="1:34"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c r="AH429" s="330"/>
    </row>
    <row r="430" spans="1:34"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c r="AH430" s="330"/>
    </row>
    <row r="431" spans="1:34"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row>
    <row r="432" spans="1:34"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c r="AH432" s="330"/>
    </row>
    <row r="433" spans="1:34"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c r="AH433" s="330"/>
    </row>
    <row r="434" spans="1:34"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c r="AH434" s="330"/>
    </row>
    <row r="435" spans="1:34"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c r="AH435" s="330"/>
    </row>
    <row r="436" spans="1:34"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c r="AH436" s="330"/>
    </row>
    <row r="437" spans="1:34"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c r="AH437" s="330"/>
    </row>
    <row r="438" spans="1:34"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c r="AH438" s="330"/>
    </row>
    <row r="439" spans="1:34"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c r="AH439" s="330"/>
    </row>
    <row r="440" spans="1:34"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c r="AH440" s="330"/>
    </row>
    <row r="441" spans="1:34"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c r="AH441" s="330"/>
    </row>
    <row r="442" spans="1:34"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c r="AH442" s="330"/>
    </row>
    <row r="443" spans="1:34"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c r="AH443" s="330"/>
    </row>
    <row r="444" spans="1:34"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c r="AH444" s="330"/>
    </row>
    <row r="445" spans="1:34"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c r="AH445" s="330"/>
    </row>
    <row r="446" spans="1:34"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row>
    <row r="447" spans="1:34"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c r="AH447" s="330"/>
    </row>
    <row r="448" spans="1:34"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c r="AH448" s="330"/>
    </row>
    <row r="449" spans="1:34"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c r="AH449" s="330"/>
    </row>
    <row r="450" spans="1:34"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c r="AH450" s="330"/>
    </row>
    <row r="451" spans="1:34"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c r="AH451" s="330"/>
    </row>
    <row r="452" spans="1:34"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c r="AH452" s="330"/>
    </row>
    <row r="453" spans="1:34"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c r="AH453" s="330"/>
    </row>
    <row r="454" spans="1:34"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c r="AH454" s="330"/>
    </row>
    <row r="455" spans="1:34"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c r="AH455" s="330"/>
    </row>
    <row r="456" spans="1:34"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c r="AH456" s="330"/>
    </row>
    <row r="457" spans="1:34"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row>
    <row r="458" spans="1:34"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c r="AH458" s="330"/>
    </row>
    <row r="459" spans="1:34"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c r="AH459" s="330"/>
    </row>
    <row r="460" spans="1:34"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c r="AH460" s="330"/>
    </row>
    <row r="461" spans="1:34"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c r="AH461" s="330"/>
    </row>
    <row r="462" spans="1:34"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c r="AH462" s="330"/>
    </row>
    <row r="463" spans="1:34"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c r="AH463" s="330"/>
    </row>
    <row r="464" spans="1:34"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row>
    <row r="465" spans="1:34"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row>
    <row r="466" spans="1:34"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c r="AH466" s="330"/>
    </row>
    <row r="467" spans="1:34"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row>
    <row r="468" spans="1:34"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c r="AH468" s="330"/>
    </row>
    <row r="469" spans="1:34"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row>
    <row r="470" spans="1:34"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c r="AH470" s="330"/>
    </row>
    <row r="471" spans="1:34"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row>
    <row r="472" spans="1:34"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c r="AH472" s="330"/>
    </row>
    <row r="473" spans="1:34"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c r="AH473" s="330"/>
    </row>
    <row r="474" spans="1:34"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row>
    <row r="475" spans="1:34"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row>
    <row r="476" spans="1:34"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row>
    <row r="477" spans="1:34"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c r="AH477" s="330"/>
    </row>
    <row r="478" spans="1:34"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c r="AH478" s="330"/>
    </row>
    <row r="479" spans="1:34"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c r="AH479" s="330"/>
    </row>
    <row r="480" spans="1:34"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c r="AH480" s="330"/>
    </row>
    <row r="481" spans="1:34"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c r="AH481" s="330"/>
    </row>
    <row r="482" spans="1:34"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c r="AH482" s="330"/>
    </row>
    <row r="483" spans="1:34"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row>
    <row r="484" spans="1:34"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c r="AH484" s="330"/>
    </row>
    <row r="485" spans="1:34"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c r="AH485" s="330"/>
    </row>
    <row r="486" spans="1:34"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c r="AH486" s="330"/>
    </row>
    <row r="487" spans="1:34"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c r="AH487" s="330"/>
    </row>
    <row r="488" spans="1:34"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c r="AH488" s="330"/>
    </row>
    <row r="489" spans="1:34"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c r="AH489" s="330"/>
    </row>
    <row r="490" spans="1:34"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row>
    <row r="491" spans="1:34"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c r="AH491" s="330"/>
    </row>
    <row r="492" spans="1:34"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row>
    <row r="493" spans="1:34"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c r="AH493" s="330"/>
    </row>
    <row r="494" spans="1:34"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c r="AH494" s="330"/>
    </row>
    <row r="495" spans="1:34"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c r="AH495" s="330"/>
    </row>
    <row r="496" spans="1:34"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c r="AH496" s="330"/>
    </row>
    <row r="497" spans="1:34"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c r="AH497" s="330"/>
    </row>
    <row r="498" spans="1:34"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c r="AH498" s="330"/>
    </row>
    <row r="499" spans="1:34"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4"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c r="AH500" s="330"/>
    </row>
    <row r="501" spans="1:34"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c r="AH501" s="330"/>
    </row>
    <row r="502" spans="1:34"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c r="AH502" s="330"/>
    </row>
    <row r="503" spans="1:34"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c r="AH503" s="330"/>
    </row>
    <row r="504" spans="1:34"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row>
    <row r="505" spans="1:34"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c r="AH505" s="330"/>
    </row>
    <row r="506" spans="1:34"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c r="AH506" s="330"/>
    </row>
    <row r="507" spans="1:34"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c r="AH507" s="330"/>
    </row>
    <row r="508" spans="1:34"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c r="AH508" s="330"/>
    </row>
    <row r="509" spans="1:34"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c r="AH509" s="330"/>
    </row>
    <row r="510" spans="1:34"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c r="AH510" s="330"/>
    </row>
    <row r="511" spans="1:34"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c r="AH511" s="330"/>
    </row>
    <row r="512" spans="1:34"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c r="AH512" s="330"/>
    </row>
    <row r="513" spans="1:34"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c r="AH513" s="330"/>
    </row>
    <row r="514" spans="1:34"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c r="AH514" s="330"/>
    </row>
    <row r="515" spans="1:34"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c r="AH515" s="330"/>
    </row>
    <row r="516" spans="1:34"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c r="AH516" s="330"/>
    </row>
    <row r="517" spans="1:34"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row>
    <row r="518" spans="1:34"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c r="AH518" s="330"/>
    </row>
    <row r="519" spans="1:34"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row>
    <row r="520" spans="1:34"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row>
    <row r="521" spans="1:34"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row>
    <row r="522" spans="1:34"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c r="AH522" s="330"/>
    </row>
    <row r="523" spans="1:34"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row>
    <row r="524" spans="1:34"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row>
    <row r="525" spans="1:34"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c r="AH525" s="330"/>
    </row>
    <row r="526" spans="1:34"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row>
    <row r="527" spans="1:34"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c r="AH527" s="330"/>
    </row>
    <row r="528" spans="1:34"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row>
    <row r="529" spans="1:34"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c r="AH529" s="330"/>
    </row>
    <row r="530" spans="1:34"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c r="AH530" s="330"/>
    </row>
    <row r="531" spans="1:34"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c r="AH531" s="330"/>
    </row>
    <row r="532" spans="1:34"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c r="AH532" s="330"/>
    </row>
    <row r="533" spans="1:34"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c r="AH533" s="330"/>
    </row>
    <row r="534" spans="1:34"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c r="AH534" s="330"/>
    </row>
    <row r="535" spans="1:34"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row>
    <row r="536" spans="1:34"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c r="AH536" s="330"/>
    </row>
    <row r="537" spans="1:34"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c r="AH537" s="330"/>
    </row>
    <row r="538" spans="1:34"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c r="AH538" s="330"/>
    </row>
    <row r="539" spans="1:34"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c r="AH539" s="330"/>
    </row>
    <row r="540" spans="1:34"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c r="AH540" s="330"/>
    </row>
    <row r="541" spans="1:34"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c r="AH541" s="330"/>
    </row>
    <row r="542" spans="1:34"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c r="AH542" s="330"/>
    </row>
    <row r="543" spans="1:34"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c r="AH543" s="330"/>
    </row>
    <row r="544" spans="1:34"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c r="AH544" s="330"/>
    </row>
    <row r="545" spans="1:34"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c r="AH545" s="330"/>
    </row>
    <row r="546" spans="1:34"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c r="AH546" s="330"/>
    </row>
    <row r="547" spans="1:34"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c r="AH547" s="330"/>
    </row>
    <row r="548" spans="1:34"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row>
    <row r="549" spans="1:34"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c r="AH549" s="330"/>
    </row>
    <row r="550" spans="1:34"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c r="AH550" s="330"/>
    </row>
    <row r="551" spans="1:34"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c r="AH551" s="330"/>
    </row>
    <row r="552" spans="1:34"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c r="AH552" s="330"/>
    </row>
    <row r="553" spans="1:34"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c r="AH553" s="330"/>
    </row>
    <row r="554" spans="1:34"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c r="AH554" s="330"/>
    </row>
    <row r="555" spans="1:34"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c r="AH555" s="330"/>
    </row>
    <row r="556" spans="1:34"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row>
    <row r="557" spans="1:34"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c r="AH557" s="330"/>
    </row>
    <row r="558" spans="1:34"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row>
    <row r="559" spans="1:34"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c r="AH559" s="330"/>
    </row>
    <row r="560" spans="1:34"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c r="AH560" s="330"/>
    </row>
    <row r="561" spans="1:34"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c r="AH561" s="330"/>
    </row>
    <row r="562" spans="1:34"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c r="AH562" s="330"/>
    </row>
    <row r="563" spans="1:34"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c r="AH563" s="330"/>
    </row>
    <row r="564" spans="1:34"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c r="AH564" s="330"/>
    </row>
    <row r="565" spans="1:34"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c r="AH565" s="330"/>
    </row>
    <row r="566" spans="1:34"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c r="AH566" s="330"/>
    </row>
    <row r="567" spans="1:34"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c r="AH567" s="330"/>
    </row>
    <row r="568" spans="1:34"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c r="AH568" s="330"/>
    </row>
    <row r="569" spans="1:34"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row>
    <row r="570" spans="1:34"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c r="AH570" s="330"/>
    </row>
    <row r="571" spans="1:34"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c r="AH571" s="330"/>
    </row>
    <row r="572" spans="1:34"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c r="AH572" s="330"/>
    </row>
    <row r="573" spans="1:34"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c r="AH573" s="330"/>
    </row>
    <row r="574" spans="1:34"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c r="AH574" s="330"/>
    </row>
    <row r="575" spans="1:34"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row>
    <row r="576" spans="1:34"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c r="AH576" s="330"/>
    </row>
    <row r="577" spans="1:34"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c r="AH577" s="330"/>
    </row>
    <row r="578" spans="1:34"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c r="AH578" s="330"/>
    </row>
    <row r="579" spans="1:34"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c r="AH579" s="330"/>
    </row>
    <row r="580" spans="1:34"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row>
    <row r="581" spans="1:34"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c r="AH581" s="330"/>
    </row>
    <row r="582" spans="1:34"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c r="AH582" s="330"/>
    </row>
    <row r="583" spans="1:34"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c r="AH583" s="330"/>
    </row>
    <row r="584" spans="1:34"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c r="AH584" s="330"/>
    </row>
    <row r="585" spans="1:34"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c r="AH585" s="330"/>
    </row>
    <row r="586" spans="1:34"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c r="AH586" s="330"/>
    </row>
    <row r="587" spans="1:34"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c r="AH587" s="330"/>
    </row>
    <row r="588" spans="1:34"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c r="AH588" s="330"/>
    </row>
    <row r="589" spans="1:34"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row>
    <row r="590" spans="1:34"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c r="AH590" s="330"/>
    </row>
    <row r="591" spans="1:34"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c r="AH591" s="330"/>
    </row>
    <row r="592" spans="1:34"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c r="AH592" s="330"/>
    </row>
    <row r="593" spans="1:34"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c r="AH593" s="330"/>
    </row>
    <row r="594" spans="1:34"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c r="AH594" s="330"/>
    </row>
    <row r="595" spans="1:34"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c r="AH595" s="330"/>
    </row>
    <row r="596" spans="1:34"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c r="AH596" s="330"/>
    </row>
    <row r="597" spans="1:34"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c r="AH597" s="330"/>
    </row>
    <row r="598" spans="1:34"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c r="AH598" s="330"/>
    </row>
    <row r="599" spans="1:34"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c r="AH599" s="330"/>
    </row>
    <row r="600" spans="1:34"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c r="AH600" s="330"/>
    </row>
    <row r="601" spans="1:34"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c r="AH601" s="330"/>
    </row>
    <row r="602" spans="1:34"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c r="AH602" s="330"/>
    </row>
    <row r="603" spans="1:34"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c r="AH603" s="330"/>
    </row>
    <row r="604" spans="1:34"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c r="AH604" s="330"/>
    </row>
    <row r="605" spans="1:34"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row>
    <row r="606" spans="1:34"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c r="AH606" s="330"/>
    </row>
    <row r="607" spans="1:34"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c r="AH607" s="330"/>
    </row>
    <row r="608" spans="1:34"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row>
    <row r="609" spans="1:34"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c r="AH609" s="330"/>
    </row>
    <row r="610" spans="1:34"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row>
    <row r="611" spans="1:34"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c r="AH611" s="330"/>
    </row>
    <row r="612" spans="1:34"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c r="AH612" s="330"/>
    </row>
    <row r="613" spans="1:34"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c r="AH613" s="330"/>
    </row>
    <row r="614" spans="1:34"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c r="AH614" s="330"/>
    </row>
    <row r="615" spans="1:34"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c r="AH615" s="330"/>
    </row>
    <row r="616" spans="1:34"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c r="AH616" s="330"/>
    </row>
    <row r="617" spans="1:34"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c r="AH617" s="330"/>
    </row>
    <row r="618" spans="1:34"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c r="AH618" s="330"/>
    </row>
    <row r="619" spans="1:34"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c r="AH619" s="330"/>
    </row>
    <row r="620" spans="1:34"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c r="AH620" s="330"/>
    </row>
    <row r="621" spans="1:34"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c r="AH621" s="330"/>
    </row>
    <row r="622" spans="1:34"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c r="AH622" s="330"/>
    </row>
    <row r="623" spans="1:34"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c r="AH623" s="330"/>
    </row>
    <row r="624" spans="1:34"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c r="AH624" s="330"/>
    </row>
    <row r="625" spans="1:34"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row>
    <row r="626" spans="1:34"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c r="AH626" s="330"/>
    </row>
    <row r="627" spans="1:34"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c r="AH627" s="330"/>
    </row>
    <row r="628" spans="1:34"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c r="AH628" s="330"/>
    </row>
    <row r="629" spans="1:34"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c r="AH629" s="330"/>
    </row>
    <row r="630" spans="1:34"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c r="AH630" s="330"/>
    </row>
    <row r="631" spans="1:34"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c r="AH631" s="330"/>
    </row>
    <row r="632" spans="1:34"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c r="AH632" s="330"/>
    </row>
    <row r="633" spans="1:34"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c r="AH633" s="330"/>
    </row>
    <row r="634" spans="1:34"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c r="AH634" s="330"/>
    </row>
    <row r="635" spans="1:34"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c r="AH635" s="330"/>
    </row>
    <row r="636" spans="1:34"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c r="AH636" s="330"/>
    </row>
    <row r="637" spans="1:34"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row>
    <row r="638" spans="1:34"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c r="AH638" s="330"/>
    </row>
    <row r="639" spans="1:34"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c r="AH639" s="330"/>
    </row>
    <row r="640" spans="1:34"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row>
    <row r="641" spans="1:34"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row>
    <row r="642" spans="1:34"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row>
    <row r="643" spans="1:34"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row>
    <row r="644" spans="1:34"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row>
    <row r="645" spans="1:34"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row>
    <row r="646" spans="1:34"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row>
    <row r="647" spans="1:34"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row>
    <row r="648" spans="1:34"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c r="AH648" s="330"/>
    </row>
    <row r="649" spans="1:34"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row>
    <row r="650" spans="1:34"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c r="AH650" s="330"/>
    </row>
    <row r="651" spans="1:34"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c r="AH651" s="330"/>
    </row>
    <row r="652" spans="1:34"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row>
    <row r="653" spans="1:34"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c r="AH653" s="330"/>
    </row>
    <row r="654" spans="1:34"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c r="AH654" s="330"/>
    </row>
    <row r="655" spans="1:34"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c r="AH655" s="330"/>
    </row>
    <row r="656" spans="1:34"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row>
    <row r="657" spans="1:34"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c r="AH657" s="330"/>
    </row>
    <row r="658" spans="1:34"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c r="AH658" s="330"/>
    </row>
    <row r="659" spans="1:34"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c r="AH659" s="330"/>
    </row>
    <row r="660" spans="1:34"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c r="AH660" s="330"/>
    </row>
    <row r="661" spans="1:34"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c r="AH661" s="330"/>
    </row>
    <row r="662" spans="1:34"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c r="AH662" s="330"/>
    </row>
    <row r="663" spans="1:34"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c r="AH663" s="330"/>
    </row>
    <row r="664" spans="1:34"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c r="AH664" s="330"/>
    </row>
    <row r="665" spans="1:34"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c r="AH665" s="330"/>
    </row>
    <row r="666" spans="1:34"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c r="AH666" s="330"/>
    </row>
    <row r="667" spans="1:34"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row>
    <row r="668" spans="1:34"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row>
    <row r="669" spans="1:34"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c r="AH669" s="330"/>
    </row>
    <row r="670" spans="1:34"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c r="AH670" s="330"/>
    </row>
    <row r="671" spans="1:34"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c r="AH671" s="330"/>
    </row>
    <row r="672" spans="1:34"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c r="AH672" s="330"/>
    </row>
    <row r="673" spans="1:34"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c r="AH673" s="330"/>
    </row>
    <row r="674" spans="1:34"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c r="AH674" s="330"/>
    </row>
    <row r="675" spans="1:34"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c r="AH675" s="330"/>
    </row>
    <row r="676" spans="1:34"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row>
    <row r="677" spans="1:34"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c r="AH677" s="330"/>
    </row>
    <row r="678" spans="1:34"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c r="AH678" s="330"/>
    </row>
    <row r="679" spans="1:34"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c r="AH679" s="330"/>
    </row>
    <row r="680" spans="1:34"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c r="AH680" s="330"/>
    </row>
    <row r="681" spans="1:34"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c r="AH681" s="330"/>
    </row>
    <row r="682" spans="1:34"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c r="AH682" s="330"/>
    </row>
    <row r="683" spans="1:34"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c r="AH683" s="330"/>
    </row>
    <row r="684" spans="1:34"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row>
    <row r="685" spans="1:34"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c r="AH685" s="330"/>
    </row>
    <row r="686" spans="1:34"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c r="AH686" s="330"/>
    </row>
    <row r="687" spans="1:34"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c r="AH687" s="330"/>
    </row>
    <row r="688" spans="1:34"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c r="AH688" s="330"/>
    </row>
    <row r="689" spans="1:34"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c r="AH689" s="330"/>
    </row>
    <row r="690" spans="1:34"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row>
    <row r="691" spans="1:34"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c r="AH691" s="330"/>
    </row>
    <row r="692" spans="1:34"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c r="AH692" s="330"/>
    </row>
    <row r="693" spans="1:34"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c r="AH693" s="330"/>
    </row>
    <row r="694" spans="1:34"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c r="AH694" s="330"/>
    </row>
    <row r="695" spans="1:34"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c r="AH695" s="330"/>
    </row>
    <row r="696" spans="1:34"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row>
    <row r="697" spans="1:34"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row>
    <row r="698" spans="1:34"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c r="AH698" s="330"/>
    </row>
    <row r="699" spans="1:34"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c r="AH699" s="330"/>
    </row>
    <row r="700" spans="1:34"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c r="AH700" s="330"/>
    </row>
    <row r="701" spans="1:34"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c r="AH701" s="330"/>
    </row>
    <row r="702" spans="1:34"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c r="AH702" s="330"/>
    </row>
    <row r="703" spans="1:34"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row>
    <row r="704" spans="1:34"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c r="AH704" s="330"/>
    </row>
    <row r="705" spans="1:34"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c r="AH705" s="330"/>
    </row>
    <row r="706" spans="1:34"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c r="AH706" s="330"/>
    </row>
    <row r="707" spans="1:34"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c r="AH707" s="330"/>
    </row>
    <row r="708" spans="1:34"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c r="AH708" s="330"/>
    </row>
    <row r="709" spans="1:34"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row>
    <row r="710" spans="1:34"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row>
    <row r="711" spans="1:34"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c r="AH711" s="330"/>
    </row>
    <row r="712" spans="1:34"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c r="AH712" s="330"/>
    </row>
    <row r="713" spans="1:34"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c r="AH713" s="330"/>
    </row>
    <row r="714" spans="1:34"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c r="AH714" s="330"/>
    </row>
    <row r="715" spans="1:34"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row>
    <row r="716" spans="1:34"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c r="AH716" s="330"/>
    </row>
    <row r="717" spans="1:34"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c r="AH717" s="330"/>
    </row>
    <row r="718" spans="1:34"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c r="AH718" s="330"/>
    </row>
    <row r="719" spans="1:34"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c r="AH719" s="330"/>
    </row>
    <row r="720" spans="1:34"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c r="AH720" s="330"/>
    </row>
    <row r="721" spans="1:34"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c r="AH721" s="330"/>
    </row>
    <row r="722" spans="1:34"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c r="AH722" s="330"/>
    </row>
    <row r="723" spans="1:34"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c r="AH723" s="330"/>
    </row>
    <row r="724" spans="1:34"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c r="AH724" s="330"/>
    </row>
    <row r="725" spans="1:34"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row>
    <row r="726" spans="1:34"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c r="AH726" s="330"/>
    </row>
    <row r="727" spans="1:34"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c r="AH727" s="330"/>
    </row>
    <row r="728" spans="1:34"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c r="AH728" s="330"/>
    </row>
    <row r="729" spans="1:34"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c r="AH729" s="330"/>
    </row>
    <row r="730" spans="1:34"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c r="AH730" s="330"/>
    </row>
    <row r="731" spans="1:34"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c r="AH731" s="330"/>
    </row>
    <row r="732" spans="1:34"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row>
    <row r="733" spans="1:34"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c r="AH733" s="330"/>
    </row>
    <row r="734" spans="1:34"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c r="AH734" s="330"/>
    </row>
    <row r="735" spans="1:34"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c r="AH735" s="330"/>
    </row>
    <row r="736" spans="1:34"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c r="AH736" s="330"/>
    </row>
    <row r="737" spans="1:34"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c r="AH737" s="330"/>
    </row>
    <row r="738" spans="1:34"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c r="AH738" s="330"/>
    </row>
    <row r="739" spans="1:34"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c r="AH739" s="330"/>
    </row>
    <row r="740" spans="1:34"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row>
    <row r="741" spans="1:34"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row>
    <row r="742" spans="1:34"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c r="AH742" s="330"/>
    </row>
    <row r="743" spans="1:34"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c r="AH743" s="330"/>
    </row>
    <row r="744" spans="1:34"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c r="AH744" s="330"/>
    </row>
    <row r="745" spans="1:34"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c r="AH745" s="330"/>
    </row>
    <row r="746" spans="1:34"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c r="AH746" s="330"/>
    </row>
    <row r="747" spans="1:34"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c r="AH747" s="330"/>
    </row>
    <row r="748" spans="1:34"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row>
    <row r="749" spans="1:34"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c r="AH749" s="330"/>
    </row>
    <row r="750" spans="1:34"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c r="AH750" s="330"/>
    </row>
    <row r="751" spans="1:34"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c r="AH751" s="330"/>
    </row>
    <row r="752" spans="1:34"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c r="AH752" s="330"/>
    </row>
    <row r="753" spans="1:34"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c r="AH753" s="330"/>
    </row>
    <row r="754" spans="1:34"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c r="AH754" s="330"/>
    </row>
    <row r="755" spans="1:34"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c r="AH755" s="330"/>
    </row>
    <row r="756" spans="1:34"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row>
    <row r="757" spans="1:34"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row>
    <row r="758" spans="1:34"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c r="AH758" s="330"/>
    </row>
    <row r="759" spans="1:34"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c r="AH759" s="330"/>
    </row>
    <row r="760" spans="1:34"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c r="AH760" s="330"/>
    </row>
    <row r="761" spans="1:34"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c r="AH761" s="330"/>
    </row>
    <row r="762" spans="1:34"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c r="AH762" s="330"/>
    </row>
    <row r="763" spans="1:34"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c r="AH763" s="330"/>
    </row>
    <row r="764" spans="1:34"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c r="AH764" s="330"/>
    </row>
    <row r="765" spans="1:34"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c r="AH765" s="330"/>
    </row>
    <row r="766" spans="1:34"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c r="AH766" s="330"/>
    </row>
    <row r="767" spans="1:34"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c r="AH767" s="330"/>
    </row>
    <row r="768" spans="1:34"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c r="AH768" s="330"/>
    </row>
    <row r="769" spans="1:34"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row>
    <row r="770" spans="1:34"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c r="AH770" s="330"/>
    </row>
    <row r="771" spans="1:34"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row>
    <row r="772" spans="1:34"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c r="AH772" s="330"/>
    </row>
    <row r="773" spans="1:34"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row>
    <row r="774" spans="1:34"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c r="AH774" s="330"/>
    </row>
    <row r="775" spans="1:34"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row>
    <row r="776" spans="1:34"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c r="AH776" s="330"/>
    </row>
    <row r="777" spans="1:34"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row>
    <row r="778" spans="1:34"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c r="AH778" s="330"/>
    </row>
    <row r="779" spans="1:34"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c r="AH779" s="330"/>
    </row>
    <row r="780" spans="1:34"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c r="AH780" s="330"/>
    </row>
    <row r="781" spans="1:34"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c r="AH781" s="330"/>
    </row>
    <row r="782" spans="1:34"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c r="AH782" s="330"/>
    </row>
    <row r="783" spans="1:34"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row>
    <row r="784" spans="1:34"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c r="AH784" s="330"/>
    </row>
    <row r="785" spans="1:34"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c r="AH785" s="330"/>
    </row>
    <row r="786" spans="1:34"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c r="AH786" s="330"/>
    </row>
    <row r="787" spans="1:34"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c r="AH787" s="330"/>
    </row>
    <row r="788" spans="1:34"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c r="AH788" s="330"/>
    </row>
    <row r="789" spans="1:34"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c r="AH789" s="330"/>
    </row>
    <row r="790" spans="1:34"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c r="AH790" s="330"/>
    </row>
    <row r="791" spans="1:34"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c r="AH791" s="330"/>
    </row>
    <row r="792" spans="1:34"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c r="AH792" s="330"/>
    </row>
    <row r="793" spans="1:34"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c r="AH793" s="330"/>
    </row>
    <row r="794" spans="1:34"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row>
    <row r="795" spans="1:34"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c r="AH795" s="330"/>
    </row>
    <row r="796" spans="1:34"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c r="AH796" s="330"/>
    </row>
    <row r="797" spans="1:34"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c r="AH797" s="330"/>
    </row>
    <row r="798" spans="1:34"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c r="AH798" s="330"/>
    </row>
    <row r="799" spans="1:34"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c r="AH799" s="330"/>
    </row>
    <row r="800" spans="1:34"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c r="AH800" s="330"/>
    </row>
    <row r="801" spans="1:34"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c r="AH801" s="330"/>
    </row>
    <row r="802" spans="1:34"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c r="AH802" s="330"/>
    </row>
    <row r="803" spans="1:34"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c r="AH803" s="330"/>
    </row>
    <row r="804" spans="1:34"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c r="AH804" s="330"/>
    </row>
    <row r="805" spans="1:34"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c r="AH805" s="330"/>
    </row>
    <row r="806" spans="1:34"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c r="AH806" s="330"/>
    </row>
    <row r="807" spans="1:34"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c r="AH807" s="330"/>
    </row>
    <row r="808" spans="1:34"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c r="AH808" s="330"/>
    </row>
    <row r="809" spans="1:34"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c r="AH809" s="330"/>
    </row>
    <row r="810" spans="1:34"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c r="AH810" s="330"/>
    </row>
    <row r="811" spans="1:34"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c r="AH811" s="330"/>
    </row>
    <row r="812" spans="1:34"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c r="AH812" s="330"/>
    </row>
    <row r="813" spans="1:34"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c r="AH813" s="330"/>
    </row>
    <row r="814" spans="1:34"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c r="AH814" s="330"/>
    </row>
    <row r="815" spans="1:34"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row>
    <row r="816" spans="1:34"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c r="AH816" s="330"/>
    </row>
    <row r="817" spans="1:34"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c r="AH817" s="330"/>
    </row>
    <row r="818" spans="1:34"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c r="AH818" s="330"/>
    </row>
    <row r="819" spans="1:34"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c r="AH819" s="330"/>
    </row>
    <row r="820" spans="1:34"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c r="AH820" s="330"/>
    </row>
    <row r="821" spans="1:34"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c r="AH821" s="330"/>
    </row>
    <row r="822" spans="1:34"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c r="AH822" s="330"/>
    </row>
    <row r="823" spans="1:34"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c r="AH823" s="330"/>
    </row>
    <row r="824" spans="1:34"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c r="AH824" s="330"/>
    </row>
    <row r="825" spans="1:34"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c r="AH825" s="330"/>
    </row>
    <row r="826" spans="1:34"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c r="AH826" s="330"/>
    </row>
    <row r="827" spans="1:34"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c r="AH827" s="330"/>
    </row>
    <row r="828" spans="1:34"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c r="AH828" s="330"/>
    </row>
    <row r="829" spans="1:34"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c r="AH829" s="330"/>
    </row>
    <row r="830" spans="1:34"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c r="AH830" s="330"/>
    </row>
    <row r="831" spans="1:34"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c r="AH831" s="330"/>
    </row>
    <row r="832" spans="1:34"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c r="AH832" s="330"/>
    </row>
    <row r="833" spans="1:34"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row>
    <row r="834" spans="1:34"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c r="AH834" s="330"/>
    </row>
    <row r="835" spans="1:34"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c r="AH835" s="330"/>
    </row>
    <row r="836" spans="1:34"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row>
    <row r="837" spans="1:34"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c r="AH837" s="330"/>
    </row>
    <row r="838" spans="1:34"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c r="AH838" s="330"/>
    </row>
    <row r="839" spans="1:34"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row>
    <row r="840" spans="1:34"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c r="AH840" s="330"/>
    </row>
    <row r="841" spans="1:34"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c r="AH841" s="330"/>
    </row>
    <row r="842" spans="1:34"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c r="AH842" s="330"/>
    </row>
    <row r="843" spans="1:34"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c r="AH843" s="330"/>
    </row>
    <row r="844" spans="1:34"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c r="AH844" s="330"/>
    </row>
    <row r="845" spans="1:34"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c r="AH845" s="330"/>
    </row>
    <row r="846" spans="1:34"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c r="AH846" s="330"/>
    </row>
    <row r="847" spans="1:34"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c r="AH847" s="330"/>
    </row>
    <row r="848" spans="1:34"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c r="AH848" s="330"/>
    </row>
    <row r="849" spans="1:34"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row>
    <row r="850" spans="1:34"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c r="AH850" s="330"/>
    </row>
    <row r="851" spans="1:34"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c r="AH851" s="330"/>
    </row>
    <row r="852" spans="1:34"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c r="AH852" s="330"/>
    </row>
    <row r="853" spans="1:34"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c r="AH853" s="330"/>
    </row>
    <row r="854" spans="1:34"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c r="AH854" s="330"/>
    </row>
    <row r="855" spans="1:34"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row>
    <row r="856" spans="1:34"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c r="AH856" s="330"/>
    </row>
    <row r="857" spans="1:34"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c r="AH857" s="330"/>
    </row>
    <row r="858" spans="1:34"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c r="AH858" s="330"/>
    </row>
    <row r="859" spans="1:34"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c r="AH859" s="330"/>
    </row>
    <row r="860" spans="1:34"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c r="AH860" s="330"/>
    </row>
    <row r="861" spans="1:34"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c r="AH861" s="330"/>
    </row>
    <row r="862" spans="1:34"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c r="AH862" s="330"/>
    </row>
    <row r="863" spans="1:34"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row>
    <row r="864" spans="1:34"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c r="AH864" s="330"/>
    </row>
    <row r="865" spans="1:34"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c r="AH865" s="330"/>
    </row>
    <row r="866" spans="1:34"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c r="AH866" s="330"/>
    </row>
    <row r="867" spans="1:34"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c r="AH867" s="330"/>
    </row>
    <row r="868" spans="1:34"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c r="AH868" s="330"/>
    </row>
    <row r="869" spans="1:34"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c r="AH869" s="330"/>
    </row>
    <row r="870" spans="1:34"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c r="AH870" s="330"/>
    </row>
    <row r="871" spans="1:34"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c r="AH871" s="330"/>
    </row>
    <row r="872" spans="1:34"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c r="AH872" s="330"/>
    </row>
    <row r="873" spans="1:34"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c r="AH873" s="330"/>
    </row>
    <row r="874" spans="1:34"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c r="AH874" s="330"/>
    </row>
    <row r="875" spans="1:34"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c r="AH875" s="330"/>
    </row>
    <row r="876" spans="1:34"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c r="AH876" s="330"/>
    </row>
    <row r="877" spans="1:34"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row>
    <row r="878" spans="1:34"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c r="AH878" s="330"/>
    </row>
    <row r="879" spans="1:34"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c r="AH879" s="330"/>
    </row>
    <row r="880" spans="1:34"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c r="AH880" s="330"/>
    </row>
    <row r="881" spans="1:34"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c r="AH881" s="330"/>
    </row>
    <row r="882" spans="1:34"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c r="AH882" s="330"/>
    </row>
    <row r="883" spans="1:34"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c r="AH883" s="330"/>
    </row>
    <row r="884" spans="1:34"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c r="AH884" s="330"/>
    </row>
    <row r="885" spans="1:34"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row>
    <row r="886" spans="1:34"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c r="AH886" s="330"/>
    </row>
    <row r="887" spans="1:34"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row>
    <row r="888" spans="1:34"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c r="AH888" s="330"/>
    </row>
    <row r="889" spans="1:34"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c r="AH889" s="330"/>
    </row>
    <row r="890" spans="1:34"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c r="AH890" s="330"/>
    </row>
    <row r="891" spans="1:34"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c r="AH891" s="330"/>
    </row>
    <row r="892" spans="1:34"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c r="AH892" s="330"/>
    </row>
    <row r="893" spans="1:34"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row>
    <row r="894" spans="1:34"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c r="AH894" s="330"/>
    </row>
    <row r="895" spans="1:34"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c r="AH895" s="330"/>
    </row>
    <row r="896" spans="1:34"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c r="AH896" s="330"/>
    </row>
    <row r="897" spans="1:34"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c r="AH897" s="330"/>
    </row>
    <row r="898" spans="1:34"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c r="AH898" s="330"/>
    </row>
    <row r="899" spans="1:34"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c r="AH899" s="330"/>
    </row>
    <row r="900" spans="1:34"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c r="AH900" s="330"/>
    </row>
    <row r="901" spans="1:34"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c r="AH901" s="330"/>
    </row>
    <row r="902" spans="1:34"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c r="AH902" s="330"/>
    </row>
    <row r="903" spans="1:34"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c r="AH903" s="330"/>
    </row>
    <row r="904" spans="1:34"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c r="AH904" s="330"/>
    </row>
    <row r="905" spans="1:34"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c r="AH905" s="330"/>
    </row>
    <row r="906" spans="1:34"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c r="AH906" s="330"/>
    </row>
    <row r="907" spans="1:34"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row>
    <row r="908" spans="1:34"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c r="AH908" s="330"/>
    </row>
    <row r="909" spans="1:34"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c r="AH909" s="330"/>
    </row>
    <row r="910" spans="1:34"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c r="AH910" s="330"/>
    </row>
    <row r="911" spans="1:34"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c r="AH911" s="330"/>
    </row>
    <row r="912" spans="1:34"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c r="AH912" s="330"/>
    </row>
    <row r="913" spans="1:34"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c r="AH913" s="330"/>
    </row>
    <row r="914" spans="1:34"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c r="AH914" s="330"/>
    </row>
    <row r="915" spans="1:34"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c r="AH915" s="330"/>
    </row>
    <row r="916" spans="1:34"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c r="AH916" s="330"/>
    </row>
    <row r="917" spans="1:34"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c r="AH917" s="330"/>
    </row>
    <row r="918" spans="1:34"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c r="AH918" s="330"/>
    </row>
    <row r="919" spans="1:34"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c r="AH919" s="330"/>
    </row>
    <row r="920" spans="1:34"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c r="AH920" s="330"/>
    </row>
    <row r="921" spans="1:34"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c r="AH921" s="330"/>
    </row>
    <row r="922" spans="1:34"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c r="AH922" s="330"/>
    </row>
    <row r="923" spans="1:34"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c r="AH923" s="330"/>
    </row>
    <row r="924" spans="1:34"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c r="AH924" s="330"/>
    </row>
    <row r="925" spans="1:34"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c r="AH925" s="330"/>
    </row>
    <row r="926" spans="1:34"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c r="AH926" s="330"/>
    </row>
    <row r="927" spans="1:34"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c r="AH927" s="330"/>
    </row>
    <row r="928" spans="1:34"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c r="AH928" s="330"/>
    </row>
    <row r="929" spans="1:34"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row>
    <row r="930" spans="1:34"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c r="AH930" s="330"/>
    </row>
    <row r="931" spans="1:34"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c r="AH931" s="330"/>
    </row>
    <row r="932" spans="1:34"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c r="AH932" s="330"/>
    </row>
    <row r="933" spans="1:34"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c r="AH933" s="330"/>
    </row>
    <row r="934" spans="1:34"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c r="AH934" s="330"/>
    </row>
    <row r="935" spans="1:34"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c r="AH935" s="330"/>
    </row>
    <row r="936" spans="1:34"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c r="AH936" s="330"/>
    </row>
    <row r="937" spans="1:34"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c r="AH937" s="330"/>
    </row>
    <row r="938" spans="1:34"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c r="AH938" s="330"/>
    </row>
    <row r="939" spans="1:34"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c r="AH939" s="330"/>
    </row>
    <row r="940" spans="1:34"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c r="AH940" s="330"/>
    </row>
    <row r="941" spans="1:34"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c r="AH941" s="330"/>
    </row>
    <row r="942" spans="1:34"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c r="AH942" s="330"/>
    </row>
    <row r="943" spans="1:34"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c r="AH943" s="330"/>
    </row>
    <row r="944" spans="1:34"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c r="AH944" s="330"/>
    </row>
    <row r="945" spans="1:34"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c r="AH945" s="330"/>
    </row>
    <row r="946" spans="1:34"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c r="AH946" s="330"/>
    </row>
    <row r="947" spans="1:34"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c r="AH947" s="330"/>
    </row>
    <row r="948" spans="1:34"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c r="AH948" s="330"/>
    </row>
    <row r="949" spans="1:34"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c r="AH949" s="330"/>
    </row>
    <row r="950" spans="1:34"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c r="AH950" s="330"/>
    </row>
    <row r="951" spans="1:34"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c r="AH951" s="330"/>
    </row>
    <row r="952" spans="1:34"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c r="AH952" s="330"/>
    </row>
    <row r="953" spans="1:34"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c r="AH953" s="330"/>
    </row>
    <row r="954" spans="1:34"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c r="AH954" s="330"/>
    </row>
    <row r="955" spans="1:34"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c r="AH955" s="330"/>
    </row>
    <row r="956" spans="1:34"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c r="AH956" s="330"/>
    </row>
    <row r="957" spans="1:34"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row>
    <row r="958" spans="1:34"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c r="AH958" s="330"/>
    </row>
    <row r="959" spans="1:34"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c r="AH959" s="330"/>
    </row>
    <row r="960" spans="1:34"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c r="AH960" s="330"/>
    </row>
    <row r="961" spans="1:34"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row>
    <row r="962" spans="1:34"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c r="AH962" s="330"/>
    </row>
    <row r="963" spans="1:34"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c r="AH963" s="330"/>
    </row>
    <row r="964" spans="1:34"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c r="AH964" s="330"/>
    </row>
    <row r="965" spans="1:34"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c r="AH965" s="330"/>
    </row>
    <row r="966" spans="1:34"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c r="AH966" s="330"/>
    </row>
    <row r="967" spans="1:34"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c r="AH967" s="330"/>
    </row>
    <row r="968" spans="1:34"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c r="AH968" s="330"/>
    </row>
    <row r="969" spans="1:34"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c r="AH969" s="330"/>
    </row>
    <row r="970" spans="1:34"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c r="AH970" s="330"/>
    </row>
    <row r="971" spans="1:34"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c r="AH971" s="330"/>
    </row>
    <row r="972" spans="1:34"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c r="AH972" s="330"/>
    </row>
    <row r="973" spans="1:34"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c r="AH973" s="330"/>
    </row>
    <row r="974" spans="1:34"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c r="AH974" s="330"/>
    </row>
    <row r="975" spans="1:34"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c r="AH975" s="330"/>
    </row>
    <row r="976" spans="1:34"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c r="AH976" s="330"/>
    </row>
    <row r="977" spans="1:34"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c r="AH977" s="330"/>
    </row>
    <row r="978" spans="1:34"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c r="AH978" s="330"/>
    </row>
    <row r="979" spans="1:34"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c r="AH979" s="330"/>
    </row>
    <row r="980" spans="1:34"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c r="AH980" s="330"/>
    </row>
    <row r="981" spans="1:34"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c r="AH981" s="330"/>
    </row>
    <row r="982" spans="1:34"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c r="AH982" s="330"/>
    </row>
    <row r="983" spans="1:34"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c r="AH983" s="330"/>
    </row>
    <row r="984" spans="1:34"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c r="AH984" s="330"/>
    </row>
    <row r="985" spans="1:34"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c r="AH985" s="330"/>
    </row>
    <row r="986" spans="1:34"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c r="AH986" s="330"/>
    </row>
    <row r="987" spans="1:34"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c r="AH987" s="330"/>
    </row>
    <row r="988" spans="1:34"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c r="AH988" s="330"/>
    </row>
    <row r="989" spans="1:34"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row>
    <row r="990" spans="1:34"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row>
    <row r="991" spans="1:34"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row>
    <row r="992" spans="1:34"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row>
    <row r="993" spans="1:34"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row>
    <row r="994" spans="1:34"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row>
    <row r="995" spans="1:34"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row>
    <row r="996" spans="1:34"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row>
    <row r="997" spans="1:34"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row>
    <row r="998" spans="1:34"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row>
    <row r="999" spans="1:34"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row>
    <row r="1000" spans="1:34"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19.6640625" customWidth="1"/>
    <col min="34" max="34" width="11.44140625" customWidth="1"/>
  </cols>
  <sheetData>
    <row r="1" spans="1:34"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row>
    <row r="2" spans="1:34"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c r="AE2" s="330"/>
      <c r="AF2" s="330"/>
      <c r="AG2" s="330"/>
      <c r="AH2" s="330"/>
    </row>
    <row r="3" spans="1:34"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c r="AE3" s="330"/>
      <c r="AF3" s="330"/>
      <c r="AG3" s="330"/>
      <c r="AH3" s="330"/>
    </row>
    <row r="4" spans="1:34"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c r="AE4" s="330"/>
      <c r="AF4" s="330"/>
      <c r="AG4" s="330"/>
      <c r="AH4" s="330"/>
    </row>
    <row r="5" spans="1:34"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c r="AE5" s="330"/>
      <c r="AF5" s="330"/>
      <c r="AG5" s="330"/>
      <c r="AH5" s="330"/>
    </row>
    <row r="6" spans="1:34"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c r="AE6" s="330"/>
      <c r="AF6" s="330"/>
      <c r="AG6" s="994" t="s">
        <v>458</v>
      </c>
      <c r="AH6" s="554"/>
    </row>
    <row r="7" spans="1:34"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c r="AH7" s="330"/>
    </row>
    <row r="8" spans="1:34"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c r="AH8" s="330"/>
    </row>
    <row r="9" spans="1:34"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52" t="s">
        <v>459</v>
      </c>
      <c r="AH9" s="52" t="s">
        <v>460</v>
      </c>
    </row>
    <row r="10" spans="1:34" ht="30" customHeight="1" x14ac:dyDescent="0.3">
      <c r="A10" s="330"/>
      <c r="B10" s="31"/>
      <c r="C10" s="555" t="s">
        <v>123</v>
      </c>
      <c r="D10" s="554"/>
      <c r="E10" s="556" t="s">
        <v>118</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c r="AE10" s="330"/>
      <c r="AF10" s="330"/>
      <c r="AG10" s="37" t="s">
        <v>462</v>
      </c>
      <c r="AH10" s="37">
        <v>28</v>
      </c>
    </row>
    <row r="11" spans="1:34"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c r="AE11" s="330"/>
      <c r="AF11" s="330"/>
      <c r="AG11" s="37" t="s">
        <v>463</v>
      </c>
      <c r="AH11" s="37">
        <v>100</v>
      </c>
    </row>
    <row r="12" spans="1:34" ht="29.25" customHeight="1" x14ac:dyDescent="0.3">
      <c r="A12" s="330"/>
      <c r="B12" s="31"/>
      <c r="C12" s="569" t="s">
        <v>125</v>
      </c>
      <c r="D12" s="570"/>
      <c r="E12" s="567" t="s">
        <v>476</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c r="AE12" s="330"/>
      <c r="AF12" s="330"/>
      <c r="AG12" s="37" t="s">
        <v>464</v>
      </c>
      <c r="AH12" s="37">
        <v>34</v>
      </c>
    </row>
    <row r="13" spans="1:34"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30"/>
      <c r="AG13" s="37" t="s">
        <v>466</v>
      </c>
      <c r="AH13" s="37">
        <v>100</v>
      </c>
    </row>
    <row r="14" spans="1:34" ht="15" customHeight="1" x14ac:dyDescent="0.3">
      <c r="A14" s="330"/>
      <c r="B14" s="31"/>
      <c r="C14" s="555" t="s">
        <v>127</v>
      </c>
      <c r="D14" s="554"/>
      <c r="E14" s="341"/>
      <c r="F14" s="553"/>
      <c r="G14" s="554"/>
      <c r="H14" s="554"/>
      <c r="I14" s="554"/>
      <c r="J14" s="554"/>
      <c r="K14" s="554"/>
      <c r="L14" s="554"/>
      <c r="M14" s="554"/>
      <c r="N14" s="554"/>
      <c r="O14" s="554"/>
      <c r="P14" s="554"/>
      <c r="Q14" s="554"/>
      <c r="R14" s="554"/>
      <c r="S14" s="554"/>
      <c r="T14" s="554"/>
      <c r="U14" s="554"/>
      <c r="V14" s="554"/>
      <c r="W14" s="554"/>
      <c r="X14" s="554"/>
      <c r="Y14" s="554"/>
      <c r="Z14" s="554"/>
      <c r="AA14" s="554"/>
      <c r="AB14" s="566"/>
      <c r="AC14" s="330"/>
      <c r="AD14" s="330"/>
      <c r="AE14" s="330"/>
      <c r="AF14" s="330"/>
      <c r="AG14" s="37" t="s">
        <v>467</v>
      </c>
      <c r="AH14" s="37">
        <v>38</v>
      </c>
    </row>
    <row r="15" spans="1:34" ht="29.25" customHeight="1" x14ac:dyDescent="0.3">
      <c r="A15" s="330"/>
      <c r="B15" s="31"/>
      <c r="C15" s="556" t="s">
        <v>477</v>
      </c>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46"/>
      <c r="AB15" s="342"/>
      <c r="AC15" s="330"/>
      <c r="AD15" s="330"/>
      <c r="AE15" s="330"/>
      <c r="AF15" s="330"/>
      <c r="AG15" s="37" t="s">
        <v>468</v>
      </c>
      <c r="AH15" s="37">
        <v>100</v>
      </c>
    </row>
    <row r="16" spans="1:34"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c r="AE16" s="330"/>
      <c r="AF16" s="330"/>
      <c r="AG16" s="37" t="s">
        <v>469</v>
      </c>
      <c r="AH16" s="37">
        <v>15</v>
      </c>
    </row>
    <row r="17" spans="1:34"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c r="AE17" s="330"/>
      <c r="AF17" s="330"/>
      <c r="AG17" s="330"/>
      <c r="AH17" s="330"/>
    </row>
    <row r="18" spans="1:34" ht="15" customHeight="1" x14ac:dyDescent="0.3">
      <c r="A18" s="330"/>
      <c r="B18" s="31"/>
      <c r="C18" s="571"/>
      <c r="D18" s="572"/>
      <c r="E18" s="572"/>
      <c r="F18" s="572"/>
      <c r="G18" s="572"/>
      <c r="H18" s="572"/>
      <c r="I18" s="572"/>
      <c r="J18" s="572"/>
      <c r="K18" s="572"/>
      <c r="L18" s="572"/>
      <c r="M18" s="572"/>
      <c r="N18" s="572"/>
      <c r="O18" s="572"/>
      <c r="P18" s="573"/>
      <c r="Q18" s="330"/>
      <c r="R18" s="557"/>
      <c r="S18" s="558"/>
      <c r="T18" s="558"/>
      <c r="U18" s="558"/>
      <c r="V18" s="558"/>
      <c r="W18" s="558"/>
      <c r="X18" s="558"/>
      <c r="Y18" s="558"/>
      <c r="Z18" s="558"/>
      <c r="AA18" s="546"/>
      <c r="AB18" s="338"/>
      <c r="AC18" s="330"/>
      <c r="AD18" s="330"/>
      <c r="AE18" s="330"/>
      <c r="AF18" s="330"/>
      <c r="AG18" s="330"/>
      <c r="AH18" s="330"/>
    </row>
    <row r="19" spans="1:34" ht="15" customHeight="1" x14ac:dyDescent="0.3">
      <c r="A19" s="330"/>
      <c r="B19" s="31"/>
      <c r="C19" s="574"/>
      <c r="D19" s="528"/>
      <c r="E19" s="528"/>
      <c r="F19" s="528"/>
      <c r="G19" s="528"/>
      <c r="H19" s="528"/>
      <c r="I19" s="528"/>
      <c r="J19" s="528"/>
      <c r="K19" s="528"/>
      <c r="L19" s="528"/>
      <c r="M19" s="528"/>
      <c r="N19" s="528"/>
      <c r="O19" s="528"/>
      <c r="P19" s="566"/>
      <c r="Q19" s="330"/>
      <c r="R19" s="330"/>
      <c r="S19" s="330"/>
      <c r="T19" s="330"/>
      <c r="U19" s="330"/>
      <c r="V19" s="330"/>
      <c r="W19" s="330"/>
      <c r="X19" s="330"/>
      <c r="Y19" s="330"/>
      <c r="Z19" s="330"/>
      <c r="AA19" s="330"/>
      <c r="AB19" s="338"/>
      <c r="AC19" s="330"/>
      <c r="AD19" s="330"/>
      <c r="AE19" s="330"/>
      <c r="AF19" s="330"/>
      <c r="AG19" s="330"/>
      <c r="AH19" s="330"/>
    </row>
    <row r="20" spans="1:34" ht="15" customHeight="1" x14ac:dyDescent="0.3">
      <c r="A20" s="330"/>
      <c r="B20" s="31"/>
      <c r="C20" s="574"/>
      <c r="D20" s="528"/>
      <c r="E20" s="528"/>
      <c r="F20" s="528"/>
      <c r="G20" s="528"/>
      <c r="H20" s="528"/>
      <c r="I20" s="528"/>
      <c r="J20" s="528"/>
      <c r="K20" s="528"/>
      <c r="L20" s="528"/>
      <c r="M20" s="528"/>
      <c r="N20" s="528"/>
      <c r="O20" s="528"/>
      <c r="P20" s="566"/>
      <c r="Q20" s="340"/>
      <c r="R20" s="343" t="s">
        <v>130</v>
      </c>
      <c r="S20" s="343"/>
      <c r="T20" s="343"/>
      <c r="U20" s="343"/>
      <c r="V20" s="343"/>
      <c r="W20" s="340"/>
      <c r="X20" s="340"/>
      <c r="Y20" s="340"/>
      <c r="Z20" s="330"/>
      <c r="AA20" s="340"/>
      <c r="AB20" s="338"/>
      <c r="AC20" s="330"/>
      <c r="AD20" s="330"/>
      <c r="AE20" s="330"/>
      <c r="AF20" s="330"/>
      <c r="AG20" s="365">
        <f>+(((((AH10/100)*AH11)+((AH12/100)*AH13)+((AH14/100)*AH15))*AH16)/100)</f>
        <v>15</v>
      </c>
      <c r="AH20" s="330"/>
    </row>
    <row r="21" spans="1:34" ht="15" customHeight="1" x14ac:dyDescent="0.3">
      <c r="A21" s="330"/>
      <c r="B21" s="31"/>
      <c r="C21" s="574"/>
      <c r="D21" s="528"/>
      <c r="E21" s="528"/>
      <c r="F21" s="528"/>
      <c r="G21" s="528"/>
      <c r="H21" s="528"/>
      <c r="I21" s="528"/>
      <c r="J21" s="528"/>
      <c r="K21" s="528"/>
      <c r="L21" s="528"/>
      <c r="M21" s="528"/>
      <c r="N21" s="528"/>
      <c r="O21" s="528"/>
      <c r="P21" s="566"/>
      <c r="Q21" s="330"/>
      <c r="R21" s="37"/>
      <c r="S21" s="330" t="s">
        <v>15</v>
      </c>
      <c r="T21" s="330"/>
      <c r="U21" s="37"/>
      <c r="V21" s="330" t="s">
        <v>27</v>
      </c>
      <c r="W21" s="330"/>
      <c r="X21" s="37"/>
      <c r="Y21" s="345" t="s">
        <v>46</v>
      </c>
      <c r="Z21" s="330"/>
      <c r="AA21" s="330"/>
      <c r="AB21" s="338"/>
      <c r="AC21" s="330"/>
      <c r="AD21" s="330"/>
      <c r="AE21" s="330"/>
      <c r="AF21" s="330"/>
      <c r="AG21" s="330"/>
      <c r="AH21" s="330"/>
    </row>
    <row r="22" spans="1:34" ht="15" customHeight="1" x14ac:dyDescent="0.3">
      <c r="A22" s="330"/>
      <c r="B22" s="31"/>
      <c r="C22" s="574"/>
      <c r="D22" s="528"/>
      <c r="E22" s="528"/>
      <c r="F22" s="528"/>
      <c r="G22" s="528"/>
      <c r="H22" s="528"/>
      <c r="I22" s="528"/>
      <c r="J22" s="528"/>
      <c r="K22" s="528"/>
      <c r="L22" s="528"/>
      <c r="M22" s="528"/>
      <c r="N22" s="528"/>
      <c r="O22" s="528"/>
      <c r="P22" s="566"/>
      <c r="Q22" s="330"/>
      <c r="R22" s="330"/>
      <c r="S22" s="330"/>
      <c r="T22" s="330"/>
      <c r="U22" s="330"/>
      <c r="V22" s="330"/>
      <c r="W22" s="330"/>
      <c r="X22" s="330"/>
      <c r="Y22" s="330"/>
      <c r="Z22" s="330"/>
      <c r="AA22" s="330"/>
      <c r="AB22" s="338"/>
      <c r="AC22" s="330"/>
      <c r="AD22" s="330"/>
      <c r="AE22" s="330"/>
      <c r="AF22" s="330"/>
      <c r="AG22" s="330"/>
      <c r="AH22" s="330"/>
    </row>
    <row r="23" spans="1:34" ht="15" customHeight="1" x14ac:dyDescent="0.3">
      <c r="A23" s="330"/>
      <c r="B23" s="31"/>
      <c r="C23" s="575"/>
      <c r="D23" s="576"/>
      <c r="E23" s="576"/>
      <c r="F23" s="576"/>
      <c r="G23" s="576"/>
      <c r="H23" s="576"/>
      <c r="I23" s="576"/>
      <c r="J23" s="576"/>
      <c r="K23" s="576"/>
      <c r="L23" s="576"/>
      <c r="M23" s="576"/>
      <c r="N23" s="576"/>
      <c r="O23" s="576"/>
      <c r="P23" s="577"/>
      <c r="Q23" s="330"/>
      <c r="R23" s="343" t="s">
        <v>131</v>
      </c>
      <c r="S23" s="330"/>
      <c r="T23" s="330"/>
      <c r="U23" s="330"/>
      <c r="V23" s="330"/>
      <c r="W23" s="564" t="s">
        <v>33</v>
      </c>
      <c r="X23" s="558"/>
      <c r="Y23" s="558"/>
      <c r="Z23" s="558"/>
      <c r="AA23" s="546"/>
      <c r="AB23" s="338"/>
      <c r="AC23" s="330"/>
      <c r="AD23" s="330"/>
      <c r="AE23" s="330"/>
      <c r="AF23" s="330"/>
      <c r="AG23" s="330"/>
      <c r="AH23" s="330"/>
    </row>
    <row r="24" spans="1:34"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c r="AE24" s="330"/>
      <c r="AF24" s="330"/>
      <c r="AG24" s="330"/>
      <c r="AH24" s="330"/>
    </row>
    <row r="25" spans="1:34"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c r="AE25" s="330"/>
      <c r="AF25" s="330"/>
      <c r="AG25" s="330"/>
      <c r="AH25" s="330"/>
    </row>
    <row r="26" spans="1:34" ht="39.75" customHeight="1" x14ac:dyDescent="0.3">
      <c r="A26" s="330"/>
      <c r="B26" s="31"/>
      <c r="C26" s="993" t="s">
        <v>478</v>
      </c>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46"/>
      <c r="AB26" s="338"/>
      <c r="AC26" s="330"/>
      <c r="AD26" s="330"/>
      <c r="AE26" s="330"/>
      <c r="AF26" s="330"/>
      <c r="AG26" s="330"/>
      <c r="AH26" s="330"/>
    </row>
    <row r="27" spans="1:34"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c r="AE27" s="330"/>
      <c r="AF27" s="330"/>
      <c r="AG27" s="330"/>
      <c r="AH27" s="330"/>
    </row>
    <row r="28" spans="1:34"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c r="AE28" s="330"/>
      <c r="AF28" s="330"/>
      <c r="AG28" s="330"/>
      <c r="AH28" s="330"/>
    </row>
    <row r="29" spans="1:34" ht="29.25" customHeight="1" x14ac:dyDescent="0.3">
      <c r="A29" s="330"/>
      <c r="B29" s="31"/>
      <c r="C29" s="564" t="s">
        <v>454</v>
      </c>
      <c r="D29" s="558"/>
      <c r="E29" s="558"/>
      <c r="F29" s="558"/>
      <c r="G29" s="558"/>
      <c r="H29" s="558"/>
      <c r="I29" s="558"/>
      <c r="J29" s="558"/>
      <c r="K29" s="546"/>
      <c r="L29" s="340"/>
      <c r="M29" s="564"/>
      <c r="N29" s="558"/>
      <c r="O29" s="558"/>
      <c r="P29" s="558"/>
      <c r="Q29" s="558"/>
      <c r="R29" s="558"/>
      <c r="S29" s="558"/>
      <c r="T29" s="558"/>
      <c r="U29" s="558"/>
      <c r="V29" s="558"/>
      <c r="W29" s="558"/>
      <c r="X29" s="558"/>
      <c r="Y29" s="558"/>
      <c r="Z29" s="558"/>
      <c r="AA29" s="546"/>
      <c r="AB29" s="346"/>
      <c r="AC29" s="330"/>
      <c r="AD29" s="330"/>
      <c r="AE29" s="330"/>
      <c r="AF29" s="330"/>
      <c r="AG29" s="330"/>
      <c r="AH29" s="330"/>
    </row>
    <row r="30" spans="1:34"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c r="AE30" s="330"/>
      <c r="AF30" s="330"/>
      <c r="AG30" s="330"/>
      <c r="AH30" s="330"/>
    </row>
    <row r="31" spans="1:34"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c r="AE31" s="330"/>
      <c r="AF31" s="330"/>
      <c r="AG31" s="330"/>
      <c r="AH31" s="330"/>
    </row>
    <row r="32" spans="1:34" ht="90" customHeight="1" x14ac:dyDescent="0.3">
      <c r="A32" s="330"/>
      <c r="B32" s="31"/>
      <c r="C32" s="563" t="s">
        <v>455</v>
      </c>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46"/>
      <c r="AB32" s="338"/>
      <c r="AC32" s="330"/>
      <c r="AD32" s="330"/>
      <c r="AE32" s="330"/>
      <c r="AF32" s="330"/>
      <c r="AG32" s="330"/>
      <c r="AH32" s="330"/>
    </row>
    <row r="33" spans="1:34"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c r="AE33" s="330"/>
      <c r="AF33" s="330"/>
      <c r="AG33" s="330"/>
      <c r="AH33" s="330"/>
    </row>
    <row r="34" spans="1:34" ht="15.75" customHeight="1" x14ac:dyDescent="0.3">
      <c r="A34" s="330"/>
      <c r="B34" s="31"/>
      <c r="C34" s="562" t="s">
        <v>139</v>
      </c>
      <c r="D34" s="554"/>
      <c r="E34" s="343"/>
      <c r="F34" s="556" t="s">
        <v>34</v>
      </c>
      <c r="G34" s="546"/>
      <c r="H34" s="343"/>
      <c r="I34" s="330"/>
      <c r="J34" s="350" t="s">
        <v>140</v>
      </c>
      <c r="K34" s="556">
        <v>15</v>
      </c>
      <c r="L34" s="558"/>
      <c r="M34" s="558"/>
      <c r="N34" s="546"/>
      <c r="O34" s="343"/>
      <c r="P34" s="343"/>
      <c r="Q34" s="334" t="s">
        <v>141</v>
      </c>
      <c r="R34" s="330"/>
      <c r="S34" s="343"/>
      <c r="T34" s="343"/>
      <c r="U34" s="343"/>
      <c r="V34" s="343"/>
      <c r="W34" s="556" t="s">
        <v>20</v>
      </c>
      <c r="X34" s="558"/>
      <c r="Y34" s="558"/>
      <c r="Z34" s="558"/>
      <c r="AA34" s="546"/>
      <c r="AB34" s="342"/>
      <c r="AC34" s="330"/>
      <c r="AD34" s="330"/>
      <c r="AE34" s="330"/>
      <c r="AF34" s="330"/>
      <c r="AG34" s="330"/>
      <c r="AH34" s="330"/>
    </row>
    <row r="35" spans="1:34"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c r="AE35" s="330"/>
      <c r="AF35" s="330"/>
      <c r="AG35" s="330"/>
      <c r="AH35" s="330"/>
    </row>
    <row r="36" spans="1:34" ht="32.25" customHeight="1" x14ac:dyDescent="0.3">
      <c r="A36" s="330"/>
      <c r="B36" s="31"/>
      <c r="C36" s="330"/>
      <c r="D36" s="350" t="s">
        <v>142</v>
      </c>
      <c r="E36" s="343"/>
      <c r="F36" s="563" t="s">
        <v>479</v>
      </c>
      <c r="G36" s="558"/>
      <c r="H36" s="558"/>
      <c r="I36" s="558"/>
      <c r="J36" s="558"/>
      <c r="K36" s="558"/>
      <c r="L36" s="558"/>
      <c r="M36" s="546"/>
      <c r="N36" s="330"/>
      <c r="O36" s="350" t="s">
        <v>144</v>
      </c>
      <c r="P36" s="564">
        <v>0</v>
      </c>
      <c r="Q36" s="558"/>
      <c r="R36" s="558"/>
      <c r="S36" s="558"/>
      <c r="T36" s="558"/>
      <c r="U36" s="558"/>
      <c r="V36" s="558"/>
      <c r="W36" s="558"/>
      <c r="X36" s="558"/>
      <c r="Y36" s="558"/>
      <c r="Z36" s="558"/>
      <c r="AA36" s="546"/>
      <c r="AB36" s="338"/>
      <c r="AC36" s="330"/>
      <c r="AD36" s="330"/>
      <c r="AE36" s="330"/>
      <c r="AF36" s="330"/>
      <c r="AG36" s="330"/>
      <c r="AH36" s="330"/>
    </row>
    <row r="37" spans="1:34"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c r="AE37" s="330"/>
      <c r="AF37" s="330"/>
      <c r="AG37" s="330"/>
      <c r="AH37" s="330"/>
    </row>
    <row r="38" spans="1:34" ht="15.75" customHeight="1" x14ac:dyDescent="0.3">
      <c r="A38" s="330"/>
      <c r="B38" s="31"/>
      <c r="C38" s="330"/>
      <c r="D38" s="350" t="s">
        <v>145</v>
      </c>
      <c r="E38" s="330"/>
      <c r="F38" s="557" t="s">
        <v>146</v>
      </c>
      <c r="G38" s="546"/>
      <c r="H38" s="330"/>
      <c r="I38" s="330"/>
      <c r="J38" s="343" t="s">
        <v>147</v>
      </c>
      <c r="K38" s="330"/>
      <c r="L38" s="557" t="s">
        <v>148</v>
      </c>
      <c r="M38" s="558"/>
      <c r="N38" s="546"/>
      <c r="O38" s="343"/>
      <c r="P38" s="343"/>
      <c r="Q38" s="330"/>
      <c r="R38" s="343" t="s">
        <v>149</v>
      </c>
      <c r="S38" s="343"/>
      <c r="T38" s="343"/>
      <c r="U38" s="343"/>
      <c r="V38" s="343"/>
      <c r="W38" s="565"/>
      <c r="X38" s="558"/>
      <c r="Y38" s="558"/>
      <c r="Z38" s="558"/>
      <c r="AA38" s="546"/>
      <c r="AB38" s="342"/>
      <c r="AC38" s="330"/>
      <c r="AD38" s="330"/>
      <c r="AE38" s="330"/>
      <c r="AF38" s="330"/>
      <c r="AG38" s="330"/>
      <c r="AH38" s="330"/>
    </row>
    <row r="39" spans="1:34"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c r="AE39" s="330"/>
      <c r="AF39" s="330"/>
      <c r="AG39" s="330"/>
      <c r="AH39" s="330"/>
    </row>
    <row r="40" spans="1:34" ht="15.75" customHeight="1" x14ac:dyDescent="0.3">
      <c r="A40" s="330"/>
      <c r="B40" s="31"/>
      <c r="C40" s="351" t="s">
        <v>150</v>
      </c>
      <c r="D40" s="559">
        <v>2024</v>
      </c>
      <c r="E40" s="560"/>
      <c r="F40" s="561"/>
      <c r="G40" s="35"/>
      <c r="H40" s="334"/>
      <c r="I40" s="334"/>
      <c r="J40" s="334"/>
      <c r="K40" s="334"/>
      <c r="L40" s="334"/>
      <c r="M40" s="334"/>
      <c r="N40" s="334"/>
      <c r="O40" s="334"/>
      <c r="P40" s="334"/>
      <c r="Q40" s="553"/>
      <c r="R40" s="554"/>
      <c r="S40" s="554"/>
      <c r="T40" s="554"/>
      <c r="U40" s="554"/>
      <c r="V40" s="334"/>
      <c r="W40" s="334"/>
      <c r="X40" s="555"/>
      <c r="Y40" s="554"/>
      <c r="Z40" s="554"/>
      <c r="AA40" s="554"/>
      <c r="AB40" s="342"/>
      <c r="AC40" s="330"/>
      <c r="AD40" s="330"/>
      <c r="AE40" s="330"/>
      <c r="AF40" s="330"/>
      <c r="AG40" s="330"/>
      <c r="AH40" s="330"/>
    </row>
    <row r="41" spans="1:34"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c r="AE41" s="330"/>
      <c r="AF41" s="330"/>
      <c r="AG41" s="330"/>
      <c r="AH41" s="330"/>
    </row>
    <row r="42" spans="1:34" ht="15.75" customHeight="1" x14ac:dyDescent="0.3">
      <c r="A42" s="330"/>
      <c r="B42" s="31"/>
      <c r="C42" s="343" t="s">
        <v>140</v>
      </c>
      <c r="D42" s="564">
        <v>15</v>
      </c>
      <c r="E42" s="558"/>
      <c r="F42" s="546"/>
      <c r="G42" s="330"/>
      <c r="H42" s="334"/>
      <c r="I42" s="334"/>
      <c r="J42" s="334"/>
      <c r="K42" s="334"/>
      <c r="L42" s="334"/>
      <c r="M42" s="334"/>
      <c r="N42" s="334"/>
      <c r="O42" s="334"/>
      <c r="P42" s="334"/>
      <c r="Q42" s="553"/>
      <c r="R42" s="554"/>
      <c r="S42" s="554"/>
      <c r="T42" s="554"/>
      <c r="U42" s="554"/>
      <c r="V42" s="334"/>
      <c r="W42" s="334"/>
      <c r="X42" s="555"/>
      <c r="Y42" s="554"/>
      <c r="Z42" s="554"/>
      <c r="AA42" s="554"/>
      <c r="AB42" s="335"/>
      <c r="AC42" s="330"/>
      <c r="AD42" s="330"/>
      <c r="AE42" s="330"/>
      <c r="AF42" s="330"/>
      <c r="AG42" s="330"/>
      <c r="AH42" s="330"/>
    </row>
    <row r="43" spans="1:34"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c r="AE43" s="330"/>
      <c r="AF43" s="330"/>
      <c r="AG43" s="330"/>
      <c r="AH43" s="330"/>
    </row>
    <row r="44" spans="1:34" ht="15.75" customHeight="1" x14ac:dyDescent="0.3">
      <c r="A44" s="330"/>
      <c r="B44" s="31"/>
      <c r="C44" s="343"/>
      <c r="D44" s="556" t="s">
        <v>151</v>
      </c>
      <c r="E44" s="558"/>
      <c r="F44" s="558"/>
      <c r="G44" s="558"/>
      <c r="H44" s="558"/>
      <c r="I44" s="558"/>
      <c r="J44" s="558"/>
      <c r="K44" s="558"/>
      <c r="L44" s="558"/>
      <c r="M44" s="558"/>
      <c r="N44" s="558"/>
      <c r="O44" s="558"/>
      <c r="P44" s="558"/>
      <c r="Q44" s="558"/>
      <c r="R44" s="558"/>
      <c r="S44" s="558"/>
      <c r="T44" s="558"/>
      <c r="U44" s="558"/>
      <c r="V44" s="558"/>
      <c r="W44" s="558"/>
      <c r="X44" s="558"/>
      <c r="Y44" s="546"/>
      <c r="Z44" s="344"/>
      <c r="AA44" s="344"/>
      <c r="AB44" s="352"/>
      <c r="AC44" s="330"/>
      <c r="AD44" s="330"/>
      <c r="AE44" s="330"/>
      <c r="AF44" s="330"/>
      <c r="AG44" s="330"/>
      <c r="AH44" s="330"/>
    </row>
    <row r="45" spans="1:34" ht="15.75" customHeight="1" x14ac:dyDescent="0.3">
      <c r="A45" s="330"/>
      <c r="B45" s="31"/>
      <c r="C45" s="330"/>
      <c r="D45" s="595" t="s">
        <v>152</v>
      </c>
      <c r="E45" s="558"/>
      <c r="F45" s="558"/>
      <c r="G45" s="558"/>
      <c r="H45" s="546"/>
      <c r="I45" s="591" t="s">
        <v>153</v>
      </c>
      <c r="J45" s="558"/>
      <c r="K45" s="558"/>
      <c r="L45" s="558"/>
      <c r="M45" s="558"/>
      <c r="N45" s="558"/>
      <c r="O45" s="558"/>
      <c r="P45" s="546"/>
      <c r="Q45" s="592" t="s">
        <v>154</v>
      </c>
      <c r="R45" s="558"/>
      <c r="S45" s="558"/>
      <c r="T45" s="558"/>
      <c r="U45" s="558"/>
      <c r="V45" s="558"/>
      <c r="W45" s="558"/>
      <c r="X45" s="558"/>
      <c r="Y45" s="546"/>
      <c r="Z45" s="344"/>
      <c r="AA45" s="344"/>
      <c r="AB45" s="352"/>
      <c r="AC45" s="330"/>
      <c r="AD45" s="330"/>
      <c r="AE45" s="330"/>
      <c r="AF45" s="330"/>
      <c r="AG45" s="330"/>
      <c r="AH45" s="330"/>
    </row>
    <row r="46" spans="1:34" ht="15.75" customHeight="1" x14ac:dyDescent="0.3">
      <c r="A46" s="353"/>
      <c r="B46" s="39"/>
      <c r="C46" s="40"/>
      <c r="D46" s="596" t="s">
        <v>155</v>
      </c>
      <c r="E46" s="558"/>
      <c r="F46" s="558"/>
      <c r="G46" s="558"/>
      <c r="H46" s="546"/>
      <c r="I46" s="593" t="s">
        <v>156</v>
      </c>
      <c r="J46" s="558"/>
      <c r="K46" s="558"/>
      <c r="L46" s="558"/>
      <c r="M46" s="558"/>
      <c r="N46" s="558"/>
      <c r="O46" s="558"/>
      <c r="P46" s="546"/>
      <c r="Q46" s="594" t="s">
        <v>157</v>
      </c>
      <c r="R46" s="558"/>
      <c r="S46" s="558"/>
      <c r="T46" s="558"/>
      <c r="U46" s="558"/>
      <c r="V46" s="558"/>
      <c r="W46" s="558"/>
      <c r="X46" s="558"/>
      <c r="Y46" s="546"/>
      <c r="Z46" s="353"/>
      <c r="AA46" s="353"/>
      <c r="AB46" s="354"/>
      <c r="AC46" s="353"/>
      <c r="AD46" s="353"/>
      <c r="AE46" s="353"/>
      <c r="AF46" s="353"/>
      <c r="AG46" s="353"/>
      <c r="AH46" s="353"/>
    </row>
    <row r="47" spans="1:34"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c r="AE47" s="330"/>
      <c r="AF47" s="330"/>
      <c r="AG47" s="330"/>
      <c r="AH47" s="330"/>
    </row>
    <row r="48" spans="1:34" ht="15.75" customHeight="1" x14ac:dyDescent="0.3">
      <c r="A48" s="357"/>
      <c r="B48" s="41"/>
      <c r="C48" s="584" t="s">
        <v>158</v>
      </c>
      <c r="D48" s="558"/>
      <c r="E48" s="558"/>
      <c r="F48" s="546"/>
      <c r="G48" s="589" t="s">
        <v>159</v>
      </c>
      <c r="H48" s="590" t="s">
        <v>160</v>
      </c>
      <c r="I48" s="572"/>
      <c r="J48" s="572"/>
      <c r="K48" s="572"/>
      <c r="L48" s="572"/>
      <c r="M48" s="572"/>
      <c r="N48" s="572"/>
      <c r="O48" s="572"/>
      <c r="P48" s="572"/>
      <c r="Q48" s="572"/>
      <c r="R48" s="572"/>
      <c r="S48" s="572"/>
      <c r="T48" s="572"/>
      <c r="U48" s="572"/>
      <c r="V48" s="572"/>
      <c r="W48" s="572"/>
      <c r="X48" s="572"/>
      <c r="Y48" s="572"/>
      <c r="Z48" s="572"/>
      <c r="AA48" s="573"/>
      <c r="AB48" s="352"/>
      <c r="AC48" s="357"/>
      <c r="AD48" s="357"/>
      <c r="AE48" s="357"/>
      <c r="AF48" s="357"/>
      <c r="AG48" s="357"/>
      <c r="AH48" s="357"/>
    </row>
    <row r="49" spans="1:34" ht="15.75" customHeight="1" x14ac:dyDescent="0.3">
      <c r="A49" s="357"/>
      <c r="B49" s="41"/>
      <c r="C49" s="42" t="s">
        <v>161</v>
      </c>
      <c r="D49" s="43">
        <v>1.2</v>
      </c>
      <c r="E49" s="584" t="s">
        <v>162</v>
      </c>
      <c r="F49" s="546"/>
      <c r="G49" s="530"/>
      <c r="H49" s="575"/>
      <c r="I49" s="576"/>
      <c r="J49" s="576"/>
      <c r="K49" s="576"/>
      <c r="L49" s="576"/>
      <c r="M49" s="576"/>
      <c r="N49" s="576"/>
      <c r="O49" s="576"/>
      <c r="P49" s="576"/>
      <c r="Q49" s="576"/>
      <c r="R49" s="576"/>
      <c r="S49" s="576"/>
      <c r="T49" s="576"/>
      <c r="U49" s="576"/>
      <c r="V49" s="576"/>
      <c r="W49" s="576"/>
      <c r="X49" s="576"/>
      <c r="Y49" s="576"/>
      <c r="Z49" s="576"/>
      <c r="AA49" s="577"/>
      <c r="AB49" s="352"/>
      <c r="AC49" s="357"/>
      <c r="AD49" s="357"/>
      <c r="AE49" s="357"/>
      <c r="AF49" s="357"/>
      <c r="AG49" s="357"/>
      <c r="AH49" s="357"/>
    </row>
    <row r="50" spans="1:34" ht="15.75" customHeight="1" x14ac:dyDescent="0.3">
      <c r="A50" s="357"/>
      <c r="B50" s="41"/>
      <c r="C50" s="44">
        <v>2024</v>
      </c>
      <c r="D50" s="45">
        <v>45474</v>
      </c>
      <c r="E50" s="583">
        <v>45656</v>
      </c>
      <c r="F50" s="546"/>
      <c r="G50" s="46">
        <v>15</v>
      </c>
      <c r="H50" s="588" t="s">
        <v>471</v>
      </c>
      <c r="I50" s="558"/>
      <c r="J50" s="558"/>
      <c r="K50" s="558"/>
      <c r="L50" s="558"/>
      <c r="M50" s="558"/>
      <c r="N50" s="558"/>
      <c r="O50" s="558"/>
      <c r="P50" s="558"/>
      <c r="Q50" s="558"/>
      <c r="R50" s="558"/>
      <c r="S50" s="558"/>
      <c r="T50" s="558"/>
      <c r="U50" s="558"/>
      <c r="V50" s="558"/>
      <c r="W50" s="558"/>
      <c r="X50" s="558"/>
      <c r="Y50" s="558"/>
      <c r="Z50" s="558"/>
      <c r="AA50" s="546"/>
      <c r="AB50" s="352"/>
      <c r="AC50" s="357"/>
      <c r="AD50" s="357"/>
      <c r="AE50" s="357"/>
      <c r="AF50" s="357"/>
      <c r="AG50" s="357"/>
      <c r="AH50" s="357"/>
    </row>
    <row r="51" spans="1:34" ht="15.75" customHeight="1" x14ac:dyDescent="0.3">
      <c r="A51" s="357"/>
      <c r="B51" s="41"/>
      <c r="C51" s="44">
        <v>2025</v>
      </c>
      <c r="D51" s="45">
        <v>45658</v>
      </c>
      <c r="E51" s="583">
        <v>46021</v>
      </c>
      <c r="F51" s="546"/>
      <c r="G51" s="46">
        <v>30</v>
      </c>
      <c r="H51" s="588" t="s">
        <v>471</v>
      </c>
      <c r="I51" s="558"/>
      <c r="J51" s="558"/>
      <c r="K51" s="558"/>
      <c r="L51" s="558"/>
      <c r="M51" s="558"/>
      <c r="N51" s="558"/>
      <c r="O51" s="558"/>
      <c r="P51" s="558"/>
      <c r="Q51" s="558"/>
      <c r="R51" s="558"/>
      <c r="S51" s="558"/>
      <c r="T51" s="558"/>
      <c r="U51" s="558"/>
      <c r="V51" s="558"/>
      <c r="W51" s="558"/>
      <c r="X51" s="558"/>
      <c r="Y51" s="558"/>
      <c r="Z51" s="558"/>
      <c r="AA51" s="546"/>
      <c r="AB51" s="352"/>
      <c r="AC51" s="357"/>
      <c r="AD51" s="357"/>
      <c r="AE51" s="357"/>
      <c r="AF51" s="357"/>
      <c r="AG51" s="357"/>
      <c r="AH51" s="357"/>
    </row>
    <row r="52" spans="1:34" ht="15.75" customHeight="1" x14ac:dyDescent="0.3">
      <c r="A52" s="357"/>
      <c r="B52" s="41"/>
      <c r="C52" s="44">
        <v>2026</v>
      </c>
      <c r="D52" s="45">
        <v>46023</v>
      </c>
      <c r="E52" s="583">
        <v>46386</v>
      </c>
      <c r="F52" s="546"/>
      <c r="G52" s="46">
        <v>45</v>
      </c>
      <c r="H52" s="588" t="s">
        <v>471</v>
      </c>
      <c r="I52" s="558"/>
      <c r="J52" s="558"/>
      <c r="K52" s="558"/>
      <c r="L52" s="558"/>
      <c r="M52" s="558"/>
      <c r="N52" s="558"/>
      <c r="O52" s="558"/>
      <c r="P52" s="558"/>
      <c r="Q52" s="558"/>
      <c r="R52" s="558"/>
      <c r="S52" s="558"/>
      <c r="T52" s="558"/>
      <c r="U52" s="558"/>
      <c r="V52" s="558"/>
      <c r="W52" s="558"/>
      <c r="X52" s="558"/>
      <c r="Y52" s="558"/>
      <c r="Z52" s="558"/>
      <c r="AA52" s="546"/>
      <c r="AB52" s="352"/>
      <c r="AC52" s="357"/>
      <c r="AD52" s="357"/>
      <c r="AE52" s="357"/>
      <c r="AF52" s="357"/>
      <c r="AG52" s="357"/>
      <c r="AH52" s="357"/>
    </row>
    <row r="53" spans="1:34" ht="15.75" customHeight="1" x14ac:dyDescent="0.3">
      <c r="A53" s="357"/>
      <c r="B53" s="41"/>
      <c r="C53" s="44">
        <v>2027</v>
      </c>
      <c r="D53" s="45">
        <v>46388</v>
      </c>
      <c r="E53" s="583">
        <v>46751</v>
      </c>
      <c r="F53" s="546"/>
      <c r="G53" s="46">
        <v>60</v>
      </c>
      <c r="H53" s="588" t="s">
        <v>471</v>
      </c>
      <c r="I53" s="558"/>
      <c r="J53" s="558"/>
      <c r="K53" s="558"/>
      <c r="L53" s="558"/>
      <c r="M53" s="558"/>
      <c r="N53" s="558"/>
      <c r="O53" s="558"/>
      <c r="P53" s="558"/>
      <c r="Q53" s="558"/>
      <c r="R53" s="558"/>
      <c r="S53" s="558"/>
      <c r="T53" s="558"/>
      <c r="U53" s="558"/>
      <c r="V53" s="558"/>
      <c r="W53" s="558"/>
      <c r="X53" s="558"/>
      <c r="Y53" s="558"/>
      <c r="Z53" s="558"/>
      <c r="AA53" s="546"/>
      <c r="AB53" s="352"/>
      <c r="AC53" s="357"/>
      <c r="AD53" s="357"/>
      <c r="AE53" s="357"/>
      <c r="AF53" s="357"/>
      <c r="AG53" s="357"/>
      <c r="AH53" s="357"/>
    </row>
    <row r="54" spans="1:34" ht="15.75" customHeight="1" x14ac:dyDescent="0.3">
      <c r="A54" s="357"/>
      <c r="B54" s="41"/>
      <c r="C54" s="44"/>
      <c r="D54" s="44"/>
      <c r="E54" s="584"/>
      <c r="F54" s="546"/>
      <c r="G54" s="43"/>
      <c r="H54" s="584"/>
      <c r="I54" s="558"/>
      <c r="J54" s="558"/>
      <c r="K54" s="558"/>
      <c r="L54" s="558"/>
      <c r="M54" s="558"/>
      <c r="N54" s="558"/>
      <c r="O54" s="558"/>
      <c r="P54" s="558"/>
      <c r="Q54" s="558"/>
      <c r="R54" s="558"/>
      <c r="S54" s="558"/>
      <c r="T54" s="558"/>
      <c r="U54" s="558"/>
      <c r="V54" s="558"/>
      <c r="W54" s="558"/>
      <c r="X54" s="558"/>
      <c r="Y54" s="558"/>
      <c r="Z54" s="558"/>
      <c r="AA54" s="546"/>
      <c r="AB54" s="352"/>
      <c r="AC54" s="357"/>
      <c r="AD54" s="357"/>
      <c r="AE54" s="357"/>
      <c r="AF54" s="357"/>
      <c r="AG54" s="357"/>
      <c r="AH54" s="357"/>
    </row>
    <row r="55" spans="1:34"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c r="AE55" s="330"/>
      <c r="AF55" s="330"/>
      <c r="AG55" s="330"/>
      <c r="AH55" s="330"/>
    </row>
    <row r="56" spans="1:34" ht="15.75" customHeight="1" x14ac:dyDescent="0.3">
      <c r="A56" s="330"/>
      <c r="B56" s="31"/>
      <c r="C56" s="562" t="s">
        <v>163</v>
      </c>
      <c r="D56" s="554"/>
      <c r="E56" s="343"/>
      <c r="F56" s="334" t="s">
        <v>164</v>
      </c>
      <c r="G56" s="47"/>
      <c r="H56" s="345"/>
      <c r="I56" s="334" t="s">
        <v>165</v>
      </c>
      <c r="J56" s="330"/>
      <c r="K56" s="557"/>
      <c r="L56" s="546"/>
      <c r="M56" s="343"/>
      <c r="N56" s="330"/>
      <c r="O56" s="330"/>
      <c r="P56" s="330"/>
      <c r="Q56" s="330"/>
      <c r="R56" s="330"/>
      <c r="S56" s="330"/>
      <c r="T56" s="330"/>
      <c r="U56" s="330"/>
      <c r="V56" s="330"/>
      <c r="W56" s="330"/>
      <c r="X56" s="330"/>
      <c r="Y56" s="330"/>
      <c r="Z56" s="330"/>
      <c r="AA56" s="330"/>
      <c r="AB56" s="338"/>
      <c r="AC56" s="330"/>
      <c r="AD56" s="330"/>
      <c r="AE56" s="330"/>
      <c r="AF56" s="330"/>
      <c r="AG56" s="330"/>
      <c r="AH56" s="330"/>
    </row>
    <row r="57" spans="1:34"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c r="AE57" s="330"/>
      <c r="AF57" s="330"/>
      <c r="AG57" s="330"/>
      <c r="AH57" s="330"/>
    </row>
    <row r="58" spans="1:34" ht="15.75" customHeight="1" x14ac:dyDescent="0.3">
      <c r="A58" s="330"/>
      <c r="B58" s="582" t="s">
        <v>166</v>
      </c>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46"/>
      <c r="AC58" s="330"/>
      <c r="AD58" s="330"/>
      <c r="AE58" s="330"/>
      <c r="AF58" s="330"/>
      <c r="AG58" s="330"/>
      <c r="AH58" s="330"/>
    </row>
    <row r="59" spans="1:34"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c r="AE59" s="330"/>
      <c r="AF59" s="330"/>
      <c r="AG59" s="330"/>
      <c r="AH59" s="330"/>
    </row>
    <row r="60" spans="1:34" ht="29.25" customHeight="1" x14ac:dyDescent="0.3">
      <c r="A60" s="330"/>
      <c r="B60" s="584" t="s">
        <v>161</v>
      </c>
      <c r="C60" s="546"/>
      <c r="D60" s="43"/>
      <c r="E60" s="584" t="s">
        <v>167</v>
      </c>
      <c r="F60" s="546"/>
      <c r="G60" s="43"/>
      <c r="H60" s="556" t="s">
        <v>168</v>
      </c>
      <c r="I60" s="546"/>
      <c r="J60" s="584"/>
      <c r="K60" s="546"/>
      <c r="L60" s="587"/>
      <c r="M60" s="554"/>
      <c r="N60" s="43" t="s">
        <v>169</v>
      </c>
      <c r="O60" s="584"/>
      <c r="P60" s="558"/>
      <c r="Q60" s="546"/>
      <c r="R60" s="584" t="s">
        <v>170</v>
      </c>
      <c r="S60" s="558"/>
      <c r="T60" s="546"/>
      <c r="U60" s="584"/>
      <c r="V60" s="558"/>
      <c r="W60" s="546"/>
      <c r="X60" s="584" t="s">
        <v>171</v>
      </c>
      <c r="Y60" s="546"/>
      <c r="Z60" s="584"/>
      <c r="AA60" s="558"/>
      <c r="AB60" s="546"/>
      <c r="AC60" s="330"/>
      <c r="AD60" s="330"/>
      <c r="AE60" s="330"/>
      <c r="AF60" s="330"/>
      <c r="AG60" s="330"/>
      <c r="AH60" s="330"/>
    </row>
    <row r="61" spans="1:34"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c r="AE61" s="330"/>
      <c r="AF61" s="330"/>
      <c r="AG61" s="330"/>
      <c r="AH61" s="330"/>
    </row>
    <row r="62" spans="1:34" ht="15.75" customHeight="1" x14ac:dyDescent="0.3">
      <c r="A62" s="330"/>
      <c r="B62" s="582" t="s">
        <v>172</v>
      </c>
      <c r="C62" s="546"/>
      <c r="D62" s="585"/>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7"/>
      <c r="AC62" s="330"/>
      <c r="AD62" s="330"/>
      <c r="AE62" s="330"/>
      <c r="AF62" s="330"/>
      <c r="AG62" s="330"/>
      <c r="AH62" s="330"/>
    </row>
    <row r="63" spans="1:34"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c r="AE63" s="330"/>
      <c r="AF63" s="330"/>
      <c r="AG63" s="330"/>
      <c r="AH63" s="330"/>
    </row>
    <row r="64" spans="1:34" ht="15.75" customHeight="1" x14ac:dyDescent="0.3">
      <c r="A64" s="330"/>
      <c r="B64" s="582" t="s">
        <v>173</v>
      </c>
      <c r="C64" s="546"/>
      <c r="D64" s="58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7"/>
      <c r="AC64" s="330"/>
      <c r="AD64" s="330"/>
      <c r="AE64" s="330"/>
      <c r="AF64" s="330"/>
      <c r="AG64" s="330"/>
      <c r="AH64" s="330"/>
    </row>
    <row r="65" spans="1:34"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c r="AE65" s="330"/>
      <c r="AF65" s="330"/>
      <c r="AG65" s="330"/>
      <c r="AH65" s="330"/>
    </row>
    <row r="66" spans="1:34" ht="15.75" customHeight="1" x14ac:dyDescent="0.3">
      <c r="A66" s="330"/>
      <c r="B66" s="582" t="s">
        <v>174</v>
      </c>
      <c r="C66" s="546"/>
      <c r="D66" s="58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7"/>
      <c r="AC66" s="330"/>
      <c r="AD66" s="330"/>
      <c r="AE66" s="330"/>
      <c r="AF66" s="330"/>
      <c r="AG66" s="330"/>
      <c r="AH66" s="330"/>
    </row>
    <row r="67" spans="1:34"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c r="AE67" s="330"/>
      <c r="AF67" s="330"/>
      <c r="AG67" s="330"/>
      <c r="AH67" s="330"/>
    </row>
    <row r="68" spans="1:34" ht="15.75" customHeight="1" x14ac:dyDescent="0.3">
      <c r="A68" s="330"/>
      <c r="B68" s="582" t="s">
        <v>175</v>
      </c>
      <c r="C68" s="546"/>
      <c r="D68" s="58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c r="AC68" s="330"/>
      <c r="AD68" s="330"/>
      <c r="AE68" s="330"/>
      <c r="AF68" s="330"/>
      <c r="AG68" s="330"/>
      <c r="AH68" s="330"/>
    </row>
    <row r="69" spans="1:34"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c r="AE69" s="330"/>
      <c r="AF69" s="330"/>
      <c r="AG69" s="330"/>
      <c r="AH69" s="330"/>
    </row>
    <row r="70" spans="1:34" ht="15.75" customHeight="1" x14ac:dyDescent="0.3">
      <c r="A70" s="330"/>
      <c r="B70" s="582" t="s">
        <v>176</v>
      </c>
      <c r="C70" s="546"/>
      <c r="D70" s="586"/>
      <c r="E70" s="576"/>
      <c r="F70" s="576"/>
      <c r="G70" s="576"/>
      <c r="H70" s="576"/>
      <c r="I70" s="576"/>
      <c r="J70" s="576"/>
      <c r="K70" s="576"/>
      <c r="L70" s="576"/>
      <c r="M70" s="576"/>
      <c r="N70" s="576"/>
      <c r="O70" s="576"/>
      <c r="P70" s="576"/>
      <c r="Q70" s="576"/>
      <c r="R70" s="576"/>
      <c r="S70" s="576"/>
      <c r="T70" s="576"/>
      <c r="U70" s="576"/>
      <c r="V70" s="576"/>
      <c r="W70" s="576"/>
      <c r="X70" s="576"/>
      <c r="Y70" s="576"/>
      <c r="Z70" s="576"/>
      <c r="AA70" s="576"/>
      <c r="AB70" s="577"/>
      <c r="AC70" s="330"/>
      <c r="AD70" s="330"/>
      <c r="AE70" s="330"/>
      <c r="AF70" s="330"/>
      <c r="AG70" s="330"/>
      <c r="AH70" s="330"/>
    </row>
    <row r="71" spans="1:34"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c r="AE71" s="330"/>
      <c r="AF71" s="330"/>
      <c r="AG71" s="330"/>
      <c r="AH71" s="330"/>
    </row>
    <row r="72" spans="1:34" ht="15.75" customHeight="1" x14ac:dyDescent="0.3">
      <c r="A72" s="330"/>
      <c r="B72" s="582" t="s">
        <v>177</v>
      </c>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46"/>
      <c r="AC72" s="330"/>
      <c r="AD72" s="330"/>
      <c r="AE72" s="330"/>
      <c r="AF72" s="330"/>
      <c r="AG72" s="330"/>
      <c r="AH72" s="330"/>
    </row>
    <row r="73" spans="1:34" ht="15.75" customHeight="1" x14ac:dyDescent="0.3">
      <c r="A73" s="330"/>
      <c r="B73" s="556" t="s">
        <v>122</v>
      </c>
      <c r="C73" s="546"/>
      <c r="D73" s="52" t="s">
        <v>178</v>
      </c>
      <c r="E73" s="556" t="s">
        <v>179</v>
      </c>
      <c r="F73" s="546"/>
      <c r="G73" s="556" t="s">
        <v>177</v>
      </c>
      <c r="H73" s="558"/>
      <c r="I73" s="558"/>
      <c r="J73" s="558"/>
      <c r="K73" s="558"/>
      <c r="L73" s="558"/>
      <c r="M73" s="558"/>
      <c r="N73" s="558"/>
      <c r="O73" s="546"/>
      <c r="P73" s="556" t="s">
        <v>180</v>
      </c>
      <c r="Q73" s="558"/>
      <c r="R73" s="558"/>
      <c r="S73" s="558"/>
      <c r="T73" s="558"/>
      <c r="U73" s="558"/>
      <c r="V73" s="558"/>
      <c r="W73" s="558"/>
      <c r="X73" s="558"/>
      <c r="Y73" s="558"/>
      <c r="Z73" s="558"/>
      <c r="AA73" s="558"/>
      <c r="AB73" s="546"/>
      <c r="AC73" s="330"/>
      <c r="AD73" s="330"/>
      <c r="AE73" s="330"/>
      <c r="AF73" s="330"/>
      <c r="AG73" s="330"/>
      <c r="AH73" s="330"/>
    </row>
    <row r="74" spans="1:34" ht="15.75" customHeight="1" x14ac:dyDescent="0.3">
      <c r="A74" s="330"/>
      <c r="B74" s="556"/>
      <c r="C74" s="546"/>
      <c r="D74" s="37"/>
      <c r="E74" s="556"/>
      <c r="F74" s="546"/>
      <c r="G74" s="581"/>
      <c r="H74" s="558"/>
      <c r="I74" s="558"/>
      <c r="J74" s="558"/>
      <c r="K74" s="558"/>
      <c r="L74" s="558"/>
      <c r="M74" s="558"/>
      <c r="N74" s="558"/>
      <c r="O74" s="546"/>
      <c r="P74" s="581"/>
      <c r="Q74" s="558"/>
      <c r="R74" s="558"/>
      <c r="S74" s="558"/>
      <c r="T74" s="558"/>
      <c r="U74" s="558"/>
      <c r="V74" s="558"/>
      <c r="W74" s="558"/>
      <c r="X74" s="558"/>
      <c r="Y74" s="558"/>
      <c r="Z74" s="558"/>
      <c r="AA74" s="558"/>
      <c r="AB74" s="546"/>
      <c r="AC74" s="330"/>
      <c r="AD74" s="330"/>
      <c r="AE74" s="330"/>
      <c r="AF74" s="330"/>
      <c r="AG74" s="330"/>
      <c r="AH74" s="330"/>
    </row>
    <row r="75" spans="1:34" ht="15.75" customHeight="1" x14ac:dyDescent="0.3">
      <c r="A75" s="330"/>
      <c r="B75" s="556"/>
      <c r="C75" s="546"/>
      <c r="D75" s="37"/>
      <c r="E75" s="556"/>
      <c r="F75" s="546"/>
      <c r="G75" s="581"/>
      <c r="H75" s="558"/>
      <c r="I75" s="558"/>
      <c r="J75" s="558"/>
      <c r="K75" s="558"/>
      <c r="L75" s="558"/>
      <c r="M75" s="558"/>
      <c r="N75" s="558"/>
      <c r="O75" s="546"/>
      <c r="P75" s="581"/>
      <c r="Q75" s="558"/>
      <c r="R75" s="558"/>
      <c r="S75" s="558"/>
      <c r="T75" s="558"/>
      <c r="U75" s="558"/>
      <c r="V75" s="558"/>
      <c r="W75" s="558"/>
      <c r="X75" s="558"/>
      <c r="Y75" s="558"/>
      <c r="Z75" s="558"/>
      <c r="AA75" s="558"/>
      <c r="AB75" s="546"/>
      <c r="AC75" s="330"/>
      <c r="AD75" s="330"/>
      <c r="AE75" s="330"/>
      <c r="AF75" s="330"/>
      <c r="AG75" s="330"/>
      <c r="AH75" s="330"/>
    </row>
    <row r="76" spans="1:34" ht="26.25" customHeight="1" x14ac:dyDescent="0.3">
      <c r="A76" s="330"/>
      <c r="B76" s="580" t="s">
        <v>181</v>
      </c>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46"/>
      <c r="AC76" s="330"/>
      <c r="AD76" s="363"/>
      <c r="AE76" s="330"/>
      <c r="AF76" s="330"/>
      <c r="AG76" s="330"/>
      <c r="AH76" s="330"/>
    </row>
    <row r="77" spans="1:34"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row>
    <row r="78" spans="1:34"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row>
    <row r="79" spans="1:34"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c r="AE79" s="330"/>
      <c r="AF79" s="330"/>
      <c r="AG79" s="330"/>
      <c r="AH79" s="330"/>
    </row>
    <row r="80" spans="1:34"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c r="AE80" s="330"/>
      <c r="AF80" s="330"/>
      <c r="AG80" s="330"/>
      <c r="AH80" s="330"/>
    </row>
    <row r="81" spans="1:34"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c r="AE81" s="330"/>
      <c r="AF81" s="330"/>
      <c r="AG81" s="330"/>
      <c r="AH81" s="330"/>
    </row>
    <row r="82" spans="1:34"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c r="AE82" s="330"/>
      <c r="AF82" s="330"/>
      <c r="AG82" s="330"/>
      <c r="AH82" s="330"/>
    </row>
    <row r="83" spans="1:34"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c r="AE83" s="330"/>
      <c r="AF83" s="330"/>
      <c r="AG83" s="330"/>
      <c r="AH83" s="330"/>
    </row>
    <row r="84" spans="1:34"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row>
    <row r="85" spans="1:34"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row>
    <row r="86" spans="1:34"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row>
    <row r="87" spans="1:34"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row>
    <row r="88" spans="1:34"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row>
    <row r="89" spans="1:34"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row>
    <row r="90" spans="1:34"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row>
    <row r="91" spans="1:34"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row>
    <row r="92" spans="1:34"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row>
    <row r="93" spans="1:34"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row>
    <row r="94" spans="1:34"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row>
    <row r="95" spans="1:34"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row>
    <row r="96" spans="1:34"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row>
    <row r="97" spans="1:34"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row>
    <row r="98" spans="1:34"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row>
    <row r="99" spans="1:34"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row>
    <row r="100" spans="1:34"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row>
    <row r="101" spans="1:34"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row>
    <row r="102" spans="1:34"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row>
    <row r="103" spans="1:34"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row>
    <row r="104" spans="1:34"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row>
    <row r="105" spans="1:34"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row>
    <row r="106" spans="1:34"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row>
    <row r="107" spans="1:34"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row>
    <row r="108" spans="1:34"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row>
    <row r="109" spans="1:34"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row>
    <row r="110" spans="1:34"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row>
    <row r="111" spans="1:34"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row>
    <row r="112" spans="1:34"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row>
    <row r="113" spans="1:34"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row>
    <row r="114" spans="1:34"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row>
    <row r="115" spans="1:34"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row>
    <row r="116" spans="1:34"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row>
    <row r="117" spans="1:34"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row>
    <row r="118" spans="1:34"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row>
    <row r="119" spans="1:34"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row>
    <row r="120" spans="1:34"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row>
    <row r="121" spans="1:34"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c r="AH121" s="330"/>
    </row>
    <row r="122" spans="1:34"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row>
    <row r="123" spans="1:34"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row>
    <row r="124" spans="1:34"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row>
    <row r="125" spans="1:34"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row>
    <row r="126" spans="1:34"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row>
    <row r="127" spans="1:34"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row>
    <row r="128" spans="1:34"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row>
    <row r="129" spans="1:34"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row>
    <row r="130" spans="1:34"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row>
    <row r="131" spans="1:34"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row>
    <row r="132" spans="1:34"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row>
    <row r="133" spans="1:34"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row>
    <row r="134" spans="1:34"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row>
    <row r="135" spans="1:34"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row>
    <row r="136" spans="1:34"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row>
    <row r="137" spans="1:34"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row>
    <row r="138" spans="1:34"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row>
    <row r="139" spans="1:34"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row>
    <row r="140" spans="1:34"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row>
    <row r="141" spans="1:34"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row>
    <row r="142" spans="1:34"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row>
    <row r="143" spans="1:34"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row>
    <row r="144" spans="1:34"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row>
    <row r="145" spans="1:34"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row>
    <row r="146" spans="1:34"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row>
    <row r="147" spans="1:34"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row>
    <row r="148" spans="1:34"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row>
    <row r="149" spans="1:34"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row>
    <row r="150" spans="1:34"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row>
    <row r="151" spans="1:34"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row>
    <row r="152" spans="1:34"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row>
    <row r="153" spans="1:34"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row>
    <row r="154" spans="1:34"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row>
    <row r="155" spans="1:34"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c r="AH155" s="330"/>
    </row>
    <row r="156" spans="1:34"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row>
    <row r="157" spans="1:34"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row>
    <row r="158" spans="1:34"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row>
    <row r="159" spans="1:34"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row>
    <row r="160" spans="1:34"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row>
    <row r="161" spans="1:34"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row>
    <row r="162" spans="1:34"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row>
    <row r="163" spans="1:34"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row>
    <row r="164" spans="1:34"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row>
    <row r="165" spans="1:34"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row>
    <row r="166" spans="1:34"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row>
    <row r="167" spans="1:34"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c r="AH167" s="330"/>
    </row>
    <row r="168" spans="1:34"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c r="AH168" s="330"/>
    </row>
    <row r="169" spans="1:34"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row>
    <row r="170" spans="1:34"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row>
    <row r="171" spans="1:34"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row>
    <row r="172" spans="1:34"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row>
    <row r="173" spans="1:34"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row>
    <row r="174" spans="1:34"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row>
    <row r="175" spans="1:34"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row>
    <row r="176" spans="1:34"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row>
    <row r="177" spans="1:34"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row>
    <row r="178" spans="1:34"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row>
    <row r="179" spans="1:34"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row>
    <row r="180" spans="1:34"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row>
    <row r="181" spans="1:34"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c r="AH181" s="330"/>
    </row>
    <row r="182" spans="1:34"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c r="AH182" s="330"/>
    </row>
    <row r="183" spans="1:34"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row>
    <row r="184" spans="1:34"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c r="AH184" s="330"/>
    </row>
    <row r="185" spans="1:34"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c r="AH185" s="330"/>
    </row>
    <row r="186" spans="1:34"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row>
    <row r="187" spans="1:34"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row>
    <row r="188" spans="1:34"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row>
    <row r="189" spans="1:34"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c r="AH189" s="330"/>
    </row>
    <row r="190" spans="1:34"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row>
    <row r="191" spans="1:34"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row>
    <row r="192" spans="1:34"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row>
    <row r="193" spans="1:34"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row>
    <row r="194" spans="1:34"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row>
    <row r="195" spans="1:34"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row>
    <row r="196" spans="1:34"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row>
    <row r="197" spans="1:34"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row>
    <row r="198" spans="1:34"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row>
    <row r="199" spans="1:34"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row>
    <row r="200" spans="1:34"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row>
    <row r="201" spans="1:34"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row>
    <row r="202" spans="1:34"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row>
    <row r="203" spans="1:34"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row>
    <row r="204" spans="1:34"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row>
    <row r="205" spans="1:34"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row>
    <row r="206" spans="1:34"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row>
    <row r="207" spans="1:34"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row>
    <row r="208" spans="1:34"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row>
    <row r="209" spans="1:34"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row>
    <row r="210" spans="1:34"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row>
    <row r="211" spans="1:34"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row>
    <row r="212" spans="1:34"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row>
    <row r="213" spans="1:34"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row>
    <row r="214" spans="1:34"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row>
    <row r="215" spans="1:34"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row>
    <row r="216" spans="1:34"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row>
    <row r="217" spans="1:34"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row>
    <row r="218" spans="1:34"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row>
    <row r="219" spans="1:34"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row>
    <row r="220" spans="1:34"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row>
    <row r="221" spans="1:34"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row>
    <row r="222" spans="1:34"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row>
    <row r="223" spans="1:34"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row>
    <row r="224" spans="1:34"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row>
    <row r="225" spans="1:34"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row>
    <row r="226" spans="1:34"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row>
    <row r="227" spans="1:34"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row>
    <row r="228" spans="1:34"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row>
    <row r="229" spans="1:34"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c r="AH229" s="330"/>
    </row>
    <row r="230" spans="1:34"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c r="AH230" s="330"/>
    </row>
    <row r="231" spans="1:34"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c r="AH231" s="330"/>
    </row>
    <row r="232" spans="1:34"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c r="AH232" s="330"/>
    </row>
    <row r="233" spans="1:34"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c r="AH233" s="330"/>
    </row>
    <row r="234" spans="1:34"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c r="AH234" s="330"/>
    </row>
    <row r="235" spans="1:34"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c r="AH235" s="330"/>
    </row>
    <row r="236" spans="1:34"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row>
    <row r="237" spans="1:34"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row>
    <row r="238" spans="1:34"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row>
    <row r="239" spans="1:34"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row>
    <row r="240" spans="1:34"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row>
    <row r="241" spans="1:34"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row>
    <row r="242" spans="1:34"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row>
    <row r="243" spans="1:34"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row>
    <row r="244" spans="1:34"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c r="AH244" s="330"/>
    </row>
    <row r="245" spans="1:34"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c r="AH245" s="330"/>
    </row>
    <row r="246" spans="1:34"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row>
    <row r="247" spans="1:34"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c r="AH247" s="330"/>
    </row>
    <row r="248" spans="1:34"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row>
    <row r="249" spans="1:34"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c r="AH249" s="330"/>
    </row>
    <row r="250" spans="1:34"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row>
    <row r="251" spans="1:34"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c r="AH251" s="330"/>
    </row>
    <row r="252" spans="1:34"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row>
    <row r="253" spans="1:34"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row>
    <row r="254" spans="1:34"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c r="AH254" s="330"/>
    </row>
    <row r="255" spans="1:34"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c r="AH255" s="330"/>
    </row>
    <row r="256" spans="1:34"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c r="AH256" s="330"/>
    </row>
    <row r="257" spans="1:34"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row>
    <row r="258" spans="1:34"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c r="AH258" s="330"/>
    </row>
    <row r="259" spans="1:34"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row>
    <row r="260" spans="1:34"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c r="AH260" s="330"/>
    </row>
    <row r="261" spans="1:34"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row>
    <row r="262" spans="1:34"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c r="AH262" s="330"/>
    </row>
    <row r="263" spans="1:34"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c r="AH263" s="330"/>
    </row>
    <row r="264" spans="1:34"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c r="AH264" s="330"/>
    </row>
    <row r="265" spans="1:34"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row>
    <row r="266" spans="1:34"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row>
    <row r="267" spans="1:34"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row>
    <row r="268" spans="1:34"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row>
    <row r="269" spans="1:34"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c r="AH269" s="330"/>
    </row>
    <row r="270" spans="1:34"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c r="AH270" s="330"/>
    </row>
    <row r="271" spans="1:34"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c r="AH271" s="330"/>
    </row>
    <row r="272" spans="1:34"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c r="AH272" s="330"/>
    </row>
    <row r="273" spans="1:34"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c r="AH273" s="330"/>
    </row>
    <row r="274" spans="1:34"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c r="AH274" s="330"/>
    </row>
    <row r="275" spans="1:34"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c r="AH275" s="330"/>
    </row>
    <row r="276" spans="1:34"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c r="AH276" s="330"/>
    </row>
    <row r="277" spans="1:34"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c r="AH277" s="330"/>
    </row>
    <row r="278" spans="1:34"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c r="AH278" s="330"/>
    </row>
    <row r="279" spans="1:34"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c r="AH279" s="330"/>
    </row>
    <row r="280" spans="1:34"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row>
    <row r="281" spans="1:34"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c r="AH281" s="330"/>
    </row>
    <row r="282" spans="1:34"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c r="AH282" s="330"/>
    </row>
    <row r="283" spans="1:34"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row>
    <row r="284" spans="1:34"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c r="AH284" s="330"/>
    </row>
    <row r="285" spans="1:34"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c r="AH285" s="330"/>
    </row>
    <row r="286" spans="1:34"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c r="AH286" s="330"/>
    </row>
    <row r="287" spans="1:34"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row>
    <row r="288" spans="1:34"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c r="AH288" s="330"/>
    </row>
    <row r="289" spans="1:34"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c r="AH289" s="330"/>
    </row>
    <row r="290" spans="1:34"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c r="AH290" s="330"/>
    </row>
    <row r="291" spans="1:34"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c r="AH291" s="330"/>
    </row>
    <row r="292" spans="1:34"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c r="AH292" s="330"/>
    </row>
    <row r="293" spans="1:34"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c r="AH293" s="330"/>
    </row>
    <row r="294" spans="1:34"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c r="AH294" s="330"/>
    </row>
    <row r="295" spans="1:34"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row>
    <row r="296" spans="1:34"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c r="AH296" s="330"/>
    </row>
    <row r="297" spans="1:34"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c r="AH297" s="330"/>
    </row>
    <row r="298" spans="1:34"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c r="AH298" s="330"/>
    </row>
    <row r="299" spans="1:34"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c r="AH299" s="330"/>
    </row>
    <row r="300" spans="1:34"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row>
    <row r="301" spans="1:34"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c r="AH301" s="330"/>
    </row>
    <row r="302" spans="1:34"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row>
    <row r="303" spans="1:34"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c r="AH303" s="330"/>
    </row>
    <row r="304" spans="1:34"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row>
    <row r="305" spans="1:34"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c r="AH305" s="330"/>
    </row>
    <row r="306" spans="1:34"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row>
    <row r="307" spans="1:34"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row>
    <row r="308" spans="1:34"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row>
    <row r="309" spans="1:34"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row>
    <row r="310" spans="1:34"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row>
    <row r="311" spans="1:34"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row>
    <row r="312" spans="1:34"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row>
    <row r="313" spans="1:34"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row>
    <row r="314" spans="1:34"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row>
    <row r="315" spans="1:34"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row>
    <row r="316" spans="1:34"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c r="AH316" s="330"/>
    </row>
    <row r="317" spans="1:34"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c r="AH317" s="330"/>
    </row>
    <row r="318" spans="1:34"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row>
    <row r="319" spans="1:34"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row>
    <row r="320" spans="1:34"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row>
    <row r="321" spans="1:34"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row>
    <row r="322" spans="1:34"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row>
    <row r="323" spans="1:34"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row>
    <row r="324" spans="1:34"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row>
    <row r="325" spans="1:34"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row>
    <row r="326" spans="1:34"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row>
    <row r="327" spans="1:34"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c r="AH327" s="330"/>
    </row>
    <row r="328" spans="1:34"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c r="AH328" s="330"/>
    </row>
    <row r="329" spans="1:34"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c r="AH329" s="330"/>
    </row>
    <row r="330" spans="1:34"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c r="AH330" s="330"/>
    </row>
    <row r="331" spans="1:34"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row>
    <row r="332" spans="1:34"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c r="AH332" s="330"/>
    </row>
    <row r="333" spans="1:34"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row>
    <row r="334" spans="1:34"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row>
    <row r="335" spans="1:34"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row>
    <row r="336" spans="1:34"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c r="AH336" s="330"/>
    </row>
    <row r="337" spans="1:34"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c r="AH337" s="330"/>
    </row>
    <row r="338" spans="1:34"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c r="AH338" s="330"/>
    </row>
    <row r="339" spans="1:34"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c r="AH339" s="330"/>
    </row>
    <row r="340" spans="1:34"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c r="AH340" s="330"/>
    </row>
    <row r="341" spans="1:34"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row>
    <row r="342" spans="1:34"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c r="AH342" s="330"/>
    </row>
    <row r="343" spans="1:34"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c r="AH343" s="330"/>
    </row>
    <row r="344" spans="1:34"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c r="AH344" s="330"/>
    </row>
    <row r="345" spans="1:34"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c r="AH345" s="330"/>
    </row>
    <row r="346" spans="1:34"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c r="AH346" s="330"/>
    </row>
    <row r="347" spans="1:34"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c r="AH347" s="330"/>
    </row>
    <row r="348" spans="1:34"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c r="AH348" s="330"/>
    </row>
    <row r="349" spans="1:34"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c r="AH349" s="330"/>
    </row>
    <row r="350" spans="1:34"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c r="AH350" s="330"/>
    </row>
    <row r="351" spans="1:34"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c r="AH351" s="330"/>
    </row>
    <row r="352" spans="1:34"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c r="AH352" s="330"/>
    </row>
    <row r="353" spans="1:34"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c r="AH353" s="330"/>
    </row>
    <row r="354" spans="1:34"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c r="AH354" s="330"/>
    </row>
    <row r="355" spans="1:34"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c r="AH355" s="330"/>
    </row>
    <row r="356" spans="1:34"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row>
    <row r="357" spans="1:34"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c r="AH357" s="330"/>
    </row>
    <row r="358" spans="1:34"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c r="AH358" s="330"/>
    </row>
    <row r="359" spans="1:34"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c r="AH359" s="330"/>
    </row>
    <row r="360" spans="1:34"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c r="AH360" s="330"/>
    </row>
    <row r="361" spans="1:34"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c r="AH361" s="330"/>
    </row>
    <row r="362" spans="1:34"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row>
    <row r="363" spans="1:34"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row>
    <row r="364" spans="1:34"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row>
    <row r="365" spans="1:34"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row>
    <row r="366" spans="1:34"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c r="AH366" s="330"/>
    </row>
    <row r="367" spans="1:34"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c r="AH367" s="330"/>
    </row>
    <row r="368" spans="1:34"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c r="AH368" s="330"/>
    </row>
    <row r="369" spans="1:34"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c r="AH369" s="330"/>
    </row>
    <row r="370" spans="1:34"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c r="AH370" s="330"/>
    </row>
    <row r="371" spans="1:34"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row>
    <row r="372" spans="1:34"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c r="AH372" s="330"/>
    </row>
    <row r="373" spans="1:34"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c r="AH373" s="330"/>
    </row>
    <row r="374" spans="1:34"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row>
    <row r="375" spans="1:34"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c r="AH375" s="330"/>
    </row>
    <row r="376" spans="1:34"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c r="AH376" s="330"/>
    </row>
    <row r="377" spans="1:34"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row>
    <row r="378" spans="1:34"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c r="AH378" s="330"/>
    </row>
    <row r="379" spans="1:34"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c r="AH379" s="330"/>
    </row>
    <row r="380" spans="1:34"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c r="AH380" s="330"/>
    </row>
    <row r="381" spans="1:34"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row>
    <row r="382" spans="1:34"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c r="AH382" s="330"/>
    </row>
    <row r="383" spans="1:34"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row>
    <row r="384" spans="1:34"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c r="AH384" s="330"/>
    </row>
    <row r="385" spans="1:34"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c r="AH385" s="330"/>
    </row>
    <row r="386" spans="1:34"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c r="AH386" s="330"/>
    </row>
    <row r="387" spans="1:34"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c r="AH387" s="330"/>
    </row>
    <row r="388" spans="1:34"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c r="AH388" s="330"/>
    </row>
    <row r="389" spans="1:34"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c r="AH389" s="330"/>
    </row>
    <row r="390" spans="1:34"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c r="AH390" s="330"/>
    </row>
    <row r="391" spans="1:34"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c r="AH391" s="330"/>
    </row>
    <row r="392" spans="1:34"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c r="AH392" s="330"/>
    </row>
    <row r="393" spans="1:34"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c r="AH393" s="330"/>
    </row>
    <row r="394" spans="1:34"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c r="AH394" s="330"/>
    </row>
    <row r="395" spans="1:34"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c r="AH395" s="330"/>
    </row>
    <row r="396" spans="1:34"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row>
    <row r="397" spans="1:34"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c r="AH397" s="330"/>
    </row>
    <row r="398" spans="1:34"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c r="AH398" s="330"/>
    </row>
    <row r="399" spans="1:34"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c r="AH399" s="330"/>
    </row>
    <row r="400" spans="1:34"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c r="AH400" s="330"/>
    </row>
    <row r="401" spans="1:34"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c r="AH401" s="330"/>
    </row>
    <row r="402" spans="1:34"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row>
    <row r="403" spans="1:34"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c r="AH403" s="330"/>
    </row>
    <row r="404" spans="1:34"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c r="AH404" s="330"/>
    </row>
    <row r="405" spans="1:34"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c r="AH405" s="330"/>
    </row>
    <row r="406" spans="1:34"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c r="AH406" s="330"/>
    </row>
    <row r="407" spans="1:34"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c r="AH407" s="330"/>
    </row>
    <row r="408" spans="1:34"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c r="AH408" s="330"/>
    </row>
    <row r="409" spans="1:34"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c r="AH409" s="330"/>
    </row>
    <row r="410" spans="1:34"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c r="AH410" s="330"/>
    </row>
    <row r="411" spans="1:34"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row>
    <row r="412" spans="1:34"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c r="AH412" s="330"/>
    </row>
    <row r="413" spans="1:34"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c r="AH413" s="330"/>
    </row>
    <row r="414" spans="1:34"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c r="AH414" s="330"/>
    </row>
    <row r="415" spans="1:34"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c r="AH415" s="330"/>
    </row>
    <row r="416" spans="1:34"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c r="AH416" s="330"/>
    </row>
    <row r="417" spans="1:34"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c r="AH417" s="330"/>
    </row>
    <row r="418" spans="1:34"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c r="AH418" s="330"/>
    </row>
    <row r="419" spans="1:34"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c r="AH419" s="330"/>
    </row>
    <row r="420" spans="1:34"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c r="AH420" s="330"/>
    </row>
    <row r="421" spans="1:34"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c r="AH421" s="330"/>
    </row>
    <row r="422" spans="1:34"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c r="AH422" s="330"/>
    </row>
    <row r="423" spans="1:34"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c r="AH423" s="330"/>
    </row>
    <row r="424" spans="1:34"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c r="AH424" s="330"/>
    </row>
    <row r="425" spans="1:34"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c r="AH425" s="330"/>
    </row>
    <row r="426" spans="1:34"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row>
    <row r="427" spans="1:34"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c r="AH427" s="330"/>
    </row>
    <row r="428" spans="1:34"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c r="AH428" s="330"/>
    </row>
    <row r="429" spans="1:34"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c r="AH429" s="330"/>
    </row>
    <row r="430" spans="1:34"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c r="AH430" s="330"/>
    </row>
    <row r="431" spans="1:34"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row>
    <row r="432" spans="1:34"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c r="AH432" s="330"/>
    </row>
    <row r="433" spans="1:34"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c r="AH433" s="330"/>
    </row>
    <row r="434" spans="1:34"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c r="AH434" s="330"/>
    </row>
    <row r="435" spans="1:34"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c r="AH435" s="330"/>
    </row>
    <row r="436" spans="1:34"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c r="AH436" s="330"/>
    </row>
    <row r="437" spans="1:34"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c r="AH437" s="330"/>
    </row>
    <row r="438" spans="1:34"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c r="AH438" s="330"/>
    </row>
    <row r="439" spans="1:34"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c r="AH439" s="330"/>
    </row>
    <row r="440" spans="1:34"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c r="AH440" s="330"/>
    </row>
    <row r="441" spans="1:34"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c r="AH441" s="330"/>
    </row>
    <row r="442" spans="1:34"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c r="AH442" s="330"/>
    </row>
    <row r="443" spans="1:34"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c r="AH443" s="330"/>
    </row>
    <row r="444" spans="1:34"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c r="AH444" s="330"/>
    </row>
    <row r="445" spans="1:34"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c r="AH445" s="330"/>
    </row>
    <row r="446" spans="1:34"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row>
    <row r="447" spans="1:34"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c r="AH447" s="330"/>
    </row>
    <row r="448" spans="1:34"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c r="AH448" s="330"/>
    </row>
    <row r="449" spans="1:34"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c r="AH449" s="330"/>
    </row>
    <row r="450" spans="1:34"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c r="AH450" s="330"/>
    </row>
    <row r="451" spans="1:34"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c r="AH451" s="330"/>
    </row>
    <row r="452" spans="1:34"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c r="AH452" s="330"/>
    </row>
    <row r="453" spans="1:34"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c r="AH453" s="330"/>
    </row>
    <row r="454" spans="1:34"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c r="AH454" s="330"/>
    </row>
    <row r="455" spans="1:34"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c r="AH455" s="330"/>
    </row>
    <row r="456" spans="1:34"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c r="AH456" s="330"/>
    </row>
    <row r="457" spans="1:34"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row>
    <row r="458" spans="1:34"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c r="AH458" s="330"/>
    </row>
    <row r="459" spans="1:34"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c r="AH459" s="330"/>
    </row>
    <row r="460" spans="1:34"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c r="AH460" s="330"/>
    </row>
    <row r="461" spans="1:34"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c r="AH461" s="330"/>
    </row>
    <row r="462" spans="1:34"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c r="AH462" s="330"/>
    </row>
    <row r="463" spans="1:34"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c r="AH463" s="330"/>
    </row>
    <row r="464" spans="1:34"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row>
    <row r="465" spans="1:34"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row>
    <row r="466" spans="1:34"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c r="AH466" s="330"/>
    </row>
    <row r="467" spans="1:34"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row>
    <row r="468" spans="1:34"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c r="AH468" s="330"/>
    </row>
    <row r="469" spans="1:34"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row>
    <row r="470" spans="1:34"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c r="AH470" s="330"/>
    </row>
    <row r="471" spans="1:34"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row>
    <row r="472" spans="1:34"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c r="AH472" s="330"/>
    </row>
    <row r="473" spans="1:34"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c r="AH473" s="330"/>
    </row>
    <row r="474" spans="1:34"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row>
    <row r="475" spans="1:34"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row>
    <row r="476" spans="1:34"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row>
    <row r="477" spans="1:34"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c r="AH477" s="330"/>
    </row>
    <row r="478" spans="1:34"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c r="AH478" s="330"/>
    </row>
    <row r="479" spans="1:34"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c r="AH479" s="330"/>
    </row>
    <row r="480" spans="1:34"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c r="AH480" s="330"/>
    </row>
    <row r="481" spans="1:34"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c r="AH481" s="330"/>
    </row>
    <row r="482" spans="1:34"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c r="AH482" s="330"/>
    </row>
    <row r="483" spans="1:34"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row>
    <row r="484" spans="1:34"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c r="AH484" s="330"/>
    </row>
    <row r="485" spans="1:34"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c r="AH485" s="330"/>
    </row>
    <row r="486" spans="1:34"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c r="AH486" s="330"/>
    </row>
    <row r="487" spans="1:34"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c r="AH487" s="330"/>
    </row>
    <row r="488" spans="1:34"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c r="AH488" s="330"/>
    </row>
    <row r="489" spans="1:34"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c r="AH489" s="330"/>
    </row>
    <row r="490" spans="1:34"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row>
    <row r="491" spans="1:34"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c r="AH491" s="330"/>
    </row>
    <row r="492" spans="1:34"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row>
    <row r="493" spans="1:34"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c r="AH493" s="330"/>
    </row>
    <row r="494" spans="1:34"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c r="AH494" s="330"/>
    </row>
    <row r="495" spans="1:34"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c r="AH495" s="330"/>
    </row>
    <row r="496" spans="1:34"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c r="AH496" s="330"/>
    </row>
    <row r="497" spans="1:34"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c r="AH497" s="330"/>
    </row>
    <row r="498" spans="1:34"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c r="AH498" s="330"/>
    </row>
    <row r="499" spans="1:34"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4"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c r="AH500" s="330"/>
    </row>
    <row r="501" spans="1:34"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c r="AH501" s="330"/>
    </row>
    <row r="502" spans="1:34"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c r="AH502" s="330"/>
    </row>
    <row r="503" spans="1:34"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c r="AH503" s="330"/>
    </row>
    <row r="504" spans="1:34"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row>
    <row r="505" spans="1:34"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c r="AH505" s="330"/>
    </row>
    <row r="506" spans="1:34"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c r="AH506" s="330"/>
    </row>
    <row r="507" spans="1:34"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c r="AH507" s="330"/>
    </row>
    <row r="508" spans="1:34"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c r="AH508" s="330"/>
    </row>
    <row r="509" spans="1:34"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c r="AH509" s="330"/>
    </row>
    <row r="510" spans="1:34"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c r="AH510" s="330"/>
    </row>
    <row r="511" spans="1:34"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c r="AH511" s="330"/>
    </row>
    <row r="512" spans="1:34"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c r="AH512" s="330"/>
    </row>
    <row r="513" spans="1:34"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c r="AH513" s="330"/>
    </row>
    <row r="514" spans="1:34"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c r="AH514" s="330"/>
    </row>
    <row r="515" spans="1:34"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c r="AH515" s="330"/>
    </row>
    <row r="516" spans="1:34"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c r="AH516" s="330"/>
    </row>
    <row r="517" spans="1:34"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row>
    <row r="518" spans="1:34"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c r="AH518" s="330"/>
    </row>
    <row r="519" spans="1:34"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row>
    <row r="520" spans="1:34"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row>
    <row r="521" spans="1:34"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row>
    <row r="522" spans="1:34"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c r="AH522" s="330"/>
    </row>
    <row r="523" spans="1:34"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row>
    <row r="524" spans="1:34"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row>
    <row r="525" spans="1:34"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c r="AH525" s="330"/>
    </row>
    <row r="526" spans="1:34"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row>
    <row r="527" spans="1:34"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c r="AH527" s="330"/>
    </row>
    <row r="528" spans="1:34"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row>
    <row r="529" spans="1:34"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c r="AH529" s="330"/>
    </row>
    <row r="530" spans="1:34"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c r="AH530" s="330"/>
    </row>
    <row r="531" spans="1:34"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c r="AH531" s="330"/>
    </row>
    <row r="532" spans="1:34"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c r="AH532" s="330"/>
    </row>
    <row r="533" spans="1:34"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c r="AH533" s="330"/>
    </row>
    <row r="534" spans="1:34"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c r="AH534" s="330"/>
    </row>
    <row r="535" spans="1:34"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row>
    <row r="536" spans="1:34"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c r="AH536" s="330"/>
    </row>
    <row r="537" spans="1:34"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c r="AH537" s="330"/>
    </row>
    <row r="538" spans="1:34"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c r="AH538" s="330"/>
    </row>
    <row r="539" spans="1:34"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c r="AH539" s="330"/>
    </row>
    <row r="540" spans="1:34"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c r="AH540" s="330"/>
    </row>
    <row r="541" spans="1:34"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c r="AH541" s="330"/>
    </row>
    <row r="542" spans="1:34"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c r="AH542" s="330"/>
    </row>
    <row r="543" spans="1:34"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c r="AH543" s="330"/>
    </row>
    <row r="544" spans="1:34"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c r="AH544" s="330"/>
    </row>
    <row r="545" spans="1:34"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c r="AH545" s="330"/>
    </row>
    <row r="546" spans="1:34"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c r="AH546" s="330"/>
    </row>
    <row r="547" spans="1:34"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c r="AH547" s="330"/>
    </row>
    <row r="548" spans="1:34"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row>
    <row r="549" spans="1:34"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c r="AH549" s="330"/>
    </row>
    <row r="550" spans="1:34"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c r="AH550" s="330"/>
    </row>
    <row r="551" spans="1:34"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c r="AH551" s="330"/>
    </row>
    <row r="552" spans="1:34"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c r="AH552" s="330"/>
    </row>
    <row r="553" spans="1:34"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c r="AH553" s="330"/>
    </row>
    <row r="554" spans="1:34"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c r="AH554" s="330"/>
    </row>
    <row r="555" spans="1:34"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c r="AH555" s="330"/>
    </row>
    <row r="556" spans="1:34"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row>
    <row r="557" spans="1:34"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c r="AH557" s="330"/>
    </row>
    <row r="558" spans="1:34"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row>
    <row r="559" spans="1:34"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c r="AH559" s="330"/>
    </row>
    <row r="560" spans="1:34"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c r="AH560" s="330"/>
    </row>
    <row r="561" spans="1:34"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c r="AH561" s="330"/>
    </row>
    <row r="562" spans="1:34"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c r="AH562" s="330"/>
    </row>
    <row r="563" spans="1:34"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c r="AH563" s="330"/>
    </row>
    <row r="564" spans="1:34"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c r="AH564" s="330"/>
    </row>
    <row r="565" spans="1:34"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c r="AH565" s="330"/>
    </row>
    <row r="566" spans="1:34"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c r="AH566" s="330"/>
    </row>
    <row r="567" spans="1:34"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c r="AH567" s="330"/>
    </row>
    <row r="568" spans="1:34"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c r="AH568" s="330"/>
    </row>
    <row r="569" spans="1:34"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row>
    <row r="570" spans="1:34"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c r="AH570" s="330"/>
    </row>
    <row r="571" spans="1:34"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c r="AH571" s="330"/>
    </row>
    <row r="572" spans="1:34"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c r="AH572" s="330"/>
    </row>
    <row r="573" spans="1:34"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c r="AH573" s="330"/>
    </row>
    <row r="574" spans="1:34"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c r="AH574" s="330"/>
    </row>
    <row r="575" spans="1:34"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row>
    <row r="576" spans="1:34"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c r="AH576" s="330"/>
    </row>
    <row r="577" spans="1:34"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c r="AH577" s="330"/>
    </row>
    <row r="578" spans="1:34"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c r="AH578" s="330"/>
    </row>
    <row r="579" spans="1:34"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c r="AH579" s="330"/>
    </row>
    <row r="580" spans="1:34"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row>
    <row r="581" spans="1:34"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c r="AH581" s="330"/>
    </row>
    <row r="582" spans="1:34"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c r="AH582" s="330"/>
    </row>
    <row r="583" spans="1:34"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c r="AH583" s="330"/>
    </row>
    <row r="584" spans="1:34"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c r="AH584" s="330"/>
    </row>
    <row r="585" spans="1:34"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c r="AH585" s="330"/>
    </row>
    <row r="586" spans="1:34"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c r="AH586" s="330"/>
    </row>
    <row r="587" spans="1:34"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c r="AH587" s="330"/>
    </row>
    <row r="588" spans="1:34"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c r="AH588" s="330"/>
    </row>
    <row r="589" spans="1:34"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row>
    <row r="590" spans="1:34"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c r="AH590" s="330"/>
    </row>
    <row r="591" spans="1:34"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c r="AH591" s="330"/>
    </row>
    <row r="592" spans="1:34"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c r="AH592" s="330"/>
    </row>
    <row r="593" spans="1:34"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c r="AH593" s="330"/>
    </row>
    <row r="594" spans="1:34"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c r="AH594" s="330"/>
    </row>
    <row r="595" spans="1:34"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c r="AH595" s="330"/>
    </row>
    <row r="596" spans="1:34"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c r="AH596" s="330"/>
    </row>
    <row r="597" spans="1:34"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c r="AH597" s="330"/>
    </row>
    <row r="598" spans="1:34"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c r="AH598" s="330"/>
    </row>
    <row r="599" spans="1:34"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c r="AH599" s="330"/>
    </row>
    <row r="600" spans="1:34"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c r="AH600" s="330"/>
    </row>
    <row r="601" spans="1:34"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c r="AH601" s="330"/>
    </row>
    <row r="602" spans="1:34"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c r="AH602" s="330"/>
    </row>
    <row r="603" spans="1:34"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c r="AH603" s="330"/>
    </row>
    <row r="604" spans="1:34"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c r="AH604" s="330"/>
    </row>
    <row r="605" spans="1:34"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row>
    <row r="606" spans="1:34"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c r="AH606" s="330"/>
    </row>
    <row r="607" spans="1:34"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c r="AH607" s="330"/>
    </row>
    <row r="608" spans="1:34"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row>
    <row r="609" spans="1:34"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c r="AH609" s="330"/>
    </row>
    <row r="610" spans="1:34"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row>
    <row r="611" spans="1:34"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c r="AH611" s="330"/>
    </row>
    <row r="612" spans="1:34"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c r="AH612" s="330"/>
    </row>
    <row r="613" spans="1:34"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c r="AH613" s="330"/>
    </row>
    <row r="614" spans="1:34"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c r="AH614" s="330"/>
    </row>
    <row r="615" spans="1:34"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c r="AH615" s="330"/>
    </row>
    <row r="616" spans="1:34"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c r="AH616" s="330"/>
    </row>
    <row r="617" spans="1:34"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c r="AH617" s="330"/>
    </row>
    <row r="618" spans="1:34"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c r="AH618" s="330"/>
    </row>
    <row r="619" spans="1:34"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c r="AH619" s="330"/>
    </row>
    <row r="620" spans="1:34"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c r="AH620" s="330"/>
    </row>
    <row r="621" spans="1:34"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c r="AH621" s="330"/>
    </row>
    <row r="622" spans="1:34"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c r="AH622" s="330"/>
    </row>
    <row r="623" spans="1:34"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c r="AH623" s="330"/>
    </row>
    <row r="624" spans="1:34"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c r="AH624" s="330"/>
    </row>
    <row r="625" spans="1:34"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row>
    <row r="626" spans="1:34"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c r="AH626" s="330"/>
    </row>
    <row r="627" spans="1:34"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c r="AH627" s="330"/>
    </row>
    <row r="628" spans="1:34"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c r="AH628" s="330"/>
    </row>
    <row r="629" spans="1:34"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c r="AH629" s="330"/>
    </row>
    <row r="630" spans="1:34"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c r="AH630" s="330"/>
    </row>
    <row r="631" spans="1:34"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c r="AH631" s="330"/>
    </row>
    <row r="632" spans="1:34"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c r="AH632" s="330"/>
    </row>
    <row r="633" spans="1:34"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c r="AH633" s="330"/>
    </row>
    <row r="634" spans="1:34"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c r="AH634" s="330"/>
    </row>
    <row r="635" spans="1:34"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c r="AH635" s="330"/>
    </row>
    <row r="636" spans="1:34"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c r="AH636" s="330"/>
    </row>
    <row r="637" spans="1:34"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row>
    <row r="638" spans="1:34"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c r="AH638" s="330"/>
    </row>
    <row r="639" spans="1:34"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c r="AH639" s="330"/>
    </row>
    <row r="640" spans="1:34"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row>
    <row r="641" spans="1:34"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row>
    <row r="642" spans="1:34"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row>
    <row r="643" spans="1:34"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row>
    <row r="644" spans="1:34"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row>
    <row r="645" spans="1:34"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row>
    <row r="646" spans="1:34"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row>
    <row r="647" spans="1:34"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row>
    <row r="648" spans="1:34"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c r="AH648" s="330"/>
    </row>
    <row r="649" spans="1:34"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row>
    <row r="650" spans="1:34"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c r="AH650" s="330"/>
    </row>
    <row r="651" spans="1:34"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c r="AH651" s="330"/>
    </row>
    <row r="652" spans="1:34"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row>
    <row r="653" spans="1:34"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c r="AH653" s="330"/>
    </row>
    <row r="654" spans="1:34"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c r="AH654" s="330"/>
    </row>
    <row r="655" spans="1:34"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c r="AH655" s="330"/>
    </row>
    <row r="656" spans="1:34"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row>
    <row r="657" spans="1:34"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c r="AH657" s="330"/>
    </row>
    <row r="658" spans="1:34"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c r="AH658" s="330"/>
    </row>
    <row r="659" spans="1:34"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c r="AH659" s="330"/>
    </row>
    <row r="660" spans="1:34"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c r="AH660" s="330"/>
    </row>
    <row r="661" spans="1:34"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c r="AH661" s="330"/>
    </row>
    <row r="662" spans="1:34"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c r="AH662" s="330"/>
    </row>
    <row r="663" spans="1:34"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c r="AH663" s="330"/>
    </row>
    <row r="664" spans="1:34"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c r="AH664" s="330"/>
    </row>
    <row r="665" spans="1:34"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c r="AH665" s="330"/>
    </row>
    <row r="666" spans="1:34"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c r="AH666" s="330"/>
    </row>
    <row r="667" spans="1:34"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row>
    <row r="668" spans="1:34"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row>
    <row r="669" spans="1:34"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c r="AH669" s="330"/>
    </row>
    <row r="670" spans="1:34"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c r="AH670" s="330"/>
    </row>
    <row r="671" spans="1:34"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c r="AH671" s="330"/>
    </row>
    <row r="672" spans="1:34"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c r="AH672" s="330"/>
    </row>
    <row r="673" spans="1:34"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c r="AH673" s="330"/>
    </row>
    <row r="674" spans="1:34"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c r="AH674" s="330"/>
    </row>
    <row r="675" spans="1:34"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c r="AH675" s="330"/>
    </row>
    <row r="676" spans="1:34"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row>
    <row r="677" spans="1:34"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c r="AH677" s="330"/>
    </row>
    <row r="678" spans="1:34"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c r="AH678" s="330"/>
    </row>
    <row r="679" spans="1:34"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c r="AH679" s="330"/>
    </row>
    <row r="680" spans="1:34"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c r="AH680" s="330"/>
    </row>
    <row r="681" spans="1:34"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c r="AH681" s="330"/>
    </row>
    <row r="682" spans="1:34"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c r="AH682" s="330"/>
    </row>
    <row r="683" spans="1:34"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c r="AH683" s="330"/>
    </row>
    <row r="684" spans="1:34"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row>
    <row r="685" spans="1:34"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c r="AH685" s="330"/>
    </row>
    <row r="686" spans="1:34"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c r="AH686" s="330"/>
    </row>
    <row r="687" spans="1:34"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c r="AH687" s="330"/>
    </row>
    <row r="688" spans="1:34"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c r="AH688" s="330"/>
    </row>
    <row r="689" spans="1:34"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c r="AH689" s="330"/>
    </row>
    <row r="690" spans="1:34"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row>
    <row r="691" spans="1:34"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c r="AH691" s="330"/>
    </row>
    <row r="692" spans="1:34"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c r="AH692" s="330"/>
    </row>
    <row r="693" spans="1:34"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c r="AH693" s="330"/>
    </row>
    <row r="694" spans="1:34"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c r="AH694" s="330"/>
    </row>
    <row r="695" spans="1:34"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c r="AH695" s="330"/>
    </row>
    <row r="696" spans="1:34"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row>
    <row r="697" spans="1:34"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row>
    <row r="698" spans="1:34"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c r="AH698" s="330"/>
    </row>
    <row r="699" spans="1:34"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c r="AH699" s="330"/>
    </row>
    <row r="700" spans="1:34"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c r="AH700" s="330"/>
    </row>
    <row r="701" spans="1:34"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c r="AH701" s="330"/>
    </row>
    <row r="702" spans="1:34"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c r="AH702" s="330"/>
    </row>
    <row r="703" spans="1:34"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row>
    <row r="704" spans="1:34"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c r="AH704" s="330"/>
    </row>
    <row r="705" spans="1:34"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c r="AH705" s="330"/>
    </row>
    <row r="706" spans="1:34"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c r="AH706" s="330"/>
    </row>
    <row r="707" spans="1:34"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c r="AH707" s="330"/>
    </row>
    <row r="708" spans="1:34"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c r="AH708" s="330"/>
    </row>
    <row r="709" spans="1:34"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row>
    <row r="710" spans="1:34"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row>
    <row r="711" spans="1:34"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c r="AH711" s="330"/>
    </row>
    <row r="712" spans="1:34"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c r="AH712" s="330"/>
    </row>
    <row r="713" spans="1:34"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c r="AH713" s="330"/>
    </row>
    <row r="714" spans="1:34"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c r="AH714" s="330"/>
    </row>
    <row r="715" spans="1:34"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row>
    <row r="716" spans="1:34"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c r="AH716" s="330"/>
    </row>
    <row r="717" spans="1:34"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c r="AH717" s="330"/>
    </row>
    <row r="718" spans="1:34"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c r="AH718" s="330"/>
    </row>
    <row r="719" spans="1:34"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c r="AH719" s="330"/>
    </row>
    <row r="720" spans="1:34"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c r="AH720" s="330"/>
    </row>
    <row r="721" spans="1:34"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c r="AH721" s="330"/>
    </row>
    <row r="722" spans="1:34"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c r="AH722" s="330"/>
    </row>
    <row r="723" spans="1:34"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c r="AH723" s="330"/>
    </row>
    <row r="724" spans="1:34"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c r="AH724" s="330"/>
    </row>
    <row r="725" spans="1:34"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row>
    <row r="726" spans="1:34"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c r="AH726" s="330"/>
    </row>
    <row r="727" spans="1:34"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c r="AH727" s="330"/>
    </row>
    <row r="728" spans="1:34"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c r="AH728" s="330"/>
    </row>
    <row r="729" spans="1:34"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c r="AH729" s="330"/>
    </row>
    <row r="730" spans="1:34"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c r="AH730" s="330"/>
    </row>
    <row r="731" spans="1:34"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c r="AH731" s="330"/>
    </row>
    <row r="732" spans="1:34"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row>
    <row r="733" spans="1:34"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c r="AH733" s="330"/>
    </row>
    <row r="734" spans="1:34"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c r="AH734" s="330"/>
    </row>
    <row r="735" spans="1:34"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c r="AH735" s="330"/>
    </row>
    <row r="736" spans="1:34"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c r="AH736" s="330"/>
    </row>
    <row r="737" spans="1:34"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c r="AH737" s="330"/>
    </row>
    <row r="738" spans="1:34"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c r="AH738" s="330"/>
    </row>
    <row r="739" spans="1:34"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c r="AH739" s="330"/>
    </row>
    <row r="740" spans="1:34"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row>
    <row r="741" spans="1:34"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row>
    <row r="742" spans="1:34"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c r="AH742" s="330"/>
    </row>
    <row r="743" spans="1:34"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c r="AH743" s="330"/>
    </row>
    <row r="744" spans="1:34"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c r="AH744" s="330"/>
    </row>
    <row r="745" spans="1:34"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c r="AH745" s="330"/>
    </row>
    <row r="746" spans="1:34"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c r="AH746" s="330"/>
    </row>
    <row r="747" spans="1:34"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c r="AH747" s="330"/>
    </row>
    <row r="748" spans="1:34"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row>
    <row r="749" spans="1:34"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c r="AH749" s="330"/>
    </row>
    <row r="750" spans="1:34"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c r="AH750" s="330"/>
    </row>
    <row r="751" spans="1:34"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c r="AH751" s="330"/>
    </row>
    <row r="752" spans="1:34"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c r="AH752" s="330"/>
    </row>
    <row r="753" spans="1:34"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c r="AH753" s="330"/>
    </row>
    <row r="754" spans="1:34"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c r="AH754" s="330"/>
    </row>
    <row r="755" spans="1:34"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c r="AH755" s="330"/>
    </row>
    <row r="756" spans="1:34"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row>
    <row r="757" spans="1:34"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row>
    <row r="758" spans="1:34"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c r="AH758" s="330"/>
    </row>
    <row r="759" spans="1:34"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c r="AH759" s="330"/>
    </row>
    <row r="760" spans="1:34"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c r="AH760" s="330"/>
    </row>
    <row r="761" spans="1:34"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c r="AH761" s="330"/>
    </row>
    <row r="762" spans="1:34"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c r="AH762" s="330"/>
    </row>
    <row r="763" spans="1:34"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c r="AH763" s="330"/>
    </row>
    <row r="764" spans="1:34"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c r="AH764" s="330"/>
    </row>
    <row r="765" spans="1:34"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c r="AH765" s="330"/>
    </row>
    <row r="766" spans="1:34"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c r="AH766" s="330"/>
    </row>
    <row r="767" spans="1:34"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c r="AH767" s="330"/>
    </row>
    <row r="768" spans="1:34"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c r="AH768" s="330"/>
    </row>
    <row r="769" spans="1:34"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row>
    <row r="770" spans="1:34"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c r="AH770" s="330"/>
    </row>
    <row r="771" spans="1:34"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row>
    <row r="772" spans="1:34"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c r="AH772" s="330"/>
    </row>
    <row r="773" spans="1:34"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row>
    <row r="774" spans="1:34"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c r="AH774" s="330"/>
    </row>
    <row r="775" spans="1:34"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row>
    <row r="776" spans="1:34"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c r="AH776" s="330"/>
    </row>
    <row r="777" spans="1:34"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row>
    <row r="778" spans="1:34"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c r="AH778" s="330"/>
    </row>
    <row r="779" spans="1:34"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c r="AH779" s="330"/>
    </row>
    <row r="780" spans="1:34"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c r="AH780" s="330"/>
    </row>
    <row r="781" spans="1:34"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c r="AH781" s="330"/>
    </row>
    <row r="782" spans="1:34"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c r="AH782" s="330"/>
    </row>
    <row r="783" spans="1:34"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row>
    <row r="784" spans="1:34"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c r="AH784" s="330"/>
    </row>
    <row r="785" spans="1:34"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c r="AH785" s="330"/>
    </row>
    <row r="786" spans="1:34"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c r="AH786" s="330"/>
    </row>
    <row r="787" spans="1:34"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c r="AH787" s="330"/>
    </row>
    <row r="788" spans="1:34"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c r="AH788" s="330"/>
    </row>
    <row r="789" spans="1:34"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c r="AH789" s="330"/>
    </row>
    <row r="790" spans="1:34"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c r="AH790" s="330"/>
    </row>
    <row r="791" spans="1:34"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c r="AH791" s="330"/>
    </row>
    <row r="792" spans="1:34"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c r="AH792" s="330"/>
    </row>
    <row r="793" spans="1:34"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c r="AH793" s="330"/>
    </row>
    <row r="794" spans="1:34"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row>
    <row r="795" spans="1:34"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c r="AH795" s="330"/>
    </row>
    <row r="796" spans="1:34"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c r="AH796" s="330"/>
    </row>
    <row r="797" spans="1:34"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c r="AH797" s="330"/>
    </row>
    <row r="798" spans="1:34"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c r="AH798" s="330"/>
    </row>
    <row r="799" spans="1:34"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c r="AH799" s="330"/>
    </row>
    <row r="800" spans="1:34"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c r="AH800" s="330"/>
    </row>
    <row r="801" spans="1:34"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c r="AH801" s="330"/>
    </row>
    <row r="802" spans="1:34"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c r="AH802" s="330"/>
    </row>
    <row r="803" spans="1:34"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c r="AH803" s="330"/>
    </row>
    <row r="804" spans="1:34"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c r="AH804" s="330"/>
    </row>
    <row r="805" spans="1:34"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c r="AH805" s="330"/>
    </row>
    <row r="806" spans="1:34"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c r="AH806" s="330"/>
    </row>
    <row r="807" spans="1:34"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c r="AH807" s="330"/>
    </row>
    <row r="808" spans="1:34"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c r="AH808" s="330"/>
    </row>
    <row r="809" spans="1:34"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c r="AH809" s="330"/>
    </row>
    <row r="810" spans="1:34"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c r="AH810" s="330"/>
    </row>
    <row r="811" spans="1:34"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c r="AH811" s="330"/>
    </row>
    <row r="812" spans="1:34"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c r="AH812" s="330"/>
    </row>
    <row r="813" spans="1:34"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c r="AH813" s="330"/>
    </row>
    <row r="814" spans="1:34"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c r="AH814" s="330"/>
    </row>
    <row r="815" spans="1:34"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row>
    <row r="816" spans="1:34"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c r="AH816" s="330"/>
    </row>
    <row r="817" spans="1:34"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c r="AH817" s="330"/>
    </row>
    <row r="818" spans="1:34"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c r="AH818" s="330"/>
    </row>
    <row r="819" spans="1:34"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c r="AH819" s="330"/>
    </row>
    <row r="820" spans="1:34"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c r="AH820" s="330"/>
    </row>
    <row r="821" spans="1:34"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c r="AH821" s="330"/>
    </row>
    <row r="822" spans="1:34"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c r="AH822" s="330"/>
    </row>
    <row r="823" spans="1:34"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c r="AH823" s="330"/>
    </row>
    <row r="824" spans="1:34"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c r="AH824" s="330"/>
    </row>
    <row r="825" spans="1:34"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c r="AH825" s="330"/>
    </row>
    <row r="826" spans="1:34"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c r="AH826" s="330"/>
    </row>
    <row r="827" spans="1:34"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c r="AH827" s="330"/>
    </row>
    <row r="828" spans="1:34"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c r="AH828" s="330"/>
    </row>
    <row r="829" spans="1:34"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c r="AH829" s="330"/>
    </row>
    <row r="830" spans="1:34"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c r="AH830" s="330"/>
    </row>
    <row r="831" spans="1:34"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c r="AH831" s="330"/>
    </row>
    <row r="832" spans="1:34"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c r="AH832" s="330"/>
    </row>
    <row r="833" spans="1:34"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row>
    <row r="834" spans="1:34"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c r="AH834" s="330"/>
    </row>
    <row r="835" spans="1:34"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c r="AH835" s="330"/>
    </row>
    <row r="836" spans="1:34"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row>
    <row r="837" spans="1:34"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c r="AH837" s="330"/>
    </row>
    <row r="838" spans="1:34"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c r="AH838" s="330"/>
    </row>
    <row r="839" spans="1:34"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row>
    <row r="840" spans="1:34"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c r="AH840" s="330"/>
    </row>
    <row r="841" spans="1:34"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c r="AH841" s="330"/>
    </row>
    <row r="842" spans="1:34"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c r="AH842" s="330"/>
    </row>
    <row r="843" spans="1:34"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c r="AH843" s="330"/>
    </row>
    <row r="844" spans="1:34"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c r="AH844" s="330"/>
    </row>
    <row r="845" spans="1:34"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c r="AH845" s="330"/>
    </row>
    <row r="846" spans="1:34"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c r="AH846" s="330"/>
    </row>
    <row r="847" spans="1:34"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c r="AH847" s="330"/>
    </row>
    <row r="848" spans="1:34"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c r="AH848" s="330"/>
    </row>
    <row r="849" spans="1:34"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row>
    <row r="850" spans="1:34"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c r="AH850" s="330"/>
    </row>
    <row r="851" spans="1:34"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c r="AH851" s="330"/>
    </row>
    <row r="852" spans="1:34"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c r="AH852" s="330"/>
    </row>
    <row r="853" spans="1:34"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c r="AH853" s="330"/>
    </row>
    <row r="854" spans="1:34"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c r="AH854" s="330"/>
    </row>
    <row r="855" spans="1:34"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row>
    <row r="856" spans="1:34"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c r="AH856" s="330"/>
    </row>
    <row r="857" spans="1:34"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c r="AH857" s="330"/>
    </row>
    <row r="858" spans="1:34"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c r="AH858" s="330"/>
    </row>
    <row r="859" spans="1:34"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c r="AH859" s="330"/>
    </row>
    <row r="860" spans="1:34"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c r="AH860" s="330"/>
    </row>
    <row r="861" spans="1:34"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c r="AH861" s="330"/>
    </row>
    <row r="862" spans="1:34"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c r="AH862" s="330"/>
    </row>
    <row r="863" spans="1:34"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row>
    <row r="864" spans="1:34"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c r="AH864" s="330"/>
    </row>
    <row r="865" spans="1:34"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c r="AH865" s="330"/>
    </row>
    <row r="866" spans="1:34"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c r="AH866" s="330"/>
    </row>
    <row r="867" spans="1:34"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c r="AH867" s="330"/>
    </row>
    <row r="868" spans="1:34"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c r="AH868" s="330"/>
    </row>
    <row r="869" spans="1:34"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c r="AH869" s="330"/>
    </row>
    <row r="870" spans="1:34"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c r="AH870" s="330"/>
    </row>
    <row r="871" spans="1:34"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c r="AH871" s="330"/>
    </row>
    <row r="872" spans="1:34"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c r="AH872" s="330"/>
    </row>
    <row r="873" spans="1:34"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c r="AH873" s="330"/>
    </row>
    <row r="874" spans="1:34"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c r="AH874" s="330"/>
    </row>
    <row r="875" spans="1:34"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c r="AH875" s="330"/>
    </row>
    <row r="876" spans="1:34"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c r="AH876" s="330"/>
    </row>
    <row r="877" spans="1:34"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row>
    <row r="878" spans="1:34"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c r="AH878" s="330"/>
    </row>
    <row r="879" spans="1:34"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c r="AH879" s="330"/>
    </row>
    <row r="880" spans="1:34"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c r="AH880" s="330"/>
    </row>
    <row r="881" spans="1:34"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c r="AH881" s="330"/>
    </row>
    <row r="882" spans="1:34"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c r="AH882" s="330"/>
    </row>
    <row r="883" spans="1:34"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c r="AH883" s="330"/>
    </row>
    <row r="884" spans="1:34"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c r="AH884" s="330"/>
    </row>
    <row r="885" spans="1:34"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row>
    <row r="886" spans="1:34"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c r="AH886" s="330"/>
    </row>
    <row r="887" spans="1:34"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row>
    <row r="888" spans="1:34"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c r="AH888" s="330"/>
    </row>
    <row r="889" spans="1:34"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c r="AH889" s="330"/>
    </row>
    <row r="890" spans="1:34"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c r="AH890" s="330"/>
    </row>
    <row r="891" spans="1:34"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c r="AH891" s="330"/>
    </row>
    <row r="892" spans="1:34"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c r="AH892" s="330"/>
    </row>
    <row r="893" spans="1:34"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row>
    <row r="894" spans="1:34"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c r="AH894" s="330"/>
    </row>
    <row r="895" spans="1:34"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c r="AH895" s="330"/>
    </row>
    <row r="896" spans="1:34"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c r="AH896" s="330"/>
    </row>
    <row r="897" spans="1:34"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c r="AH897" s="330"/>
    </row>
    <row r="898" spans="1:34"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c r="AH898" s="330"/>
    </row>
    <row r="899" spans="1:34"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c r="AH899" s="330"/>
    </row>
    <row r="900" spans="1:34"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c r="AH900" s="330"/>
    </row>
    <row r="901" spans="1:34"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c r="AH901" s="330"/>
    </row>
    <row r="902" spans="1:34"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c r="AH902" s="330"/>
    </row>
    <row r="903" spans="1:34"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c r="AH903" s="330"/>
    </row>
    <row r="904" spans="1:34"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c r="AH904" s="330"/>
    </row>
    <row r="905" spans="1:34"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c r="AH905" s="330"/>
    </row>
    <row r="906" spans="1:34"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c r="AH906" s="330"/>
    </row>
    <row r="907" spans="1:34"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row>
    <row r="908" spans="1:34"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c r="AH908" s="330"/>
    </row>
    <row r="909" spans="1:34"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c r="AH909" s="330"/>
    </row>
    <row r="910" spans="1:34"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c r="AH910" s="330"/>
    </row>
    <row r="911" spans="1:34"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c r="AH911" s="330"/>
    </row>
    <row r="912" spans="1:34"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c r="AH912" s="330"/>
    </row>
    <row r="913" spans="1:34"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c r="AH913" s="330"/>
    </row>
    <row r="914" spans="1:34"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c r="AH914" s="330"/>
    </row>
    <row r="915" spans="1:34"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c r="AH915" s="330"/>
    </row>
    <row r="916" spans="1:34"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c r="AH916" s="330"/>
    </row>
    <row r="917" spans="1:34"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c r="AH917" s="330"/>
    </row>
    <row r="918" spans="1:34"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c r="AH918" s="330"/>
    </row>
    <row r="919" spans="1:34"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c r="AH919" s="330"/>
    </row>
    <row r="920" spans="1:34"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c r="AH920" s="330"/>
    </row>
    <row r="921" spans="1:34"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c r="AH921" s="330"/>
    </row>
    <row r="922" spans="1:34"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c r="AH922" s="330"/>
    </row>
    <row r="923" spans="1:34"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c r="AH923" s="330"/>
    </row>
    <row r="924" spans="1:34"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c r="AH924" s="330"/>
    </row>
    <row r="925" spans="1:34"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c r="AH925" s="330"/>
    </row>
    <row r="926" spans="1:34"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c r="AH926" s="330"/>
    </row>
    <row r="927" spans="1:34"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c r="AH927" s="330"/>
    </row>
    <row r="928" spans="1:34"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c r="AH928" s="330"/>
    </row>
    <row r="929" spans="1:34"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row>
    <row r="930" spans="1:34"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c r="AH930" s="330"/>
    </row>
    <row r="931" spans="1:34"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c r="AH931" s="330"/>
    </row>
    <row r="932" spans="1:34"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c r="AH932" s="330"/>
    </row>
    <row r="933" spans="1:34"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c r="AH933" s="330"/>
    </row>
    <row r="934" spans="1:34"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c r="AH934" s="330"/>
    </row>
    <row r="935" spans="1:34"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c r="AH935" s="330"/>
    </row>
    <row r="936" spans="1:34"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c r="AH936" s="330"/>
    </row>
    <row r="937" spans="1:34"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c r="AH937" s="330"/>
    </row>
    <row r="938" spans="1:34"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c r="AH938" s="330"/>
    </row>
    <row r="939" spans="1:34"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c r="AH939" s="330"/>
    </row>
    <row r="940" spans="1:34"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c r="AH940" s="330"/>
    </row>
    <row r="941" spans="1:34"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c r="AH941" s="330"/>
    </row>
    <row r="942" spans="1:34"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c r="AH942" s="330"/>
    </row>
    <row r="943" spans="1:34"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c r="AH943" s="330"/>
    </row>
    <row r="944" spans="1:34"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c r="AH944" s="330"/>
    </row>
    <row r="945" spans="1:34"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c r="AH945" s="330"/>
    </row>
    <row r="946" spans="1:34"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c r="AH946" s="330"/>
    </row>
    <row r="947" spans="1:34"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c r="AH947" s="330"/>
    </row>
    <row r="948" spans="1:34"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c r="AH948" s="330"/>
    </row>
    <row r="949" spans="1:34"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c r="AH949" s="330"/>
    </row>
    <row r="950" spans="1:34"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c r="AH950" s="330"/>
    </row>
    <row r="951" spans="1:34"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c r="AH951" s="330"/>
    </row>
    <row r="952" spans="1:34"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c r="AH952" s="330"/>
    </row>
    <row r="953" spans="1:34"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c r="AH953" s="330"/>
    </row>
    <row r="954" spans="1:34"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c r="AH954" s="330"/>
    </row>
    <row r="955" spans="1:34"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c r="AH955" s="330"/>
    </row>
    <row r="956" spans="1:34"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c r="AH956" s="330"/>
    </row>
    <row r="957" spans="1:34"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row>
    <row r="958" spans="1:34"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c r="AH958" s="330"/>
    </row>
    <row r="959" spans="1:34"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c r="AH959" s="330"/>
    </row>
    <row r="960" spans="1:34"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c r="AH960" s="330"/>
    </row>
    <row r="961" spans="1:34"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row>
    <row r="962" spans="1:34"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c r="AH962" s="330"/>
    </row>
    <row r="963" spans="1:34"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c r="AH963" s="330"/>
    </row>
    <row r="964" spans="1:34"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c r="AH964" s="330"/>
    </row>
    <row r="965" spans="1:34"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c r="AH965" s="330"/>
    </row>
    <row r="966" spans="1:34"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c r="AH966" s="330"/>
    </row>
    <row r="967" spans="1:34"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c r="AH967" s="330"/>
    </row>
    <row r="968" spans="1:34"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c r="AH968" s="330"/>
    </row>
    <row r="969" spans="1:34"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c r="AH969" s="330"/>
    </row>
    <row r="970" spans="1:34"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c r="AH970" s="330"/>
    </row>
    <row r="971" spans="1:34"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c r="AH971" s="330"/>
    </row>
    <row r="972" spans="1:34"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c r="AH972" s="330"/>
    </row>
    <row r="973" spans="1:34"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c r="AH973" s="330"/>
    </row>
    <row r="974" spans="1:34"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c r="AH974" s="330"/>
    </row>
    <row r="975" spans="1:34"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c r="AH975" s="330"/>
    </row>
    <row r="976" spans="1:34"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c r="AH976" s="330"/>
    </row>
    <row r="977" spans="1:34"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c r="AH977" s="330"/>
    </row>
    <row r="978" spans="1:34"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c r="AH978" s="330"/>
    </row>
    <row r="979" spans="1:34"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c r="AH979" s="330"/>
    </row>
    <row r="980" spans="1:34"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c r="AH980" s="330"/>
    </row>
    <row r="981" spans="1:34"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c r="AH981" s="330"/>
    </row>
    <row r="982" spans="1:34"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c r="AH982" s="330"/>
    </row>
    <row r="983" spans="1:34"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c r="AH983" s="330"/>
    </row>
    <row r="984" spans="1:34"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c r="AH984" s="330"/>
    </row>
    <row r="985" spans="1:34"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c r="AH985" s="330"/>
    </row>
    <row r="986" spans="1:34"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c r="AH986" s="330"/>
    </row>
    <row r="987" spans="1:34"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c r="AH987" s="330"/>
    </row>
    <row r="988" spans="1:34"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c r="AH988" s="330"/>
    </row>
    <row r="989" spans="1:34"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row>
    <row r="990" spans="1:34"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row>
    <row r="991" spans="1:34"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row>
    <row r="992" spans="1:34"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row>
    <row r="993" spans="1:34"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row>
    <row r="994" spans="1:34"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row>
    <row r="995" spans="1:34"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row>
    <row r="996" spans="1:34"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row>
    <row r="997" spans="1:34"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row>
    <row r="998" spans="1:34"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row>
    <row r="999" spans="1:34"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row>
    <row r="1000" spans="1:34"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480</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69" t="s">
        <v>125</v>
      </c>
      <c r="D12" s="570"/>
      <c r="E12" s="567" t="s">
        <v>461</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481</v>
      </c>
      <c r="D14" s="554"/>
      <c r="E14" s="571" t="s">
        <v>482</v>
      </c>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row>
    <row r="15" spans="1:30"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555" t="s">
        <v>483</v>
      </c>
      <c r="D17" s="554"/>
      <c r="E17" s="571" t="s">
        <v>484</v>
      </c>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row>
    <row r="18" spans="1:30"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row>
    <row r="22" spans="1:30" ht="29.25" customHeight="1" x14ac:dyDescent="0.3">
      <c r="A22" s="330"/>
      <c r="B22" s="31"/>
      <c r="C22" s="556" t="s">
        <v>485</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571" t="s">
        <v>486</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row>
    <row r="26" spans="1:30"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row>
    <row r="27" spans="1:30"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row>
    <row r="28" spans="1:30"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row>
    <row r="30" spans="1:30"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33</v>
      </c>
      <c r="X30" s="558"/>
      <c r="Y30" s="558"/>
      <c r="Z30" s="558"/>
      <c r="AA30" s="546"/>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993" t="s">
        <v>453</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564" t="s">
        <v>454</v>
      </c>
      <c r="D36" s="558"/>
      <c r="E36" s="558"/>
      <c r="F36" s="558"/>
      <c r="G36" s="558"/>
      <c r="H36" s="558"/>
      <c r="I36" s="558"/>
      <c r="J36" s="558"/>
      <c r="K36" s="546"/>
      <c r="L36" s="340"/>
      <c r="M36" s="564"/>
      <c r="N36" s="558"/>
      <c r="O36" s="558"/>
      <c r="P36" s="558"/>
      <c r="Q36" s="558"/>
      <c r="R36" s="558"/>
      <c r="S36" s="558"/>
      <c r="T36" s="558"/>
      <c r="U36" s="558"/>
      <c r="V36" s="558"/>
      <c r="W36" s="558"/>
      <c r="X36" s="558"/>
      <c r="Y36" s="558"/>
      <c r="Z36" s="558"/>
      <c r="AA36" s="546"/>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563" t="s">
        <v>455</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562" t="s">
        <v>139</v>
      </c>
      <c r="D41" s="554"/>
      <c r="E41" s="343"/>
      <c r="F41" s="556" t="s">
        <v>34</v>
      </c>
      <c r="G41" s="546"/>
      <c r="H41" s="343"/>
      <c r="I41" s="330"/>
      <c r="J41" s="350" t="s">
        <v>140</v>
      </c>
      <c r="K41" s="556">
        <v>2</v>
      </c>
      <c r="L41" s="558"/>
      <c r="M41" s="558"/>
      <c r="N41" s="546"/>
      <c r="O41" s="343"/>
      <c r="P41" s="343"/>
      <c r="Q41" s="334" t="s">
        <v>141</v>
      </c>
      <c r="R41" s="330"/>
      <c r="S41" s="343"/>
      <c r="T41" s="343"/>
      <c r="U41" s="343"/>
      <c r="V41" s="343"/>
      <c r="W41" s="556" t="s">
        <v>20</v>
      </c>
      <c r="X41" s="558"/>
      <c r="Y41" s="558"/>
      <c r="Z41" s="558"/>
      <c r="AA41" s="546"/>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563" t="s">
        <v>487</v>
      </c>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564">
        <v>1.2</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row>
    <row r="52" spans="1:30"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row>
    <row r="53" spans="1:30"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row>
    <row r="56" spans="1:30"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row>
    <row r="57" spans="1:30" ht="15.75" customHeight="1" x14ac:dyDescent="0.3">
      <c r="A57" s="357"/>
      <c r="B57" s="41"/>
      <c r="C57" s="44">
        <v>2024</v>
      </c>
      <c r="D57" s="45">
        <v>45474</v>
      </c>
      <c r="E57" s="583">
        <v>45656</v>
      </c>
      <c r="F57" s="546"/>
      <c r="G57" s="46">
        <v>0.5</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row>
    <row r="58" spans="1:30" ht="15.75" customHeight="1" x14ac:dyDescent="0.3">
      <c r="A58" s="357"/>
      <c r="B58" s="41"/>
      <c r="C58" s="44">
        <v>2025</v>
      </c>
      <c r="D58" s="45">
        <v>45658</v>
      </c>
      <c r="E58" s="583">
        <v>46021</v>
      </c>
      <c r="F58" s="546"/>
      <c r="G58" s="46">
        <v>0.8</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row>
    <row r="59" spans="1:30" ht="15.75" customHeight="1" x14ac:dyDescent="0.3">
      <c r="A59" s="357"/>
      <c r="B59" s="41"/>
      <c r="C59" s="44">
        <v>2026</v>
      </c>
      <c r="D59" s="45">
        <v>46023</v>
      </c>
      <c r="E59" s="583">
        <v>46386</v>
      </c>
      <c r="F59" s="546"/>
      <c r="G59" s="46">
        <v>0.4</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row>
    <row r="60" spans="1:30" ht="15.75" customHeight="1" x14ac:dyDescent="0.3">
      <c r="A60" s="357"/>
      <c r="B60" s="41"/>
      <c r="C60" s="44">
        <v>2027</v>
      </c>
      <c r="D60" s="45">
        <v>46388</v>
      </c>
      <c r="E60" s="583">
        <v>46751</v>
      </c>
      <c r="F60" s="546"/>
      <c r="G60" s="46">
        <v>0.3</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row>
    <row r="61" spans="1:30"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row>
    <row r="80" spans="1:30"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row>
    <row r="81" spans="1:30"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row>
    <row r="82" spans="1:30"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row>
    <row r="83" spans="1:30"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A1:AG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1" width="11.44140625" customWidth="1"/>
    <col min="32" max="32" width="41.6640625" customWidth="1"/>
    <col min="33" max="33" width="14.33203125" customWidth="1"/>
  </cols>
  <sheetData>
    <row r="1" spans="1:33"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3"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c r="AE2" s="330"/>
      <c r="AF2" s="330"/>
      <c r="AG2" s="330"/>
    </row>
    <row r="3" spans="1:33"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c r="AE3" s="330"/>
      <c r="AF3" s="330"/>
      <c r="AG3" s="330"/>
    </row>
    <row r="4" spans="1:33"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c r="AE4" s="330"/>
      <c r="AF4" s="330"/>
      <c r="AG4" s="330"/>
    </row>
    <row r="5" spans="1:33"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c r="AE5" s="330"/>
      <c r="AF5" s="330"/>
      <c r="AG5" s="330"/>
    </row>
    <row r="6" spans="1:33"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c r="AE6" s="330"/>
      <c r="AF6" s="330"/>
      <c r="AG6" s="330"/>
    </row>
    <row r="7" spans="1:33"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994" t="s">
        <v>458</v>
      </c>
      <c r="AG7" s="554"/>
    </row>
    <row r="8" spans="1:33"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row>
    <row r="9" spans="1:33"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330"/>
    </row>
    <row r="10" spans="1:33" ht="30" customHeight="1" x14ac:dyDescent="0.3">
      <c r="A10" s="330"/>
      <c r="B10" s="31"/>
      <c r="C10" s="555" t="s">
        <v>123</v>
      </c>
      <c r="D10" s="554"/>
      <c r="E10" s="556" t="s">
        <v>489</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c r="AE10" s="330"/>
      <c r="AF10" s="52" t="s">
        <v>459</v>
      </c>
      <c r="AG10" s="52" t="s">
        <v>460</v>
      </c>
    </row>
    <row r="11" spans="1:33"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c r="AE11" s="330"/>
      <c r="AF11" s="37" t="s">
        <v>490</v>
      </c>
      <c r="AG11" s="37">
        <v>25</v>
      </c>
    </row>
    <row r="12" spans="1:33" ht="29.25" customHeight="1" x14ac:dyDescent="0.3">
      <c r="A12" s="330"/>
      <c r="B12" s="31"/>
      <c r="C12" s="569" t="s">
        <v>125</v>
      </c>
      <c r="D12" s="570"/>
      <c r="E12" s="567" t="s">
        <v>491</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c r="AE12" s="330"/>
      <c r="AF12" s="37" t="s">
        <v>492</v>
      </c>
      <c r="AG12" s="37">
        <v>12</v>
      </c>
    </row>
    <row r="13" spans="1:33"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7" t="s">
        <v>493</v>
      </c>
      <c r="AG13" s="37">
        <v>12</v>
      </c>
    </row>
    <row r="14" spans="1:33" ht="15" customHeight="1" x14ac:dyDescent="0.3">
      <c r="A14" s="330"/>
      <c r="B14" s="31"/>
      <c r="C14" s="555" t="s">
        <v>481</v>
      </c>
      <c r="D14" s="554"/>
      <c r="E14" s="571" t="s">
        <v>494</v>
      </c>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c r="AE14" s="330"/>
      <c r="AF14" s="37" t="s">
        <v>495</v>
      </c>
      <c r="AG14" s="37">
        <v>25</v>
      </c>
    </row>
    <row r="15" spans="1:33"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c r="AE15" s="330"/>
      <c r="AF15" s="37" t="s">
        <v>496</v>
      </c>
      <c r="AG15" s="37">
        <v>12</v>
      </c>
    </row>
    <row r="16" spans="1:33"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c r="AE16" s="330"/>
      <c r="AF16" s="37" t="s">
        <v>497</v>
      </c>
      <c r="AG16" s="37">
        <v>28</v>
      </c>
    </row>
    <row r="17" spans="1:33" ht="15" customHeight="1" x14ac:dyDescent="0.3">
      <c r="A17" s="330"/>
      <c r="B17" s="31"/>
      <c r="C17" s="555" t="s">
        <v>483</v>
      </c>
      <c r="D17" s="554"/>
      <c r="E17" s="996" t="s">
        <v>498</v>
      </c>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c r="AE17" s="330"/>
      <c r="AF17" s="37" t="s">
        <v>499</v>
      </c>
      <c r="AG17" s="37">
        <v>100</v>
      </c>
    </row>
    <row r="18" spans="1:33"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c r="AE18" s="330"/>
      <c r="AF18" s="37" t="s">
        <v>500</v>
      </c>
      <c r="AG18" s="37">
        <v>34</v>
      </c>
    </row>
    <row r="19" spans="1:33"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c r="AE19" s="330"/>
      <c r="AF19" s="37" t="s">
        <v>501</v>
      </c>
      <c r="AG19" s="37">
        <v>100</v>
      </c>
    </row>
    <row r="20" spans="1:33"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c r="AE20" s="330"/>
      <c r="AF20" s="37" t="s">
        <v>502</v>
      </c>
      <c r="AG20" s="37">
        <v>38</v>
      </c>
    </row>
    <row r="21" spans="1:33"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c r="AE21" s="330"/>
      <c r="AF21" s="37" t="s">
        <v>503</v>
      </c>
      <c r="AG21" s="37">
        <v>100</v>
      </c>
    </row>
    <row r="22" spans="1:33" ht="29.25" customHeight="1" x14ac:dyDescent="0.3">
      <c r="A22" s="330"/>
      <c r="B22" s="31"/>
      <c r="C22" s="556" t="s">
        <v>504</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c r="AE22" s="330"/>
      <c r="AF22" s="37" t="s">
        <v>505</v>
      </c>
      <c r="AG22" s="37">
        <v>15</v>
      </c>
    </row>
    <row r="23" spans="1:33"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c r="AE23" s="330"/>
      <c r="AF23" s="330"/>
      <c r="AG23" s="330"/>
    </row>
    <row r="24" spans="1:33"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c r="AE24" s="330"/>
      <c r="AF24" s="330"/>
      <c r="AG24" s="330"/>
    </row>
    <row r="25" spans="1:33" ht="15" customHeight="1" x14ac:dyDescent="0.3">
      <c r="A25" s="330"/>
      <c r="B25" s="31"/>
      <c r="C25" s="995" t="s">
        <v>506</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c r="AE25" s="330"/>
      <c r="AF25" s="365">
        <f>+((AG11/AG12)*AG13)+((AG14/AG15)*AG13)+(((((AG16/100)*AG17)+((AG18/100)*AG19)+((AG20/100)*AG21))*AG22)/100)</f>
        <v>65</v>
      </c>
      <c r="AG25" s="330"/>
    </row>
    <row r="26" spans="1:33"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c r="AE26" s="330"/>
      <c r="AF26" s="366"/>
      <c r="AG26" s="330"/>
    </row>
    <row r="27" spans="1:33"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c r="AE27" s="330"/>
      <c r="AF27" s="330"/>
      <c r="AG27" s="330"/>
    </row>
    <row r="28" spans="1:33"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c r="AE28" s="330"/>
      <c r="AF28" s="330"/>
      <c r="AG28" s="330"/>
    </row>
    <row r="29" spans="1:33"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c r="AE29" s="330"/>
      <c r="AF29" s="330"/>
      <c r="AG29" s="330"/>
    </row>
    <row r="30" spans="1:33"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21</v>
      </c>
      <c r="X30" s="558"/>
      <c r="Y30" s="558"/>
      <c r="Z30" s="558"/>
      <c r="AA30" s="546"/>
      <c r="AB30" s="338"/>
      <c r="AC30" s="330"/>
      <c r="AD30" s="330"/>
      <c r="AE30" s="330"/>
      <c r="AF30" s="330"/>
      <c r="AG30" s="330"/>
    </row>
    <row r="31" spans="1:33"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c r="AE31" s="330"/>
      <c r="AF31" s="330"/>
      <c r="AG31" s="330"/>
    </row>
    <row r="32" spans="1:33"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c r="AE32" s="330"/>
      <c r="AF32" s="330"/>
      <c r="AG32" s="330"/>
    </row>
    <row r="33" spans="1:33" ht="39.75" customHeight="1" x14ac:dyDescent="0.3">
      <c r="A33" s="330"/>
      <c r="B33" s="31"/>
      <c r="C33" s="993" t="s">
        <v>507</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c r="AE33" s="330"/>
      <c r="AF33" s="330"/>
      <c r="AG33" s="330"/>
    </row>
    <row r="34" spans="1:33"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c r="AE34" s="330"/>
      <c r="AF34" s="330"/>
      <c r="AG34" s="330"/>
    </row>
    <row r="35" spans="1:33"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c r="AE35" s="330"/>
      <c r="AF35" s="330"/>
      <c r="AG35" s="330"/>
    </row>
    <row r="36" spans="1:33" ht="29.25" customHeight="1" x14ac:dyDescent="0.3">
      <c r="A36" s="330"/>
      <c r="B36" s="31"/>
      <c r="C36" s="564" t="s">
        <v>454</v>
      </c>
      <c r="D36" s="558"/>
      <c r="E36" s="558"/>
      <c r="F36" s="558"/>
      <c r="G36" s="558"/>
      <c r="H36" s="558"/>
      <c r="I36" s="558"/>
      <c r="J36" s="558"/>
      <c r="K36" s="546"/>
      <c r="L36" s="340"/>
      <c r="M36" s="564"/>
      <c r="N36" s="558"/>
      <c r="O36" s="558"/>
      <c r="P36" s="558"/>
      <c r="Q36" s="558"/>
      <c r="R36" s="558"/>
      <c r="S36" s="558"/>
      <c r="T36" s="558"/>
      <c r="U36" s="558"/>
      <c r="V36" s="558"/>
      <c r="W36" s="558"/>
      <c r="X36" s="558"/>
      <c r="Y36" s="558"/>
      <c r="Z36" s="558"/>
      <c r="AA36" s="546"/>
      <c r="AB36" s="346"/>
      <c r="AC36" s="330"/>
      <c r="AD36" s="330"/>
      <c r="AE36" s="330"/>
      <c r="AF36" s="330"/>
      <c r="AG36" s="330"/>
    </row>
    <row r="37" spans="1:33"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c r="AE37" s="330"/>
      <c r="AF37" s="330"/>
      <c r="AG37" s="330"/>
    </row>
    <row r="38" spans="1:33"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c r="AE38" s="330"/>
      <c r="AF38" s="330"/>
      <c r="AG38" s="330"/>
    </row>
    <row r="39" spans="1:33" ht="90" customHeight="1" x14ac:dyDescent="0.3">
      <c r="A39" s="330"/>
      <c r="B39" s="31"/>
      <c r="C39" s="563" t="s">
        <v>455</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c r="AE39" s="330"/>
      <c r="AF39" s="330"/>
      <c r="AG39" s="330"/>
    </row>
    <row r="40" spans="1:33"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c r="AE40" s="330"/>
      <c r="AF40" s="330"/>
      <c r="AG40" s="330"/>
    </row>
    <row r="41" spans="1:33" ht="15.75" customHeight="1" x14ac:dyDescent="0.3">
      <c r="A41" s="330"/>
      <c r="B41" s="31"/>
      <c r="C41" s="562" t="s">
        <v>139</v>
      </c>
      <c r="D41" s="554"/>
      <c r="E41" s="343"/>
      <c r="F41" s="556" t="s">
        <v>34</v>
      </c>
      <c r="G41" s="546"/>
      <c r="H41" s="343"/>
      <c r="I41" s="330"/>
      <c r="J41" s="350" t="s">
        <v>140</v>
      </c>
      <c r="K41" s="556">
        <v>2</v>
      </c>
      <c r="L41" s="558"/>
      <c r="M41" s="558"/>
      <c r="N41" s="546"/>
      <c r="O41" s="343"/>
      <c r="P41" s="343"/>
      <c r="Q41" s="334" t="s">
        <v>141</v>
      </c>
      <c r="R41" s="330"/>
      <c r="S41" s="343"/>
      <c r="T41" s="343"/>
      <c r="U41" s="343"/>
      <c r="V41" s="343"/>
      <c r="W41" s="556" t="s">
        <v>20</v>
      </c>
      <c r="X41" s="558"/>
      <c r="Y41" s="558"/>
      <c r="Z41" s="558"/>
      <c r="AA41" s="546"/>
      <c r="AB41" s="342"/>
      <c r="AC41" s="330"/>
      <c r="AD41" s="330"/>
      <c r="AE41" s="330"/>
      <c r="AF41" s="330"/>
      <c r="AG41" s="330"/>
    </row>
    <row r="42" spans="1:33"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c r="AE42" s="330"/>
      <c r="AF42" s="330"/>
      <c r="AG42" s="330"/>
    </row>
    <row r="43" spans="1:33" ht="32.25" customHeight="1" x14ac:dyDescent="0.3">
      <c r="A43" s="330"/>
      <c r="B43" s="31"/>
      <c r="C43" s="330"/>
      <c r="D43" s="350" t="s">
        <v>142</v>
      </c>
      <c r="E43" s="343"/>
      <c r="F43" s="563"/>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c r="AE43" s="330"/>
      <c r="AF43" s="330"/>
      <c r="AG43" s="330"/>
    </row>
    <row r="44" spans="1:33"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c r="AE44" s="330"/>
      <c r="AF44" s="330"/>
      <c r="AG44" s="330"/>
    </row>
    <row r="45" spans="1:33"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c r="AE45" s="330"/>
      <c r="AF45" s="330"/>
      <c r="AG45" s="330"/>
    </row>
    <row r="46" spans="1:33"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c r="AE46" s="330"/>
      <c r="AF46" s="330"/>
      <c r="AG46" s="330"/>
    </row>
    <row r="47" spans="1:33"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c r="AE47" s="330"/>
      <c r="AF47" s="330"/>
      <c r="AG47" s="330"/>
    </row>
    <row r="48" spans="1:33"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c r="AE48" s="330"/>
      <c r="AF48" s="330"/>
      <c r="AG48" s="330"/>
    </row>
    <row r="49" spans="1:33" ht="15.75" customHeight="1" x14ac:dyDescent="0.3">
      <c r="A49" s="330"/>
      <c r="B49" s="31"/>
      <c r="C49" s="343" t="s">
        <v>140</v>
      </c>
      <c r="D49" s="564">
        <v>1.2</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c r="AE49" s="330"/>
      <c r="AF49" s="330"/>
      <c r="AG49" s="330"/>
    </row>
    <row r="50" spans="1:33"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c r="AE50" s="330"/>
      <c r="AF50" s="330"/>
      <c r="AG50" s="330"/>
    </row>
    <row r="51" spans="1:33"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c r="AE51" s="330"/>
      <c r="AF51" s="330"/>
      <c r="AG51" s="330"/>
    </row>
    <row r="52" spans="1:33"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c r="AE52" s="330"/>
      <c r="AF52" s="330"/>
      <c r="AG52" s="330"/>
    </row>
    <row r="53" spans="1:33"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c r="AE53" s="353"/>
      <c r="AF53" s="353"/>
      <c r="AG53" s="353"/>
    </row>
    <row r="54" spans="1:33"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c r="AE54" s="330"/>
      <c r="AF54" s="330"/>
      <c r="AG54" s="330"/>
    </row>
    <row r="55" spans="1:33"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c r="AE55" s="357"/>
      <c r="AF55" s="357"/>
      <c r="AG55" s="357"/>
    </row>
    <row r="56" spans="1:33"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c r="AE56" s="357"/>
      <c r="AF56" s="357"/>
      <c r="AG56" s="357"/>
    </row>
    <row r="57" spans="1:33" ht="15.75" customHeight="1" x14ac:dyDescent="0.3">
      <c r="A57" s="357"/>
      <c r="B57" s="41"/>
      <c r="C57" s="44">
        <v>2024</v>
      </c>
      <c r="D57" s="45">
        <v>45474</v>
      </c>
      <c r="E57" s="583">
        <v>45656</v>
      </c>
      <c r="F57" s="546"/>
      <c r="G57" s="46">
        <v>0.65</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c r="AE57" s="357"/>
      <c r="AF57" s="357"/>
      <c r="AG57" s="357"/>
    </row>
    <row r="58" spans="1:33" ht="15.75" customHeight="1" x14ac:dyDescent="0.3">
      <c r="A58" s="357"/>
      <c r="B58" s="41"/>
      <c r="C58" s="44">
        <v>2025</v>
      </c>
      <c r="D58" s="45">
        <v>45658</v>
      </c>
      <c r="E58" s="583">
        <v>46021</v>
      </c>
      <c r="F58" s="546"/>
      <c r="G58" s="46">
        <v>0.85</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c r="AE58" s="357"/>
      <c r="AF58" s="357"/>
      <c r="AG58" s="357"/>
    </row>
    <row r="59" spans="1:33" ht="15.75" customHeight="1" x14ac:dyDescent="0.3">
      <c r="A59" s="357"/>
      <c r="B59" s="41"/>
      <c r="C59" s="44">
        <v>2026</v>
      </c>
      <c r="D59" s="45">
        <v>46023</v>
      </c>
      <c r="E59" s="583">
        <v>46386</v>
      </c>
      <c r="F59" s="546"/>
      <c r="G59" s="46">
        <v>0.85</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c r="AE59" s="357"/>
      <c r="AF59" s="357"/>
      <c r="AG59" s="357"/>
    </row>
    <row r="60" spans="1:33" ht="15.75" customHeight="1" x14ac:dyDescent="0.3">
      <c r="A60" s="357"/>
      <c r="B60" s="41"/>
      <c r="C60" s="44">
        <v>2027</v>
      </c>
      <c r="D60" s="45">
        <v>46388</v>
      </c>
      <c r="E60" s="583">
        <v>46751</v>
      </c>
      <c r="F60" s="546"/>
      <c r="G60" s="46">
        <v>0.65</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c r="AE60" s="357"/>
      <c r="AF60" s="357"/>
      <c r="AG60" s="357"/>
    </row>
    <row r="61" spans="1:33"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c r="AE61" s="357"/>
      <c r="AF61" s="357"/>
      <c r="AG61" s="357"/>
    </row>
    <row r="62" spans="1:33"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c r="AE62" s="330"/>
      <c r="AF62" s="330"/>
      <c r="AG62" s="330"/>
    </row>
    <row r="63" spans="1:33"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c r="AE63" s="330"/>
      <c r="AF63" s="330"/>
      <c r="AG63" s="330"/>
    </row>
    <row r="64" spans="1:33"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c r="AE64" s="330"/>
      <c r="AF64" s="330"/>
      <c r="AG64" s="330"/>
    </row>
    <row r="65" spans="1:33"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c r="AE65" s="330"/>
      <c r="AF65" s="330"/>
      <c r="AG65" s="330"/>
    </row>
    <row r="66" spans="1:33"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c r="AE66" s="330"/>
      <c r="AF66" s="330"/>
      <c r="AG66" s="330"/>
    </row>
    <row r="67" spans="1:33"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c r="AE67" s="330"/>
      <c r="AF67" s="330"/>
      <c r="AG67" s="330"/>
    </row>
    <row r="68" spans="1:33"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c r="AE68" s="330"/>
      <c r="AF68" s="330"/>
      <c r="AG68" s="330"/>
    </row>
    <row r="69" spans="1:33"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c r="AE69" s="330"/>
      <c r="AF69" s="330"/>
      <c r="AG69" s="330"/>
    </row>
    <row r="70" spans="1:33"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c r="AE70" s="330"/>
      <c r="AF70" s="330"/>
      <c r="AG70" s="330"/>
    </row>
    <row r="71" spans="1:33"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c r="AE71" s="330"/>
      <c r="AF71" s="330"/>
      <c r="AG71" s="330"/>
    </row>
    <row r="72" spans="1:33"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c r="AE72" s="330"/>
      <c r="AF72" s="330"/>
      <c r="AG72" s="330"/>
    </row>
    <row r="73" spans="1:33"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c r="AE73" s="330"/>
      <c r="AF73" s="330"/>
      <c r="AG73" s="330"/>
    </row>
    <row r="74" spans="1:33"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c r="AE74" s="330"/>
      <c r="AF74" s="330"/>
      <c r="AG74" s="330"/>
    </row>
    <row r="75" spans="1:33"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c r="AE75" s="330"/>
      <c r="AF75" s="330"/>
      <c r="AG75" s="330"/>
    </row>
    <row r="76" spans="1:33"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c r="AE76" s="330"/>
      <c r="AF76" s="330"/>
      <c r="AG76" s="330"/>
    </row>
    <row r="77" spans="1:33"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c r="AE77" s="330"/>
      <c r="AF77" s="330"/>
      <c r="AG77" s="330"/>
    </row>
    <row r="78" spans="1:33"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c r="AE78" s="330"/>
      <c r="AF78" s="330"/>
      <c r="AG78" s="330"/>
    </row>
    <row r="79" spans="1:33"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c r="AE79" s="330"/>
      <c r="AF79" s="330"/>
      <c r="AG79" s="330"/>
    </row>
    <row r="80" spans="1:33"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c r="AE80" s="330"/>
      <c r="AF80" s="330"/>
      <c r="AG80" s="330"/>
    </row>
    <row r="81" spans="1:33"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c r="AE81" s="330"/>
      <c r="AF81" s="330"/>
      <c r="AG81" s="330"/>
    </row>
    <row r="82" spans="1:33"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c r="AE82" s="330"/>
      <c r="AF82" s="330"/>
      <c r="AG82" s="330"/>
    </row>
    <row r="83" spans="1:33"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c r="AE83" s="330"/>
      <c r="AF83" s="330"/>
      <c r="AG83" s="330"/>
    </row>
    <row r="84" spans="1:33"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row>
    <row r="85" spans="1:33"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row>
    <row r="86" spans="1:33"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row>
    <row r="87" spans="1:33"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row>
    <row r="88" spans="1:33"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row>
    <row r="89" spans="1:33"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row>
    <row r="90" spans="1:33"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row>
    <row r="91" spans="1:33"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row>
    <row r="92" spans="1:33"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row>
    <row r="93" spans="1:33"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row>
    <row r="94" spans="1:33"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row>
    <row r="95" spans="1:33"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row>
    <row r="96" spans="1:33"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row>
    <row r="97" spans="1:33"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row>
    <row r="98" spans="1:33"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row>
    <row r="99" spans="1:33"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row>
    <row r="100" spans="1:33"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row>
    <row r="101" spans="1:33"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row>
    <row r="102" spans="1:33"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row>
    <row r="103" spans="1:33"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row>
    <row r="104" spans="1:33"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row>
    <row r="105" spans="1:33"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row>
    <row r="106" spans="1:33"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row>
    <row r="107" spans="1:33"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row>
    <row r="108" spans="1:33"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row>
    <row r="109" spans="1:33"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row>
    <row r="110" spans="1:33"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row>
    <row r="111" spans="1:33"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row>
    <row r="112" spans="1:33"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row>
    <row r="113" spans="1:33"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row>
    <row r="114" spans="1:33"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row>
    <row r="115" spans="1:33"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row>
    <row r="116" spans="1:33"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row>
    <row r="117" spans="1:33"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row>
    <row r="118" spans="1:33"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row>
    <row r="119" spans="1:33"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row>
    <row r="120" spans="1:33"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row>
    <row r="121" spans="1:33"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row>
    <row r="122" spans="1:33"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row>
    <row r="123" spans="1:33"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row>
    <row r="124" spans="1:33"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row>
    <row r="125" spans="1:33"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row>
    <row r="126" spans="1:33"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row>
    <row r="127" spans="1:33"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row>
    <row r="128" spans="1:33"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row>
    <row r="129" spans="1:33"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row>
    <row r="130" spans="1:33"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row>
    <row r="131" spans="1:33"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row>
    <row r="132" spans="1:33"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row>
    <row r="133" spans="1:33"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row>
    <row r="134" spans="1:33"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row>
    <row r="135" spans="1:33"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row>
    <row r="136" spans="1:33"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row>
    <row r="137" spans="1:33"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row>
    <row r="138" spans="1:33"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row>
    <row r="139" spans="1:33"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row>
    <row r="140" spans="1:33"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row>
    <row r="141" spans="1:33"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row>
    <row r="142" spans="1:33"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row>
    <row r="143" spans="1:33"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row>
    <row r="144" spans="1:33"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row>
    <row r="145" spans="1:33"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row>
    <row r="146" spans="1:33"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row>
    <row r="147" spans="1:33"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row>
    <row r="148" spans="1:33"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row>
    <row r="149" spans="1:33"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row>
    <row r="150" spans="1:33"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row>
    <row r="151" spans="1:33"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row>
    <row r="152" spans="1:33"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row>
    <row r="153" spans="1:33"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row>
    <row r="154" spans="1:33"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row>
    <row r="155" spans="1:33"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row>
    <row r="156" spans="1:33"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row>
    <row r="157" spans="1:33"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row>
    <row r="158" spans="1:33"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row>
    <row r="159" spans="1:33"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row>
    <row r="160" spans="1:33"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row>
    <row r="161" spans="1:33"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row>
    <row r="162" spans="1:33"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row>
    <row r="163" spans="1:33"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row>
    <row r="164" spans="1:33"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row>
    <row r="165" spans="1:33"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row>
    <row r="166" spans="1:33"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row>
    <row r="167" spans="1:33"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row>
    <row r="168" spans="1:33"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row>
    <row r="169" spans="1:33"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row>
    <row r="170" spans="1:33"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row>
    <row r="171" spans="1:33"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row>
    <row r="172" spans="1:33"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row>
    <row r="173" spans="1:33"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row>
    <row r="174" spans="1:33"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row>
    <row r="175" spans="1:33"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row>
    <row r="176" spans="1:33"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row>
    <row r="177" spans="1:33"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row>
    <row r="178" spans="1:33"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row>
    <row r="179" spans="1:33"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row>
    <row r="180" spans="1:33"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row>
    <row r="181" spans="1:33"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row>
    <row r="182" spans="1:33"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row>
    <row r="183" spans="1:33"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row>
    <row r="184" spans="1:33"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row>
    <row r="185" spans="1:33"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row>
    <row r="186" spans="1:33"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row>
    <row r="187" spans="1:33"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row>
    <row r="188" spans="1:33"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row>
    <row r="189" spans="1:33"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row>
    <row r="190" spans="1:33"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row>
    <row r="191" spans="1:33"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row>
    <row r="192" spans="1:33"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row>
    <row r="193" spans="1:33"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row>
    <row r="194" spans="1:33"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row>
    <row r="195" spans="1:33"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row>
    <row r="196" spans="1:33"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row>
    <row r="197" spans="1:33"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row>
    <row r="198" spans="1:33"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row>
    <row r="199" spans="1:33"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row>
    <row r="200" spans="1:33"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row>
    <row r="201" spans="1:33"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row>
    <row r="202" spans="1:33"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row>
    <row r="203" spans="1:33"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row>
    <row r="204" spans="1:33"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row>
    <row r="205" spans="1:33"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row>
    <row r="206" spans="1:33"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row>
    <row r="207" spans="1:33"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row>
    <row r="208" spans="1:33"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row>
    <row r="209" spans="1:33"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row>
    <row r="210" spans="1:33"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row>
    <row r="211" spans="1:33"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row>
    <row r="212" spans="1:33"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row>
    <row r="213" spans="1:33"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row>
    <row r="214" spans="1:33"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row>
    <row r="215" spans="1:33"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row>
    <row r="216" spans="1:33"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row>
    <row r="217" spans="1:33"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row>
    <row r="218" spans="1:33"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row>
    <row r="219" spans="1:33"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row>
    <row r="220" spans="1:33"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row>
    <row r="221" spans="1:33"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row>
    <row r="222" spans="1:33"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row>
    <row r="223" spans="1:33"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row>
    <row r="224" spans="1:33"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row>
    <row r="225" spans="1:33"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row>
    <row r="226" spans="1:33"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row>
    <row r="227" spans="1:33"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row>
    <row r="228" spans="1:33"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row>
    <row r="229" spans="1:33"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row>
    <row r="230" spans="1:33"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row>
    <row r="231" spans="1:33"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row>
    <row r="232" spans="1:33"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row>
    <row r="233" spans="1:33"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row>
    <row r="234" spans="1:33"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row>
    <row r="235" spans="1:33"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row>
    <row r="236" spans="1:33"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row>
    <row r="237" spans="1:33"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row>
    <row r="238" spans="1:33"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row>
    <row r="239" spans="1:33"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row>
    <row r="240" spans="1:33"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row>
    <row r="241" spans="1:33"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row>
    <row r="242" spans="1:33"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row>
    <row r="243" spans="1:33"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row>
    <row r="244" spans="1:33"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row>
    <row r="245" spans="1:33"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row>
    <row r="246" spans="1:33"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row>
    <row r="247" spans="1:33"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row>
    <row r="248" spans="1:33"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row>
    <row r="249" spans="1:33"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row>
    <row r="250" spans="1:33"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row>
    <row r="251" spans="1:33"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row>
    <row r="252" spans="1:33"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row>
    <row r="253" spans="1:33"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row>
    <row r="254" spans="1:33"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row>
    <row r="255" spans="1:33"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row>
    <row r="256" spans="1:33"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row>
    <row r="257" spans="1:33"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row>
    <row r="258" spans="1:33"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row>
    <row r="259" spans="1:33"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row>
    <row r="260" spans="1:33"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row>
    <row r="261" spans="1:33"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row>
    <row r="262" spans="1:33"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row>
    <row r="263" spans="1:33"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row>
    <row r="264" spans="1:33"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row>
    <row r="265" spans="1:33"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row>
    <row r="266" spans="1:33"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row>
    <row r="267" spans="1:33"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row>
    <row r="268" spans="1:33"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row>
    <row r="269" spans="1:33"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row>
    <row r="270" spans="1:33"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row>
    <row r="271" spans="1:33"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row>
    <row r="272" spans="1:33"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row>
    <row r="273" spans="1:33"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row>
    <row r="274" spans="1:33"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row>
    <row r="275" spans="1:33"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row>
    <row r="276" spans="1:33"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row>
    <row r="277" spans="1:33"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row>
    <row r="278" spans="1:33"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row>
    <row r="279" spans="1:33"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row>
    <row r="280" spans="1:33"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row>
    <row r="281" spans="1:33"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row>
    <row r="282" spans="1:33"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row>
    <row r="283" spans="1:33"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row>
    <row r="284" spans="1:33"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row>
    <row r="285" spans="1:33"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row>
    <row r="286" spans="1:33"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row>
    <row r="287" spans="1:33"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row>
    <row r="288" spans="1:33"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row>
    <row r="289" spans="1:33"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row>
    <row r="290" spans="1:33"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row>
    <row r="291" spans="1:33"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row>
    <row r="292" spans="1:33"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row>
    <row r="293" spans="1:33"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row>
    <row r="294" spans="1:33"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row>
    <row r="295" spans="1:33"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row>
    <row r="296" spans="1:33"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row>
    <row r="297" spans="1:33"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row>
    <row r="298" spans="1:33"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row>
    <row r="299" spans="1:33"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row>
    <row r="300" spans="1:33"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row>
    <row r="301" spans="1:33"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row>
    <row r="302" spans="1:33"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row>
    <row r="303" spans="1:33"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row>
    <row r="304" spans="1:33"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row>
    <row r="305" spans="1:33"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row>
    <row r="306" spans="1:33"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row>
    <row r="307" spans="1:33"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row>
    <row r="308" spans="1:33"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row>
    <row r="309" spans="1:33"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row>
    <row r="310" spans="1:33"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row>
    <row r="311" spans="1:33"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row>
    <row r="312" spans="1:33"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row>
    <row r="313" spans="1:33"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row>
    <row r="314" spans="1:33"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row>
    <row r="315" spans="1:33"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row>
    <row r="316" spans="1:33"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row>
    <row r="317" spans="1:33"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row>
    <row r="318" spans="1:33"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row>
    <row r="319" spans="1:33"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row>
    <row r="320" spans="1:33"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row>
    <row r="321" spans="1:33"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row>
    <row r="322" spans="1:33"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row>
    <row r="323" spans="1:33"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row>
    <row r="324" spans="1:33"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row>
    <row r="325" spans="1:33"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row>
    <row r="326" spans="1:33"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row>
    <row r="327" spans="1:33"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row>
    <row r="328" spans="1:33"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row>
    <row r="329" spans="1:33"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row>
    <row r="330" spans="1:33"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row>
    <row r="331" spans="1:33"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row>
    <row r="332" spans="1:33"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row>
    <row r="333" spans="1:33"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row>
    <row r="334" spans="1:33"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row>
    <row r="335" spans="1:33"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row>
    <row r="336" spans="1:33"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row>
    <row r="337" spans="1:33"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row>
    <row r="338" spans="1:33"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row>
    <row r="339" spans="1:33"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row>
    <row r="340" spans="1:33"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row>
    <row r="341" spans="1:33"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row>
    <row r="342" spans="1:33"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row>
    <row r="343" spans="1:33"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row>
    <row r="344" spans="1:33"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row>
    <row r="345" spans="1:33"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row>
    <row r="346" spans="1:33"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row>
    <row r="347" spans="1:33"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row>
    <row r="348" spans="1:33"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row>
    <row r="349" spans="1:33"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row>
    <row r="350" spans="1:33"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row>
    <row r="351" spans="1:33"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row>
    <row r="352" spans="1:33"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row>
    <row r="353" spans="1:33"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row>
    <row r="354" spans="1:33"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row>
    <row r="355" spans="1:33"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row>
    <row r="356" spans="1:33"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row>
    <row r="357" spans="1:33"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row>
    <row r="358" spans="1:33"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row>
    <row r="359" spans="1:33"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row>
    <row r="360" spans="1:33"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row>
    <row r="361" spans="1:33"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row>
    <row r="362" spans="1:33"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row>
    <row r="363" spans="1:33"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row>
    <row r="364" spans="1:33"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row>
    <row r="365" spans="1:33"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row>
    <row r="366" spans="1:33"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row>
    <row r="367" spans="1:33"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row>
    <row r="368" spans="1:33"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row>
    <row r="369" spans="1:33"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row>
    <row r="370" spans="1:33"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row>
    <row r="371" spans="1:33"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row>
    <row r="372" spans="1:33"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row>
    <row r="373" spans="1:33"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row>
    <row r="374" spans="1:33"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row>
    <row r="375" spans="1:33"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row>
    <row r="376" spans="1:33"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row>
    <row r="377" spans="1:33"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row>
    <row r="378" spans="1:33"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row>
    <row r="379" spans="1:33"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row>
    <row r="380" spans="1:33"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row>
    <row r="381" spans="1:33"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row>
    <row r="382" spans="1:33"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row>
    <row r="383" spans="1:33"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row>
    <row r="384" spans="1:33"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row>
    <row r="385" spans="1:33"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row>
    <row r="386" spans="1:33"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row>
    <row r="387" spans="1:33"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row>
    <row r="388" spans="1:33"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row>
    <row r="389" spans="1:33"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row>
    <row r="390" spans="1:33"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row>
    <row r="391" spans="1:33"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row>
    <row r="392" spans="1:33"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row>
    <row r="393" spans="1:33"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row>
    <row r="394" spans="1:33"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row>
    <row r="395" spans="1:33"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row>
    <row r="396" spans="1:33"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row>
    <row r="397" spans="1:33"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row>
    <row r="398" spans="1:33"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row>
    <row r="399" spans="1:33"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row>
    <row r="400" spans="1:33"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row>
    <row r="401" spans="1:33"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row>
    <row r="402" spans="1:33"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row>
    <row r="403" spans="1:33"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row>
    <row r="404" spans="1:33"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row>
    <row r="405" spans="1:33"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row>
    <row r="406" spans="1:33"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row>
    <row r="407" spans="1:33"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row>
    <row r="408" spans="1:33"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row>
    <row r="409" spans="1:33"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row>
    <row r="410" spans="1:33"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row>
    <row r="411" spans="1:33"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row>
    <row r="412" spans="1:33"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row>
    <row r="413" spans="1:33"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row>
    <row r="414" spans="1:33"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row>
    <row r="415" spans="1:33"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row>
    <row r="416" spans="1:33"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row>
    <row r="417" spans="1:33"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row>
    <row r="418" spans="1:33"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row>
    <row r="419" spans="1:33"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row>
    <row r="420" spans="1:33"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row>
    <row r="421" spans="1:33"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row>
    <row r="422" spans="1:33"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row>
    <row r="423" spans="1:33"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row>
    <row r="424" spans="1:33"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row>
    <row r="425" spans="1:33"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row>
    <row r="426" spans="1:33"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row>
    <row r="427" spans="1:33"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row>
    <row r="428" spans="1:33"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row>
    <row r="429" spans="1:33"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row>
    <row r="430" spans="1:33"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row>
    <row r="431" spans="1:33"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row>
    <row r="432" spans="1:33"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row>
    <row r="433" spans="1:33"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row>
    <row r="434" spans="1:33"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row>
    <row r="435" spans="1:33"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row>
    <row r="436" spans="1:33"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row>
    <row r="437" spans="1:33"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row>
    <row r="438" spans="1:33"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row>
    <row r="439" spans="1:33"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row>
    <row r="440" spans="1:33"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row>
    <row r="441" spans="1:33"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row>
    <row r="442" spans="1:33"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row>
    <row r="443" spans="1:33"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row>
    <row r="444" spans="1:33"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row>
    <row r="445" spans="1:33"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row>
    <row r="446" spans="1:33"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row>
    <row r="447" spans="1:33"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row>
    <row r="448" spans="1:33"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row>
    <row r="449" spans="1:33"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row>
    <row r="450" spans="1:33"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row>
    <row r="451" spans="1:33"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row>
    <row r="452" spans="1:33"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row>
    <row r="453" spans="1:33"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row>
    <row r="454" spans="1:33"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row>
    <row r="455" spans="1:33"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row>
    <row r="456" spans="1:33"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row>
    <row r="457" spans="1:33"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row>
    <row r="458" spans="1:33"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row>
    <row r="459" spans="1:33"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row>
    <row r="460" spans="1:33"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row>
    <row r="461" spans="1:33"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row>
    <row r="462" spans="1:33"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row>
    <row r="463" spans="1:33"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row>
    <row r="464" spans="1:33"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row>
    <row r="465" spans="1:33"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row>
    <row r="466" spans="1:33"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row>
    <row r="467" spans="1:33"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row>
    <row r="468" spans="1:33"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row>
    <row r="469" spans="1:33"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row>
    <row r="470" spans="1:33"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row>
    <row r="471" spans="1:33"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row>
    <row r="472" spans="1:33"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row>
    <row r="473" spans="1:33"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row>
    <row r="474" spans="1:33"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row>
    <row r="475" spans="1:33"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row>
    <row r="476" spans="1:33"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row>
    <row r="477" spans="1:33"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row>
    <row r="478" spans="1:33"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row>
    <row r="479" spans="1:33"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row>
    <row r="480" spans="1:33"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row>
    <row r="481" spans="1:33"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row>
    <row r="482" spans="1:33"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row>
    <row r="483" spans="1:33"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row>
    <row r="484" spans="1:33"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row>
    <row r="485" spans="1:33"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row>
    <row r="486" spans="1:33"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row>
    <row r="487" spans="1:33"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row>
    <row r="488" spans="1:33"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row>
    <row r="489" spans="1:33"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row>
    <row r="490" spans="1:33"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row>
    <row r="491" spans="1:33"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row>
    <row r="492" spans="1:33"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row>
    <row r="493" spans="1:33"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row>
    <row r="494" spans="1:33"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row>
    <row r="495" spans="1:33"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row>
    <row r="496" spans="1:33"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row>
    <row r="497" spans="1:33"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row>
    <row r="498" spans="1:33"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row>
    <row r="499" spans="1:33"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row>
    <row r="500" spans="1:33"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row>
    <row r="501" spans="1:33"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row>
    <row r="502" spans="1:33"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row>
    <row r="503" spans="1:33"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row>
    <row r="504" spans="1:33"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row>
    <row r="505" spans="1:33"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row>
    <row r="506" spans="1:33"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row>
    <row r="507" spans="1:33"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row>
    <row r="508" spans="1:33"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row>
    <row r="509" spans="1:33"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row>
    <row r="510" spans="1:33"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row>
    <row r="511" spans="1:33"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row>
    <row r="512" spans="1:33"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row>
    <row r="513" spans="1:33"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row>
    <row r="514" spans="1:33"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row>
    <row r="515" spans="1:33"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row>
    <row r="516" spans="1:33"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row>
    <row r="517" spans="1:33"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row>
    <row r="518" spans="1:33"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row>
    <row r="519" spans="1:33"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row>
    <row r="520" spans="1:33"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row>
    <row r="521" spans="1:33"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row>
    <row r="522" spans="1:33"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row>
    <row r="523" spans="1:33"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row>
    <row r="524" spans="1:33"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row>
    <row r="525" spans="1:33"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row>
    <row r="526" spans="1:33"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row>
    <row r="527" spans="1:33"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row>
    <row r="528" spans="1:33"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row>
    <row r="529" spans="1:33"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row>
    <row r="530" spans="1:33"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row>
    <row r="531" spans="1:33"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row>
    <row r="532" spans="1:33"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row>
    <row r="533" spans="1:33"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row>
    <row r="534" spans="1:33"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row>
    <row r="535" spans="1:33"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row>
    <row r="536" spans="1:33"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row>
    <row r="537" spans="1:33"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row>
    <row r="538" spans="1:33"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row>
    <row r="539" spans="1:33"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row>
    <row r="540" spans="1:33"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row>
    <row r="541" spans="1:33"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row>
    <row r="542" spans="1:33"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row>
    <row r="543" spans="1:33"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row>
    <row r="544" spans="1:33"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row>
    <row r="545" spans="1:33"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row>
    <row r="546" spans="1:33"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row>
    <row r="547" spans="1:33"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row>
    <row r="548" spans="1:33"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row>
    <row r="549" spans="1:33"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row>
    <row r="550" spans="1:33"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row>
    <row r="551" spans="1:33"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row>
    <row r="552" spans="1:33"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row>
    <row r="553" spans="1:33"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row>
    <row r="554" spans="1:33"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row>
    <row r="555" spans="1:33"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row>
    <row r="556" spans="1:33"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row>
    <row r="557" spans="1:33"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row>
    <row r="558" spans="1:33"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row>
    <row r="559" spans="1:33"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row>
    <row r="560" spans="1:33"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row>
    <row r="561" spans="1:33"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row>
    <row r="562" spans="1:33"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row>
    <row r="563" spans="1:33"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row>
    <row r="564" spans="1:33"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row>
    <row r="565" spans="1:33"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row>
    <row r="566" spans="1:33"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row>
    <row r="567" spans="1:33"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row>
    <row r="568" spans="1:33"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row>
    <row r="569" spans="1:33"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row>
    <row r="570" spans="1:33"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row>
    <row r="571" spans="1:33"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row>
    <row r="572" spans="1:33"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row>
    <row r="573" spans="1:33"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row>
    <row r="574" spans="1:33"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row>
    <row r="575" spans="1:33"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row>
    <row r="576" spans="1:33"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row>
    <row r="577" spans="1:33"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row>
    <row r="578" spans="1:33"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row>
    <row r="579" spans="1:33"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row>
    <row r="580" spans="1:33"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row>
    <row r="581" spans="1:33"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row>
    <row r="582" spans="1:33"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row>
    <row r="583" spans="1:33"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row>
    <row r="584" spans="1:33"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row>
    <row r="585" spans="1:33"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row>
    <row r="586" spans="1:33"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row>
    <row r="587" spans="1:33"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row>
    <row r="588" spans="1:33"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row>
    <row r="589" spans="1:33"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row>
    <row r="590" spans="1:33"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row>
    <row r="591" spans="1:33"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row>
    <row r="592" spans="1:33"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row>
    <row r="593" spans="1:33"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row>
    <row r="594" spans="1:33"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row>
    <row r="595" spans="1:33"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row>
    <row r="596" spans="1:33"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row>
    <row r="597" spans="1:33"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row>
    <row r="598" spans="1:33"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row>
    <row r="599" spans="1:33"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row>
    <row r="600" spans="1:33"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row>
    <row r="601" spans="1:33"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row>
    <row r="602" spans="1:33"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row>
    <row r="603" spans="1:33"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row>
    <row r="604" spans="1:33"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row>
    <row r="605" spans="1:33"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row>
    <row r="606" spans="1:33"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row>
    <row r="607" spans="1:33"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row>
    <row r="608" spans="1:33"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row>
    <row r="609" spans="1:33"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row>
    <row r="610" spans="1:33"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row>
    <row r="611" spans="1:33"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row>
    <row r="612" spans="1:33"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row>
    <row r="613" spans="1:33"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row>
    <row r="614" spans="1:33"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row>
    <row r="615" spans="1:33"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row>
    <row r="616" spans="1:33"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row>
    <row r="617" spans="1:33"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row>
    <row r="618" spans="1:33"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row>
    <row r="619" spans="1:33"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row>
    <row r="620" spans="1:33"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row>
    <row r="621" spans="1:33"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row>
    <row r="622" spans="1:33"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row>
    <row r="623" spans="1:33"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row>
    <row r="624" spans="1:33"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row>
    <row r="625" spans="1:33"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row>
    <row r="626" spans="1:33"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row>
    <row r="627" spans="1:33"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row>
    <row r="628" spans="1:33"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row>
    <row r="629" spans="1:33"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row>
    <row r="630" spans="1:33"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row>
    <row r="631" spans="1:33"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row>
    <row r="632" spans="1:33"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row>
    <row r="633" spans="1:33"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row>
    <row r="634" spans="1:33"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row>
    <row r="635" spans="1:33"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row>
    <row r="636" spans="1:33"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row>
    <row r="637" spans="1:33"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row>
    <row r="638" spans="1:33"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row>
    <row r="639" spans="1:33"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row>
    <row r="640" spans="1:33"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row>
    <row r="641" spans="1:33"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row>
    <row r="642" spans="1:33"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row>
    <row r="643" spans="1:33"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row>
    <row r="644" spans="1:33"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row>
    <row r="645" spans="1:33"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row>
    <row r="646" spans="1:33"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row>
    <row r="647" spans="1:33"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row>
    <row r="648" spans="1:33"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row>
    <row r="649" spans="1:33"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row>
    <row r="650" spans="1:33"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row>
    <row r="651" spans="1:33"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row>
    <row r="652" spans="1:33"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row>
    <row r="653" spans="1:33"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row>
    <row r="654" spans="1:33"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row>
    <row r="655" spans="1:33"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row>
    <row r="656" spans="1:33"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row>
    <row r="657" spans="1:33"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row>
    <row r="658" spans="1:33"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row>
    <row r="659" spans="1:33"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row>
    <row r="660" spans="1:33"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row>
    <row r="661" spans="1:33"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row>
    <row r="662" spans="1:33"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row>
    <row r="663" spans="1:33"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row>
    <row r="664" spans="1:33"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row>
    <row r="665" spans="1:33"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row>
    <row r="666" spans="1:33"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row>
    <row r="667" spans="1:33"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row>
    <row r="668" spans="1:33"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row>
    <row r="669" spans="1:33"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row>
    <row r="670" spans="1:33"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row>
    <row r="671" spans="1:33"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row>
    <row r="672" spans="1:33"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row>
    <row r="673" spans="1:33"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row>
    <row r="674" spans="1:33"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row>
    <row r="675" spans="1:33"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row>
    <row r="676" spans="1:33"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row>
    <row r="677" spans="1:33"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row>
    <row r="678" spans="1:33"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row>
    <row r="679" spans="1:33"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row>
    <row r="680" spans="1:33"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row>
    <row r="681" spans="1:33"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row>
    <row r="682" spans="1:33"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row>
    <row r="683" spans="1:33"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row>
    <row r="684" spans="1:33"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row>
    <row r="685" spans="1:33"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row>
    <row r="686" spans="1:33"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row>
    <row r="687" spans="1:33"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row>
    <row r="688" spans="1:33"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row>
    <row r="689" spans="1:33"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row>
    <row r="690" spans="1:33"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row>
    <row r="691" spans="1:33"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row>
    <row r="692" spans="1:33"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row>
    <row r="693" spans="1:33"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row>
    <row r="694" spans="1:33"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row>
    <row r="695" spans="1:33"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row>
    <row r="696" spans="1:33"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row>
    <row r="697" spans="1:33"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row>
    <row r="698" spans="1:33"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row>
    <row r="699" spans="1:33"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row>
    <row r="700" spans="1:33"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row>
    <row r="701" spans="1:33"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row>
    <row r="702" spans="1:33"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row>
    <row r="703" spans="1:33"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row>
    <row r="704" spans="1:33"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row>
    <row r="705" spans="1:33"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row>
    <row r="706" spans="1:33"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row>
    <row r="707" spans="1:33"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row>
    <row r="708" spans="1:33"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row>
    <row r="709" spans="1:33"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row>
    <row r="710" spans="1:33"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row>
    <row r="711" spans="1:33"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row>
    <row r="712" spans="1:33"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row>
    <row r="713" spans="1:33"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row>
    <row r="714" spans="1:33"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row>
    <row r="715" spans="1:33"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row>
    <row r="716" spans="1:33"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row>
    <row r="717" spans="1:33"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row>
    <row r="718" spans="1:33"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row>
    <row r="719" spans="1:33"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row>
    <row r="720" spans="1:33"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row>
    <row r="721" spans="1:33"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row>
    <row r="722" spans="1:33"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row>
    <row r="723" spans="1:33"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row>
    <row r="724" spans="1:33"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row>
    <row r="725" spans="1:33"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row>
    <row r="726" spans="1:33"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row>
    <row r="727" spans="1:33"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row>
    <row r="728" spans="1:33"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row>
    <row r="729" spans="1:33"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row>
    <row r="730" spans="1:33"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row>
    <row r="731" spans="1:33"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row>
    <row r="732" spans="1:33"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row>
    <row r="733" spans="1:33"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row>
    <row r="734" spans="1:33"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row>
    <row r="735" spans="1:33"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row>
    <row r="736" spans="1:33"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row>
    <row r="737" spans="1:33"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row>
    <row r="738" spans="1:33"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row>
    <row r="739" spans="1:33"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row>
    <row r="740" spans="1:33"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row>
    <row r="741" spans="1:33"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row>
    <row r="742" spans="1:33"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row>
    <row r="743" spans="1:33"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row>
    <row r="744" spans="1:33"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row>
    <row r="745" spans="1:33"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row>
    <row r="746" spans="1:33"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row>
    <row r="747" spans="1:33"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row>
    <row r="748" spans="1:33"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row>
    <row r="749" spans="1:33"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row>
    <row r="750" spans="1:33"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row>
    <row r="751" spans="1:33"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row>
    <row r="752" spans="1:33"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row>
    <row r="753" spans="1:33"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row>
    <row r="754" spans="1:33"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row>
    <row r="755" spans="1:33"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row>
    <row r="756" spans="1:33"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row>
    <row r="757" spans="1:33"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row>
    <row r="758" spans="1:33"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row>
    <row r="759" spans="1:33"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row>
    <row r="760" spans="1:33"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row>
    <row r="761" spans="1:33"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row>
    <row r="762" spans="1:33"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row>
    <row r="763" spans="1:33"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row>
    <row r="764" spans="1:33"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row>
    <row r="765" spans="1:33"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row>
    <row r="766" spans="1:33"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row>
    <row r="767" spans="1:33"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row>
    <row r="768" spans="1:33"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row>
    <row r="769" spans="1:33"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row>
    <row r="770" spans="1:33"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row>
    <row r="771" spans="1:33"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row>
    <row r="772" spans="1:33"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row>
    <row r="773" spans="1:33"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row>
    <row r="774" spans="1:33"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row>
    <row r="775" spans="1:33"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row>
    <row r="776" spans="1:33"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row>
    <row r="777" spans="1:33"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row>
    <row r="778" spans="1:33"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row>
    <row r="779" spans="1:33"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row>
    <row r="780" spans="1:33"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row>
    <row r="781" spans="1:33"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row>
    <row r="782" spans="1:33"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row>
    <row r="783" spans="1:33"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row>
    <row r="784" spans="1:33"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row>
    <row r="785" spans="1:33"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row>
    <row r="786" spans="1:33"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row>
    <row r="787" spans="1:33"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row>
    <row r="788" spans="1:33"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row>
    <row r="789" spans="1:33"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row>
    <row r="790" spans="1:33"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row>
    <row r="791" spans="1:33"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row>
    <row r="792" spans="1:33"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row>
    <row r="793" spans="1:33"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row>
    <row r="794" spans="1:33"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row>
    <row r="795" spans="1:33"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row>
    <row r="796" spans="1:33"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row>
    <row r="797" spans="1:33"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row>
    <row r="798" spans="1:33"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row>
    <row r="799" spans="1:33"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row>
    <row r="800" spans="1:33"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row>
    <row r="801" spans="1:33"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row>
    <row r="802" spans="1:33"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row>
    <row r="803" spans="1:33"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row>
    <row r="804" spans="1:33"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row>
    <row r="805" spans="1:33"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row>
    <row r="806" spans="1:33"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row>
    <row r="807" spans="1:33"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row>
    <row r="808" spans="1:33"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row>
    <row r="809" spans="1:33"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row>
    <row r="810" spans="1:33"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row>
    <row r="811" spans="1:33"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row>
    <row r="812" spans="1:33"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row>
    <row r="813" spans="1:33"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row>
    <row r="814" spans="1:33"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row>
    <row r="815" spans="1:33"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row>
    <row r="816" spans="1:33"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row>
    <row r="817" spans="1:33"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row>
    <row r="818" spans="1:33"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row>
    <row r="819" spans="1:33"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row>
    <row r="820" spans="1:33"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row>
    <row r="821" spans="1:33"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row>
    <row r="822" spans="1:33"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row>
    <row r="823" spans="1:33"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row>
    <row r="824" spans="1:33"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row>
    <row r="825" spans="1:33"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row>
    <row r="826" spans="1:33"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row>
    <row r="827" spans="1:33"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row>
    <row r="828" spans="1:33"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row>
    <row r="829" spans="1:33"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row>
    <row r="830" spans="1:33"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row>
    <row r="831" spans="1:33"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row>
    <row r="832" spans="1:33"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row>
    <row r="833" spans="1:33"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row>
    <row r="834" spans="1:33"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row>
    <row r="835" spans="1:33"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row>
    <row r="836" spans="1:33"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row>
    <row r="837" spans="1:33"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row>
    <row r="838" spans="1:33"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row>
    <row r="839" spans="1:33"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row>
    <row r="840" spans="1:33"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row>
    <row r="841" spans="1:33"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row>
    <row r="842" spans="1:33"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row>
    <row r="843" spans="1:33"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row>
    <row r="844" spans="1:33"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row>
    <row r="845" spans="1:33"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row>
    <row r="846" spans="1:33"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row>
    <row r="847" spans="1:33"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row>
    <row r="848" spans="1:33"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row>
    <row r="849" spans="1:33"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row>
    <row r="850" spans="1:33"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row>
    <row r="851" spans="1:33"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row>
    <row r="852" spans="1:33"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row>
    <row r="853" spans="1:33"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row>
    <row r="854" spans="1:33"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row>
    <row r="855" spans="1:33"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row>
    <row r="856" spans="1:33"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row>
    <row r="857" spans="1:33"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row>
    <row r="858" spans="1:33"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row>
    <row r="859" spans="1:33"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row>
    <row r="860" spans="1:33"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row>
    <row r="861" spans="1:33"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row>
    <row r="862" spans="1:33"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row>
    <row r="863" spans="1:33"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row>
    <row r="864" spans="1:33"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row>
    <row r="865" spans="1:33"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row>
    <row r="866" spans="1:33"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row>
    <row r="867" spans="1:33"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row>
    <row r="868" spans="1:33"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row>
    <row r="869" spans="1:33"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row>
    <row r="870" spans="1:33"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row>
    <row r="871" spans="1:33"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row>
    <row r="872" spans="1:33"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row>
    <row r="873" spans="1:33"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row>
    <row r="874" spans="1:33"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row>
    <row r="875" spans="1:33"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row>
    <row r="876" spans="1:33"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row>
    <row r="877" spans="1:33"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row>
    <row r="878" spans="1:33"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row>
    <row r="879" spans="1:33"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row>
    <row r="880" spans="1:33"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row>
    <row r="881" spans="1:33"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row>
    <row r="882" spans="1:33"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row>
    <row r="883" spans="1:33"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row>
    <row r="884" spans="1:33"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row>
    <row r="885" spans="1:33"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row>
    <row r="886" spans="1:33"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row>
    <row r="887" spans="1:33"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row>
    <row r="888" spans="1:33"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row>
    <row r="889" spans="1:33"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row>
    <row r="890" spans="1:33"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row>
    <row r="891" spans="1:33"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row>
    <row r="892" spans="1:33"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row>
    <row r="893" spans="1:33"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row>
    <row r="894" spans="1:33"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row>
    <row r="895" spans="1:33"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row>
    <row r="896" spans="1:33"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row>
    <row r="897" spans="1:33"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row>
    <row r="898" spans="1:33"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row>
    <row r="899" spans="1:33"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row>
    <row r="900" spans="1:33"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row>
    <row r="901" spans="1:33"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row>
    <row r="902" spans="1:33"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row>
    <row r="903" spans="1:33"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row>
    <row r="904" spans="1:33"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row>
    <row r="905" spans="1:33"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row>
    <row r="906" spans="1:33"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row>
    <row r="907" spans="1:33"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row>
    <row r="908" spans="1:33"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row>
    <row r="909" spans="1:33"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row>
    <row r="910" spans="1:33"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row>
    <row r="911" spans="1:33"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row>
    <row r="912" spans="1:33"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row>
    <row r="913" spans="1:33"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row>
    <row r="914" spans="1:33"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row>
    <row r="915" spans="1:33"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row>
    <row r="916" spans="1:33"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row>
    <row r="917" spans="1:33"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row>
    <row r="918" spans="1:33"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row>
    <row r="919" spans="1:33"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row>
    <row r="920" spans="1:33"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row>
    <row r="921" spans="1:33"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row>
    <row r="922" spans="1:33"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row>
    <row r="923" spans="1:33"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row>
    <row r="924" spans="1:33"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row>
    <row r="925" spans="1:33"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row>
    <row r="926" spans="1:33"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row>
    <row r="927" spans="1:33"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row>
    <row r="928" spans="1:33"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row>
    <row r="929" spans="1:33"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row>
    <row r="930" spans="1:33"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row>
    <row r="931" spans="1:33"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row>
    <row r="932" spans="1:33"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row>
    <row r="933" spans="1:33"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row>
    <row r="934" spans="1:33"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row>
    <row r="935" spans="1:33"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row>
    <row r="936" spans="1:33"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row>
    <row r="937" spans="1:33"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row>
    <row r="938" spans="1:33"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row>
    <row r="939" spans="1:33"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row>
    <row r="940" spans="1:33"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row>
    <row r="941" spans="1:33"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row>
    <row r="942" spans="1:33"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row>
    <row r="943" spans="1:33"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row>
    <row r="944" spans="1:33"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row>
    <row r="945" spans="1:33"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row>
    <row r="946" spans="1:33"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row>
    <row r="947" spans="1:33"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row>
    <row r="948" spans="1:33"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row>
    <row r="949" spans="1:33"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row>
    <row r="950" spans="1:33"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row>
    <row r="951" spans="1:33"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row>
    <row r="952" spans="1:33"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row>
    <row r="953" spans="1:33"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row>
    <row r="954" spans="1:33"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row>
    <row r="955" spans="1:33"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row>
    <row r="956" spans="1:33"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row>
    <row r="957" spans="1:33"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row>
    <row r="958" spans="1:33"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row>
    <row r="959" spans="1:33"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row>
    <row r="960" spans="1:33"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row>
    <row r="961" spans="1:33"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row>
    <row r="962" spans="1:33"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row>
    <row r="963" spans="1:33"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row>
    <row r="964" spans="1:33"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row>
    <row r="965" spans="1:33"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row>
    <row r="966" spans="1:33"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row>
    <row r="967" spans="1:33"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row>
    <row r="968" spans="1:33"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row>
    <row r="969" spans="1:33"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row>
    <row r="970" spans="1:33"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row>
    <row r="971" spans="1:33"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row>
    <row r="972" spans="1:33"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row>
    <row r="973" spans="1:33"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row>
    <row r="974" spans="1:33"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row>
    <row r="975" spans="1:33"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row>
    <row r="976" spans="1:33"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row>
    <row r="977" spans="1:33"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row>
    <row r="978" spans="1:33"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row>
    <row r="979" spans="1:33"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row>
    <row r="980" spans="1:33"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row>
    <row r="981" spans="1:33"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row>
    <row r="982" spans="1:33"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row>
    <row r="983" spans="1:33"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row>
    <row r="984" spans="1:33"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row>
    <row r="985" spans="1:33"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row>
    <row r="986" spans="1:33"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row>
    <row r="987" spans="1:33"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row>
    <row r="988" spans="1:33"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row>
    <row r="989" spans="1:33"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row>
    <row r="990" spans="1:33"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row>
    <row r="991" spans="1:33"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row>
    <row r="992" spans="1:33"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row>
    <row r="993" spans="1:33"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row>
    <row r="994" spans="1:33"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row>
    <row r="995" spans="1:33"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row>
    <row r="996" spans="1:33"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row>
    <row r="997" spans="1:33"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row>
    <row r="998" spans="1:33"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row>
    <row r="999" spans="1:33"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row>
    <row r="1000" spans="1:33"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124</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69" t="s">
        <v>125</v>
      </c>
      <c r="D12" s="570"/>
      <c r="E12" s="567" t="s">
        <v>126</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127</v>
      </c>
      <c r="D14" s="554"/>
      <c r="E14" s="341"/>
      <c r="F14" s="553"/>
      <c r="G14" s="554"/>
      <c r="H14" s="554"/>
      <c r="I14" s="554"/>
      <c r="J14" s="554"/>
      <c r="K14" s="554"/>
      <c r="L14" s="554"/>
      <c r="M14" s="554"/>
      <c r="N14" s="554"/>
      <c r="O14" s="554"/>
      <c r="P14" s="554"/>
      <c r="Q14" s="554"/>
      <c r="R14" s="554"/>
      <c r="S14" s="554"/>
      <c r="T14" s="554"/>
      <c r="U14" s="554"/>
      <c r="V14" s="554"/>
      <c r="W14" s="554"/>
      <c r="X14" s="554"/>
      <c r="Y14" s="554"/>
      <c r="Z14" s="554"/>
      <c r="AA14" s="554"/>
      <c r="AB14" s="566"/>
      <c r="AC14" s="330"/>
      <c r="AD14" s="330"/>
    </row>
    <row r="15" spans="1:30" ht="29.25" customHeight="1" x14ac:dyDescent="0.3">
      <c r="A15" s="330"/>
      <c r="B15" s="31"/>
      <c r="C15" s="556"/>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46"/>
      <c r="AB15" s="342"/>
      <c r="AC15" s="330"/>
      <c r="AD15" s="330"/>
    </row>
    <row r="16" spans="1:30" ht="15" customHeight="1" x14ac:dyDescent="0.3">
      <c r="A16" s="330"/>
      <c r="B16" s="31"/>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2"/>
      <c r="AC16" s="330"/>
      <c r="AD16" s="330"/>
    </row>
    <row r="17" spans="1:30" ht="15" customHeight="1" x14ac:dyDescent="0.3">
      <c r="A17" s="330"/>
      <c r="B17" s="31"/>
      <c r="C17" s="344" t="s">
        <v>128</v>
      </c>
      <c r="D17" s="344"/>
      <c r="E17" s="330"/>
      <c r="F17" s="330"/>
      <c r="G17" s="330"/>
      <c r="H17" s="330"/>
      <c r="I17" s="330"/>
      <c r="J17" s="343"/>
      <c r="K17" s="343"/>
      <c r="L17" s="343"/>
      <c r="M17" s="343"/>
      <c r="N17" s="343"/>
      <c r="O17" s="343"/>
      <c r="P17" s="343"/>
      <c r="Q17" s="343"/>
      <c r="R17" s="343" t="s">
        <v>129</v>
      </c>
      <c r="S17" s="343"/>
      <c r="T17" s="343"/>
      <c r="U17" s="343"/>
      <c r="V17" s="343"/>
      <c r="W17" s="343"/>
      <c r="X17" s="343"/>
      <c r="Y17" s="343"/>
      <c r="Z17" s="343"/>
      <c r="AA17" s="343"/>
      <c r="AB17" s="342"/>
      <c r="AC17" s="330"/>
      <c r="AD17" s="330"/>
    </row>
    <row r="18" spans="1:30" ht="15" customHeight="1" x14ac:dyDescent="0.3">
      <c r="A18" s="330"/>
      <c r="B18" s="31"/>
      <c r="C18" s="571"/>
      <c r="D18" s="572"/>
      <c r="E18" s="572"/>
      <c r="F18" s="572"/>
      <c r="G18" s="572"/>
      <c r="H18" s="572"/>
      <c r="I18" s="572"/>
      <c r="J18" s="572"/>
      <c r="K18" s="572"/>
      <c r="L18" s="572"/>
      <c r="M18" s="572"/>
      <c r="N18" s="572"/>
      <c r="O18" s="572"/>
      <c r="P18" s="573"/>
      <c r="Q18" s="330"/>
      <c r="R18" s="557"/>
      <c r="S18" s="558"/>
      <c r="T18" s="558"/>
      <c r="U18" s="558"/>
      <c r="V18" s="558"/>
      <c r="W18" s="558"/>
      <c r="X18" s="558"/>
      <c r="Y18" s="558"/>
      <c r="Z18" s="558"/>
      <c r="AA18" s="546"/>
      <c r="AB18" s="338"/>
      <c r="AC18" s="330"/>
      <c r="AD18" s="330"/>
    </row>
    <row r="19" spans="1:30" ht="15" customHeight="1" x14ac:dyDescent="0.3">
      <c r="A19" s="330"/>
      <c r="B19" s="31"/>
      <c r="C19" s="574"/>
      <c r="D19" s="528"/>
      <c r="E19" s="528"/>
      <c r="F19" s="528"/>
      <c r="G19" s="528"/>
      <c r="H19" s="528"/>
      <c r="I19" s="528"/>
      <c r="J19" s="528"/>
      <c r="K19" s="528"/>
      <c r="L19" s="528"/>
      <c r="M19" s="528"/>
      <c r="N19" s="528"/>
      <c r="O19" s="528"/>
      <c r="P19" s="566"/>
      <c r="Q19" s="330"/>
      <c r="R19" s="330"/>
      <c r="S19" s="330"/>
      <c r="T19" s="330"/>
      <c r="U19" s="330"/>
      <c r="V19" s="330"/>
      <c r="W19" s="330"/>
      <c r="X19" s="330"/>
      <c r="Y19" s="330"/>
      <c r="Z19" s="330"/>
      <c r="AA19" s="330"/>
      <c r="AB19" s="338"/>
      <c r="AC19" s="330"/>
      <c r="AD19" s="330"/>
    </row>
    <row r="20" spans="1:30" ht="15" customHeight="1" x14ac:dyDescent="0.3">
      <c r="A20" s="330"/>
      <c r="B20" s="31"/>
      <c r="C20" s="574"/>
      <c r="D20" s="528"/>
      <c r="E20" s="528"/>
      <c r="F20" s="528"/>
      <c r="G20" s="528"/>
      <c r="H20" s="528"/>
      <c r="I20" s="528"/>
      <c r="J20" s="528"/>
      <c r="K20" s="528"/>
      <c r="L20" s="528"/>
      <c r="M20" s="528"/>
      <c r="N20" s="528"/>
      <c r="O20" s="528"/>
      <c r="P20" s="566"/>
      <c r="Q20" s="340"/>
      <c r="R20" s="343" t="s">
        <v>130</v>
      </c>
      <c r="S20" s="343"/>
      <c r="T20" s="343"/>
      <c r="U20" s="343"/>
      <c r="V20" s="343"/>
      <c r="W20" s="340"/>
      <c r="X20" s="340"/>
      <c r="Y20" s="340"/>
      <c r="Z20" s="330"/>
      <c r="AA20" s="340"/>
      <c r="AB20" s="338"/>
      <c r="AC20" s="330"/>
      <c r="AD20" s="330"/>
    </row>
    <row r="21" spans="1:30" ht="15" customHeight="1" x14ac:dyDescent="0.3">
      <c r="A21" s="330"/>
      <c r="B21" s="31"/>
      <c r="C21" s="574"/>
      <c r="D21" s="528"/>
      <c r="E21" s="528"/>
      <c r="F21" s="528"/>
      <c r="G21" s="528"/>
      <c r="H21" s="528"/>
      <c r="I21" s="528"/>
      <c r="J21" s="528"/>
      <c r="K21" s="528"/>
      <c r="L21" s="528"/>
      <c r="M21" s="528"/>
      <c r="N21" s="528"/>
      <c r="O21" s="528"/>
      <c r="P21" s="566"/>
      <c r="Q21" s="330"/>
      <c r="R21" s="37"/>
      <c r="S21" s="330" t="s">
        <v>15</v>
      </c>
      <c r="T21" s="330"/>
      <c r="U21" s="37"/>
      <c r="V21" s="330" t="s">
        <v>27</v>
      </c>
      <c r="W21" s="330"/>
      <c r="X21" s="37"/>
      <c r="Y21" s="345" t="s">
        <v>46</v>
      </c>
      <c r="Z21" s="330"/>
      <c r="AA21" s="330"/>
      <c r="AB21" s="338"/>
      <c r="AC21" s="330"/>
      <c r="AD21" s="330"/>
    </row>
    <row r="22" spans="1:30" ht="15" customHeight="1" x14ac:dyDescent="0.3">
      <c r="A22" s="330"/>
      <c r="B22" s="31"/>
      <c r="C22" s="574"/>
      <c r="D22" s="528"/>
      <c r="E22" s="528"/>
      <c r="F22" s="528"/>
      <c r="G22" s="528"/>
      <c r="H22" s="528"/>
      <c r="I22" s="528"/>
      <c r="J22" s="528"/>
      <c r="K22" s="528"/>
      <c r="L22" s="528"/>
      <c r="M22" s="528"/>
      <c r="N22" s="528"/>
      <c r="O22" s="528"/>
      <c r="P22" s="566"/>
      <c r="Q22" s="330"/>
      <c r="R22" s="330"/>
      <c r="S22" s="330"/>
      <c r="T22" s="330"/>
      <c r="U22" s="330"/>
      <c r="V22" s="330"/>
      <c r="W22" s="330"/>
      <c r="X22" s="330"/>
      <c r="Y22" s="330"/>
      <c r="Z22" s="330"/>
      <c r="AA22" s="330"/>
      <c r="AB22" s="338"/>
      <c r="AC22" s="330"/>
      <c r="AD22" s="330"/>
    </row>
    <row r="23" spans="1:30" ht="15" customHeight="1" x14ac:dyDescent="0.3">
      <c r="A23" s="330"/>
      <c r="B23" s="31"/>
      <c r="C23" s="575"/>
      <c r="D23" s="576"/>
      <c r="E23" s="576"/>
      <c r="F23" s="576"/>
      <c r="G23" s="576"/>
      <c r="H23" s="576"/>
      <c r="I23" s="576"/>
      <c r="J23" s="576"/>
      <c r="K23" s="576"/>
      <c r="L23" s="576"/>
      <c r="M23" s="576"/>
      <c r="N23" s="576"/>
      <c r="O23" s="576"/>
      <c r="P23" s="577"/>
      <c r="Q23" s="330"/>
      <c r="R23" s="343" t="s">
        <v>131</v>
      </c>
      <c r="S23" s="330"/>
      <c r="T23" s="330"/>
      <c r="U23" s="330"/>
      <c r="V23" s="330"/>
      <c r="W23" s="564" t="s">
        <v>23</v>
      </c>
      <c r="X23" s="558"/>
      <c r="Y23" s="558"/>
      <c r="Z23" s="558"/>
      <c r="AA23" s="546"/>
      <c r="AB23" s="338"/>
      <c r="AC23" s="330"/>
      <c r="AD23" s="330"/>
    </row>
    <row r="24" spans="1:30" ht="15" customHeight="1" x14ac:dyDescent="0.3">
      <c r="A24" s="330"/>
      <c r="B24" s="31"/>
      <c r="C24" s="340"/>
      <c r="D24" s="340"/>
      <c r="E24" s="340"/>
      <c r="F24" s="340"/>
      <c r="G24" s="340"/>
      <c r="H24" s="330"/>
      <c r="I24" s="330"/>
      <c r="J24" s="330"/>
      <c r="K24" s="330"/>
      <c r="L24" s="330"/>
      <c r="M24" s="330"/>
      <c r="N24" s="330"/>
      <c r="O24" s="330"/>
      <c r="P24" s="330"/>
      <c r="Q24" s="330"/>
      <c r="R24" s="343"/>
      <c r="S24" s="330"/>
      <c r="T24" s="330"/>
      <c r="U24" s="330"/>
      <c r="V24" s="330"/>
      <c r="W24" s="330"/>
      <c r="X24" s="330"/>
      <c r="Y24" s="330"/>
      <c r="Z24" s="330"/>
      <c r="AA24" s="330"/>
      <c r="AB24" s="338"/>
      <c r="AC24" s="330"/>
      <c r="AD24" s="330"/>
    </row>
    <row r="25" spans="1:30" ht="15" customHeight="1" x14ac:dyDescent="0.3">
      <c r="A25" s="330"/>
      <c r="B25" s="31"/>
      <c r="C25" s="343" t="s">
        <v>132</v>
      </c>
      <c r="D25" s="340"/>
      <c r="E25" s="340"/>
      <c r="F25" s="340"/>
      <c r="G25" s="340"/>
      <c r="H25" s="340"/>
      <c r="I25" s="330"/>
      <c r="J25" s="330"/>
      <c r="K25" s="330"/>
      <c r="L25" s="330"/>
      <c r="M25" s="330"/>
      <c r="N25" s="330"/>
      <c r="O25" s="330"/>
      <c r="P25" s="330"/>
      <c r="Q25" s="330"/>
      <c r="R25" s="330"/>
      <c r="S25" s="330"/>
      <c r="T25" s="330"/>
      <c r="U25" s="330"/>
      <c r="V25" s="330"/>
      <c r="W25" s="330"/>
      <c r="X25" s="330"/>
      <c r="Y25" s="330"/>
      <c r="Z25" s="330"/>
      <c r="AA25" s="330"/>
      <c r="AB25" s="338"/>
      <c r="AC25" s="330"/>
      <c r="AD25" s="330"/>
    </row>
    <row r="26" spans="1:30" ht="29.25" customHeight="1" x14ac:dyDescent="0.3">
      <c r="A26" s="330"/>
      <c r="B26" s="31"/>
      <c r="C26" s="564" t="s">
        <v>133</v>
      </c>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46"/>
      <c r="AB26" s="338"/>
      <c r="AC26" s="330"/>
      <c r="AD26" s="330"/>
    </row>
    <row r="27" spans="1:30" ht="15" customHeight="1" x14ac:dyDescent="0.3">
      <c r="A27" s="330"/>
      <c r="B27" s="3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6"/>
      <c r="AC27" s="330"/>
      <c r="AD27" s="330"/>
    </row>
    <row r="28" spans="1:30" ht="15" customHeight="1" x14ac:dyDescent="0.3">
      <c r="A28" s="330"/>
      <c r="B28" s="31"/>
      <c r="C28" s="334" t="s">
        <v>134</v>
      </c>
      <c r="D28" s="340"/>
      <c r="E28" s="340"/>
      <c r="F28" s="340"/>
      <c r="G28" s="340"/>
      <c r="H28" s="340"/>
      <c r="I28" s="340"/>
      <c r="J28" s="340"/>
      <c r="K28" s="340"/>
      <c r="L28" s="340"/>
      <c r="M28" s="334" t="s">
        <v>134</v>
      </c>
      <c r="N28" s="340"/>
      <c r="O28" s="340"/>
      <c r="P28" s="340"/>
      <c r="Q28" s="340"/>
      <c r="R28" s="340"/>
      <c r="S28" s="340"/>
      <c r="T28" s="340"/>
      <c r="U28" s="340"/>
      <c r="V28" s="340"/>
      <c r="W28" s="340"/>
      <c r="X28" s="340"/>
      <c r="Y28" s="340"/>
      <c r="Z28" s="340"/>
      <c r="AA28" s="340"/>
      <c r="AB28" s="346"/>
      <c r="AC28" s="330"/>
      <c r="AD28" s="330"/>
    </row>
    <row r="29" spans="1:30" ht="29.25" customHeight="1" x14ac:dyDescent="0.3">
      <c r="A29" s="330"/>
      <c r="B29" s="31"/>
      <c r="C29" s="564" t="s">
        <v>135</v>
      </c>
      <c r="D29" s="558"/>
      <c r="E29" s="558"/>
      <c r="F29" s="558"/>
      <c r="G29" s="558"/>
      <c r="H29" s="558"/>
      <c r="I29" s="558"/>
      <c r="J29" s="558"/>
      <c r="K29" s="546"/>
      <c r="L29" s="340"/>
      <c r="M29" s="564" t="s">
        <v>136</v>
      </c>
      <c r="N29" s="558"/>
      <c r="O29" s="558"/>
      <c r="P29" s="558"/>
      <c r="Q29" s="558"/>
      <c r="R29" s="558"/>
      <c r="S29" s="558"/>
      <c r="T29" s="558"/>
      <c r="U29" s="558"/>
      <c r="V29" s="558"/>
      <c r="W29" s="558"/>
      <c r="X29" s="558"/>
      <c r="Y29" s="558"/>
      <c r="Z29" s="558"/>
      <c r="AA29" s="546"/>
      <c r="AB29" s="346"/>
      <c r="AC29" s="330"/>
      <c r="AD29" s="330"/>
    </row>
    <row r="30" spans="1:30" ht="15" customHeight="1" x14ac:dyDescent="0.3">
      <c r="A30" s="330"/>
      <c r="B30" s="31"/>
      <c r="C30" s="330"/>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8"/>
      <c r="AC30" s="330"/>
      <c r="AD30" s="330"/>
    </row>
    <row r="31" spans="1:30" ht="15" customHeight="1" x14ac:dyDescent="0.3">
      <c r="A31" s="330"/>
      <c r="B31" s="31"/>
      <c r="C31" s="347" t="s">
        <v>137</v>
      </c>
      <c r="D31" s="347"/>
      <c r="E31" s="347"/>
      <c r="F31" s="347"/>
      <c r="G31" s="348"/>
      <c r="H31" s="349"/>
      <c r="I31" s="349"/>
      <c r="J31" s="349"/>
      <c r="K31" s="349"/>
      <c r="L31" s="349"/>
      <c r="M31" s="349"/>
      <c r="N31" s="349"/>
      <c r="O31" s="349"/>
      <c r="P31" s="349"/>
      <c r="Q31" s="349"/>
      <c r="R31" s="349"/>
      <c r="S31" s="349"/>
      <c r="T31" s="349"/>
      <c r="U31" s="349"/>
      <c r="V31" s="349"/>
      <c r="W31" s="349"/>
      <c r="X31" s="349"/>
      <c r="Y31" s="349"/>
      <c r="Z31" s="349"/>
      <c r="AA31" s="349"/>
      <c r="AB31" s="338"/>
      <c r="AC31" s="330"/>
      <c r="AD31" s="330"/>
    </row>
    <row r="32" spans="1:30" ht="90" customHeight="1" x14ac:dyDescent="0.3">
      <c r="A32" s="330"/>
      <c r="B32" s="31"/>
      <c r="C32" s="563" t="s">
        <v>138</v>
      </c>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46"/>
      <c r="AB32" s="338"/>
      <c r="AC32" s="330"/>
      <c r="AD32" s="330"/>
    </row>
    <row r="33" spans="1:30" ht="15" customHeight="1" x14ac:dyDescent="0.3">
      <c r="A33" s="330"/>
      <c r="B33" s="31"/>
      <c r="C33" s="330"/>
      <c r="D33" s="330"/>
      <c r="E33" s="330"/>
      <c r="F33" s="330"/>
      <c r="G33" s="330"/>
      <c r="H33" s="330"/>
      <c r="I33" s="330"/>
      <c r="J33" s="330"/>
      <c r="K33" s="330"/>
      <c r="L33" s="330"/>
      <c r="M33" s="330"/>
      <c r="N33" s="330"/>
      <c r="O33" s="330"/>
      <c r="P33" s="330"/>
      <c r="Q33" s="330"/>
      <c r="R33" s="330"/>
      <c r="S33" s="330"/>
      <c r="T33" s="330"/>
      <c r="U33" s="330"/>
      <c r="V33" s="330"/>
      <c r="W33" s="330"/>
      <c r="X33" s="330"/>
      <c r="Y33" s="330"/>
      <c r="Z33" s="330"/>
      <c r="AA33" s="330"/>
      <c r="AB33" s="338"/>
      <c r="AC33" s="330"/>
      <c r="AD33" s="330"/>
    </row>
    <row r="34" spans="1:30" ht="15.75" customHeight="1" x14ac:dyDescent="0.3">
      <c r="A34" s="330"/>
      <c r="B34" s="31"/>
      <c r="C34" s="562" t="s">
        <v>139</v>
      </c>
      <c r="D34" s="554"/>
      <c r="E34" s="343"/>
      <c r="F34" s="556" t="s">
        <v>22</v>
      </c>
      <c r="G34" s="546"/>
      <c r="H34" s="343"/>
      <c r="I34" s="330"/>
      <c r="J34" s="350" t="s">
        <v>140</v>
      </c>
      <c r="K34" s="556">
        <v>1</v>
      </c>
      <c r="L34" s="558"/>
      <c r="M34" s="558"/>
      <c r="N34" s="546"/>
      <c r="O34" s="343"/>
      <c r="P34" s="343"/>
      <c r="Q34" s="334" t="s">
        <v>141</v>
      </c>
      <c r="R34" s="330"/>
      <c r="S34" s="343"/>
      <c r="T34" s="343"/>
      <c r="U34" s="343"/>
      <c r="V34" s="343"/>
      <c r="W34" s="556" t="s">
        <v>20</v>
      </c>
      <c r="X34" s="558"/>
      <c r="Y34" s="558"/>
      <c r="Z34" s="558"/>
      <c r="AA34" s="546"/>
      <c r="AB34" s="342"/>
      <c r="AC34" s="330"/>
      <c r="AD34" s="330"/>
    </row>
    <row r="35" spans="1:30" ht="15.75" customHeight="1" x14ac:dyDescent="0.3">
      <c r="A35" s="330"/>
      <c r="B35" s="31"/>
      <c r="C35" s="330"/>
      <c r="D35" s="330"/>
      <c r="E35" s="330"/>
      <c r="F35" s="345"/>
      <c r="G35" s="345"/>
      <c r="H35" s="345"/>
      <c r="I35" s="345"/>
      <c r="J35" s="345"/>
      <c r="K35" s="345"/>
      <c r="L35" s="345"/>
      <c r="M35" s="330"/>
      <c r="N35" s="330"/>
      <c r="O35" s="330"/>
      <c r="P35" s="330"/>
      <c r="Q35" s="330"/>
      <c r="R35" s="330"/>
      <c r="S35" s="330"/>
      <c r="T35" s="330"/>
      <c r="U35" s="330"/>
      <c r="V35" s="330"/>
      <c r="W35" s="330"/>
      <c r="X35" s="330"/>
      <c r="Y35" s="330"/>
      <c r="Z35" s="330"/>
      <c r="AA35" s="330"/>
      <c r="AB35" s="338"/>
      <c r="AC35" s="330"/>
      <c r="AD35" s="330"/>
    </row>
    <row r="36" spans="1:30" ht="32.25" customHeight="1" x14ac:dyDescent="0.3">
      <c r="A36" s="330"/>
      <c r="B36" s="31"/>
      <c r="C36" s="330"/>
      <c r="D36" s="350" t="s">
        <v>142</v>
      </c>
      <c r="E36" s="343"/>
      <c r="F36" s="563" t="s">
        <v>143</v>
      </c>
      <c r="G36" s="558"/>
      <c r="H36" s="558"/>
      <c r="I36" s="558"/>
      <c r="J36" s="558"/>
      <c r="K36" s="558"/>
      <c r="L36" s="558"/>
      <c r="M36" s="546"/>
      <c r="N36" s="330"/>
      <c r="O36" s="350" t="s">
        <v>144</v>
      </c>
      <c r="P36" s="564">
        <v>1</v>
      </c>
      <c r="Q36" s="558"/>
      <c r="R36" s="558"/>
      <c r="S36" s="558"/>
      <c r="T36" s="558"/>
      <c r="U36" s="558"/>
      <c r="V36" s="558"/>
      <c r="W36" s="558"/>
      <c r="X36" s="558"/>
      <c r="Y36" s="558"/>
      <c r="Z36" s="558"/>
      <c r="AA36" s="546"/>
      <c r="AB36" s="338"/>
      <c r="AC36" s="330"/>
      <c r="AD36" s="330"/>
    </row>
    <row r="37" spans="1:30" ht="15.75" customHeight="1" x14ac:dyDescent="0.3">
      <c r="A37" s="330"/>
      <c r="B37" s="31"/>
      <c r="C37" s="343"/>
      <c r="D37" s="343"/>
      <c r="E37" s="343"/>
      <c r="F37" s="345"/>
      <c r="G37" s="345"/>
      <c r="H37" s="345"/>
      <c r="I37" s="345"/>
      <c r="J37" s="345"/>
      <c r="K37" s="345"/>
      <c r="L37" s="345"/>
      <c r="M37" s="343"/>
      <c r="N37" s="343"/>
      <c r="O37" s="343"/>
      <c r="P37" s="343"/>
      <c r="Q37" s="343"/>
      <c r="R37" s="343"/>
      <c r="S37" s="343"/>
      <c r="T37" s="343"/>
      <c r="U37" s="343"/>
      <c r="V37" s="343"/>
      <c r="W37" s="343"/>
      <c r="X37" s="343"/>
      <c r="Y37" s="343"/>
      <c r="Z37" s="343"/>
      <c r="AA37" s="343"/>
      <c r="AB37" s="342"/>
      <c r="AC37" s="330"/>
      <c r="AD37" s="330"/>
    </row>
    <row r="38" spans="1:30" ht="15.75" customHeight="1" x14ac:dyDescent="0.3">
      <c r="A38" s="330"/>
      <c r="B38" s="31"/>
      <c r="C38" s="330"/>
      <c r="D38" s="350" t="s">
        <v>145</v>
      </c>
      <c r="E38" s="330"/>
      <c r="F38" s="557" t="s">
        <v>146</v>
      </c>
      <c r="G38" s="546"/>
      <c r="H38" s="330"/>
      <c r="I38" s="330"/>
      <c r="J38" s="343" t="s">
        <v>147</v>
      </c>
      <c r="K38" s="330"/>
      <c r="L38" s="557" t="s">
        <v>148</v>
      </c>
      <c r="M38" s="558"/>
      <c r="N38" s="546"/>
      <c r="O38" s="343"/>
      <c r="P38" s="343"/>
      <c r="Q38" s="330"/>
      <c r="R38" s="343" t="s">
        <v>149</v>
      </c>
      <c r="S38" s="343"/>
      <c r="T38" s="343"/>
      <c r="U38" s="343"/>
      <c r="V38" s="343"/>
      <c r="W38" s="565"/>
      <c r="X38" s="558"/>
      <c r="Y38" s="558"/>
      <c r="Z38" s="558"/>
      <c r="AA38" s="546"/>
      <c r="AB38" s="342"/>
      <c r="AC38" s="330"/>
      <c r="AD38" s="330"/>
    </row>
    <row r="39" spans="1:30" ht="15.75" customHeight="1" x14ac:dyDescent="0.3">
      <c r="A39" s="330"/>
      <c r="B39" s="31"/>
      <c r="C39" s="330"/>
      <c r="D39" s="330"/>
      <c r="E39" s="330"/>
      <c r="F39" s="29"/>
      <c r="G39" s="330"/>
      <c r="H39" s="330"/>
      <c r="I39" s="334"/>
      <c r="J39" s="334"/>
      <c r="K39" s="334"/>
      <c r="L39" s="334"/>
      <c r="M39" s="334"/>
      <c r="N39" s="334"/>
      <c r="O39" s="334"/>
      <c r="P39" s="334"/>
      <c r="Q39" s="334"/>
      <c r="R39" s="334"/>
      <c r="S39" s="334"/>
      <c r="T39" s="334"/>
      <c r="U39" s="334"/>
      <c r="V39" s="334"/>
      <c r="W39" s="334"/>
      <c r="X39" s="334"/>
      <c r="Y39" s="334"/>
      <c r="Z39" s="334"/>
      <c r="AA39" s="334"/>
      <c r="AB39" s="335"/>
      <c r="AC39" s="330"/>
      <c r="AD39" s="330"/>
    </row>
    <row r="40" spans="1:30" ht="15.75" customHeight="1" x14ac:dyDescent="0.3">
      <c r="A40" s="330"/>
      <c r="B40" s="31"/>
      <c r="C40" s="351" t="s">
        <v>150</v>
      </c>
      <c r="D40" s="559">
        <v>2024</v>
      </c>
      <c r="E40" s="560"/>
      <c r="F40" s="561"/>
      <c r="G40" s="35"/>
      <c r="H40" s="334"/>
      <c r="I40" s="334"/>
      <c r="J40" s="334"/>
      <c r="K40" s="334"/>
      <c r="L40" s="334"/>
      <c r="M40" s="334"/>
      <c r="N40" s="334"/>
      <c r="O40" s="334"/>
      <c r="P40" s="334"/>
      <c r="Q40" s="553"/>
      <c r="R40" s="554"/>
      <c r="S40" s="554"/>
      <c r="T40" s="554"/>
      <c r="U40" s="554"/>
      <c r="V40" s="334"/>
      <c r="W40" s="334"/>
      <c r="X40" s="555"/>
      <c r="Y40" s="554"/>
      <c r="Z40" s="554"/>
      <c r="AA40" s="554"/>
      <c r="AB40" s="342"/>
      <c r="AC40" s="330"/>
      <c r="AD40" s="330"/>
    </row>
    <row r="41" spans="1:30" ht="5.25" customHeight="1" x14ac:dyDescent="0.3">
      <c r="A41" s="330"/>
      <c r="B41" s="31"/>
      <c r="C41" s="343"/>
      <c r="D41" s="38"/>
      <c r="E41" s="38"/>
      <c r="F41" s="38"/>
      <c r="G41" s="330"/>
      <c r="H41" s="334"/>
      <c r="I41" s="334"/>
      <c r="J41" s="334"/>
      <c r="K41" s="334"/>
      <c r="L41" s="334"/>
      <c r="M41" s="334"/>
      <c r="N41" s="334"/>
      <c r="O41" s="334"/>
      <c r="P41" s="334"/>
      <c r="Q41" s="340"/>
      <c r="R41" s="340"/>
      <c r="S41" s="340"/>
      <c r="T41" s="340"/>
      <c r="U41" s="340"/>
      <c r="V41" s="334"/>
      <c r="W41" s="334"/>
      <c r="X41" s="336"/>
      <c r="Y41" s="336"/>
      <c r="Z41" s="336"/>
      <c r="AA41" s="336"/>
      <c r="AB41" s="342"/>
      <c r="AC41" s="330"/>
      <c r="AD41" s="330"/>
    </row>
    <row r="42" spans="1:30" ht="15.75" customHeight="1" x14ac:dyDescent="0.3">
      <c r="A42" s="330"/>
      <c r="B42" s="31"/>
      <c r="C42" s="343" t="s">
        <v>140</v>
      </c>
      <c r="D42" s="564">
        <v>1</v>
      </c>
      <c r="E42" s="558"/>
      <c r="F42" s="546"/>
      <c r="G42" s="330"/>
      <c r="H42" s="334"/>
      <c r="I42" s="334"/>
      <c r="J42" s="334"/>
      <c r="K42" s="334"/>
      <c r="L42" s="334"/>
      <c r="M42" s="334"/>
      <c r="N42" s="334"/>
      <c r="O42" s="334"/>
      <c r="P42" s="334"/>
      <c r="Q42" s="553"/>
      <c r="R42" s="554"/>
      <c r="S42" s="554"/>
      <c r="T42" s="554"/>
      <c r="U42" s="554"/>
      <c r="V42" s="334"/>
      <c r="W42" s="334"/>
      <c r="X42" s="555"/>
      <c r="Y42" s="554"/>
      <c r="Z42" s="554"/>
      <c r="AA42" s="554"/>
      <c r="AB42" s="335"/>
      <c r="AC42" s="330"/>
      <c r="AD42" s="330"/>
    </row>
    <row r="43" spans="1:30" ht="15.75" customHeight="1" x14ac:dyDescent="0.3">
      <c r="A43" s="330"/>
      <c r="B43" s="31"/>
      <c r="C43" s="330"/>
      <c r="D43" s="330"/>
      <c r="E43" s="330"/>
      <c r="F43" s="330"/>
      <c r="G43" s="330"/>
      <c r="H43" s="330"/>
      <c r="I43" s="334"/>
      <c r="J43" s="334"/>
      <c r="K43" s="343"/>
      <c r="L43" s="343"/>
      <c r="M43" s="343"/>
      <c r="N43" s="343"/>
      <c r="O43" s="343"/>
      <c r="P43" s="343"/>
      <c r="Q43" s="343"/>
      <c r="R43" s="343"/>
      <c r="S43" s="343"/>
      <c r="T43" s="343"/>
      <c r="U43" s="343"/>
      <c r="V43" s="343"/>
      <c r="W43" s="343"/>
      <c r="X43" s="343"/>
      <c r="Y43" s="343"/>
      <c r="Z43" s="343"/>
      <c r="AA43" s="343"/>
      <c r="AB43" s="335"/>
      <c r="AC43" s="330"/>
      <c r="AD43" s="330"/>
    </row>
    <row r="44" spans="1:30" ht="15.75" customHeight="1" x14ac:dyDescent="0.3">
      <c r="A44" s="330"/>
      <c r="B44" s="31"/>
      <c r="C44" s="343"/>
      <c r="D44" s="556" t="s">
        <v>151</v>
      </c>
      <c r="E44" s="558"/>
      <c r="F44" s="558"/>
      <c r="G44" s="558"/>
      <c r="H44" s="558"/>
      <c r="I44" s="558"/>
      <c r="J44" s="558"/>
      <c r="K44" s="558"/>
      <c r="L44" s="558"/>
      <c r="M44" s="558"/>
      <c r="N44" s="558"/>
      <c r="O44" s="558"/>
      <c r="P44" s="558"/>
      <c r="Q44" s="558"/>
      <c r="R44" s="558"/>
      <c r="S44" s="558"/>
      <c r="T44" s="558"/>
      <c r="U44" s="558"/>
      <c r="V44" s="558"/>
      <c r="W44" s="558"/>
      <c r="X44" s="558"/>
      <c r="Y44" s="546"/>
      <c r="Z44" s="344"/>
      <c r="AA44" s="344"/>
      <c r="AB44" s="352"/>
      <c r="AC44" s="330"/>
      <c r="AD44" s="330"/>
    </row>
    <row r="45" spans="1:30" ht="15.75" customHeight="1" x14ac:dyDescent="0.3">
      <c r="A45" s="330"/>
      <c r="B45" s="31"/>
      <c r="C45" s="330"/>
      <c r="D45" s="595" t="s">
        <v>152</v>
      </c>
      <c r="E45" s="558"/>
      <c r="F45" s="558"/>
      <c r="G45" s="558"/>
      <c r="H45" s="546"/>
      <c r="I45" s="591" t="s">
        <v>153</v>
      </c>
      <c r="J45" s="558"/>
      <c r="K45" s="558"/>
      <c r="L45" s="558"/>
      <c r="M45" s="558"/>
      <c r="N45" s="558"/>
      <c r="O45" s="558"/>
      <c r="P45" s="546"/>
      <c r="Q45" s="592" t="s">
        <v>154</v>
      </c>
      <c r="R45" s="558"/>
      <c r="S45" s="558"/>
      <c r="T45" s="558"/>
      <c r="U45" s="558"/>
      <c r="V45" s="558"/>
      <c r="W45" s="558"/>
      <c r="X45" s="558"/>
      <c r="Y45" s="546"/>
      <c r="Z45" s="344"/>
      <c r="AA45" s="344"/>
      <c r="AB45" s="352"/>
      <c r="AC45" s="330"/>
      <c r="AD45" s="330"/>
    </row>
    <row r="46" spans="1:30" ht="15.75" customHeight="1" x14ac:dyDescent="0.3">
      <c r="A46" s="353"/>
      <c r="B46" s="39"/>
      <c r="C46" s="40"/>
      <c r="D46" s="596" t="s">
        <v>155</v>
      </c>
      <c r="E46" s="558"/>
      <c r="F46" s="558"/>
      <c r="G46" s="558"/>
      <c r="H46" s="546"/>
      <c r="I46" s="593" t="s">
        <v>156</v>
      </c>
      <c r="J46" s="558"/>
      <c r="K46" s="558"/>
      <c r="L46" s="558"/>
      <c r="M46" s="558"/>
      <c r="N46" s="558"/>
      <c r="O46" s="558"/>
      <c r="P46" s="546"/>
      <c r="Q46" s="594" t="s">
        <v>157</v>
      </c>
      <c r="R46" s="558"/>
      <c r="S46" s="558"/>
      <c r="T46" s="558"/>
      <c r="U46" s="558"/>
      <c r="V46" s="558"/>
      <c r="W46" s="558"/>
      <c r="X46" s="558"/>
      <c r="Y46" s="546"/>
      <c r="Z46" s="353"/>
      <c r="AA46" s="353"/>
      <c r="AB46" s="354"/>
      <c r="AC46" s="353"/>
      <c r="AD46" s="353"/>
    </row>
    <row r="47" spans="1:30" ht="15.75" customHeight="1" x14ac:dyDescent="0.3">
      <c r="A47" s="330"/>
      <c r="B47" s="31"/>
      <c r="C47" s="355"/>
      <c r="D47" s="355"/>
      <c r="E47" s="355"/>
      <c r="F47" s="355"/>
      <c r="G47" s="356"/>
      <c r="H47" s="356"/>
      <c r="I47" s="356"/>
      <c r="J47" s="356"/>
      <c r="K47" s="356"/>
      <c r="L47" s="356"/>
      <c r="M47" s="356"/>
      <c r="N47" s="356"/>
      <c r="O47" s="356"/>
      <c r="P47" s="356"/>
      <c r="Q47" s="356"/>
      <c r="R47" s="356"/>
      <c r="S47" s="356"/>
      <c r="T47" s="356"/>
      <c r="U47" s="356"/>
      <c r="V47" s="356"/>
      <c r="W47" s="356"/>
      <c r="X47" s="356"/>
      <c r="Y47" s="356"/>
      <c r="Z47" s="355"/>
      <c r="AA47" s="355"/>
      <c r="AB47" s="339"/>
      <c r="AC47" s="330"/>
      <c r="AD47" s="330"/>
    </row>
    <row r="48" spans="1:30" ht="15.75" customHeight="1" x14ac:dyDescent="0.3">
      <c r="A48" s="357"/>
      <c r="B48" s="41"/>
      <c r="C48" s="584" t="s">
        <v>158</v>
      </c>
      <c r="D48" s="558"/>
      <c r="E48" s="558"/>
      <c r="F48" s="546"/>
      <c r="G48" s="589" t="s">
        <v>159</v>
      </c>
      <c r="H48" s="590" t="s">
        <v>160</v>
      </c>
      <c r="I48" s="572"/>
      <c r="J48" s="572"/>
      <c r="K48" s="572"/>
      <c r="L48" s="572"/>
      <c r="M48" s="572"/>
      <c r="N48" s="572"/>
      <c r="O48" s="572"/>
      <c r="P48" s="572"/>
      <c r="Q48" s="572"/>
      <c r="R48" s="572"/>
      <c r="S48" s="572"/>
      <c r="T48" s="572"/>
      <c r="U48" s="572"/>
      <c r="V48" s="572"/>
      <c r="W48" s="572"/>
      <c r="X48" s="572"/>
      <c r="Y48" s="572"/>
      <c r="Z48" s="572"/>
      <c r="AA48" s="573"/>
      <c r="AB48" s="352"/>
      <c r="AC48" s="357"/>
      <c r="AD48" s="357"/>
    </row>
    <row r="49" spans="1:30" ht="15.75" customHeight="1" x14ac:dyDescent="0.3">
      <c r="A49" s="357"/>
      <c r="B49" s="41"/>
      <c r="C49" s="42" t="s">
        <v>161</v>
      </c>
      <c r="D49" s="43">
        <v>1.2</v>
      </c>
      <c r="E49" s="584" t="s">
        <v>162</v>
      </c>
      <c r="F49" s="546"/>
      <c r="G49" s="530"/>
      <c r="H49" s="575"/>
      <c r="I49" s="576"/>
      <c r="J49" s="576"/>
      <c r="K49" s="576"/>
      <c r="L49" s="576"/>
      <c r="M49" s="576"/>
      <c r="N49" s="576"/>
      <c r="O49" s="576"/>
      <c r="P49" s="576"/>
      <c r="Q49" s="576"/>
      <c r="R49" s="576"/>
      <c r="S49" s="576"/>
      <c r="T49" s="576"/>
      <c r="U49" s="576"/>
      <c r="V49" s="576"/>
      <c r="W49" s="576"/>
      <c r="X49" s="576"/>
      <c r="Y49" s="576"/>
      <c r="Z49" s="576"/>
      <c r="AA49" s="577"/>
      <c r="AB49" s="352"/>
      <c r="AC49" s="357"/>
      <c r="AD49" s="357"/>
    </row>
    <row r="50" spans="1:30" ht="15.75" customHeight="1" x14ac:dyDescent="0.3">
      <c r="A50" s="357"/>
      <c r="B50" s="41"/>
      <c r="C50" s="44">
        <v>2024</v>
      </c>
      <c r="D50" s="45">
        <v>45474</v>
      </c>
      <c r="E50" s="583">
        <v>45656</v>
      </c>
      <c r="F50" s="546"/>
      <c r="G50" s="46">
        <v>1</v>
      </c>
      <c r="H50" s="588" t="s">
        <v>124</v>
      </c>
      <c r="I50" s="558"/>
      <c r="J50" s="558"/>
      <c r="K50" s="558"/>
      <c r="L50" s="558"/>
      <c r="M50" s="558"/>
      <c r="N50" s="558"/>
      <c r="O50" s="558"/>
      <c r="P50" s="558"/>
      <c r="Q50" s="558"/>
      <c r="R50" s="558"/>
      <c r="S50" s="558"/>
      <c r="T50" s="558"/>
      <c r="U50" s="558"/>
      <c r="V50" s="558"/>
      <c r="W50" s="558"/>
      <c r="X50" s="558"/>
      <c r="Y50" s="558"/>
      <c r="Z50" s="558"/>
      <c r="AA50" s="546"/>
      <c r="AB50" s="352"/>
      <c r="AC50" s="357"/>
      <c r="AD50" s="357"/>
    </row>
    <row r="51" spans="1:30" ht="15.75" customHeight="1" x14ac:dyDescent="0.3">
      <c r="A51" s="357"/>
      <c r="B51" s="41"/>
      <c r="C51" s="44">
        <v>2025</v>
      </c>
      <c r="D51" s="45">
        <v>45658</v>
      </c>
      <c r="E51" s="583">
        <v>46021</v>
      </c>
      <c r="F51" s="546"/>
      <c r="G51" s="46">
        <v>1</v>
      </c>
      <c r="H51" s="588" t="s">
        <v>124</v>
      </c>
      <c r="I51" s="558"/>
      <c r="J51" s="558"/>
      <c r="K51" s="558"/>
      <c r="L51" s="558"/>
      <c r="M51" s="558"/>
      <c r="N51" s="558"/>
      <c r="O51" s="558"/>
      <c r="P51" s="558"/>
      <c r="Q51" s="558"/>
      <c r="R51" s="558"/>
      <c r="S51" s="558"/>
      <c r="T51" s="558"/>
      <c r="U51" s="558"/>
      <c r="V51" s="558"/>
      <c r="W51" s="558"/>
      <c r="X51" s="558"/>
      <c r="Y51" s="558"/>
      <c r="Z51" s="558"/>
      <c r="AA51" s="546"/>
      <c r="AB51" s="352"/>
      <c r="AC51" s="357"/>
      <c r="AD51" s="357"/>
    </row>
    <row r="52" spans="1:30" ht="15.75" customHeight="1" x14ac:dyDescent="0.3">
      <c r="A52" s="357"/>
      <c r="B52" s="41"/>
      <c r="C52" s="44">
        <v>2026</v>
      </c>
      <c r="D52" s="45">
        <v>46023</v>
      </c>
      <c r="E52" s="583">
        <v>46386</v>
      </c>
      <c r="F52" s="546"/>
      <c r="G52" s="46">
        <v>1</v>
      </c>
      <c r="H52" s="588" t="s">
        <v>124</v>
      </c>
      <c r="I52" s="558"/>
      <c r="J52" s="558"/>
      <c r="K52" s="558"/>
      <c r="L52" s="558"/>
      <c r="M52" s="558"/>
      <c r="N52" s="558"/>
      <c r="O52" s="558"/>
      <c r="P52" s="558"/>
      <c r="Q52" s="558"/>
      <c r="R52" s="558"/>
      <c r="S52" s="558"/>
      <c r="T52" s="558"/>
      <c r="U52" s="558"/>
      <c r="V52" s="558"/>
      <c r="W52" s="558"/>
      <c r="X52" s="558"/>
      <c r="Y52" s="558"/>
      <c r="Z52" s="558"/>
      <c r="AA52" s="546"/>
      <c r="AB52" s="352"/>
      <c r="AC52" s="357"/>
      <c r="AD52" s="357"/>
    </row>
    <row r="53" spans="1:30" ht="15.75" customHeight="1" x14ac:dyDescent="0.3">
      <c r="A53" s="357"/>
      <c r="B53" s="41"/>
      <c r="C53" s="44">
        <v>2027</v>
      </c>
      <c r="D53" s="45">
        <v>46388</v>
      </c>
      <c r="E53" s="583">
        <v>46751</v>
      </c>
      <c r="F53" s="546"/>
      <c r="G53" s="46">
        <v>1</v>
      </c>
      <c r="H53" s="588" t="s">
        <v>124</v>
      </c>
      <c r="I53" s="558"/>
      <c r="J53" s="558"/>
      <c r="K53" s="558"/>
      <c r="L53" s="558"/>
      <c r="M53" s="558"/>
      <c r="N53" s="558"/>
      <c r="O53" s="558"/>
      <c r="P53" s="558"/>
      <c r="Q53" s="558"/>
      <c r="R53" s="558"/>
      <c r="S53" s="558"/>
      <c r="T53" s="558"/>
      <c r="U53" s="558"/>
      <c r="V53" s="558"/>
      <c r="W53" s="558"/>
      <c r="X53" s="558"/>
      <c r="Y53" s="558"/>
      <c r="Z53" s="558"/>
      <c r="AA53" s="546"/>
      <c r="AB53" s="352"/>
      <c r="AC53" s="357"/>
      <c r="AD53" s="357"/>
    </row>
    <row r="54" spans="1:30" ht="15.75" customHeight="1" x14ac:dyDescent="0.3">
      <c r="A54" s="357"/>
      <c r="B54" s="41"/>
      <c r="C54" s="44"/>
      <c r="D54" s="44"/>
      <c r="E54" s="584"/>
      <c r="F54" s="546"/>
      <c r="G54" s="43"/>
      <c r="H54" s="584"/>
      <c r="I54" s="558"/>
      <c r="J54" s="558"/>
      <c r="K54" s="558"/>
      <c r="L54" s="558"/>
      <c r="M54" s="558"/>
      <c r="N54" s="558"/>
      <c r="O54" s="558"/>
      <c r="P54" s="558"/>
      <c r="Q54" s="558"/>
      <c r="R54" s="558"/>
      <c r="S54" s="558"/>
      <c r="T54" s="558"/>
      <c r="U54" s="558"/>
      <c r="V54" s="558"/>
      <c r="W54" s="558"/>
      <c r="X54" s="558"/>
      <c r="Y54" s="558"/>
      <c r="Z54" s="558"/>
      <c r="AA54" s="546"/>
      <c r="AB54" s="352"/>
      <c r="AC54" s="357"/>
      <c r="AD54" s="357"/>
    </row>
    <row r="55" spans="1:30" ht="15.75" customHeight="1" x14ac:dyDescent="0.3">
      <c r="A55" s="330"/>
      <c r="B55" s="31"/>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8"/>
      <c r="AC55" s="330"/>
      <c r="AD55" s="330"/>
    </row>
    <row r="56" spans="1:30" ht="15.75" customHeight="1" x14ac:dyDescent="0.3">
      <c r="A56" s="330"/>
      <c r="B56" s="31"/>
      <c r="C56" s="562" t="s">
        <v>163</v>
      </c>
      <c r="D56" s="554"/>
      <c r="E56" s="343"/>
      <c r="F56" s="334" t="s">
        <v>164</v>
      </c>
      <c r="G56" s="47"/>
      <c r="H56" s="345"/>
      <c r="I56" s="334" t="s">
        <v>165</v>
      </c>
      <c r="J56" s="330"/>
      <c r="K56" s="557"/>
      <c r="L56" s="546"/>
      <c r="M56" s="343"/>
      <c r="N56" s="330"/>
      <c r="O56" s="330"/>
      <c r="P56" s="330"/>
      <c r="Q56" s="330"/>
      <c r="R56" s="330"/>
      <c r="S56" s="330"/>
      <c r="T56" s="330"/>
      <c r="U56" s="330"/>
      <c r="V56" s="330"/>
      <c r="W56" s="330"/>
      <c r="X56" s="330"/>
      <c r="Y56" s="330"/>
      <c r="Z56" s="330"/>
      <c r="AA56" s="330"/>
      <c r="AB56" s="338"/>
      <c r="AC56" s="330"/>
      <c r="AD56" s="330"/>
    </row>
    <row r="57" spans="1:30" ht="15.75" customHeight="1" x14ac:dyDescent="0.3">
      <c r="A57" s="330"/>
      <c r="B57" s="358"/>
      <c r="C57" s="349"/>
      <c r="D57" s="349"/>
      <c r="E57" s="349"/>
      <c r="F57" s="349"/>
      <c r="G57" s="349"/>
      <c r="H57" s="349"/>
      <c r="I57" s="349"/>
      <c r="J57" s="349"/>
      <c r="K57" s="349"/>
      <c r="L57" s="349"/>
      <c r="M57" s="349"/>
      <c r="N57" s="349"/>
      <c r="O57" s="349"/>
      <c r="P57" s="349"/>
      <c r="Q57" s="349"/>
      <c r="R57" s="349"/>
      <c r="S57" s="349"/>
      <c r="T57" s="349"/>
      <c r="U57" s="349"/>
      <c r="V57" s="349"/>
      <c r="W57" s="349"/>
      <c r="X57" s="349"/>
      <c r="Y57" s="349"/>
      <c r="Z57" s="349"/>
      <c r="AA57" s="349"/>
      <c r="AB57" s="359"/>
      <c r="AC57" s="330"/>
      <c r="AD57" s="330"/>
    </row>
    <row r="58" spans="1:30" ht="15.75" customHeight="1" x14ac:dyDescent="0.3">
      <c r="A58" s="330"/>
      <c r="B58" s="582" t="s">
        <v>166</v>
      </c>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46"/>
      <c r="AC58" s="330"/>
      <c r="AD58" s="330"/>
    </row>
    <row r="59" spans="1:30" ht="15.75" customHeight="1" x14ac:dyDescent="0.3">
      <c r="A59" s="330"/>
      <c r="B59" s="48"/>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49"/>
      <c r="AC59" s="330"/>
      <c r="AD59" s="330"/>
    </row>
    <row r="60" spans="1:30" ht="29.25" customHeight="1" x14ac:dyDescent="0.3">
      <c r="A60" s="330"/>
      <c r="B60" s="584" t="s">
        <v>161</v>
      </c>
      <c r="C60" s="546"/>
      <c r="D60" s="43"/>
      <c r="E60" s="584" t="s">
        <v>167</v>
      </c>
      <c r="F60" s="546"/>
      <c r="G60" s="43"/>
      <c r="H60" s="556" t="s">
        <v>168</v>
      </c>
      <c r="I60" s="546"/>
      <c r="J60" s="584"/>
      <c r="K60" s="546"/>
      <c r="L60" s="587"/>
      <c r="M60" s="554"/>
      <c r="N60" s="43" t="s">
        <v>169</v>
      </c>
      <c r="O60" s="584"/>
      <c r="P60" s="558"/>
      <c r="Q60" s="546"/>
      <c r="R60" s="584" t="s">
        <v>170</v>
      </c>
      <c r="S60" s="558"/>
      <c r="T60" s="546"/>
      <c r="U60" s="584"/>
      <c r="V60" s="558"/>
      <c r="W60" s="546"/>
      <c r="X60" s="584" t="s">
        <v>171</v>
      </c>
      <c r="Y60" s="546"/>
      <c r="Z60" s="584"/>
      <c r="AA60" s="558"/>
      <c r="AB60" s="546"/>
      <c r="AC60" s="330"/>
      <c r="AD60" s="330"/>
    </row>
    <row r="61" spans="1:30" ht="15.75" customHeight="1" x14ac:dyDescent="0.3">
      <c r="A61" s="330"/>
      <c r="B61" s="48"/>
      <c r="C61" s="360"/>
      <c r="D61" s="360"/>
      <c r="E61" s="360"/>
      <c r="F61" s="353"/>
      <c r="G61" s="361"/>
      <c r="H61" s="362"/>
      <c r="I61" s="362"/>
      <c r="J61" s="353"/>
      <c r="K61" s="353"/>
      <c r="L61" s="353"/>
      <c r="M61" s="353"/>
      <c r="N61" s="362"/>
      <c r="O61" s="353"/>
      <c r="P61" s="353"/>
      <c r="Q61" s="353"/>
      <c r="R61" s="353"/>
      <c r="S61" s="362"/>
      <c r="T61" s="340"/>
      <c r="U61" s="340"/>
      <c r="V61" s="330"/>
      <c r="W61" s="362"/>
      <c r="X61" s="350"/>
      <c r="Y61" s="350"/>
      <c r="Z61" s="50"/>
      <c r="AA61" s="28"/>
      <c r="AB61" s="51"/>
      <c r="AC61" s="330"/>
      <c r="AD61" s="330"/>
    </row>
    <row r="62" spans="1:30" ht="15.75" customHeight="1" x14ac:dyDescent="0.3">
      <c r="A62" s="330"/>
      <c r="B62" s="582" t="s">
        <v>172</v>
      </c>
      <c r="C62" s="546"/>
      <c r="D62" s="585"/>
      <c r="E62" s="576"/>
      <c r="F62" s="576"/>
      <c r="G62" s="576"/>
      <c r="H62" s="576"/>
      <c r="I62" s="576"/>
      <c r="J62" s="576"/>
      <c r="K62" s="576"/>
      <c r="L62" s="576"/>
      <c r="M62" s="576"/>
      <c r="N62" s="576"/>
      <c r="O62" s="576"/>
      <c r="P62" s="576"/>
      <c r="Q62" s="576"/>
      <c r="R62" s="576"/>
      <c r="S62" s="576"/>
      <c r="T62" s="576"/>
      <c r="U62" s="576"/>
      <c r="V62" s="576"/>
      <c r="W62" s="576"/>
      <c r="X62" s="576"/>
      <c r="Y62" s="576"/>
      <c r="Z62" s="576"/>
      <c r="AA62" s="576"/>
      <c r="AB62" s="577"/>
      <c r="AC62" s="330"/>
      <c r="AD62" s="330"/>
    </row>
    <row r="63" spans="1:30" ht="15.75" customHeight="1" x14ac:dyDescent="0.3">
      <c r="A63" s="330"/>
      <c r="B63" s="48"/>
      <c r="C63" s="360"/>
      <c r="D63" s="360"/>
      <c r="E63" s="360"/>
      <c r="F63" s="353"/>
      <c r="G63" s="361"/>
      <c r="H63" s="362"/>
      <c r="I63" s="362"/>
      <c r="J63" s="353"/>
      <c r="K63" s="353"/>
      <c r="L63" s="353"/>
      <c r="M63" s="353"/>
      <c r="N63" s="362"/>
      <c r="O63" s="353"/>
      <c r="P63" s="353"/>
      <c r="Q63" s="353"/>
      <c r="R63" s="353"/>
      <c r="S63" s="362"/>
      <c r="T63" s="340"/>
      <c r="U63" s="340"/>
      <c r="V63" s="330"/>
      <c r="W63" s="362"/>
      <c r="X63" s="350"/>
      <c r="Y63" s="350"/>
      <c r="Z63" s="50"/>
      <c r="AA63" s="28"/>
      <c r="AB63" s="51"/>
      <c r="AC63" s="330"/>
      <c r="AD63" s="330"/>
    </row>
    <row r="64" spans="1:30" ht="15.75" customHeight="1" x14ac:dyDescent="0.3">
      <c r="A64" s="330"/>
      <c r="B64" s="582" t="s">
        <v>173</v>
      </c>
      <c r="C64" s="546"/>
      <c r="D64" s="586"/>
      <c r="E64" s="576"/>
      <c r="F64" s="576"/>
      <c r="G64" s="576"/>
      <c r="H64" s="576"/>
      <c r="I64" s="576"/>
      <c r="J64" s="576"/>
      <c r="K64" s="576"/>
      <c r="L64" s="576"/>
      <c r="M64" s="576"/>
      <c r="N64" s="576"/>
      <c r="O64" s="576"/>
      <c r="P64" s="576"/>
      <c r="Q64" s="576"/>
      <c r="R64" s="576"/>
      <c r="S64" s="576"/>
      <c r="T64" s="576"/>
      <c r="U64" s="576"/>
      <c r="V64" s="576"/>
      <c r="W64" s="576"/>
      <c r="X64" s="576"/>
      <c r="Y64" s="576"/>
      <c r="Z64" s="576"/>
      <c r="AA64" s="576"/>
      <c r="AB64" s="577"/>
      <c r="AC64" s="330"/>
      <c r="AD64" s="330"/>
    </row>
    <row r="65" spans="1:30" ht="15.75" customHeight="1" x14ac:dyDescent="0.3">
      <c r="A65" s="330"/>
      <c r="B65" s="48"/>
      <c r="C65" s="360"/>
      <c r="D65" s="360"/>
      <c r="E65" s="360"/>
      <c r="F65" s="353"/>
      <c r="G65" s="361"/>
      <c r="H65" s="362"/>
      <c r="I65" s="362"/>
      <c r="J65" s="353"/>
      <c r="K65" s="353"/>
      <c r="L65" s="353"/>
      <c r="M65" s="353"/>
      <c r="N65" s="362"/>
      <c r="O65" s="353"/>
      <c r="P65" s="353"/>
      <c r="Q65" s="353"/>
      <c r="R65" s="353"/>
      <c r="S65" s="362"/>
      <c r="T65" s="340"/>
      <c r="U65" s="340"/>
      <c r="V65" s="330"/>
      <c r="W65" s="362"/>
      <c r="X65" s="350"/>
      <c r="Y65" s="350"/>
      <c r="Z65" s="350"/>
      <c r="AA65" s="340"/>
      <c r="AB65" s="346"/>
      <c r="AC65" s="330"/>
      <c r="AD65" s="330"/>
    </row>
    <row r="66" spans="1:30" ht="15.75" customHeight="1" x14ac:dyDescent="0.3">
      <c r="A66" s="330"/>
      <c r="B66" s="582" t="s">
        <v>174</v>
      </c>
      <c r="C66" s="546"/>
      <c r="D66" s="586"/>
      <c r="E66" s="576"/>
      <c r="F66" s="576"/>
      <c r="G66" s="576"/>
      <c r="H66" s="576"/>
      <c r="I66" s="576"/>
      <c r="J66" s="576"/>
      <c r="K66" s="576"/>
      <c r="L66" s="576"/>
      <c r="M66" s="576"/>
      <c r="N66" s="576"/>
      <c r="O66" s="576"/>
      <c r="P66" s="576"/>
      <c r="Q66" s="576"/>
      <c r="R66" s="576"/>
      <c r="S66" s="576"/>
      <c r="T66" s="576"/>
      <c r="U66" s="576"/>
      <c r="V66" s="576"/>
      <c r="W66" s="576"/>
      <c r="X66" s="576"/>
      <c r="Y66" s="576"/>
      <c r="Z66" s="576"/>
      <c r="AA66" s="576"/>
      <c r="AB66" s="577"/>
      <c r="AC66" s="330"/>
      <c r="AD66" s="330"/>
    </row>
    <row r="67" spans="1:30" ht="15.75" customHeight="1" x14ac:dyDescent="0.3">
      <c r="A67" s="330"/>
      <c r="B67" s="48"/>
      <c r="C67" s="360"/>
      <c r="D67" s="360"/>
      <c r="E67" s="360"/>
      <c r="F67" s="353"/>
      <c r="G67" s="361"/>
      <c r="H67" s="362"/>
      <c r="I67" s="362"/>
      <c r="J67" s="353"/>
      <c r="K67" s="353"/>
      <c r="L67" s="353"/>
      <c r="M67" s="353"/>
      <c r="N67" s="362"/>
      <c r="O67" s="353"/>
      <c r="P67" s="353"/>
      <c r="Q67" s="353"/>
      <c r="R67" s="353"/>
      <c r="S67" s="362"/>
      <c r="T67" s="340"/>
      <c r="U67" s="340"/>
      <c r="V67" s="330"/>
      <c r="W67" s="362"/>
      <c r="X67" s="350"/>
      <c r="Y67" s="350"/>
      <c r="Z67" s="50"/>
      <c r="AA67" s="28"/>
      <c r="AB67" s="51"/>
      <c r="AC67" s="330"/>
      <c r="AD67" s="330"/>
    </row>
    <row r="68" spans="1:30" ht="15.75" customHeight="1" x14ac:dyDescent="0.3">
      <c r="A68" s="330"/>
      <c r="B68" s="582" t="s">
        <v>175</v>
      </c>
      <c r="C68" s="546"/>
      <c r="D68" s="58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c r="AC68" s="330"/>
      <c r="AD68" s="330"/>
    </row>
    <row r="69" spans="1:30" ht="15.75" customHeight="1" x14ac:dyDescent="0.3">
      <c r="A69" s="330"/>
      <c r="B69" s="48"/>
      <c r="C69" s="360"/>
      <c r="D69" s="360"/>
      <c r="E69" s="360"/>
      <c r="F69" s="353"/>
      <c r="G69" s="361"/>
      <c r="H69" s="362"/>
      <c r="I69" s="362"/>
      <c r="J69" s="353"/>
      <c r="K69" s="353"/>
      <c r="L69" s="353"/>
      <c r="M69" s="353"/>
      <c r="N69" s="362"/>
      <c r="O69" s="353"/>
      <c r="P69" s="353"/>
      <c r="Q69" s="353"/>
      <c r="R69" s="353"/>
      <c r="S69" s="362"/>
      <c r="T69" s="340"/>
      <c r="U69" s="340"/>
      <c r="V69" s="330"/>
      <c r="W69" s="362"/>
      <c r="X69" s="350"/>
      <c r="Y69" s="350"/>
      <c r="Z69" s="50"/>
      <c r="AA69" s="28"/>
      <c r="AB69" s="51"/>
      <c r="AC69" s="330"/>
      <c r="AD69" s="330"/>
    </row>
    <row r="70" spans="1:30" ht="15.75" customHeight="1" x14ac:dyDescent="0.3">
      <c r="A70" s="330"/>
      <c r="B70" s="582" t="s">
        <v>176</v>
      </c>
      <c r="C70" s="546"/>
      <c r="D70" s="586"/>
      <c r="E70" s="576"/>
      <c r="F70" s="576"/>
      <c r="G70" s="576"/>
      <c r="H70" s="576"/>
      <c r="I70" s="576"/>
      <c r="J70" s="576"/>
      <c r="K70" s="576"/>
      <c r="L70" s="576"/>
      <c r="M70" s="576"/>
      <c r="N70" s="576"/>
      <c r="O70" s="576"/>
      <c r="P70" s="576"/>
      <c r="Q70" s="576"/>
      <c r="R70" s="576"/>
      <c r="S70" s="576"/>
      <c r="T70" s="576"/>
      <c r="U70" s="576"/>
      <c r="V70" s="576"/>
      <c r="W70" s="576"/>
      <c r="X70" s="576"/>
      <c r="Y70" s="576"/>
      <c r="Z70" s="576"/>
      <c r="AA70" s="576"/>
      <c r="AB70" s="577"/>
      <c r="AC70" s="330"/>
      <c r="AD70" s="330"/>
    </row>
    <row r="71" spans="1:30" ht="15.75" customHeight="1" x14ac:dyDescent="0.3">
      <c r="A71" s="330"/>
      <c r="B71" s="48"/>
      <c r="C71" s="360"/>
      <c r="D71" s="360"/>
      <c r="E71" s="360"/>
      <c r="F71" s="353"/>
      <c r="G71" s="361"/>
      <c r="H71" s="362"/>
      <c r="I71" s="362"/>
      <c r="J71" s="353"/>
      <c r="K71" s="353"/>
      <c r="L71" s="353"/>
      <c r="M71" s="353"/>
      <c r="N71" s="362"/>
      <c r="O71" s="353"/>
      <c r="P71" s="353"/>
      <c r="Q71" s="353"/>
      <c r="R71" s="353"/>
      <c r="S71" s="362"/>
      <c r="T71" s="340"/>
      <c r="U71" s="340"/>
      <c r="V71" s="330"/>
      <c r="W71" s="362"/>
      <c r="X71" s="350"/>
      <c r="Y71" s="350"/>
      <c r="Z71" s="50"/>
      <c r="AA71" s="28"/>
      <c r="AB71" s="51"/>
      <c r="AC71" s="330"/>
      <c r="AD71" s="330"/>
    </row>
    <row r="72" spans="1:30" ht="15.75" customHeight="1" x14ac:dyDescent="0.3">
      <c r="A72" s="330"/>
      <c r="B72" s="582" t="s">
        <v>177</v>
      </c>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46"/>
      <c r="AC72" s="330"/>
      <c r="AD72" s="330"/>
    </row>
    <row r="73" spans="1:30" ht="15.75" customHeight="1" x14ac:dyDescent="0.3">
      <c r="A73" s="330"/>
      <c r="B73" s="556" t="s">
        <v>122</v>
      </c>
      <c r="C73" s="546"/>
      <c r="D73" s="52" t="s">
        <v>178</v>
      </c>
      <c r="E73" s="556" t="s">
        <v>179</v>
      </c>
      <c r="F73" s="546"/>
      <c r="G73" s="556" t="s">
        <v>177</v>
      </c>
      <c r="H73" s="558"/>
      <c r="I73" s="558"/>
      <c r="J73" s="558"/>
      <c r="K73" s="558"/>
      <c r="L73" s="558"/>
      <c r="M73" s="558"/>
      <c r="N73" s="558"/>
      <c r="O73" s="546"/>
      <c r="P73" s="556" t="s">
        <v>180</v>
      </c>
      <c r="Q73" s="558"/>
      <c r="R73" s="558"/>
      <c r="S73" s="558"/>
      <c r="T73" s="558"/>
      <c r="U73" s="558"/>
      <c r="V73" s="558"/>
      <c r="W73" s="558"/>
      <c r="X73" s="558"/>
      <c r="Y73" s="558"/>
      <c r="Z73" s="558"/>
      <c r="AA73" s="558"/>
      <c r="AB73" s="546"/>
      <c r="AC73" s="330"/>
      <c r="AD73" s="330"/>
    </row>
    <row r="74" spans="1:30" ht="15.75" customHeight="1" x14ac:dyDescent="0.3">
      <c r="A74" s="330"/>
      <c r="B74" s="556"/>
      <c r="C74" s="546"/>
      <c r="D74" s="37"/>
      <c r="E74" s="556"/>
      <c r="F74" s="546"/>
      <c r="G74" s="581"/>
      <c r="H74" s="558"/>
      <c r="I74" s="558"/>
      <c r="J74" s="558"/>
      <c r="K74" s="558"/>
      <c r="L74" s="558"/>
      <c r="M74" s="558"/>
      <c r="N74" s="558"/>
      <c r="O74" s="546"/>
      <c r="P74" s="581"/>
      <c r="Q74" s="558"/>
      <c r="R74" s="558"/>
      <c r="S74" s="558"/>
      <c r="T74" s="558"/>
      <c r="U74" s="558"/>
      <c r="V74" s="558"/>
      <c r="W74" s="558"/>
      <c r="X74" s="558"/>
      <c r="Y74" s="558"/>
      <c r="Z74" s="558"/>
      <c r="AA74" s="558"/>
      <c r="AB74" s="546"/>
      <c r="AC74" s="330"/>
      <c r="AD74" s="330"/>
    </row>
    <row r="75" spans="1:30" ht="15.75" customHeight="1" x14ac:dyDescent="0.3">
      <c r="A75" s="330"/>
      <c r="B75" s="556"/>
      <c r="C75" s="546"/>
      <c r="D75" s="37"/>
      <c r="E75" s="556"/>
      <c r="F75" s="546"/>
      <c r="G75" s="581"/>
      <c r="H75" s="558"/>
      <c r="I75" s="558"/>
      <c r="J75" s="558"/>
      <c r="K75" s="558"/>
      <c r="L75" s="558"/>
      <c r="M75" s="558"/>
      <c r="N75" s="558"/>
      <c r="O75" s="546"/>
      <c r="P75" s="581"/>
      <c r="Q75" s="558"/>
      <c r="R75" s="558"/>
      <c r="S75" s="558"/>
      <c r="T75" s="558"/>
      <c r="U75" s="558"/>
      <c r="V75" s="558"/>
      <c r="W75" s="558"/>
      <c r="X75" s="558"/>
      <c r="Y75" s="558"/>
      <c r="Z75" s="558"/>
      <c r="AA75" s="558"/>
      <c r="AB75" s="546"/>
      <c r="AC75" s="330"/>
      <c r="AD75" s="330"/>
    </row>
    <row r="76" spans="1:30" ht="26.25" customHeight="1" x14ac:dyDescent="0.3">
      <c r="A76" s="330"/>
      <c r="B76" s="580" t="s">
        <v>181</v>
      </c>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46"/>
      <c r="AC76" s="330"/>
      <c r="AD76" s="363"/>
    </row>
    <row r="77" spans="1:30" ht="12.75" customHeight="1" x14ac:dyDescent="0.3">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row>
    <row r="78" spans="1:30" ht="12.75" customHeight="1" x14ac:dyDescent="0.3">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row>
    <row r="79" spans="1:30" ht="12.75" customHeight="1" x14ac:dyDescent="0.3">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c r="AC79" s="330"/>
      <c r="AD79" s="330"/>
    </row>
    <row r="80" spans="1:30" ht="12.75" customHeight="1" x14ac:dyDescent="0.3">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c r="AC80" s="330"/>
      <c r="AD80" s="330"/>
    </row>
    <row r="81" spans="1:30" ht="12.75" customHeight="1" x14ac:dyDescent="0.3">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c r="AC81" s="330"/>
      <c r="AD81" s="330"/>
    </row>
    <row r="82" spans="1:30" ht="12.75" customHeight="1" x14ac:dyDescent="0.3">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c r="AC82" s="330"/>
      <c r="AD82" s="330"/>
    </row>
    <row r="83" spans="1:30" ht="12.75" customHeight="1" x14ac:dyDescent="0.3">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c r="AC83" s="330"/>
      <c r="AD83" s="330"/>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508</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69" t="s">
        <v>125</v>
      </c>
      <c r="D12" s="570"/>
      <c r="E12" s="567" t="s">
        <v>126</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481</v>
      </c>
      <c r="D14" s="554"/>
      <c r="E14" s="571" t="s">
        <v>509</v>
      </c>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row>
    <row r="15" spans="1:30"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555" t="s">
        <v>483</v>
      </c>
      <c r="D17" s="554"/>
      <c r="E17" s="996" t="s">
        <v>498</v>
      </c>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row>
    <row r="18" spans="1:30"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row>
    <row r="22" spans="1:30" ht="29.25" customHeight="1" x14ac:dyDescent="0.3">
      <c r="A22" s="330"/>
      <c r="B22" s="31"/>
      <c r="C22" s="556" t="s">
        <v>510</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95" t="s">
        <v>511</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row>
    <row r="26" spans="1:30"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row>
    <row r="27" spans="1:30"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row>
    <row r="28" spans="1:30"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row>
    <row r="30" spans="1:30"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23</v>
      </c>
      <c r="X30" s="558"/>
      <c r="Y30" s="558"/>
      <c r="Z30" s="558"/>
      <c r="AA30" s="546"/>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564" t="s">
        <v>133</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564" t="s">
        <v>135</v>
      </c>
      <c r="D36" s="558"/>
      <c r="E36" s="558"/>
      <c r="F36" s="558"/>
      <c r="G36" s="558"/>
      <c r="H36" s="558"/>
      <c r="I36" s="558"/>
      <c r="J36" s="558"/>
      <c r="K36" s="546"/>
      <c r="L36" s="340"/>
      <c r="M36" s="564" t="s">
        <v>136</v>
      </c>
      <c r="N36" s="558"/>
      <c r="O36" s="558"/>
      <c r="P36" s="558"/>
      <c r="Q36" s="558"/>
      <c r="R36" s="558"/>
      <c r="S36" s="558"/>
      <c r="T36" s="558"/>
      <c r="U36" s="558"/>
      <c r="V36" s="558"/>
      <c r="W36" s="558"/>
      <c r="X36" s="558"/>
      <c r="Y36" s="558"/>
      <c r="Z36" s="558"/>
      <c r="AA36" s="546"/>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563" t="s">
        <v>512</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562" t="s">
        <v>139</v>
      </c>
      <c r="D41" s="554"/>
      <c r="E41" s="343"/>
      <c r="F41" s="556" t="s">
        <v>34</v>
      </c>
      <c r="G41" s="546"/>
      <c r="H41" s="343"/>
      <c r="I41" s="330"/>
      <c r="J41" s="350" t="s">
        <v>140</v>
      </c>
      <c r="K41" s="556">
        <v>1</v>
      </c>
      <c r="L41" s="558"/>
      <c r="M41" s="558"/>
      <c r="N41" s="546"/>
      <c r="O41" s="343"/>
      <c r="P41" s="343"/>
      <c r="Q41" s="334" t="s">
        <v>141</v>
      </c>
      <c r="R41" s="330"/>
      <c r="S41" s="343"/>
      <c r="T41" s="343"/>
      <c r="U41" s="343"/>
      <c r="V41" s="343"/>
      <c r="W41" s="556" t="s">
        <v>20</v>
      </c>
      <c r="X41" s="558"/>
      <c r="Y41" s="558"/>
      <c r="Z41" s="558"/>
      <c r="AA41" s="546"/>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563"/>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564">
        <v>1.2</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row>
    <row r="52" spans="1:30"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row>
    <row r="53" spans="1:30"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row>
    <row r="56" spans="1:30"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row>
    <row r="57" spans="1:30" ht="15.75" customHeight="1" x14ac:dyDescent="0.3">
      <c r="A57" s="357"/>
      <c r="B57" s="41"/>
      <c r="C57" s="44">
        <v>2024</v>
      </c>
      <c r="D57" s="45">
        <v>45474</v>
      </c>
      <c r="E57" s="583">
        <v>45656</v>
      </c>
      <c r="F57" s="546"/>
      <c r="G57" s="46">
        <v>1</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row>
    <row r="58" spans="1:30" ht="15.75" customHeight="1" x14ac:dyDescent="0.3">
      <c r="A58" s="357"/>
      <c r="B58" s="41"/>
      <c r="C58" s="44">
        <v>2025</v>
      </c>
      <c r="D58" s="45">
        <v>45658</v>
      </c>
      <c r="E58" s="583">
        <v>46021</v>
      </c>
      <c r="F58" s="546"/>
      <c r="G58" s="46">
        <v>1</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row>
    <row r="59" spans="1:30" ht="15.75" customHeight="1" x14ac:dyDescent="0.3">
      <c r="A59" s="357"/>
      <c r="B59" s="41"/>
      <c r="C59" s="44">
        <v>2026</v>
      </c>
      <c r="D59" s="45">
        <v>46023</v>
      </c>
      <c r="E59" s="583">
        <v>46386</v>
      </c>
      <c r="F59" s="546"/>
      <c r="G59" s="46">
        <v>1</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row>
    <row r="60" spans="1:30" ht="15.75" customHeight="1" x14ac:dyDescent="0.3">
      <c r="A60" s="357"/>
      <c r="B60" s="41"/>
      <c r="C60" s="44">
        <v>2027</v>
      </c>
      <c r="D60" s="45">
        <v>46388</v>
      </c>
      <c r="E60" s="583">
        <v>46751</v>
      </c>
      <c r="F60" s="546"/>
      <c r="G60" s="46">
        <v>1</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row>
    <row r="61" spans="1:30"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row>
    <row r="80" spans="1:30"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row>
    <row r="81" spans="1:30"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row>
    <row r="82" spans="1:30"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row>
    <row r="83" spans="1:30"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513</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55" t="s">
        <v>125</v>
      </c>
      <c r="D12" s="554"/>
      <c r="E12" s="567" t="s">
        <v>461</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481</v>
      </c>
      <c r="D14" s="554"/>
      <c r="E14" s="571" t="s">
        <v>514</v>
      </c>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row>
    <row r="15" spans="1:30"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555" t="s">
        <v>483</v>
      </c>
      <c r="D17" s="554"/>
      <c r="E17" s="996" t="s">
        <v>498</v>
      </c>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row>
    <row r="18" spans="1:30"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row>
    <row r="22" spans="1:30" ht="29.25" customHeight="1" x14ac:dyDescent="0.3">
      <c r="A22" s="330"/>
      <c r="B22" s="31"/>
      <c r="C22" s="556" t="s">
        <v>515</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95" t="s">
        <v>516</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row>
    <row r="26" spans="1:30"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row>
    <row r="27" spans="1:30"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row>
    <row r="28" spans="1:30"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row>
    <row r="30" spans="1:30"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23</v>
      </c>
      <c r="X30" s="558"/>
      <c r="Y30" s="558"/>
      <c r="Z30" s="558"/>
      <c r="AA30" s="546"/>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564" t="s">
        <v>446</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564" t="s">
        <v>443</v>
      </c>
      <c r="D36" s="558"/>
      <c r="E36" s="558"/>
      <c r="F36" s="558"/>
      <c r="G36" s="558"/>
      <c r="H36" s="558"/>
      <c r="I36" s="558"/>
      <c r="J36" s="558"/>
      <c r="K36" s="546"/>
      <c r="L36" s="340"/>
      <c r="M36" s="564" t="s">
        <v>447</v>
      </c>
      <c r="N36" s="558"/>
      <c r="O36" s="558"/>
      <c r="P36" s="558"/>
      <c r="Q36" s="558"/>
      <c r="R36" s="558"/>
      <c r="S36" s="558"/>
      <c r="T36" s="558"/>
      <c r="U36" s="558"/>
      <c r="V36" s="558"/>
      <c r="W36" s="558"/>
      <c r="X36" s="558"/>
      <c r="Y36" s="558"/>
      <c r="Z36" s="558"/>
      <c r="AA36" s="546"/>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563" t="s">
        <v>448</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562" t="s">
        <v>139</v>
      </c>
      <c r="D41" s="554"/>
      <c r="E41" s="343"/>
      <c r="F41" s="556" t="s">
        <v>34</v>
      </c>
      <c r="G41" s="546"/>
      <c r="H41" s="343"/>
      <c r="I41" s="330"/>
      <c r="J41" s="350" t="s">
        <v>140</v>
      </c>
      <c r="K41" s="556">
        <v>1</v>
      </c>
      <c r="L41" s="558"/>
      <c r="M41" s="558"/>
      <c r="N41" s="546"/>
      <c r="O41" s="343"/>
      <c r="P41" s="343"/>
      <c r="Q41" s="334" t="s">
        <v>141</v>
      </c>
      <c r="R41" s="330"/>
      <c r="S41" s="343"/>
      <c r="T41" s="343"/>
      <c r="U41" s="343"/>
      <c r="V41" s="343"/>
      <c r="W41" s="556" t="s">
        <v>20</v>
      </c>
      <c r="X41" s="558"/>
      <c r="Y41" s="558"/>
      <c r="Z41" s="558"/>
      <c r="AA41" s="546"/>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563"/>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564">
        <v>1.2</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row>
    <row r="52" spans="1:30"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row>
    <row r="53" spans="1:30"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row>
    <row r="56" spans="1:30"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row>
    <row r="57" spans="1:30" ht="15.75" customHeight="1" x14ac:dyDescent="0.3">
      <c r="A57" s="357"/>
      <c r="B57" s="41"/>
      <c r="C57" s="44">
        <v>2024</v>
      </c>
      <c r="D57" s="45">
        <v>45474</v>
      </c>
      <c r="E57" s="583">
        <v>45656</v>
      </c>
      <c r="F57" s="546"/>
      <c r="G57" s="46">
        <v>1</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row>
    <row r="58" spans="1:30" ht="15.75" customHeight="1" x14ac:dyDescent="0.3">
      <c r="A58" s="357"/>
      <c r="B58" s="41"/>
      <c r="C58" s="44">
        <v>2025</v>
      </c>
      <c r="D58" s="45">
        <v>45658</v>
      </c>
      <c r="E58" s="583">
        <v>46021</v>
      </c>
      <c r="F58" s="546"/>
      <c r="G58" s="46">
        <v>1</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row>
    <row r="59" spans="1:30" ht="15.75" customHeight="1" x14ac:dyDescent="0.3">
      <c r="A59" s="357"/>
      <c r="B59" s="41"/>
      <c r="C59" s="44">
        <v>2026</v>
      </c>
      <c r="D59" s="45">
        <v>46023</v>
      </c>
      <c r="E59" s="583">
        <v>46386</v>
      </c>
      <c r="F59" s="546"/>
      <c r="G59" s="46">
        <v>1</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row>
    <row r="60" spans="1:30" ht="15.75" customHeight="1" x14ac:dyDescent="0.3">
      <c r="A60" s="357"/>
      <c r="B60" s="41"/>
      <c r="C60" s="44">
        <v>2027</v>
      </c>
      <c r="D60" s="45">
        <v>46388</v>
      </c>
      <c r="E60" s="583">
        <v>46751</v>
      </c>
      <c r="F60" s="546"/>
      <c r="G60" s="46">
        <v>1</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row>
    <row r="61" spans="1:30"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row>
    <row r="80" spans="1:30"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row>
    <row r="81" spans="1:30"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row>
    <row r="82" spans="1:30"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row>
    <row r="83" spans="1:30"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517</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55" t="s">
        <v>125</v>
      </c>
      <c r="D12" s="554"/>
      <c r="E12" s="567" t="s">
        <v>518</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481</v>
      </c>
      <c r="D14" s="554"/>
      <c r="E14" s="571" t="s">
        <v>519</v>
      </c>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row>
    <row r="15" spans="1:30"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555" t="s">
        <v>483</v>
      </c>
      <c r="D17" s="554"/>
      <c r="E17" s="996" t="s">
        <v>498</v>
      </c>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row>
    <row r="18" spans="1:30"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row>
    <row r="22" spans="1:30" ht="29.25" customHeight="1" x14ac:dyDescent="0.3">
      <c r="A22" s="330"/>
      <c r="B22" s="31"/>
      <c r="C22" s="556" t="s">
        <v>520</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95" t="s">
        <v>521</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row>
    <row r="26" spans="1:30"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row>
    <row r="27" spans="1:30"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row>
    <row r="28" spans="1:30"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row>
    <row r="30" spans="1:30"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21</v>
      </c>
      <c r="X30" s="558"/>
      <c r="Y30" s="558"/>
      <c r="Z30" s="558"/>
      <c r="AA30" s="546"/>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992" t="s">
        <v>453</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564" t="s">
        <v>454</v>
      </c>
      <c r="D36" s="558"/>
      <c r="E36" s="558"/>
      <c r="F36" s="558"/>
      <c r="G36" s="558"/>
      <c r="H36" s="558"/>
      <c r="I36" s="558"/>
      <c r="J36" s="558"/>
      <c r="K36" s="546"/>
      <c r="L36" s="340"/>
      <c r="M36" s="564"/>
      <c r="N36" s="558"/>
      <c r="O36" s="558"/>
      <c r="P36" s="558"/>
      <c r="Q36" s="558"/>
      <c r="R36" s="558"/>
      <c r="S36" s="558"/>
      <c r="T36" s="558"/>
      <c r="U36" s="558"/>
      <c r="V36" s="558"/>
      <c r="W36" s="558"/>
      <c r="X36" s="558"/>
      <c r="Y36" s="558"/>
      <c r="Z36" s="558"/>
      <c r="AA36" s="546"/>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563" t="s">
        <v>455</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562" t="s">
        <v>139</v>
      </c>
      <c r="D41" s="554"/>
      <c r="E41" s="343"/>
      <c r="F41" s="556" t="s">
        <v>22</v>
      </c>
      <c r="G41" s="546"/>
      <c r="H41" s="343"/>
      <c r="I41" s="330"/>
      <c r="J41" s="350" t="s">
        <v>140</v>
      </c>
      <c r="K41" s="556">
        <v>5</v>
      </c>
      <c r="L41" s="558"/>
      <c r="M41" s="558"/>
      <c r="N41" s="546"/>
      <c r="O41" s="343"/>
      <c r="P41" s="343"/>
      <c r="Q41" s="334" t="s">
        <v>141</v>
      </c>
      <c r="R41" s="330"/>
      <c r="S41" s="343"/>
      <c r="T41" s="343"/>
      <c r="U41" s="343"/>
      <c r="V41" s="343"/>
      <c r="W41" s="556" t="s">
        <v>20</v>
      </c>
      <c r="X41" s="558"/>
      <c r="Y41" s="558"/>
      <c r="Z41" s="558"/>
      <c r="AA41" s="546"/>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563"/>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564">
        <v>1.2</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row>
    <row r="52" spans="1:30"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row>
    <row r="53" spans="1:30"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row>
    <row r="56" spans="1:30"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row>
    <row r="57" spans="1:30" ht="15.75" customHeight="1" x14ac:dyDescent="0.3">
      <c r="A57" s="357"/>
      <c r="B57" s="41"/>
      <c r="C57" s="44">
        <v>2024</v>
      </c>
      <c r="D57" s="45">
        <v>45474</v>
      </c>
      <c r="E57" s="583">
        <v>45656</v>
      </c>
      <c r="F57" s="546"/>
      <c r="G57" s="46">
        <v>1.2</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row>
    <row r="58" spans="1:30" ht="15.75" customHeight="1" x14ac:dyDescent="0.3">
      <c r="A58" s="357"/>
      <c r="B58" s="41"/>
      <c r="C58" s="44">
        <v>2025</v>
      </c>
      <c r="D58" s="45">
        <v>45658</v>
      </c>
      <c r="E58" s="583">
        <v>46021</v>
      </c>
      <c r="F58" s="546"/>
      <c r="G58" s="46">
        <v>1.7</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row>
    <row r="59" spans="1:30" ht="15.75" customHeight="1" x14ac:dyDescent="0.3">
      <c r="A59" s="357"/>
      <c r="B59" s="41"/>
      <c r="C59" s="44">
        <v>2026</v>
      </c>
      <c r="D59" s="45">
        <v>46023</v>
      </c>
      <c r="E59" s="583">
        <v>46386</v>
      </c>
      <c r="F59" s="546"/>
      <c r="G59" s="46">
        <v>1.1000000000000001</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row>
    <row r="60" spans="1:30" ht="15.75" customHeight="1" x14ac:dyDescent="0.3">
      <c r="A60" s="357"/>
      <c r="B60" s="41"/>
      <c r="C60" s="44">
        <v>2027</v>
      </c>
      <c r="D60" s="45">
        <v>46388</v>
      </c>
      <c r="E60" s="583">
        <v>46751</v>
      </c>
      <c r="F60" s="546"/>
      <c r="G60" s="46">
        <v>1</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row>
    <row r="61" spans="1:30"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row>
    <row r="80" spans="1:30"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row>
    <row r="81" spans="1:30"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row>
    <row r="82" spans="1:30"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row>
    <row r="83" spans="1:30"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A1:AD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0" width="11.44140625" customWidth="1"/>
  </cols>
  <sheetData>
    <row r="1" spans="1:30"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row>
    <row r="2" spans="1:30"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row>
    <row r="3" spans="1:30"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row>
    <row r="4" spans="1:30"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row>
    <row r="5" spans="1:30"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row>
    <row r="6" spans="1:30"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row>
    <row r="7" spans="1:30"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row>
    <row r="8" spans="1:30"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row>
    <row r="9" spans="1:30"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row>
    <row r="10" spans="1:30" ht="30" customHeight="1" x14ac:dyDescent="0.3">
      <c r="A10" s="330"/>
      <c r="B10" s="31"/>
      <c r="C10" s="555" t="s">
        <v>123</v>
      </c>
      <c r="D10" s="554"/>
      <c r="E10" s="556" t="s">
        <v>522</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row>
    <row r="11" spans="1:30"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row>
    <row r="12" spans="1:30" ht="29.25" customHeight="1" x14ac:dyDescent="0.3">
      <c r="A12" s="330"/>
      <c r="B12" s="31"/>
      <c r="C12" s="555" t="s">
        <v>125</v>
      </c>
      <c r="D12" s="554"/>
      <c r="E12" s="567" t="s">
        <v>518</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row>
    <row r="13" spans="1:30"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row>
    <row r="14" spans="1:30" ht="15" customHeight="1" x14ac:dyDescent="0.3">
      <c r="A14" s="330"/>
      <c r="B14" s="31"/>
      <c r="C14" s="555" t="s">
        <v>481</v>
      </c>
      <c r="D14" s="554"/>
      <c r="E14" s="571" t="s">
        <v>523</v>
      </c>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row>
    <row r="15" spans="1:30"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row>
    <row r="16" spans="1:30"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row>
    <row r="17" spans="1:30" ht="15" customHeight="1" x14ac:dyDescent="0.3">
      <c r="A17" s="330"/>
      <c r="B17" s="31"/>
      <c r="C17" s="555" t="s">
        <v>483</v>
      </c>
      <c r="D17" s="554"/>
      <c r="E17" s="996" t="s">
        <v>524</v>
      </c>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row>
    <row r="18" spans="1:30"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row>
    <row r="19" spans="1:30"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row>
    <row r="20" spans="1:30"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row>
    <row r="21" spans="1:30"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row>
    <row r="22" spans="1:30" ht="29.25" customHeight="1" x14ac:dyDescent="0.3">
      <c r="A22" s="330"/>
      <c r="B22" s="31"/>
      <c r="C22" s="998" t="s">
        <v>525</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row>
    <row r="23" spans="1:30"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row>
    <row r="24" spans="1:30"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row>
    <row r="25" spans="1:30" ht="15" customHeight="1" x14ac:dyDescent="0.3">
      <c r="A25" s="330"/>
      <c r="B25" s="31"/>
      <c r="C25" s="995" t="s">
        <v>521</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row>
    <row r="26" spans="1:30"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row>
    <row r="27" spans="1:30"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row>
    <row r="28" spans="1:30"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row>
    <row r="29" spans="1:30"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row>
    <row r="30" spans="1:30"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23</v>
      </c>
      <c r="X30" s="558"/>
      <c r="Y30" s="558"/>
      <c r="Z30" s="558"/>
      <c r="AA30" s="546"/>
      <c r="AB30" s="338"/>
      <c r="AC30" s="330"/>
      <c r="AD30" s="330"/>
    </row>
    <row r="31" spans="1:30"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row>
    <row r="32" spans="1:30"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row>
    <row r="33" spans="1:30" ht="39.75" customHeight="1" x14ac:dyDescent="0.3">
      <c r="A33" s="330"/>
      <c r="B33" s="31"/>
      <c r="C33" s="997" t="s">
        <v>526</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row>
    <row r="34" spans="1:30"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row>
    <row r="35" spans="1:30"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row>
    <row r="36" spans="1:30" ht="29.25" customHeight="1" x14ac:dyDescent="0.3">
      <c r="A36" s="330"/>
      <c r="B36" s="31"/>
      <c r="C36" s="564" t="s">
        <v>527</v>
      </c>
      <c r="D36" s="558"/>
      <c r="E36" s="558"/>
      <c r="F36" s="558"/>
      <c r="G36" s="558"/>
      <c r="H36" s="558"/>
      <c r="I36" s="558"/>
      <c r="J36" s="558"/>
      <c r="K36" s="546"/>
      <c r="L36" s="340"/>
      <c r="M36" s="564"/>
      <c r="N36" s="558"/>
      <c r="O36" s="558"/>
      <c r="P36" s="558"/>
      <c r="Q36" s="558"/>
      <c r="R36" s="558"/>
      <c r="S36" s="558"/>
      <c r="T36" s="558"/>
      <c r="U36" s="558"/>
      <c r="V36" s="558"/>
      <c r="W36" s="558"/>
      <c r="X36" s="558"/>
      <c r="Y36" s="558"/>
      <c r="Z36" s="558"/>
      <c r="AA36" s="546"/>
      <c r="AB36" s="346"/>
      <c r="AC36" s="330"/>
      <c r="AD36" s="330"/>
    </row>
    <row r="37" spans="1:30"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row>
    <row r="38" spans="1:30"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row>
    <row r="39" spans="1:30" ht="90" customHeight="1" x14ac:dyDescent="0.3">
      <c r="A39" s="330"/>
      <c r="B39" s="31"/>
      <c r="C39" s="563" t="s">
        <v>528</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row>
    <row r="40" spans="1:30"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row>
    <row r="41" spans="1:30" ht="15.75" customHeight="1" x14ac:dyDescent="0.3">
      <c r="A41" s="330"/>
      <c r="B41" s="31"/>
      <c r="C41" s="562" t="s">
        <v>139</v>
      </c>
      <c r="D41" s="554"/>
      <c r="E41" s="343"/>
      <c r="F41" s="556" t="s">
        <v>22</v>
      </c>
      <c r="G41" s="546"/>
      <c r="H41" s="343"/>
      <c r="I41" s="330"/>
      <c r="J41" s="350" t="s">
        <v>140</v>
      </c>
      <c r="K41" s="556">
        <v>40</v>
      </c>
      <c r="L41" s="558"/>
      <c r="M41" s="558"/>
      <c r="N41" s="546"/>
      <c r="O41" s="343"/>
      <c r="P41" s="343"/>
      <c r="Q41" s="334" t="s">
        <v>141</v>
      </c>
      <c r="R41" s="330"/>
      <c r="S41" s="343"/>
      <c r="T41" s="343"/>
      <c r="U41" s="343"/>
      <c r="V41" s="343"/>
      <c r="W41" s="556" t="s">
        <v>20</v>
      </c>
      <c r="X41" s="558"/>
      <c r="Y41" s="558"/>
      <c r="Z41" s="558"/>
      <c r="AA41" s="546"/>
      <c r="AB41" s="342"/>
      <c r="AC41" s="330"/>
      <c r="AD41" s="330"/>
    </row>
    <row r="42" spans="1:30"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row>
    <row r="43" spans="1:30" ht="32.25" customHeight="1" x14ac:dyDescent="0.3">
      <c r="A43" s="330"/>
      <c r="B43" s="31"/>
      <c r="C43" s="330"/>
      <c r="D43" s="350" t="s">
        <v>142</v>
      </c>
      <c r="E43" s="343"/>
      <c r="F43" s="563"/>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row>
    <row r="44" spans="1:30"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row>
    <row r="45" spans="1:30"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row>
    <row r="46" spans="1:30"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row>
    <row r="47" spans="1:30"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row>
    <row r="48" spans="1:30"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row>
    <row r="49" spans="1:30" ht="15.75" customHeight="1" x14ac:dyDescent="0.3">
      <c r="A49" s="330"/>
      <c r="B49" s="31"/>
      <c r="C49" s="343" t="s">
        <v>140</v>
      </c>
      <c r="D49" s="564">
        <v>40</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row>
    <row r="50" spans="1:30"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row>
    <row r="51" spans="1:30"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row>
    <row r="52" spans="1:30"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row>
    <row r="53" spans="1:30"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row>
    <row r="54" spans="1:30"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row>
    <row r="55" spans="1:30"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row>
    <row r="56" spans="1:30"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row>
    <row r="57" spans="1:30" ht="15.75" customHeight="1" x14ac:dyDescent="0.3">
      <c r="A57" s="357"/>
      <c r="B57" s="41"/>
      <c r="C57" s="44">
        <v>2024</v>
      </c>
      <c r="D57" s="45">
        <v>45474</v>
      </c>
      <c r="E57" s="583">
        <v>45656</v>
      </c>
      <c r="F57" s="546"/>
      <c r="G57" s="46">
        <v>40</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row>
    <row r="58" spans="1:30" ht="15.75" customHeight="1" x14ac:dyDescent="0.3">
      <c r="A58" s="357"/>
      <c r="B58" s="41"/>
      <c r="C58" s="44">
        <v>2025</v>
      </c>
      <c r="D58" s="45">
        <v>45658</v>
      </c>
      <c r="E58" s="583">
        <v>46021</v>
      </c>
      <c r="F58" s="546"/>
      <c r="G58" s="46">
        <v>40</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row>
    <row r="59" spans="1:30" ht="15.75" customHeight="1" x14ac:dyDescent="0.3">
      <c r="A59" s="357"/>
      <c r="B59" s="41"/>
      <c r="C59" s="44">
        <v>2026</v>
      </c>
      <c r="D59" s="45">
        <v>46023</v>
      </c>
      <c r="E59" s="583">
        <v>46386</v>
      </c>
      <c r="F59" s="546"/>
      <c r="G59" s="46">
        <v>40</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row>
    <row r="60" spans="1:30" ht="15.75" customHeight="1" x14ac:dyDescent="0.3">
      <c r="A60" s="357"/>
      <c r="B60" s="41"/>
      <c r="C60" s="44">
        <v>2027</v>
      </c>
      <c r="D60" s="45">
        <v>46388</v>
      </c>
      <c r="E60" s="583">
        <v>46751</v>
      </c>
      <c r="F60" s="546"/>
      <c r="G60" s="46">
        <v>40</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row>
    <row r="61" spans="1:30"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row>
    <row r="62" spans="1:30"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row>
    <row r="63" spans="1:30"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row>
    <row r="64" spans="1:30"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row>
    <row r="65" spans="1:30"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row>
    <row r="66" spans="1:30"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row>
    <row r="67" spans="1:30"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row>
    <row r="68" spans="1:30"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row>
    <row r="69" spans="1:30"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row>
    <row r="70" spans="1:30"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row>
    <row r="71" spans="1:30"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row>
    <row r="72" spans="1:30"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row>
    <row r="73" spans="1:30"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row>
    <row r="74" spans="1:30"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row>
    <row r="75" spans="1:30"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row>
    <row r="76" spans="1:30"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row>
    <row r="77" spans="1:30"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row>
    <row r="78" spans="1:30"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row>
    <row r="79" spans="1:30"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row>
    <row r="80" spans="1:30"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row>
    <row r="81" spans="1:30"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row>
    <row r="82" spans="1:30"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row>
    <row r="83" spans="1:30"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row>
    <row r="84" spans="1:30"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row>
    <row r="85" spans="1:30"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row>
    <row r="86" spans="1:30"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row>
    <row r="87" spans="1:30"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row>
    <row r="88" spans="1:30"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row>
    <row r="89" spans="1:30"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row>
    <row r="90" spans="1:30"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row>
    <row r="91" spans="1:30"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row>
    <row r="92" spans="1:30"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row>
    <row r="93" spans="1:30"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row>
    <row r="94" spans="1:30"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row>
    <row r="95" spans="1:30"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row>
    <row r="96" spans="1:30"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row>
    <row r="97" spans="1:30"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row>
    <row r="98" spans="1:30"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row>
    <row r="99" spans="1:30"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row>
    <row r="100" spans="1:30"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row>
    <row r="101" spans="1:30"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row>
    <row r="102" spans="1:30"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row>
    <row r="103" spans="1:30"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row>
    <row r="104" spans="1:30"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row>
    <row r="105" spans="1:30"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row>
    <row r="106" spans="1:30"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row>
    <row r="107" spans="1:30"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row>
    <row r="108" spans="1:30"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row>
    <row r="109" spans="1:30"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row>
    <row r="110" spans="1:30"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row>
    <row r="111" spans="1:30"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row>
    <row r="112" spans="1:30"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row>
    <row r="113" spans="1:30"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row>
    <row r="114" spans="1:30"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row>
    <row r="115" spans="1:30"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row>
    <row r="116" spans="1:30"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row>
    <row r="117" spans="1:30"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row>
    <row r="118" spans="1:30"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row>
    <row r="119" spans="1:30"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row>
    <row r="120" spans="1:30"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row>
    <row r="121" spans="1:30"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row>
    <row r="122" spans="1:30"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row>
    <row r="123" spans="1:30"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row>
    <row r="124" spans="1:30"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row>
    <row r="125" spans="1:30"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row>
    <row r="126" spans="1:30"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row>
    <row r="127" spans="1:30"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row>
    <row r="128" spans="1:30"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row>
    <row r="129" spans="1:30"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row>
    <row r="130" spans="1:30"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row>
    <row r="131" spans="1:30"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row>
    <row r="132" spans="1:30"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row>
    <row r="133" spans="1:30"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row>
    <row r="134" spans="1:30"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row>
    <row r="135" spans="1:30"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row>
    <row r="136" spans="1:30"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row>
    <row r="137" spans="1:30"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row>
    <row r="138" spans="1:30"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row>
    <row r="139" spans="1:30"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row>
    <row r="140" spans="1:30"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row>
    <row r="141" spans="1:30"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row>
    <row r="142" spans="1:30"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row>
    <row r="143" spans="1:30"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row>
    <row r="144" spans="1:30"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row>
    <row r="145" spans="1:30"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row>
    <row r="146" spans="1:30"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row>
    <row r="147" spans="1:30"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row>
    <row r="148" spans="1:30"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row>
    <row r="149" spans="1:30"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row>
    <row r="150" spans="1:30"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row>
    <row r="151" spans="1:30"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row>
    <row r="152" spans="1:30"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row>
    <row r="153" spans="1:30"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row>
    <row r="154" spans="1:30"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row>
    <row r="155" spans="1:30"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row>
    <row r="156" spans="1:30"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row>
    <row r="157" spans="1:30"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row>
    <row r="158" spans="1:30"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row>
    <row r="159" spans="1:30"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row>
    <row r="160" spans="1:30"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row>
    <row r="161" spans="1:30"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row>
    <row r="162" spans="1:30"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row>
    <row r="163" spans="1:30"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row>
    <row r="164" spans="1:30"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row>
    <row r="165" spans="1:30"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row>
    <row r="166" spans="1:30"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row>
    <row r="167" spans="1:30"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row>
    <row r="168" spans="1:30"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row>
    <row r="169" spans="1:30"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row>
    <row r="170" spans="1:30"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row>
    <row r="171" spans="1:30"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row>
    <row r="172" spans="1:30"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row>
    <row r="173" spans="1:30"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row>
    <row r="174" spans="1:30"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row>
    <row r="175" spans="1:30"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row>
    <row r="176" spans="1:30"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row>
    <row r="177" spans="1:30"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row>
    <row r="178" spans="1:30"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row>
    <row r="179" spans="1:30"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row>
    <row r="180" spans="1:30"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row>
    <row r="181" spans="1:30"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row>
    <row r="182" spans="1:30"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row>
    <row r="183" spans="1:30"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row>
    <row r="184" spans="1:30"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row>
    <row r="185" spans="1:30"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row>
    <row r="186" spans="1:30"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row>
    <row r="187" spans="1:30"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row>
    <row r="188" spans="1:30"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row>
    <row r="189" spans="1:30"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row>
    <row r="190" spans="1:30"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row>
    <row r="191" spans="1:30"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row>
    <row r="192" spans="1:30"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row>
    <row r="193" spans="1:30"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row>
    <row r="194" spans="1:30"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row>
    <row r="195" spans="1:30"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row>
    <row r="196" spans="1:30"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row>
    <row r="197" spans="1:30"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row>
    <row r="198" spans="1:30"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row>
    <row r="199" spans="1:30"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row>
    <row r="200" spans="1:30"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row>
    <row r="201" spans="1:30"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row>
    <row r="202" spans="1:30"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row>
    <row r="203" spans="1:30"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row>
    <row r="204" spans="1:30"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row>
    <row r="205" spans="1:30"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row>
    <row r="206" spans="1:30"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row>
    <row r="207" spans="1:30"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row>
    <row r="208" spans="1:30"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row>
    <row r="209" spans="1:30"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row>
    <row r="210" spans="1:30"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row>
    <row r="211" spans="1:30"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row>
    <row r="212" spans="1:30"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row>
    <row r="213" spans="1:30"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row>
    <row r="214" spans="1:30"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row>
    <row r="215" spans="1:30"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row>
    <row r="216" spans="1:30"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row>
    <row r="217" spans="1:30"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row>
    <row r="218" spans="1:30"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row>
    <row r="219" spans="1:30"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row>
    <row r="220" spans="1:30"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row>
    <row r="221" spans="1:30"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row>
    <row r="222" spans="1:30"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row>
    <row r="223" spans="1:30"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row>
    <row r="224" spans="1:30"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row>
    <row r="225" spans="1:30"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row>
    <row r="226" spans="1:30"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row>
    <row r="227" spans="1:30"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row>
    <row r="228" spans="1:30"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row>
    <row r="229" spans="1:30"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row>
    <row r="230" spans="1:30"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row>
    <row r="231" spans="1:30"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row>
    <row r="232" spans="1:30"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row>
    <row r="233" spans="1:30"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row>
    <row r="234" spans="1:30"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row>
    <row r="235" spans="1:30"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row>
    <row r="236" spans="1:30"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row>
    <row r="237" spans="1:30"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row>
    <row r="238" spans="1:30"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row>
    <row r="239" spans="1:30"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row>
    <row r="240" spans="1:30"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row>
    <row r="241" spans="1:30"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row>
    <row r="242" spans="1:30"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row>
    <row r="243" spans="1:30"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row>
    <row r="244" spans="1:30"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row>
    <row r="245" spans="1:30"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row>
    <row r="246" spans="1:30"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row>
    <row r="247" spans="1:30"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row>
    <row r="248" spans="1:30"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row>
    <row r="249" spans="1:30"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row>
    <row r="250" spans="1:30"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row>
    <row r="251" spans="1:30"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row>
    <row r="252" spans="1:30"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row>
    <row r="253" spans="1:30"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row>
    <row r="254" spans="1:30"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row>
    <row r="255" spans="1:30"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row>
    <row r="256" spans="1:30"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row>
    <row r="257" spans="1:30"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row>
    <row r="258" spans="1:30"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row>
    <row r="259" spans="1:30"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row>
    <row r="260" spans="1:30"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row>
    <row r="261" spans="1:30"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row>
    <row r="262" spans="1:30"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row>
    <row r="263" spans="1:30"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row>
    <row r="264" spans="1:30"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row>
    <row r="265" spans="1:30"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row>
    <row r="266" spans="1:30"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row>
    <row r="267" spans="1:30"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row>
    <row r="268" spans="1:30"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row>
    <row r="269" spans="1:30"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row>
    <row r="270" spans="1:30"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row>
    <row r="271" spans="1:30"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row>
    <row r="272" spans="1:30"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row>
    <row r="273" spans="1:30"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row>
    <row r="274" spans="1:30"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row>
    <row r="275" spans="1:30"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row>
    <row r="276" spans="1:30"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row>
    <row r="277" spans="1:30"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row>
    <row r="278" spans="1:30"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row>
    <row r="279" spans="1:30"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row>
    <row r="280" spans="1:30"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row>
    <row r="281" spans="1:30"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row>
    <row r="282" spans="1:30"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row>
    <row r="283" spans="1:30"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row>
    <row r="284" spans="1:30"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row>
    <row r="285" spans="1:30"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row>
    <row r="286" spans="1:30"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row>
    <row r="287" spans="1:30"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row>
    <row r="288" spans="1:30"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row>
    <row r="289" spans="1:30"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row>
    <row r="290" spans="1:30"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row>
    <row r="291" spans="1:30"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row>
    <row r="292" spans="1:30"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row>
    <row r="293" spans="1:30"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row>
    <row r="294" spans="1:30"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row>
    <row r="295" spans="1:30"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row>
    <row r="296" spans="1:30"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row>
    <row r="297" spans="1:30"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row>
    <row r="298" spans="1:30"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row>
    <row r="299" spans="1:30"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row>
    <row r="300" spans="1:30"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row>
    <row r="301" spans="1:30"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row>
    <row r="302" spans="1:30"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row>
    <row r="303" spans="1:30"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row>
    <row r="304" spans="1:30"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row>
    <row r="305" spans="1:30"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row>
    <row r="306" spans="1:30"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row>
    <row r="307" spans="1:30"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row>
    <row r="308" spans="1:30"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row>
    <row r="309" spans="1:30"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row>
    <row r="310" spans="1:30"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row>
    <row r="311" spans="1:30"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row>
    <row r="312" spans="1:30"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row>
    <row r="313" spans="1:30"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row>
    <row r="314" spans="1:30"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row>
    <row r="315" spans="1:30"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row>
    <row r="316" spans="1:30"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row>
    <row r="317" spans="1:30"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row>
    <row r="318" spans="1:30"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row>
    <row r="319" spans="1:30"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row>
    <row r="320" spans="1:30"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row>
    <row r="321" spans="1:30"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row>
    <row r="322" spans="1:30"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row>
    <row r="323" spans="1:30"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row>
    <row r="324" spans="1:30"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row>
    <row r="325" spans="1:30"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row>
    <row r="326" spans="1:30"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row>
    <row r="327" spans="1:30"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row>
    <row r="328" spans="1:30"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row>
    <row r="329" spans="1:30"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row>
    <row r="330" spans="1:30"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row>
    <row r="331" spans="1:30"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row>
    <row r="332" spans="1:30"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row>
    <row r="333" spans="1:30"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row>
    <row r="334" spans="1:30"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row>
    <row r="335" spans="1:30"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row>
    <row r="336" spans="1:30"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row>
    <row r="337" spans="1:30"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row>
    <row r="338" spans="1:30"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row>
    <row r="339" spans="1:30"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row>
    <row r="340" spans="1:30"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row>
    <row r="341" spans="1:30"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row>
    <row r="342" spans="1:30"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row>
    <row r="343" spans="1:30"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row>
    <row r="344" spans="1:30"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row>
    <row r="345" spans="1:30"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row>
    <row r="346" spans="1:30"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row>
    <row r="347" spans="1:30"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row>
    <row r="348" spans="1:30"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row>
    <row r="349" spans="1:30"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row>
    <row r="350" spans="1:30"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row>
    <row r="351" spans="1:30"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row>
    <row r="352" spans="1:30"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row>
    <row r="353" spans="1:30"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row>
    <row r="354" spans="1:30"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row>
    <row r="355" spans="1:30"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row>
    <row r="356" spans="1:30"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row>
    <row r="357" spans="1:30"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row>
    <row r="358" spans="1:30"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row>
    <row r="359" spans="1:30"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row>
    <row r="360" spans="1:30"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row>
    <row r="361" spans="1:30"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row>
    <row r="362" spans="1:30"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row>
    <row r="363" spans="1:30"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row>
    <row r="364" spans="1:30"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row>
    <row r="365" spans="1:30"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row>
    <row r="366" spans="1:30"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row>
    <row r="367" spans="1:30"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row>
    <row r="368" spans="1:30"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row>
    <row r="369" spans="1:30"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row>
    <row r="370" spans="1:30"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row>
    <row r="371" spans="1:30"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row>
    <row r="372" spans="1:30"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row>
    <row r="373" spans="1:30"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row>
    <row r="374" spans="1:30"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row>
    <row r="375" spans="1:30"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row>
    <row r="376" spans="1:30"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row>
    <row r="377" spans="1:30"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row>
    <row r="378" spans="1:30"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row>
    <row r="379" spans="1:30"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row>
    <row r="380" spans="1:30"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row>
    <row r="381" spans="1:30"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row>
    <row r="382" spans="1:30"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row>
    <row r="383" spans="1:30"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row>
    <row r="384" spans="1:30"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row>
    <row r="385" spans="1:30"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row>
    <row r="386" spans="1:30"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row>
    <row r="387" spans="1:30"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row>
    <row r="388" spans="1:30"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row>
    <row r="389" spans="1:30"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row>
    <row r="390" spans="1:30"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row>
    <row r="391" spans="1:30"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row>
    <row r="392" spans="1:30"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row>
    <row r="393" spans="1:30"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row>
    <row r="394" spans="1:30"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row>
    <row r="395" spans="1:30"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row>
    <row r="396" spans="1:30"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row>
    <row r="397" spans="1:30"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row>
    <row r="398" spans="1:30"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row>
    <row r="399" spans="1:30"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row>
    <row r="400" spans="1:30"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row>
    <row r="401" spans="1:30"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row>
    <row r="402" spans="1:30"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row>
    <row r="403" spans="1:30"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row>
    <row r="404" spans="1:30"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row>
    <row r="405" spans="1:30"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row>
    <row r="406" spans="1:30"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row>
    <row r="407" spans="1:30"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row>
    <row r="408" spans="1:30"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row>
    <row r="409" spans="1:30"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row>
    <row r="410" spans="1:30"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row>
    <row r="411" spans="1:30"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row>
    <row r="412" spans="1:30"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row>
    <row r="413" spans="1:30"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row>
    <row r="414" spans="1:30"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row>
    <row r="415" spans="1:30"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row>
    <row r="416" spans="1:30"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row>
    <row r="417" spans="1:30"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row>
    <row r="418" spans="1:30"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row>
    <row r="419" spans="1:30"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row>
    <row r="420" spans="1:30"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row>
    <row r="421" spans="1:30"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row>
    <row r="422" spans="1:30"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row>
    <row r="423" spans="1:30"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row>
    <row r="424" spans="1:30"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row>
    <row r="425" spans="1:30"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row>
    <row r="426" spans="1:30"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row>
    <row r="427" spans="1:30"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row>
    <row r="428" spans="1:30"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row>
    <row r="429" spans="1:30"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row>
    <row r="430" spans="1:30"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row>
    <row r="431" spans="1:30"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row>
    <row r="432" spans="1:30"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row>
    <row r="433" spans="1:30"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row>
    <row r="434" spans="1:30"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row>
    <row r="435" spans="1:30"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row>
    <row r="436" spans="1:30"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row>
    <row r="437" spans="1:30"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row>
    <row r="438" spans="1:30"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row>
    <row r="439" spans="1:30"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row>
    <row r="440" spans="1:30"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row>
    <row r="441" spans="1:30"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row>
    <row r="442" spans="1:30"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row>
    <row r="443" spans="1:30"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row>
    <row r="444" spans="1:30"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row>
    <row r="445" spans="1:30"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row>
    <row r="446" spans="1:30"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row>
    <row r="447" spans="1:30"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row>
    <row r="448" spans="1:30"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row>
    <row r="449" spans="1:30"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row>
    <row r="450" spans="1:30"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row>
    <row r="451" spans="1:30"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row>
    <row r="452" spans="1:30"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row>
    <row r="453" spans="1:30"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row>
    <row r="454" spans="1:30"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row>
    <row r="455" spans="1:30"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row>
    <row r="456" spans="1:30"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row>
    <row r="457" spans="1:30"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row>
    <row r="458" spans="1:30"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row>
    <row r="459" spans="1:30"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row>
    <row r="460" spans="1:30"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row>
    <row r="461" spans="1:30"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row>
    <row r="462" spans="1:30"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row>
    <row r="463" spans="1:30"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row>
    <row r="464" spans="1:30"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row>
    <row r="465" spans="1:30"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row>
    <row r="466" spans="1:30"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row>
    <row r="467" spans="1:30"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row>
    <row r="468" spans="1:30"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row>
    <row r="469" spans="1:30"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row>
    <row r="470" spans="1:30"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row>
    <row r="471" spans="1:30"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row>
    <row r="472" spans="1:30"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row>
    <row r="473" spans="1:30"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row>
    <row r="474" spans="1:30"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row>
    <row r="475" spans="1:30"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row>
    <row r="476" spans="1:30"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row>
    <row r="477" spans="1:30"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row>
    <row r="478" spans="1:30"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row>
    <row r="479" spans="1:30"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row>
    <row r="480" spans="1:30"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row>
    <row r="481" spans="1:30"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row>
    <row r="482" spans="1:30"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row>
    <row r="483" spans="1:30"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row>
    <row r="484" spans="1:30"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row>
    <row r="485" spans="1:30"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row>
    <row r="486" spans="1:30"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row>
    <row r="487" spans="1:30"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row>
    <row r="488" spans="1:30"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row>
    <row r="489" spans="1:30"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row>
    <row r="490" spans="1:30"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row>
    <row r="491" spans="1:30"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row>
    <row r="492" spans="1:30"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row>
    <row r="493" spans="1:30"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row>
    <row r="494" spans="1:30"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row>
    <row r="495" spans="1:30"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row>
    <row r="496" spans="1:30"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row>
    <row r="497" spans="1:30"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row>
    <row r="498" spans="1:30"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row>
    <row r="499" spans="1:30"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row>
    <row r="500" spans="1:30"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row>
    <row r="501" spans="1:30"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row>
    <row r="502" spans="1:30"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row>
    <row r="503" spans="1:30"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row>
    <row r="504" spans="1:30"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row>
    <row r="505" spans="1:30"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row>
    <row r="506" spans="1:30"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row>
    <row r="507" spans="1:30"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row>
    <row r="508" spans="1:30"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row>
    <row r="509" spans="1:30"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row>
    <row r="510" spans="1:30"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row>
    <row r="511" spans="1:30"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row>
    <row r="512" spans="1:30"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row>
    <row r="513" spans="1:30"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row>
    <row r="514" spans="1:30"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row>
    <row r="515" spans="1:30"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row>
    <row r="516" spans="1:30"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row>
    <row r="517" spans="1:30"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row>
    <row r="518" spans="1:30"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row>
    <row r="519" spans="1:30"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row>
    <row r="520" spans="1:30"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row>
    <row r="521" spans="1:30"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row>
    <row r="522" spans="1:30"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row>
    <row r="523" spans="1:30"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row>
    <row r="524" spans="1:30"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row>
    <row r="525" spans="1:30"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row>
    <row r="526" spans="1:30"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row>
    <row r="527" spans="1:30"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row>
    <row r="528" spans="1:30"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row>
    <row r="529" spans="1:30"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row>
    <row r="530" spans="1:30"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row>
    <row r="531" spans="1:30"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row>
    <row r="532" spans="1:30"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row>
    <row r="533" spans="1:30"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row>
    <row r="534" spans="1:30"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row>
    <row r="535" spans="1:30"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row>
    <row r="536" spans="1:30"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row>
    <row r="537" spans="1:30"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row>
    <row r="538" spans="1:30"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row>
    <row r="539" spans="1:30"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row>
    <row r="540" spans="1:30"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row>
    <row r="541" spans="1:30"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row>
    <row r="542" spans="1:30"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row>
    <row r="543" spans="1:30"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row>
    <row r="544" spans="1:30"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row>
    <row r="545" spans="1:30"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row>
    <row r="546" spans="1:30"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row>
    <row r="547" spans="1:30"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row>
    <row r="548" spans="1:30"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row>
    <row r="549" spans="1:30"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row>
    <row r="550" spans="1:30"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row>
    <row r="551" spans="1:30"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row>
    <row r="552" spans="1:30"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row>
    <row r="553" spans="1:30"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row>
    <row r="554" spans="1:30"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row>
    <row r="555" spans="1:30"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row>
    <row r="556" spans="1:30"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row>
    <row r="557" spans="1:30"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row>
    <row r="558" spans="1:30"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row>
    <row r="559" spans="1:30"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row>
    <row r="560" spans="1:30"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row>
    <row r="561" spans="1:30"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row>
    <row r="562" spans="1:30"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row>
    <row r="563" spans="1:30"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row>
    <row r="564" spans="1:30"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row>
    <row r="565" spans="1:30"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row>
    <row r="566" spans="1:30"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row>
    <row r="567" spans="1:30"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row>
    <row r="568" spans="1:30"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row>
    <row r="569" spans="1:30"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row>
    <row r="570" spans="1:30"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row>
    <row r="571" spans="1:30"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row>
    <row r="572" spans="1:30"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row>
    <row r="573" spans="1:30"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row>
    <row r="574" spans="1:30"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row>
    <row r="575" spans="1:30"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row>
    <row r="576" spans="1:30"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row>
    <row r="577" spans="1:30"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row>
    <row r="578" spans="1:30"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row>
    <row r="579" spans="1:30"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row>
    <row r="580" spans="1:30"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row>
    <row r="581" spans="1:30"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row>
    <row r="582" spans="1:30"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row>
    <row r="583" spans="1:30"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row>
    <row r="584" spans="1:30"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row>
    <row r="585" spans="1:30"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row>
    <row r="586" spans="1:30"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row>
    <row r="587" spans="1:30"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row>
    <row r="588" spans="1:30"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row>
    <row r="589" spans="1:30"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row>
    <row r="590" spans="1:30"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row>
    <row r="591" spans="1:30"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row>
    <row r="592" spans="1:30"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row>
    <row r="593" spans="1:30"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row>
    <row r="594" spans="1:30"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row>
    <row r="595" spans="1:30"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row>
    <row r="596" spans="1:30"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row>
    <row r="597" spans="1:30"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row>
    <row r="598" spans="1:30"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row>
    <row r="599" spans="1:30"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row>
    <row r="600" spans="1:30"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row>
    <row r="601" spans="1:30"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row>
    <row r="602" spans="1:30"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row>
    <row r="603" spans="1:30"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row>
    <row r="604" spans="1:30"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row>
    <row r="605" spans="1:30"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row>
    <row r="606" spans="1:30"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row>
    <row r="607" spans="1:30"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row>
    <row r="608" spans="1:30"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row>
    <row r="609" spans="1:30"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row>
    <row r="610" spans="1:30"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row>
    <row r="611" spans="1:30"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row>
    <row r="612" spans="1:30"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row>
    <row r="613" spans="1:30"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row>
    <row r="614" spans="1:30"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row>
    <row r="615" spans="1:30"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row>
    <row r="616" spans="1:30"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row>
    <row r="617" spans="1:30"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row>
    <row r="618" spans="1:30"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row>
    <row r="619" spans="1:30"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row>
    <row r="620" spans="1:30"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row>
    <row r="621" spans="1:30"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row>
    <row r="622" spans="1:30"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row>
    <row r="623" spans="1:30"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row>
    <row r="624" spans="1:30"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row>
    <row r="625" spans="1:30"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row>
    <row r="626" spans="1:30"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row>
    <row r="627" spans="1:30"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row>
    <row r="628" spans="1:30"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row>
    <row r="629" spans="1:30"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row>
    <row r="630" spans="1:30"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row>
    <row r="631" spans="1:30"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row>
    <row r="632" spans="1:30"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row>
    <row r="633" spans="1:30"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row>
    <row r="634" spans="1:30"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row>
    <row r="635" spans="1:30"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row>
    <row r="636" spans="1:30"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row>
    <row r="637" spans="1:30"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row>
    <row r="638" spans="1:30"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row>
    <row r="639" spans="1:30"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row>
    <row r="640" spans="1:30"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row>
    <row r="641" spans="1:30"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row>
    <row r="642" spans="1:30"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row>
    <row r="643" spans="1:30"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row>
    <row r="644" spans="1:30"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row>
    <row r="645" spans="1:30"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row>
    <row r="646" spans="1:30"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row>
    <row r="647" spans="1:30"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row>
    <row r="648" spans="1:30"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row>
    <row r="649" spans="1:30"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row>
    <row r="650" spans="1:30"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row>
    <row r="651" spans="1:30"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row>
    <row r="652" spans="1:30"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row>
    <row r="653" spans="1:30"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row>
    <row r="654" spans="1:30"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row>
    <row r="655" spans="1:30"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row>
    <row r="656" spans="1:30"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row>
    <row r="657" spans="1:30"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row>
    <row r="658" spans="1:30"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row>
    <row r="659" spans="1:30"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row>
    <row r="660" spans="1:30"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row>
    <row r="661" spans="1:30"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row>
    <row r="662" spans="1:30"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row>
    <row r="663" spans="1:30"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row>
    <row r="664" spans="1:30"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row>
    <row r="665" spans="1:30"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row>
    <row r="666" spans="1:30"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row>
    <row r="667" spans="1:30"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row>
    <row r="668" spans="1:30"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row>
    <row r="669" spans="1:30"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row>
    <row r="670" spans="1:30"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row>
    <row r="671" spans="1:30"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row>
    <row r="672" spans="1:30"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row>
    <row r="673" spans="1:30"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row>
    <row r="674" spans="1:30"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row>
    <row r="675" spans="1:30"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row>
    <row r="676" spans="1:30"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row>
    <row r="677" spans="1:30"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row>
    <row r="678" spans="1:30"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row>
    <row r="679" spans="1:30"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row>
    <row r="680" spans="1:30"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row>
    <row r="681" spans="1:30"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row>
    <row r="682" spans="1:30"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row>
    <row r="683" spans="1:30"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row>
    <row r="684" spans="1:30"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row>
    <row r="685" spans="1:30"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row>
    <row r="686" spans="1:30"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row>
    <row r="687" spans="1:30"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row>
    <row r="688" spans="1:30"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row>
    <row r="689" spans="1:30"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row>
    <row r="690" spans="1:30"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row>
    <row r="691" spans="1:30"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row>
    <row r="692" spans="1:30"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row>
    <row r="693" spans="1:30"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row>
    <row r="694" spans="1:30"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row>
    <row r="695" spans="1:30"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row>
    <row r="696" spans="1:30"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row>
    <row r="697" spans="1:30"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row>
    <row r="698" spans="1:30"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row>
    <row r="699" spans="1:30"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row>
    <row r="700" spans="1:30"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row>
    <row r="701" spans="1:30"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row>
    <row r="702" spans="1:30"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row>
    <row r="703" spans="1:30"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row>
    <row r="704" spans="1:30"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row>
    <row r="705" spans="1:30"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row>
    <row r="706" spans="1:30"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row>
    <row r="707" spans="1:30"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row>
    <row r="708" spans="1:30"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row>
    <row r="709" spans="1:30"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row>
    <row r="710" spans="1:30"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row>
    <row r="711" spans="1:30"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row>
    <row r="712" spans="1:30"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row>
    <row r="713" spans="1:30"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row>
    <row r="714" spans="1:30"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row>
    <row r="715" spans="1:30"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row>
    <row r="716" spans="1:30"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row>
    <row r="717" spans="1:30"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row>
    <row r="718" spans="1:30"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row>
    <row r="719" spans="1:30"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row>
    <row r="720" spans="1:30"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row>
    <row r="721" spans="1:30"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row>
    <row r="722" spans="1:30"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row>
    <row r="723" spans="1:30"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row>
    <row r="724" spans="1:30"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row>
    <row r="725" spans="1:30"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row>
    <row r="726" spans="1:30"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row>
    <row r="727" spans="1:30"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row>
    <row r="728" spans="1:30"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row>
    <row r="729" spans="1:30"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row>
    <row r="730" spans="1:30"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row>
    <row r="731" spans="1:30"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row>
    <row r="732" spans="1:30"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row>
    <row r="733" spans="1:30"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row>
    <row r="734" spans="1:30"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row>
    <row r="735" spans="1:30"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row>
    <row r="736" spans="1:30"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row>
    <row r="737" spans="1:30"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row>
    <row r="738" spans="1:30"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row>
    <row r="739" spans="1:30"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row>
    <row r="740" spans="1:30"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row>
    <row r="741" spans="1:30"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row>
    <row r="742" spans="1:30"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row>
    <row r="743" spans="1:30"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row>
    <row r="744" spans="1:30"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row>
    <row r="745" spans="1:30"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row>
    <row r="746" spans="1:30"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row>
    <row r="747" spans="1:30"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row>
    <row r="748" spans="1:30"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row>
    <row r="749" spans="1:30"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row>
    <row r="750" spans="1:30"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row>
    <row r="751" spans="1:30"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row>
    <row r="752" spans="1:30"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row>
    <row r="753" spans="1:30"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row>
    <row r="754" spans="1:30"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row>
    <row r="755" spans="1:30"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row>
    <row r="756" spans="1:30"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row>
    <row r="757" spans="1:30"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row>
    <row r="758" spans="1:30"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row>
    <row r="759" spans="1:30"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row>
    <row r="760" spans="1:30"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row>
    <row r="761" spans="1:30"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row>
    <row r="762" spans="1:30"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row>
    <row r="763" spans="1:30"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row>
    <row r="764" spans="1:30"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row>
    <row r="765" spans="1:30"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row>
    <row r="766" spans="1:30"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row>
    <row r="767" spans="1:30"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row>
    <row r="768" spans="1:30"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row>
    <row r="769" spans="1:30"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row>
    <row r="770" spans="1:30"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row>
    <row r="771" spans="1:30"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row>
    <row r="772" spans="1:30"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row>
    <row r="773" spans="1:30"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row>
    <row r="774" spans="1:30"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row>
    <row r="775" spans="1:30"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row>
    <row r="776" spans="1:30"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row>
    <row r="777" spans="1:30"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row>
    <row r="778" spans="1:30"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row>
    <row r="779" spans="1:30"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row>
    <row r="780" spans="1:30"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row>
    <row r="781" spans="1:30"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row>
    <row r="782" spans="1:30"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row>
    <row r="783" spans="1:30"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row>
    <row r="784" spans="1:30"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row>
    <row r="785" spans="1:30"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row>
    <row r="786" spans="1:30"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row>
    <row r="787" spans="1:30"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row>
    <row r="788" spans="1:30"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row>
    <row r="789" spans="1:30"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row>
    <row r="790" spans="1:30"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row>
    <row r="791" spans="1:30"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row>
    <row r="792" spans="1:30"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row>
    <row r="793" spans="1:30"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row>
    <row r="794" spans="1:30"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row>
    <row r="795" spans="1:30"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row>
    <row r="796" spans="1:30"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row>
    <row r="797" spans="1:30"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row>
    <row r="798" spans="1:30"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row>
    <row r="799" spans="1:30"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row>
    <row r="800" spans="1:30"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row>
    <row r="801" spans="1:30"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row>
    <row r="802" spans="1:30"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row>
    <row r="803" spans="1:30"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row>
    <row r="804" spans="1:30"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row>
    <row r="805" spans="1:30"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row>
    <row r="806" spans="1:30"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row>
    <row r="807" spans="1:30"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row>
    <row r="808" spans="1:30"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row>
    <row r="809" spans="1:30"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row>
    <row r="810" spans="1:30"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row>
    <row r="811" spans="1:30"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row>
    <row r="812" spans="1:30"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row>
    <row r="813" spans="1:30"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row>
    <row r="814" spans="1:30"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row>
    <row r="815" spans="1:30"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row>
    <row r="816" spans="1:30"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row>
    <row r="817" spans="1:30"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row>
    <row r="818" spans="1:30"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row>
    <row r="819" spans="1:30"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row>
    <row r="820" spans="1:30"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row>
    <row r="821" spans="1:30"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row>
    <row r="822" spans="1:30"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row>
    <row r="823" spans="1:30"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row>
    <row r="824" spans="1:30"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row>
    <row r="825" spans="1:30"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row>
    <row r="826" spans="1:30"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row>
    <row r="827" spans="1:30"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row>
    <row r="828" spans="1:30"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row>
    <row r="829" spans="1:30"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row>
    <row r="830" spans="1:30"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row>
    <row r="831" spans="1:30"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row>
    <row r="832" spans="1:30"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row>
    <row r="833" spans="1:30"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row>
    <row r="834" spans="1:30"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row>
    <row r="835" spans="1:30"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row>
    <row r="836" spans="1:30"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row>
    <row r="837" spans="1:30"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row>
    <row r="838" spans="1:30"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row>
    <row r="839" spans="1:30"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row>
    <row r="840" spans="1:30"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row>
    <row r="841" spans="1:30"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row>
    <row r="842" spans="1:30"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row>
    <row r="843" spans="1:30"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row>
    <row r="844" spans="1:30"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row>
    <row r="845" spans="1:30"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row>
    <row r="846" spans="1:30"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row>
    <row r="847" spans="1:30"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row>
    <row r="848" spans="1:30"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row>
    <row r="849" spans="1:30"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row>
    <row r="850" spans="1:30"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row>
    <row r="851" spans="1:30"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row>
    <row r="852" spans="1:30"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row>
    <row r="853" spans="1:30"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row>
    <row r="854" spans="1:30"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row>
    <row r="855" spans="1:30"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row>
    <row r="856" spans="1:30"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row>
    <row r="857" spans="1:30"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row>
    <row r="858" spans="1:30"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row>
    <row r="859" spans="1:30"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row>
    <row r="860" spans="1:30"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row>
    <row r="861" spans="1:30"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row>
    <row r="862" spans="1:30"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row>
    <row r="863" spans="1:30"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row>
    <row r="864" spans="1:30"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row>
    <row r="865" spans="1:30"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row>
    <row r="866" spans="1:30"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row>
    <row r="867" spans="1:30"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row>
    <row r="868" spans="1:30"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row>
    <row r="869" spans="1:30"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row>
    <row r="870" spans="1:30"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row>
    <row r="871" spans="1:30"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row>
    <row r="872" spans="1:30"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row>
    <row r="873" spans="1:30"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row>
    <row r="874" spans="1:30"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row>
    <row r="875" spans="1:30"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row>
    <row r="876" spans="1:30"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row>
    <row r="877" spans="1:30"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row>
    <row r="878" spans="1:30"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row>
    <row r="879" spans="1:30"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row>
    <row r="880" spans="1:30"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row>
    <row r="881" spans="1:30"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row>
    <row r="882" spans="1:30"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row>
    <row r="883" spans="1:30"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row>
    <row r="884" spans="1:30"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row>
    <row r="885" spans="1:30"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row>
    <row r="886" spans="1:30"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row>
    <row r="887" spans="1:30"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row>
    <row r="888" spans="1:30"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row>
    <row r="889" spans="1:30"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row>
    <row r="890" spans="1:30"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row>
    <row r="891" spans="1:30"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row>
    <row r="892" spans="1:30"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row>
    <row r="893" spans="1:30"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row>
    <row r="894" spans="1:30"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row>
    <row r="895" spans="1:30"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row>
    <row r="896" spans="1:30"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row>
    <row r="897" spans="1:30"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row>
    <row r="898" spans="1:30"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row>
    <row r="899" spans="1:30"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row>
    <row r="900" spans="1:30"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row>
    <row r="901" spans="1:30"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row>
    <row r="902" spans="1:30"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row>
    <row r="903" spans="1:30"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row>
    <row r="904" spans="1:30"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row>
    <row r="905" spans="1:30"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row>
    <row r="906" spans="1:30"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row>
    <row r="907" spans="1:30"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row>
    <row r="908" spans="1:30"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row>
    <row r="909" spans="1:30"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row>
    <row r="910" spans="1:30"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row>
    <row r="911" spans="1:30"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row>
    <row r="912" spans="1:30"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row>
    <row r="913" spans="1:30"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row>
    <row r="914" spans="1:30"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row>
    <row r="915" spans="1:30"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row>
    <row r="916" spans="1:30"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row>
    <row r="917" spans="1:30"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row>
    <row r="918" spans="1:30"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row>
    <row r="919" spans="1:30"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row>
    <row r="920" spans="1:30"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row>
    <row r="921" spans="1:30"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row>
    <row r="922" spans="1:30"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row>
    <row r="923" spans="1:30"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row>
    <row r="924" spans="1:30"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row>
    <row r="925" spans="1:30"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row>
    <row r="926" spans="1:30"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row>
    <row r="927" spans="1:30"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row>
    <row r="928" spans="1:30"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row>
    <row r="929" spans="1:30"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row>
    <row r="930" spans="1:30"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row>
    <row r="931" spans="1:30"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row>
    <row r="932" spans="1:30"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row>
    <row r="933" spans="1:30"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row>
    <row r="934" spans="1:30"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row>
    <row r="935" spans="1:30"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row>
    <row r="936" spans="1:30"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row>
    <row r="937" spans="1:30"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row>
    <row r="938" spans="1:30"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row>
    <row r="939" spans="1:30"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row>
    <row r="940" spans="1:30"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row>
    <row r="941" spans="1:30"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row>
    <row r="942" spans="1:30"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row>
    <row r="943" spans="1:30"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row>
    <row r="944" spans="1:30"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row>
    <row r="945" spans="1:30"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row>
    <row r="946" spans="1:30"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row>
    <row r="947" spans="1:30"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row>
    <row r="948" spans="1:30"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row>
    <row r="949" spans="1:30"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row>
    <row r="950" spans="1:30"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row>
    <row r="951" spans="1:30"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row>
    <row r="952" spans="1:30"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row>
    <row r="953" spans="1:30"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row>
    <row r="954" spans="1:30"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row>
    <row r="955" spans="1:30"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row>
    <row r="956" spans="1:30"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row>
    <row r="957" spans="1:30"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row>
    <row r="958" spans="1:30"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row>
    <row r="959" spans="1:30"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row>
    <row r="960" spans="1:30"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row>
    <row r="961" spans="1:30"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row>
    <row r="962" spans="1:30"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row>
    <row r="963" spans="1:30"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row>
    <row r="964" spans="1:30"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row>
    <row r="965" spans="1:30"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row>
    <row r="966" spans="1:30"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row>
    <row r="967" spans="1:30"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row>
    <row r="968" spans="1:30"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row>
    <row r="969" spans="1:30"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row>
    <row r="970" spans="1:30"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row>
    <row r="971" spans="1:30"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row>
    <row r="972" spans="1:30"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row>
    <row r="973" spans="1:30"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row>
    <row r="974" spans="1:30"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row>
    <row r="975" spans="1:30"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row>
    <row r="976" spans="1:30"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row>
    <row r="977" spans="1:30"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row>
    <row r="978" spans="1:30"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row>
    <row r="979" spans="1:30"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row>
    <row r="980" spans="1:30"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row>
    <row r="981" spans="1:30"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row>
    <row r="982" spans="1:30"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row>
    <row r="983" spans="1:30"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row>
    <row r="984" spans="1:30"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row>
    <row r="985" spans="1:30"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row>
    <row r="986" spans="1:30"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row>
    <row r="987" spans="1:30"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row>
    <row r="988" spans="1:30"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row>
    <row r="989" spans="1:30"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row>
    <row r="990" spans="1:30"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row>
    <row r="991" spans="1:30"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row>
    <row r="992" spans="1:30"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row>
    <row r="993" spans="1:30"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row>
    <row r="994" spans="1:30"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row>
    <row r="995" spans="1:30"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row>
    <row r="996" spans="1:30"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row>
    <row r="997" spans="1:30"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row>
    <row r="998" spans="1:30"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row>
    <row r="999" spans="1:30"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row>
    <row r="1000" spans="1:30"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A1:AH1000"/>
  <sheetViews>
    <sheetView workbookViewId="0"/>
  </sheetViews>
  <sheetFormatPr baseColWidth="10" defaultColWidth="14.44140625" defaultRowHeight="15" customHeight="1" x14ac:dyDescent="0.3"/>
  <cols>
    <col min="1" max="2" width="3.109375" customWidth="1"/>
    <col min="3" max="3" width="13.6640625" customWidth="1"/>
    <col min="4" max="4" width="19.109375" customWidth="1"/>
    <col min="5" max="5" width="2.44140625" customWidth="1"/>
    <col min="6" max="6" width="11.6640625" customWidth="1"/>
    <col min="7" max="7" width="17.6640625" customWidth="1"/>
    <col min="8" max="8" width="8" customWidth="1"/>
    <col min="9" max="9" width="7.6640625" customWidth="1"/>
    <col min="10" max="10" width="9" customWidth="1"/>
    <col min="11" max="12" width="7.44140625" customWidth="1"/>
    <col min="13" max="13" width="4.44140625" customWidth="1"/>
    <col min="14" max="14" width="13.44140625" customWidth="1"/>
    <col min="15" max="19" width="4.44140625" customWidth="1"/>
    <col min="20" max="20" width="8.44140625" customWidth="1"/>
    <col min="21" max="22" width="4.44140625" customWidth="1"/>
    <col min="23" max="23" width="9.6640625" customWidth="1"/>
    <col min="24" max="24" width="4.44140625" customWidth="1"/>
    <col min="25" max="25" width="12" customWidth="1"/>
    <col min="26" max="28" width="4.44140625" customWidth="1"/>
    <col min="29" max="29" width="2.44140625" customWidth="1"/>
    <col min="30" max="32" width="11.44140625" customWidth="1"/>
    <col min="33" max="33" width="49" customWidth="1"/>
    <col min="34" max="34" width="11.44140625" customWidth="1"/>
  </cols>
  <sheetData>
    <row r="1" spans="1:34" ht="12.75" customHeight="1" x14ac:dyDescent="0.3">
      <c r="A1" s="330"/>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row>
    <row r="2" spans="1:34" ht="12.75" customHeight="1" x14ac:dyDescent="0.3">
      <c r="A2" s="330"/>
      <c r="B2" s="571"/>
      <c r="C2" s="572"/>
      <c r="D2" s="573"/>
      <c r="E2" s="25"/>
      <c r="F2" s="578" t="s">
        <v>120</v>
      </c>
      <c r="G2" s="572"/>
      <c r="H2" s="572"/>
      <c r="I2" s="572"/>
      <c r="J2" s="572"/>
      <c r="K2" s="572"/>
      <c r="L2" s="572"/>
      <c r="M2" s="572"/>
      <c r="N2" s="572"/>
      <c r="O2" s="572"/>
      <c r="P2" s="572"/>
      <c r="Q2" s="572"/>
      <c r="R2" s="572"/>
      <c r="S2" s="572"/>
      <c r="T2" s="572"/>
      <c r="U2" s="572"/>
      <c r="V2" s="572"/>
      <c r="W2" s="572"/>
      <c r="X2" s="572"/>
      <c r="Y2" s="572"/>
      <c r="Z2" s="572"/>
      <c r="AA2" s="572"/>
      <c r="AB2" s="573"/>
      <c r="AC2" s="330"/>
      <c r="AD2" s="330"/>
      <c r="AE2" s="330"/>
      <c r="AF2" s="330"/>
      <c r="AG2" s="330"/>
      <c r="AH2" s="330"/>
    </row>
    <row r="3" spans="1:34" ht="12.75" customHeight="1" x14ac:dyDescent="0.3">
      <c r="A3" s="330"/>
      <c r="B3" s="574"/>
      <c r="C3" s="528"/>
      <c r="D3" s="566"/>
      <c r="E3" s="26"/>
      <c r="F3" s="554"/>
      <c r="G3" s="528"/>
      <c r="H3" s="528"/>
      <c r="I3" s="528"/>
      <c r="J3" s="528"/>
      <c r="K3" s="528"/>
      <c r="L3" s="528"/>
      <c r="M3" s="528"/>
      <c r="N3" s="528"/>
      <c r="O3" s="528"/>
      <c r="P3" s="528"/>
      <c r="Q3" s="528"/>
      <c r="R3" s="528"/>
      <c r="S3" s="528"/>
      <c r="T3" s="528"/>
      <c r="U3" s="528"/>
      <c r="V3" s="528"/>
      <c r="W3" s="528"/>
      <c r="X3" s="528"/>
      <c r="Y3" s="528"/>
      <c r="Z3" s="528"/>
      <c r="AA3" s="528"/>
      <c r="AB3" s="566"/>
      <c r="AC3" s="330"/>
      <c r="AD3" s="330"/>
      <c r="AE3" s="330"/>
      <c r="AF3" s="330"/>
      <c r="AG3" s="330"/>
      <c r="AH3" s="330"/>
    </row>
    <row r="4" spans="1:34" ht="12.75" customHeight="1" x14ac:dyDescent="0.3">
      <c r="A4" s="330"/>
      <c r="B4" s="574"/>
      <c r="C4" s="528"/>
      <c r="D4" s="566"/>
      <c r="E4" s="26"/>
      <c r="F4" s="554"/>
      <c r="G4" s="528"/>
      <c r="H4" s="528"/>
      <c r="I4" s="528"/>
      <c r="J4" s="528"/>
      <c r="K4" s="528"/>
      <c r="L4" s="528"/>
      <c r="M4" s="528"/>
      <c r="N4" s="528"/>
      <c r="O4" s="528"/>
      <c r="P4" s="528"/>
      <c r="Q4" s="528"/>
      <c r="R4" s="528"/>
      <c r="S4" s="528"/>
      <c r="T4" s="528"/>
      <c r="U4" s="528"/>
      <c r="V4" s="528"/>
      <c r="W4" s="528"/>
      <c r="X4" s="528"/>
      <c r="Y4" s="528"/>
      <c r="Z4" s="528"/>
      <c r="AA4" s="528"/>
      <c r="AB4" s="566"/>
      <c r="AC4" s="330"/>
      <c r="AD4" s="330"/>
      <c r="AE4" s="330"/>
      <c r="AF4" s="330"/>
      <c r="AG4" s="330"/>
      <c r="AH4" s="330"/>
    </row>
    <row r="5" spans="1:34" ht="12.75" customHeight="1" x14ac:dyDescent="0.3">
      <c r="A5" s="330"/>
      <c r="B5" s="574"/>
      <c r="C5" s="528"/>
      <c r="D5" s="566"/>
      <c r="E5" s="26"/>
      <c r="F5" s="554"/>
      <c r="G5" s="528"/>
      <c r="H5" s="528"/>
      <c r="I5" s="528"/>
      <c r="J5" s="528"/>
      <c r="K5" s="528"/>
      <c r="L5" s="528"/>
      <c r="M5" s="528"/>
      <c r="N5" s="528"/>
      <c r="O5" s="528"/>
      <c r="P5" s="528"/>
      <c r="Q5" s="528"/>
      <c r="R5" s="528"/>
      <c r="S5" s="528"/>
      <c r="T5" s="528"/>
      <c r="U5" s="528"/>
      <c r="V5" s="528"/>
      <c r="W5" s="528"/>
      <c r="X5" s="528"/>
      <c r="Y5" s="528"/>
      <c r="Z5" s="528"/>
      <c r="AA5" s="528"/>
      <c r="AB5" s="566"/>
      <c r="AC5" s="330"/>
      <c r="AD5" s="330"/>
      <c r="AE5" s="330"/>
      <c r="AF5" s="330"/>
      <c r="AG5" s="330"/>
      <c r="AH5" s="330"/>
    </row>
    <row r="6" spans="1:34" ht="37.5" customHeight="1" x14ac:dyDescent="0.3">
      <c r="A6" s="330"/>
      <c r="B6" s="575"/>
      <c r="C6" s="576"/>
      <c r="D6" s="577"/>
      <c r="E6" s="331"/>
      <c r="F6" s="576"/>
      <c r="G6" s="576"/>
      <c r="H6" s="576"/>
      <c r="I6" s="576"/>
      <c r="J6" s="576"/>
      <c r="K6" s="576"/>
      <c r="L6" s="576"/>
      <c r="M6" s="576"/>
      <c r="N6" s="576"/>
      <c r="O6" s="576"/>
      <c r="P6" s="576"/>
      <c r="Q6" s="576"/>
      <c r="R6" s="576"/>
      <c r="S6" s="576"/>
      <c r="T6" s="576"/>
      <c r="U6" s="576"/>
      <c r="V6" s="576"/>
      <c r="W6" s="576"/>
      <c r="X6" s="576"/>
      <c r="Y6" s="576"/>
      <c r="Z6" s="576"/>
      <c r="AA6" s="576"/>
      <c r="AB6" s="577"/>
      <c r="AC6" s="330"/>
      <c r="AD6" s="330"/>
      <c r="AE6" s="330"/>
      <c r="AF6" s="330"/>
      <c r="AG6" s="330"/>
      <c r="AH6" s="330"/>
    </row>
    <row r="7" spans="1:34" ht="15" customHeight="1" x14ac:dyDescent="0.3">
      <c r="A7" s="330"/>
      <c r="B7" s="27"/>
      <c r="C7" s="579"/>
      <c r="D7" s="572"/>
      <c r="E7" s="28"/>
      <c r="F7" s="29"/>
      <c r="G7" s="29"/>
      <c r="H7" s="29"/>
      <c r="I7" s="29"/>
      <c r="J7" s="29"/>
      <c r="K7" s="29"/>
      <c r="L7" s="29"/>
      <c r="M7" s="29"/>
      <c r="N7" s="29"/>
      <c r="O7" s="29"/>
      <c r="P7" s="29"/>
      <c r="Q7" s="29"/>
      <c r="R7" s="29"/>
      <c r="S7" s="29"/>
      <c r="T7" s="29"/>
      <c r="U7" s="29"/>
      <c r="V7" s="29"/>
      <c r="W7" s="29"/>
      <c r="X7" s="29"/>
      <c r="Y7" s="29"/>
      <c r="Z7" s="29"/>
      <c r="AA7" s="29"/>
      <c r="AB7" s="30"/>
      <c r="AC7" s="330"/>
      <c r="AD7" s="330"/>
      <c r="AE7" s="330"/>
      <c r="AF7" s="330"/>
      <c r="AG7" s="330"/>
      <c r="AH7" s="330"/>
    </row>
    <row r="8" spans="1:34" ht="15" customHeight="1" x14ac:dyDescent="0.3">
      <c r="A8" s="330"/>
      <c r="B8" s="31"/>
      <c r="C8" s="332" t="s">
        <v>121</v>
      </c>
      <c r="D8" s="32"/>
      <c r="E8" s="33"/>
      <c r="F8" s="333" t="s">
        <v>122</v>
      </c>
      <c r="G8" s="34"/>
      <c r="H8" s="35"/>
      <c r="I8" s="330"/>
      <c r="J8" s="330"/>
      <c r="K8" s="334"/>
      <c r="L8" s="334"/>
      <c r="M8" s="334"/>
      <c r="N8" s="334"/>
      <c r="O8" s="334"/>
      <c r="P8" s="334"/>
      <c r="Q8" s="334"/>
      <c r="R8" s="334"/>
      <c r="S8" s="334"/>
      <c r="T8" s="334"/>
      <c r="U8" s="334"/>
      <c r="V8" s="334"/>
      <c r="W8" s="334"/>
      <c r="X8" s="334"/>
      <c r="Y8" s="334"/>
      <c r="Z8" s="334"/>
      <c r="AA8" s="334"/>
      <c r="AB8" s="335"/>
      <c r="AC8" s="330"/>
      <c r="AD8" s="330"/>
      <c r="AE8" s="330"/>
      <c r="AF8" s="330"/>
      <c r="AG8" s="330"/>
      <c r="AH8" s="330"/>
    </row>
    <row r="9" spans="1:34" ht="15" customHeight="1" x14ac:dyDescent="0.3">
      <c r="A9" s="330"/>
      <c r="B9" s="31"/>
      <c r="C9" s="555"/>
      <c r="D9" s="554"/>
      <c r="E9" s="554"/>
      <c r="F9" s="554"/>
      <c r="G9" s="337"/>
      <c r="H9" s="330"/>
      <c r="I9" s="330"/>
      <c r="J9" s="330"/>
      <c r="K9" s="330"/>
      <c r="L9" s="330"/>
      <c r="M9" s="330"/>
      <c r="N9" s="330"/>
      <c r="O9" s="330"/>
      <c r="P9" s="330"/>
      <c r="Q9" s="330"/>
      <c r="R9" s="330"/>
      <c r="S9" s="330"/>
      <c r="T9" s="330"/>
      <c r="U9" s="330"/>
      <c r="V9" s="330"/>
      <c r="W9" s="330"/>
      <c r="X9" s="330"/>
      <c r="Y9" s="330"/>
      <c r="Z9" s="330"/>
      <c r="AA9" s="330"/>
      <c r="AB9" s="338"/>
      <c r="AC9" s="330"/>
      <c r="AD9" s="330"/>
      <c r="AE9" s="330"/>
      <c r="AF9" s="330"/>
      <c r="AG9" s="330"/>
      <c r="AH9" s="330"/>
    </row>
    <row r="10" spans="1:34" ht="30" customHeight="1" x14ac:dyDescent="0.3">
      <c r="A10" s="330"/>
      <c r="B10" s="31"/>
      <c r="C10" s="555" t="s">
        <v>123</v>
      </c>
      <c r="D10" s="554"/>
      <c r="E10" s="556" t="s">
        <v>529</v>
      </c>
      <c r="F10" s="558"/>
      <c r="G10" s="558"/>
      <c r="H10" s="558"/>
      <c r="I10" s="558"/>
      <c r="J10" s="558"/>
      <c r="K10" s="558"/>
      <c r="L10" s="558"/>
      <c r="M10" s="558"/>
      <c r="N10" s="558"/>
      <c r="O10" s="558"/>
      <c r="P10" s="558"/>
      <c r="Q10" s="558"/>
      <c r="R10" s="558"/>
      <c r="S10" s="558"/>
      <c r="T10" s="558"/>
      <c r="U10" s="558"/>
      <c r="V10" s="558"/>
      <c r="W10" s="558"/>
      <c r="X10" s="558"/>
      <c r="Y10" s="558"/>
      <c r="Z10" s="558"/>
      <c r="AA10" s="546"/>
      <c r="AB10" s="339"/>
      <c r="AC10" s="330"/>
      <c r="AD10" s="330"/>
      <c r="AE10" s="330"/>
      <c r="AF10" s="330"/>
      <c r="AG10" s="994" t="s">
        <v>458</v>
      </c>
      <c r="AH10" s="554"/>
    </row>
    <row r="11" spans="1:34" ht="15" customHeight="1" x14ac:dyDescent="0.3">
      <c r="A11" s="330"/>
      <c r="B11" s="31"/>
      <c r="C11" s="555"/>
      <c r="D11" s="554"/>
      <c r="E11" s="554"/>
      <c r="F11" s="554"/>
      <c r="G11" s="330"/>
      <c r="H11" s="330"/>
      <c r="I11" s="330"/>
      <c r="J11" s="330"/>
      <c r="K11" s="330"/>
      <c r="L11" s="330"/>
      <c r="M11" s="330"/>
      <c r="N11" s="330"/>
      <c r="O11" s="330"/>
      <c r="P11" s="330"/>
      <c r="Q11" s="330"/>
      <c r="R11" s="330"/>
      <c r="S11" s="330"/>
      <c r="T11" s="330"/>
      <c r="U11" s="330"/>
      <c r="V11" s="330"/>
      <c r="W11" s="330"/>
      <c r="X11" s="330"/>
      <c r="Y11" s="330"/>
      <c r="Z11" s="330"/>
      <c r="AA11" s="553"/>
      <c r="AB11" s="566"/>
      <c r="AC11" s="330"/>
      <c r="AD11" s="330"/>
      <c r="AE11" s="330"/>
      <c r="AF11" s="330"/>
      <c r="AG11" s="330"/>
      <c r="AH11" s="330"/>
    </row>
    <row r="12" spans="1:34" ht="29.25" customHeight="1" x14ac:dyDescent="0.3">
      <c r="A12" s="330"/>
      <c r="B12" s="31"/>
      <c r="C12" s="569" t="s">
        <v>125</v>
      </c>
      <c r="D12" s="570"/>
      <c r="E12" s="567" t="s">
        <v>530</v>
      </c>
      <c r="F12" s="568"/>
      <c r="G12" s="568"/>
      <c r="H12" s="568"/>
      <c r="I12" s="568"/>
      <c r="J12" s="568"/>
      <c r="K12" s="568"/>
      <c r="L12" s="568"/>
      <c r="M12" s="568"/>
      <c r="N12" s="568"/>
      <c r="O12" s="568"/>
      <c r="P12" s="568"/>
      <c r="Q12" s="568"/>
      <c r="R12" s="568"/>
      <c r="S12" s="568"/>
      <c r="T12" s="568"/>
      <c r="U12" s="568"/>
      <c r="V12" s="568"/>
      <c r="W12" s="568"/>
      <c r="X12" s="568"/>
      <c r="Y12" s="568"/>
      <c r="Z12" s="568"/>
      <c r="AA12" s="568"/>
      <c r="AB12" s="36"/>
      <c r="AC12" s="330"/>
      <c r="AD12" s="330"/>
      <c r="AE12" s="330"/>
      <c r="AF12" s="330"/>
      <c r="AG12" s="330"/>
      <c r="AH12" s="330"/>
    </row>
    <row r="13" spans="1:34" ht="15" customHeight="1" x14ac:dyDescent="0.3">
      <c r="A13" s="330"/>
      <c r="B13" s="31"/>
      <c r="C13" s="553"/>
      <c r="D13" s="554"/>
      <c r="E13" s="340"/>
      <c r="F13" s="330"/>
      <c r="G13" s="330"/>
      <c r="H13" s="330"/>
      <c r="I13" s="330"/>
      <c r="J13" s="330"/>
      <c r="K13" s="330"/>
      <c r="L13" s="330"/>
      <c r="M13" s="330"/>
      <c r="N13" s="330"/>
      <c r="O13" s="330"/>
      <c r="P13" s="330"/>
      <c r="Q13" s="330"/>
      <c r="R13" s="330"/>
      <c r="S13" s="330"/>
      <c r="T13" s="330"/>
      <c r="U13" s="330"/>
      <c r="V13" s="330"/>
      <c r="W13" s="330"/>
      <c r="X13" s="330"/>
      <c r="Y13" s="330"/>
      <c r="Z13" s="330"/>
      <c r="AA13" s="330"/>
      <c r="AB13" s="338"/>
      <c r="AC13" s="330"/>
      <c r="AD13" s="330"/>
      <c r="AE13" s="330"/>
      <c r="AF13" s="330"/>
      <c r="AG13" s="52" t="s">
        <v>459</v>
      </c>
      <c r="AH13" s="52" t="s">
        <v>460</v>
      </c>
    </row>
    <row r="14" spans="1:34" ht="15" customHeight="1" x14ac:dyDescent="0.3">
      <c r="A14" s="330"/>
      <c r="B14" s="31"/>
      <c r="C14" s="555" t="s">
        <v>481</v>
      </c>
      <c r="D14" s="554"/>
      <c r="E14" s="571"/>
      <c r="F14" s="572"/>
      <c r="G14" s="572"/>
      <c r="H14" s="572"/>
      <c r="I14" s="572"/>
      <c r="J14" s="572"/>
      <c r="K14" s="572"/>
      <c r="L14" s="572"/>
      <c r="M14" s="572"/>
      <c r="N14" s="572"/>
      <c r="O14" s="572"/>
      <c r="P14" s="572"/>
      <c r="Q14" s="572"/>
      <c r="R14" s="572"/>
      <c r="S14" s="572"/>
      <c r="T14" s="572"/>
      <c r="U14" s="572"/>
      <c r="V14" s="572"/>
      <c r="W14" s="572"/>
      <c r="X14" s="572"/>
      <c r="Y14" s="572"/>
      <c r="Z14" s="572"/>
      <c r="AA14" s="573"/>
      <c r="AB14" s="338"/>
      <c r="AC14" s="330"/>
      <c r="AD14" s="330"/>
      <c r="AE14" s="330"/>
      <c r="AF14" s="330"/>
      <c r="AG14" s="37" t="s">
        <v>490</v>
      </c>
      <c r="AH14" s="37">
        <v>25</v>
      </c>
    </row>
    <row r="15" spans="1:34" ht="15.75" customHeight="1" x14ac:dyDescent="0.3">
      <c r="A15" s="330"/>
      <c r="B15" s="31"/>
      <c r="C15" s="340"/>
      <c r="D15" s="340"/>
      <c r="E15" s="575"/>
      <c r="F15" s="576"/>
      <c r="G15" s="576"/>
      <c r="H15" s="576"/>
      <c r="I15" s="576"/>
      <c r="J15" s="576"/>
      <c r="K15" s="576"/>
      <c r="L15" s="576"/>
      <c r="M15" s="576"/>
      <c r="N15" s="576"/>
      <c r="O15" s="576"/>
      <c r="P15" s="576"/>
      <c r="Q15" s="576"/>
      <c r="R15" s="576"/>
      <c r="S15" s="576"/>
      <c r="T15" s="576"/>
      <c r="U15" s="576"/>
      <c r="V15" s="576"/>
      <c r="W15" s="576"/>
      <c r="X15" s="576"/>
      <c r="Y15" s="576"/>
      <c r="Z15" s="576"/>
      <c r="AA15" s="577"/>
      <c r="AB15" s="338"/>
      <c r="AC15" s="330"/>
      <c r="AD15" s="330"/>
      <c r="AE15" s="330"/>
      <c r="AF15" s="330"/>
      <c r="AG15" s="37" t="s">
        <v>492</v>
      </c>
      <c r="AH15" s="37">
        <v>12</v>
      </c>
    </row>
    <row r="16" spans="1:34" ht="15" customHeight="1" x14ac:dyDescent="0.3">
      <c r="A16" s="330"/>
      <c r="B16" s="31"/>
      <c r="C16" s="340"/>
      <c r="D16" s="340"/>
      <c r="E16" s="340"/>
      <c r="F16" s="330"/>
      <c r="G16" s="330"/>
      <c r="H16" s="330"/>
      <c r="I16" s="330"/>
      <c r="J16" s="330"/>
      <c r="K16" s="330"/>
      <c r="L16" s="330"/>
      <c r="M16" s="330"/>
      <c r="N16" s="330"/>
      <c r="O16" s="330"/>
      <c r="P16" s="330"/>
      <c r="Q16" s="330"/>
      <c r="R16" s="330"/>
      <c r="S16" s="330"/>
      <c r="T16" s="330"/>
      <c r="U16" s="330"/>
      <c r="V16" s="330"/>
      <c r="W16" s="330"/>
      <c r="X16" s="330"/>
      <c r="Y16" s="330"/>
      <c r="Z16" s="330"/>
      <c r="AA16" s="330"/>
      <c r="AB16" s="338"/>
      <c r="AC16" s="330"/>
      <c r="AD16" s="330"/>
      <c r="AE16" s="330"/>
      <c r="AF16" s="330"/>
      <c r="AG16" s="37" t="s">
        <v>493</v>
      </c>
      <c r="AH16" s="37">
        <v>12</v>
      </c>
    </row>
    <row r="17" spans="1:34" ht="15" customHeight="1" x14ac:dyDescent="0.3">
      <c r="A17" s="330"/>
      <c r="B17" s="31"/>
      <c r="C17" s="555" t="s">
        <v>483</v>
      </c>
      <c r="D17" s="554"/>
      <c r="E17" s="571"/>
      <c r="F17" s="572"/>
      <c r="G17" s="572"/>
      <c r="H17" s="572"/>
      <c r="I17" s="572"/>
      <c r="J17" s="572"/>
      <c r="K17" s="572"/>
      <c r="L17" s="572"/>
      <c r="M17" s="572"/>
      <c r="N17" s="572"/>
      <c r="O17" s="572"/>
      <c r="P17" s="572"/>
      <c r="Q17" s="572"/>
      <c r="R17" s="572"/>
      <c r="S17" s="572"/>
      <c r="T17" s="572"/>
      <c r="U17" s="572"/>
      <c r="V17" s="572"/>
      <c r="W17" s="572"/>
      <c r="X17" s="572"/>
      <c r="Y17" s="572"/>
      <c r="Z17" s="572"/>
      <c r="AA17" s="573"/>
      <c r="AB17" s="338"/>
      <c r="AC17" s="330"/>
      <c r="AD17" s="330"/>
      <c r="AE17" s="330"/>
      <c r="AF17" s="330"/>
      <c r="AG17" s="37" t="s">
        <v>495</v>
      </c>
      <c r="AH17" s="37">
        <v>25</v>
      </c>
    </row>
    <row r="18" spans="1:34" ht="15" customHeight="1" x14ac:dyDescent="0.3">
      <c r="A18" s="330"/>
      <c r="B18" s="31"/>
      <c r="C18" s="340"/>
      <c r="D18" s="340"/>
      <c r="E18" s="575"/>
      <c r="F18" s="576"/>
      <c r="G18" s="576"/>
      <c r="H18" s="576"/>
      <c r="I18" s="576"/>
      <c r="J18" s="576"/>
      <c r="K18" s="576"/>
      <c r="L18" s="576"/>
      <c r="M18" s="576"/>
      <c r="N18" s="576"/>
      <c r="O18" s="576"/>
      <c r="P18" s="576"/>
      <c r="Q18" s="576"/>
      <c r="R18" s="576"/>
      <c r="S18" s="576"/>
      <c r="T18" s="576"/>
      <c r="U18" s="576"/>
      <c r="V18" s="576"/>
      <c r="W18" s="576"/>
      <c r="X18" s="576"/>
      <c r="Y18" s="576"/>
      <c r="Z18" s="576"/>
      <c r="AA18" s="577"/>
      <c r="AB18" s="338"/>
      <c r="AC18" s="330"/>
      <c r="AD18" s="330"/>
      <c r="AE18" s="330"/>
      <c r="AF18" s="330"/>
      <c r="AG18" s="37" t="s">
        <v>496</v>
      </c>
      <c r="AH18" s="37">
        <v>12</v>
      </c>
    </row>
    <row r="19" spans="1:34" ht="15" customHeight="1" x14ac:dyDescent="0.3">
      <c r="A19" s="330"/>
      <c r="B19" s="31"/>
      <c r="C19" s="340"/>
      <c r="D19" s="340"/>
      <c r="E19" s="340"/>
      <c r="F19" s="330"/>
      <c r="G19" s="330"/>
      <c r="H19" s="330"/>
      <c r="I19" s="330"/>
      <c r="J19" s="330"/>
      <c r="K19" s="330"/>
      <c r="L19" s="330"/>
      <c r="M19" s="330"/>
      <c r="N19" s="330"/>
      <c r="O19" s="330"/>
      <c r="P19" s="330"/>
      <c r="Q19" s="330"/>
      <c r="R19" s="330"/>
      <c r="S19" s="330"/>
      <c r="T19" s="330"/>
      <c r="U19" s="330"/>
      <c r="V19" s="330"/>
      <c r="W19" s="330"/>
      <c r="X19" s="330"/>
      <c r="Y19" s="330"/>
      <c r="Z19" s="330"/>
      <c r="AA19" s="330"/>
      <c r="AB19" s="338"/>
      <c r="AC19" s="330"/>
      <c r="AD19" s="330"/>
      <c r="AE19" s="330"/>
      <c r="AF19" s="330"/>
      <c r="AG19" s="37" t="s">
        <v>493</v>
      </c>
      <c r="AH19" s="37">
        <v>12</v>
      </c>
    </row>
    <row r="20" spans="1:34" ht="15" customHeight="1" x14ac:dyDescent="0.3">
      <c r="A20" s="330"/>
      <c r="B20" s="31"/>
      <c r="C20" s="340"/>
      <c r="D20" s="340"/>
      <c r="E20" s="340"/>
      <c r="F20" s="330"/>
      <c r="G20" s="330"/>
      <c r="H20" s="330"/>
      <c r="I20" s="330"/>
      <c r="J20" s="330"/>
      <c r="K20" s="330"/>
      <c r="L20" s="330"/>
      <c r="M20" s="330"/>
      <c r="N20" s="330"/>
      <c r="O20" s="330"/>
      <c r="P20" s="330"/>
      <c r="Q20" s="330"/>
      <c r="R20" s="330"/>
      <c r="S20" s="330"/>
      <c r="T20" s="330"/>
      <c r="U20" s="330"/>
      <c r="V20" s="330"/>
      <c r="W20" s="330"/>
      <c r="X20" s="330"/>
      <c r="Y20" s="330"/>
      <c r="Z20" s="330"/>
      <c r="AA20" s="330"/>
      <c r="AB20" s="338"/>
      <c r="AC20" s="330"/>
      <c r="AD20" s="330"/>
      <c r="AE20" s="330"/>
      <c r="AF20" s="330"/>
      <c r="AG20" s="37" t="s">
        <v>531</v>
      </c>
      <c r="AH20" s="37">
        <v>25</v>
      </c>
    </row>
    <row r="21" spans="1:34" ht="15" customHeight="1" x14ac:dyDescent="0.3">
      <c r="A21" s="330"/>
      <c r="B21" s="31"/>
      <c r="C21" s="555" t="s">
        <v>127</v>
      </c>
      <c r="D21" s="554"/>
      <c r="E21" s="341"/>
      <c r="F21" s="553"/>
      <c r="G21" s="554"/>
      <c r="H21" s="554"/>
      <c r="I21" s="554"/>
      <c r="J21" s="554"/>
      <c r="K21" s="554"/>
      <c r="L21" s="554"/>
      <c r="M21" s="554"/>
      <c r="N21" s="554"/>
      <c r="O21" s="554"/>
      <c r="P21" s="554"/>
      <c r="Q21" s="554"/>
      <c r="R21" s="554"/>
      <c r="S21" s="554"/>
      <c r="T21" s="554"/>
      <c r="U21" s="554"/>
      <c r="V21" s="554"/>
      <c r="W21" s="554"/>
      <c r="X21" s="554"/>
      <c r="Y21" s="554"/>
      <c r="Z21" s="554"/>
      <c r="AA21" s="554"/>
      <c r="AB21" s="566"/>
      <c r="AC21" s="330"/>
      <c r="AD21" s="330"/>
      <c r="AE21" s="330"/>
      <c r="AF21" s="330"/>
      <c r="AG21" s="37" t="s">
        <v>532</v>
      </c>
      <c r="AH21" s="37">
        <v>12</v>
      </c>
    </row>
    <row r="22" spans="1:34" ht="29.25" customHeight="1" x14ac:dyDescent="0.3">
      <c r="A22" s="330"/>
      <c r="B22" s="31"/>
      <c r="C22" s="556" t="s">
        <v>533</v>
      </c>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46"/>
      <c r="AB22" s="342"/>
      <c r="AC22" s="330"/>
      <c r="AD22" s="330"/>
      <c r="AE22" s="330"/>
      <c r="AF22" s="330"/>
      <c r="AG22" s="37" t="s">
        <v>493</v>
      </c>
      <c r="AH22" s="37">
        <v>12</v>
      </c>
    </row>
    <row r="23" spans="1:34" ht="15" customHeight="1" x14ac:dyDescent="0.3">
      <c r="A23" s="330"/>
      <c r="B23" s="31"/>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2"/>
      <c r="AC23" s="330"/>
      <c r="AD23" s="330"/>
      <c r="AE23" s="330"/>
      <c r="AF23" s="330"/>
      <c r="AG23" s="37" t="s">
        <v>534</v>
      </c>
      <c r="AH23" s="37">
        <v>25</v>
      </c>
    </row>
    <row r="24" spans="1:34" ht="15" customHeight="1" x14ac:dyDescent="0.3">
      <c r="A24" s="330"/>
      <c r="B24" s="31"/>
      <c r="C24" s="344" t="s">
        <v>128</v>
      </c>
      <c r="D24" s="344"/>
      <c r="E24" s="330"/>
      <c r="F24" s="330"/>
      <c r="G24" s="330"/>
      <c r="H24" s="330"/>
      <c r="I24" s="330"/>
      <c r="J24" s="343"/>
      <c r="K24" s="343"/>
      <c r="L24" s="343"/>
      <c r="M24" s="343"/>
      <c r="N24" s="343"/>
      <c r="O24" s="343"/>
      <c r="P24" s="343"/>
      <c r="Q24" s="343"/>
      <c r="R24" s="343" t="s">
        <v>129</v>
      </c>
      <c r="S24" s="343"/>
      <c r="T24" s="343"/>
      <c r="U24" s="343"/>
      <c r="V24" s="343"/>
      <c r="W24" s="343"/>
      <c r="X24" s="343"/>
      <c r="Y24" s="343"/>
      <c r="Z24" s="343"/>
      <c r="AA24" s="343"/>
      <c r="AB24" s="342"/>
      <c r="AC24" s="330"/>
      <c r="AD24" s="330"/>
      <c r="AE24" s="330"/>
      <c r="AF24" s="330"/>
      <c r="AG24" s="37" t="s">
        <v>535</v>
      </c>
      <c r="AH24" s="37">
        <v>12</v>
      </c>
    </row>
    <row r="25" spans="1:34" ht="15" customHeight="1" x14ac:dyDescent="0.3">
      <c r="A25" s="330"/>
      <c r="B25" s="31"/>
      <c r="C25" s="996" t="s">
        <v>536</v>
      </c>
      <c r="D25" s="572"/>
      <c r="E25" s="572"/>
      <c r="F25" s="572"/>
      <c r="G25" s="572"/>
      <c r="H25" s="572"/>
      <c r="I25" s="572"/>
      <c r="J25" s="572"/>
      <c r="K25" s="572"/>
      <c r="L25" s="572"/>
      <c r="M25" s="572"/>
      <c r="N25" s="572"/>
      <c r="O25" s="572"/>
      <c r="P25" s="573"/>
      <c r="Q25" s="330"/>
      <c r="R25" s="557"/>
      <c r="S25" s="558"/>
      <c r="T25" s="558"/>
      <c r="U25" s="558"/>
      <c r="V25" s="558"/>
      <c r="W25" s="558"/>
      <c r="X25" s="558"/>
      <c r="Y25" s="558"/>
      <c r="Z25" s="558"/>
      <c r="AA25" s="546"/>
      <c r="AB25" s="338"/>
      <c r="AC25" s="330"/>
      <c r="AD25" s="330"/>
      <c r="AE25" s="330"/>
      <c r="AF25" s="330"/>
      <c r="AG25" s="37" t="s">
        <v>493</v>
      </c>
      <c r="AH25" s="37">
        <v>12</v>
      </c>
    </row>
    <row r="26" spans="1:34" ht="15" customHeight="1" x14ac:dyDescent="0.3">
      <c r="A26" s="330"/>
      <c r="B26" s="31"/>
      <c r="C26" s="574"/>
      <c r="D26" s="528"/>
      <c r="E26" s="528"/>
      <c r="F26" s="528"/>
      <c r="G26" s="528"/>
      <c r="H26" s="528"/>
      <c r="I26" s="528"/>
      <c r="J26" s="528"/>
      <c r="K26" s="528"/>
      <c r="L26" s="528"/>
      <c r="M26" s="528"/>
      <c r="N26" s="528"/>
      <c r="O26" s="528"/>
      <c r="P26" s="566"/>
      <c r="Q26" s="330"/>
      <c r="R26" s="330"/>
      <c r="S26" s="330"/>
      <c r="T26" s="330"/>
      <c r="U26" s="330"/>
      <c r="V26" s="330"/>
      <c r="W26" s="330"/>
      <c r="X26" s="330"/>
      <c r="Y26" s="330"/>
      <c r="Z26" s="330"/>
      <c r="AA26" s="330"/>
      <c r="AB26" s="338"/>
      <c r="AC26" s="330"/>
      <c r="AD26" s="330"/>
      <c r="AE26" s="330"/>
      <c r="AF26" s="330"/>
      <c r="AG26" s="330"/>
      <c r="AH26" s="330"/>
    </row>
    <row r="27" spans="1:34" ht="15" customHeight="1" x14ac:dyDescent="0.3">
      <c r="A27" s="330"/>
      <c r="B27" s="31"/>
      <c r="C27" s="574"/>
      <c r="D27" s="528"/>
      <c r="E27" s="528"/>
      <c r="F27" s="528"/>
      <c r="G27" s="528"/>
      <c r="H27" s="528"/>
      <c r="I27" s="528"/>
      <c r="J27" s="528"/>
      <c r="K27" s="528"/>
      <c r="L27" s="528"/>
      <c r="M27" s="528"/>
      <c r="N27" s="528"/>
      <c r="O27" s="528"/>
      <c r="P27" s="566"/>
      <c r="Q27" s="340"/>
      <c r="R27" s="343" t="s">
        <v>130</v>
      </c>
      <c r="S27" s="343"/>
      <c r="T27" s="343"/>
      <c r="U27" s="343"/>
      <c r="V27" s="343"/>
      <c r="W27" s="340"/>
      <c r="X27" s="340"/>
      <c r="Y27" s="340"/>
      <c r="Z27" s="330"/>
      <c r="AA27" s="340"/>
      <c r="AB27" s="338"/>
      <c r="AC27" s="330"/>
      <c r="AD27" s="330"/>
      <c r="AE27" s="330"/>
      <c r="AF27" s="330"/>
      <c r="AG27" s="330"/>
      <c r="AH27" s="330"/>
    </row>
    <row r="28" spans="1:34" ht="15" customHeight="1" x14ac:dyDescent="0.3">
      <c r="A28" s="330"/>
      <c r="B28" s="31"/>
      <c r="C28" s="574"/>
      <c r="D28" s="528"/>
      <c r="E28" s="528"/>
      <c r="F28" s="528"/>
      <c r="G28" s="528"/>
      <c r="H28" s="528"/>
      <c r="I28" s="528"/>
      <c r="J28" s="528"/>
      <c r="K28" s="528"/>
      <c r="L28" s="528"/>
      <c r="M28" s="528"/>
      <c r="N28" s="528"/>
      <c r="O28" s="528"/>
      <c r="P28" s="566"/>
      <c r="Q28" s="330"/>
      <c r="R28" s="37"/>
      <c r="S28" s="330" t="s">
        <v>15</v>
      </c>
      <c r="T28" s="330"/>
      <c r="U28" s="37"/>
      <c r="V28" s="330" t="s">
        <v>27</v>
      </c>
      <c r="W28" s="330"/>
      <c r="X28" s="37"/>
      <c r="Y28" s="345" t="s">
        <v>46</v>
      </c>
      <c r="Z28" s="330"/>
      <c r="AA28" s="330"/>
      <c r="AB28" s="338"/>
      <c r="AC28" s="330"/>
      <c r="AD28" s="330"/>
      <c r="AE28" s="330"/>
      <c r="AF28" s="330"/>
      <c r="AG28" s="365">
        <f>+(((AH14/AH15)*AH16)+((AH17/AH18)*AH19)+((AH20/AH21)*AH22)+((AH23/AH24)*AH25))*4/100</f>
        <v>4</v>
      </c>
      <c r="AH28" s="330"/>
    </row>
    <row r="29" spans="1:34" ht="15" customHeight="1" x14ac:dyDescent="0.3">
      <c r="A29" s="330"/>
      <c r="B29" s="31"/>
      <c r="C29" s="574"/>
      <c r="D29" s="528"/>
      <c r="E29" s="528"/>
      <c r="F29" s="528"/>
      <c r="G29" s="528"/>
      <c r="H29" s="528"/>
      <c r="I29" s="528"/>
      <c r="J29" s="528"/>
      <c r="K29" s="528"/>
      <c r="L29" s="528"/>
      <c r="M29" s="528"/>
      <c r="N29" s="528"/>
      <c r="O29" s="528"/>
      <c r="P29" s="566"/>
      <c r="Q29" s="330"/>
      <c r="R29" s="330"/>
      <c r="S29" s="330"/>
      <c r="T29" s="330"/>
      <c r="U29" s="330"/>
      <c r="V29" s="330"/>
      <c r="W29" s="330"/>
      <c r="X29" s="330"/>
      <c r="Y29" s="330"/>
      <c r="Z29" s="330"/>
      <c r="AA29" s="330"/>
      <c r="AB29" s="338"/>
      <c r="AC29" s="330"/>
      <c r="AD29" s="330"/>
      <c r="AE29" s="330"/>
      <c r="AF29" s="330"/>
      <c r="AG29" s="330"/>
      <c r="AH29" s="330"/>
    </row>
    <row r="30" spans="1:34" ht="15" customHeight="1" x14ac:dyDescent="0.3">
      <c r="A30" s="330"/>
      <c r="B30" s="31"/>
      <c r="C30" s="575"/>
      <c r="D30" s="576"/>
      <c r="E30" s="576"/>
      <c r="F30" s="576"/>
      <c r="G30" s="576"/>
      <c r="H30" s="576"/>
      <c r="I30" s="576"/>
      <c r="J30" s="576"/>
      <c r="K30" s="576"/>
      <c r="L30" s="576"/>
      <c r="M30" s="576"/>
      <c r="N30" s="576"/>
      <c r="O30" s="576"/>
      <c r="P30" s="577"/>
      <c r="Q30" s="330"/>
      <c r="R30" s="343" t="s">
        <v>131</v>
      </c>
      <c r="S30" s="330"/>
      <c r="T30" s="330"/>
      <c r="U30" s="330"/>
      <c r="V30" s="330"/>
      <c r="W30" s="564" t="s">
        <v>23</v>
      </c>
      <c r="X30" s="558"/>
      <c r="Y30" s="558"/>
      <c r="Z30" s="558"/>
      <c r="AA30" s="546"/>
      <c r="AB30" s="338"/>
      <c r="AC30" s="330"/>
      <c r="AD30" s="330"/>
      <c r="AE30" s="330"/>
      <c r="AF30" s="330"/>
      <c r="AG30" s="330"/>
      <c r="AH30" s="330"/>
    </row>
    <row r="31" spans="1:34" ht="15" customHeight="1" x14ac:dyDescent="0.3">
      <c r="A31" s="330"/>
      <c r="B31" s="31"/>
      <c r="C31" s="340"/>
      <c r="D31" s="340"/>
      <c r="E31" s="340"/>
      <c r="F31" s="340"/>
      <c r="G31" s="340"/>
      <c r="H31" s="330"/>
      <c r="I31" s="330"/>
      <c r="J31" s="330"/>
      <c r="K31" s="330"/>
      <c r="L31" s="330"/>
      <c r="M31" s="330"/>
      <c r="N31" s="330"/>
      <c r="O31" s="330"/>
      <c r="P31" s="330"/>
      <c r="Q31" s="330"/>
      <c r="R31" s="343"/>
      <c r="S31" s="330"/>
      <c r="T31" s="330"/>
      <c r="U31" s="330"/>
      <c r="V31" s="330"/>
      <c r="W31" s="330"/>
      <c r="X31" s="330"/>
      <c r="Y31" s="330"/>
      <c r="Z31" s="330"/>
      <c r="AA31" s="330"/>
      <c r="AB31" s="338"/>
      <c r="AC31" s="330"/>
      <c r="AD31" s="330"/>
      <c r="AE31" s="330"/>
      <c r="AF31" s="330"/>
      <c r="AG31" s="330"/>
      <c r="AH31" s="330"/>
    </row>
    <row r="32" spans="1:34" ht="15" customHeight="1" x14ac:dyDescent="0.3">
      <c r="A32" s="330"/>
      <c r="B32" s="31"/>
      <c r="C32" s="343" t="s">
        <v>132</v>
      </c>
      <c r="D32" s="340"/>
      <c r="E32" s="340"/>
      <c r="F32" s="340"/>
      <c r="G32" s="340"/>
      <c r="H32" s="340"/>
      <c r="I32" s="330"/>
      <c r="J32" s="330"/>
      <c r="K32" s="330"/>
      <c r="L32" s="330"/>
      <c r="M32" s="330"/>
      <c r="N32" s="330"/>
      <c r="O32" s="330"/>
      <c r="P32" s="330"/>
      <c r="Q32" s="330"/>
      <c r="R32" s="330"/>
      <c r="S32" s="330"/>
      <c r="T32" s="330"/>
      <c r="U32" s="330"/>
      <c r="V32" s="330"/>
      <c r="W32" s="330"/>
      <c r="X32" s="330"/>
      <c r="Y32" s="330"/>
      <c r="Z32" s="330"/>
      <c r="AA32" s="330"/>
      <c r="AB32" s="338"/>
      <c r="AC32" s="330"/>
      <c r="AD32" s="330"/>
      <c r="AE32" s="330"/>
      <c r="AF32" s="330"/>
      <c r="AG32" s="330"/>
      <c r="AH32" s="330"/>
    </row>
    <row r="33" spans="1:34" ht="39.75" customHeight="1" x14ac:dyDescent="0.3">
      <c r="A33" s="330"/>
      <c r="B33" s="31"/>
      <c r="C33" s="993" t="s">
        <v>537</v>
      </c>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46"/>
      <c r="AB33" s="338"/>
      <c r="AC33" s="330"/>
      <c r="AD33" s="330"/>
      <c r="AE33" s="330"/>
      <c r="AF33" s="330"/>
      <c r="AG33" s="330"/>
      <c r="AH33" s="330"/>
    </row>
    <row r="34" spans="1:34" ht="15" customHeight="1" x14ac:dyDescent="0.3">
      <c r="A34" s="330"/>
      <c r="B34" s="31"/>
      <c r="C34" s="340"/>
      <c r="D34" s="340"/>
      <c r="E34" s="340"/>
      <c r="F34" s="340"/>
      <c r="G34" s="340"/>
      <c r="H34" s="340"/>
      <c r="I34" s="340"/>
      <c r="J34" s="340"/>
      <c r="K34" s="340"/>
      <c r="L34" s="340"/>
      <c r="M34" s="340"/>
      <c r="N34" s="340"/>
      <c r="O34" s="340"/>
      <c r="P34" s="340"/>
      <c r="Q34" s="340"/>
      <c r="R34" s="340"/>
      <c r="S34" s="340"/>
      <c r="T34" s="340"/>
      <c r="U34" s="340"/>
      <c r="V34" s="340"/>
      <c r="W34" s="340"/>
      <c r="X34" s="340"/>
      <c r="Y34" s="340"/>
      <c r="Z34" s="340"/>
      <c r="AA34" s="340"/>
      <c r="AB34" s="346"/>
      <c r="AC34" s="330"/>
      <c r="AD34" s="330"/>
      <c r="AE34" s="330"/>
      <c r="AF34" s="330"/>
      <c r="AG34" s="330"/>
      <c r="AH34" s="330"/>
    </row>
    <row r="35" spans="1:34" ht="15" customHeight="1" x14ac:dyDescent="0.3">
      <c r="A35" s="330"/>
      <c r="B35" s="31"/>
      <c r="C35" s="334" t="s">
        <v>134</v>
      </c>
      <c r="D35" s="340"/>
      <c r="E35" s="340"/>
      <c r="F35" s="340"/>
      <c r="G35" s="340"/>
      <c r="H35" s="340"/>
      <c r="I35" s="340"/>
      <c r="J35" s="340"/>
      <c r="K35" s="340"/>
      <c r="L35" s="340"/>
      <c r="M35" s="334" t="s">
        <v>134</v>
      </c>
      <c r="N35" s="340"/>
      <c r="O35" s="340"/>
      <c r="P35" s="340"/>
      <c r="Q35" s="340"/>
      <c r="R35" s="340"/>
      <c r="S35" s="340"/>
      <c r="T35" s="340"/>
      <c r="U35" s="340"/>
      <c r="V35" s="340"/>
      <c r="W35" s="340"/>
      <c r="X35" s="340"/>
      <c r="Y35" s="340"/>
      <c r="Z35" s="340"/>
      <c r="AA35" s="340"/>
      <c r="AB35" s="346"/>
      <c r="AC35" s="330"/>
      <c r="AD35" s="330"/>
      <c r="AE35" s="330"/>
      <c r="AF35" s="330"/>
      <c r="AG35" s="330"/>
      <c r="AH35" s="330"/>
    </row>
    <row r="36" spans="1:34" ht="29.25" customHeight="1" x14ac:dyDescent="0.3">
      <c r="A36" s="330"/>
      <c r="B36" s="31"/>
      <c r="C36" s="564"/>
      <c r="D36" s="558"/>
      <c r="E36" s="558"/>
      <c r="F36" s="558"/>
      <c r="G36" s="558"/>
      <c r="H36" s="558"/>
      <c r="I36" s="558"/>
      <c r="J36" s="558"/>
      <c r="K36" s="546"/>
      <c r="L36" s="340"/>
      <c r="M36" s="564"/>
      <c r="N36" s="558"/>
      <c r="O36" s="558"/>
      <c r="P36" s="558"/>
      <c r="Q36" s="558"/>
      <c r="R36" s="558"/>
      <c r="S36" s="558"/>
      <c r="T36" s="558"/>
      <c r="U36" s="558"/>
      <c r="V36" s="558"/>
      <c r="W36" s="558"/>
      <c r="X36" s="558"/>
      <c r="Y36" s="558"/>
      <c r="Z36" s="558"/>
      <c r="AA36" s="546"/>
      <c r="AB36" s="346"/>
      <c r="AC36" s="330"/>
      <c r="AD36" s="330"/>
      <c r="AE36" s="330"/>
      <c r="AF36" s="330"/>
      <c r="AG36" s="330"/>
      <c r="AH36" s="330"/>
    </row>
    <row r="37" spans="1:34" ht="15" customHeight="1" x14ac:dyDescent="0.3">
      <c r="A37" s="330"/>
      <c r="B37" s="31"/>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8"/>
      <c r="AC37" s="330"/>
      <c r="AD37" s="330"/>
      <c r="AE37" s="330"/>
      <c r="AF37" s="330"/>
      <c r="AG37" s="330"/>
      <c r="AH37" s="330"/>
    </row>
    <row r="38" spans="1:34" ht="15" customHeight="1" x14ac:dyDescent="0.3">
      <c r="A38" s="330"/>
      <c r="B38" s="31"/>
      <c r="C38" s="347" t="s">
        <v>137</v>
      </c>
      <c r="D38" s="347"/>
      <c r="E38" s="347"/>
      <c r="F38" s="347"/>
      <c r="G38" s="348"/>
      <c r="H38" s="349"/>
      <c r="I38" s="349"/>
      <c r="J38" s="349"/>
      <c r="K38" s="349"/>
      <c r="L38" s="349"/>
      <c r="M38" s="349"/>
      <c r="N38" s="349"/>
      <c r="O38" s="349"/>
      <c r="P38" s="349"/>
      <c r="Q38" s="349"/>
      <c r="R38" s="349"/>
      <c r="S38" s="349"/>
      <c r="T38" s="349"/>
      <c r="U38" s="349"/>
      <c r="V38" s="349"/>
      <c r="W38" s="349"/>
      <c r="X38" s="349"/>
      <c r="Y38" s="349"/>
      <c r="Z38" s="349"/>
      <c r="AA38" s="349"/>
      <c r="AB38" s="338"/>
      <c r="AC38" s="330"/>
      <c r="AD38" s="330"/>
      <c r="AE38" s="330"/>
      <c r="AF38" s="330"/>
      <c r="AG38" s="330"/>
      <c r="AH38" s="330"/>
    </row>
    <row r="39" spans="1:34" ht="90" customHeight="1" x14ac:dyDescent="0.3">
      <c r="A39" s="330"/>
      <c r="B39" s="31"/>
      <c r="C39" s="563" t="s">
        <v>455</v>
      </c>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46"/>
      <c r="AB39" s="338"/>
      <c r="AC39" s="330"/>
      <c r="AD39" s="330"/>
      <c r="AE39" s="330"/>
      <c r="AF39" s="330"/>
      <c r="AG39" s="330"/>
      <c r="AH39" s="330"/>
    </row>
    <row r="40" spans="1:34" ht="15" customHeight="1" x14ac:dyDescent="0.3">
      <c r="A40" s="330"/>
      <c r="B40" s="31"/>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8"/>
      <c r="AC40" s="330"/>
      <c r="AD40" s="330"/>
      <c r="AE40" s="330"/>
      <c r="AF40" s="330"/>
      <c r="AG40" s="330"/>
      <c r="AH40" s="330"/>
    </row>
    <row r="41" spans="1:34" ht="15.75" customHeight="1" x14ac:dyDescent="0.3">
      <c r="A41" s="330"/>
      <c r="B41" s="31"/>
      <c r="C41" s="562" t="s">
        <v>139</v>
      </c>
      <c r="D41" s="554"/>
      <c r="E41" s="343"/>
      <c r="F41" s="556" t="s">
        <v>34</v>
      </c>
      <c r="G41" s="546"/>
      <c r="H41" s="343"/>
      <c r="I41" s="330"/>
      <c r="J41" s="350" t="s">
        <v>140</v>
      </c>
      <c r="K41" s="556">
        <v>2</v>
      </c>
      <c r="L41" s="558"/>
      <c r="M41" s="558"/>
      <c r="N41" s="546"/>
      <c r="O41" s="343"/>
      <c r="P41" s="343"/>
      <c r="Q41" s="334" t="s">
        <v>141</v>
      </c>
      <c r="R41" s="330"/>
      <c r="S41" s="343"/>
      <c r="T41" s="343"/>
      <c r="U41" s="343"/>
      <c r="V41" s="343"/>
      <c r="W41" s="556" t="s">
        <v>20</v>
      </c>
      <c r="X41" s="558"/>
      <c r="Y41" s="558"/>
      <c r="Z41" s="558"/>
      <c r="AA41" s="546"/>
      <c r="AB41" s="342"/>
      <c r="AC41" s="330"/>
      <c r="AD41" s="330"/>
      <c r="AE41" s="330"/>
      <c r="AF41" s="330"/>
      <c r="AG41" s="330"/>
      <c r="AH41" s="330"/>
    </row>
    <row r="42" spans="1:34" ht="15.75" customHeight="1" x14ac:dyDescent="0.3">
      <c r="A42" s="330"/>
      <c r="B42" s="31"/>
      <c r="C42" s="330"/>
      <c r="D42" s="330"/>
      <c r="E42" s="330"/>
      <c r="F42" s="345"/>
      <c r="G42" s="345"/>
      <c r="H42" s="345"/>
      <c r="I42" s="345"/>
      <c r="J42" s="345"/>
      <c r="K42" s="345"/>
      <c r="L42" s="345"/>
      <c r="M42" s="330"/>
      <c r="N42" s="330"/>
      <c r="O42" s="330"/>
      <c r="P42" s="330"/>
      <c r="Q42" s="330"/>
      <c r="R42" s="330"/>
      <c r="S42" s="330"/>
      <c r="T42" s="330"/>
      <c r="U42" s="330"/>
      <c r="V42" s="330"/>
      <c r="W42" s="330"/>
      <c r="X42" s="330"/>
      <c r="Y42" s="330"/>
      <c r="Z42" s="330"/>
      <c r="AA42" s="330"/>
      <c r="AB42" s="338"/>
      <c r="AC42" s="330"/>
      <c r="AD42" s="330"/>
      <c r="AE42" s="330"/>
      <c r="AF42" s="330"/>
      <c r="AG42" s="330"/>
      <c r="AH42" s="330"/>
    </row>
    <row r="43" spans="1:34" ht="32.25" customHeight="1" x14ac:dyDescent="0.3">
      <c r="A43" s="330"/>
      <c r="B43" s="31"/>
      <c r="C43" s="330"/>
      <c r="D43" s="350" t="s">
        <v>142</v>
      </c>
      <c r="E43" s="343"/>
      <c r="F43" s="563" t="s">
        <v>487</v>
      </c>
      <c r="G43" s="558"/>
      <c r="H43" s="558"/>
      <c r="I43" s="558"/>
      <c r="J43" s="558"/>
      <c r="K43" s="558"/>
      <c r="L43" s="558"/>
      <c r="M43" s="546"/>
      <c r="N43" s="330"/>
      <c r="O43" s="350" t="s">
        <v>144</v>
      </c>
      <c r="P43" s="564">
        <v>0</v>
      </c>
      <c r="Q43" s="558"/>
      <c r="R43" s="558"/>
      <c r="S43" s="558"/>
      <c r="T43" s="558"/>
      <c r="U43" s="558"/>
      <c r="V43" s="558"/>
      <c r="W43" s="558"/>
      <c r="X43" s="558"/>
      <c r="Y43" s="558"/>
      <c r="Z43" s="558"/>
      <c r="AA43" s="546"/>
      <c r="AB43" s="338"/>
      <c r="AC43" s="330"/>
      <c r="AD43" s="330"/>
      <c r="AE43" s="330"/>
      <c r="AF43" s="330"/>
      <c r="AG43" s="330"/>
      <c r="AH43" s="330"/>
    </row>
    <row r="44" spans="1:34" ht="15.75" customHeight="1" x14ac:dyDescent="0.3">
      <c r="A44" s="330"/>
      <c r="B44" s="31"/>
      <c r="C44" s="343"/>
      <c r="D44" s="343"/>
      <c r="E44" s="343"/>
      <c r="F44" s="345"/>
      <c r="G44" s="345"/>
      <c r="H44" s="345"/>
      <c r="I44" s="345"/>
      <c r="J44" s="345"/>
      <c r="K44" s="345"/>
      <c r="L44" s="345"/>
      <c r="M44" s="343"/>
      <c r="N44" s="343"/>
      <c r="O44" s="343"/>
      <c r="P44" s="343"/>
      <c r="Q44" s="343"/>
      <c r="R44" s="343"/>
      <c r="S44" s="343"/>
      <c r="T44" s="343"/>
      <c r="U44" s="343"/>
      <c r="V44" s="343"/>
      <c r="W44" s="343"/>
      <c r="X44" s="343"/>
      <c r="Y44" s="343"/>
      <c r="Z44" s="343"/>
      <c r="AA44" s="343"/>
      <c r="AB44" s="342"/>
      <c r="AC44" s="330"/>
      <c r="AD44" s="330"/>
      <c r="AE44" s="330"/>
      <c r="AF44" s="330"/>
      <c r="AG44" s="330"/>
      <c r="AH44" s="330"/>
    </row>
    <row r="45" spans="1:34" ht="15.75" customHeight="1" x14ac:dyDescent="0.3">
      <c r="A45" s="330"/>
      <c r="B45" s="31"/>
      <c r="C45" s="330"/>
      <c r="D45" s="350" t="s">
        <v>145</v>
      </c>
      <c r="E45" s="330"/>
      <c r="F45" s="557" t="s">
        <v>146</v>
      </c>
      <c r="G45" s="546"/>
      <c r="H45" s="330"/>
      <c r="I45" s="330"/>
      <c r="J45" s="343" t="s">
        <v>147</v>
      </c>
      <c r="K45" s="330"/>
      <c r="L45" s="557" t="s">
        <v>148</v>
      </c>
      <c r="M45" s="558"/>
      <c r="N45" s="546"/>
      <c r="O45" s="343"/>
      <c r="P45" s="343"/>
      <c r="Q45" s="330"/>
      <c r="R45" s="343" t="s">
        <v>149</v>
      </c>
      <c r="S45" s="343"/>
      <c r="T45" s="343"/>
      <c r="U45" s="343"/>
      <c r="V45" s="343"/>
      <c r="W45" s="565"/>
      <c r="X45" s="558"/>
      <c r="Y45" s="558"/>
      <c r="Z45" s="558"/>
      <c r="AA45" s="546"/>
      <c r="AB45" s="342"/>
      <c r="AC45" s="330"/>
      <c r="AD45" s="330"/>
      <c r="AE45" s="330"/>
      <c r="AF45" s="330"/>
      <c r="AG45" s="330"/>
      <c r="AH45" s="330"/>
    </row>
    <row r="46" spans="1:34" ht="15.75" customHeight="1" x14ac:dyDescent="0.3">
      <c r="A46" s="330"/>
      <c r="B46" s="31"/>
      <c r="C46" s="330"/>
      <c r="D46" s="330"/>
      <c r="E46" s="330"/>
      <c r="F46" s="29"/>
      <c r="G46" s="330"/>
      <c r="H46" s="330"/>
      <c r="I46" s="334"/>
      <c r="J46" s="334"/>
      <c r="K46" s="334"/>
      <c r="L46" s="334"/>
      <c r="M46" s="334"/>
      <c r="N46" s="334"/>
      <c r="O46" s="334"/>
      <c r="P46" s="334"/>
      <c r="Q46" s="334"/>
      <c r="R46" s="334"/>
      <c r="S46" s="334"/>
      <c r="T46" s="334"/>
      <c r="U46" s="334"/>
      <c r="V46" s="334"/>
      <c r="W46" s="334"/>
      <c r="X46" s="334"/>
      <c r="Y46" s="334"/>
      <c r="Z46" s="334"/>
      <c r="AA46" s="334"/>
      <c r="AB46" s="335"/>
      <c r="AC46" s="330"/>
      <c r="AD46" s="330"/>
      <c r="AE46" s="330"/>
      <c r="AF46" s="330"/>
      <c r="AG46" s="330"/>
      <c r="AH46" s="330"/>
    </row>
    <row r="47" spans="1:34" ht="15.75" customHeight="1" x14ac:dyDescent="0.3">
      <c r="A47" s="330"/>
      <c r="B47" s="31"/>
      <c r="C47" s="351" t="s">
        <v>150</v>
      </c>
      <c r="D47" s="559">
        <v>2024</v>
      </c>
      <c r="E47" s="560"/>
      <c r="F47" s="561"/>
      <c r="G47" s="35"/>
      <c r="H47" s="334"/>
      <c r="I47" s="334"/>
      <c r="J47" s="334"/>
      <c r="K47" s="334"/>
      <c r="L47" s="334"/>
      <c r="M47" s="334"/>
      <c r="N47" s="334"/>
      <c r="O47" s="334"/>
      <c r="P47" s="334"/>
      <c r="Q47" s="553"/>
      <c r="R47" s="554"/>
      <c r="S47" s="554"/>
      <c r="T47" s="554"/>
      <c r="U47" s="554"/>
      <c r="V47" s="334"/>
      <c r="W47" s="334"/>
      <c r="X47" s="555"/>
      <c r="Y47" s="554"/>
      <c r="Z47" s="554"/>
      <c r="AA47" s="554"/>
      <c r="AB47" s="342"/>
      <c r="AC47" s="330"/>
      <c r="AD47" s="330"/>
      <c r="AE47" s="330"/>
      <c r="AF47" s="330"/>
      <c r="AG47" s="330"/>
      <c r="AH47" s="330"/>
    </row>
    <row r="48" spans="1:34" ht="5.25" customHeight="1" x14ac:dyDescent="0.3">
      <c r="A48" s="330"/>
      <c r="B48" s="31"/>
      <c r="C48" s="343"/>
      <c r="D48" s="38"/>
      <c r="E48" s="38"/>
      <c r="F48" s="38"/>
      <c r="G48" s="330"/>
      <c r="H48" s="334"/>
      <c r="I48" s="334"/>
      <c r="J48" s="334"/>
      <c r="K48" s="334"/>
      <c r="L48" s="334"/>
      <c r="M48" s="334"/>
      <c r="N48" s="334"/>
      <c r="O48" s="334"/>
      <c r="P48" s="334"/>
      <c r="Q48" s="340"/>
      <c r="R48" s="340"/>
      <c r="S48" s="340"/>
      <c r="T48" s="340"/>
      <c r="U48" s="340"/>
      <c r="V48" s="334"/>
      <c r="W48" s="334"/>
      <c r="X48" s="336"/>
      <c r="Y48" s="336"/>
      <c r="Z48" s="336"/>
      <c r="AA48" s="336"/>
      <c r="AB48" s="342"/>
      <c r="AC48" s="330"/>
      <c r="AD48" s="330"/>
      <c r="AE48" s="330"/>
      <c r="AF48" s="330"/>
      <c r="AG48" s="330"/>
      <c r="AH48" s="330"/>
    </row>
    <row r="49" spans="1:34" ht="15.75" customHeight="1" x14ac:dyDescent="0.3">
      <c r="A49" s="330"/>
      <c r="B49" s="31"/>
      <c r="C49" s="343" t="s">
        <v>140</v>
      </c>
      <c r="D49" s="564">
        <v>1.2</v>
      </c>
      <c r="E49" s="558"/>
      <c r="F49" s="546"/>
      <c r="G49" s="330"/>
      <c r="H49" s="334"/>
      <c r="I49" s="334"/>
      <c r="J49" s="334"/>
      <c r="K49" s="334"/>
      <c r="L49" s="334"/>
      <c r="M49" s="334"/>
      <c r="N49" s="334"/>
      <c r="O49" s="334"/>
      <c r="P49" s="334"/>
      <c r="Q49" s="553"/>
      <c r="R49" s="554"/>
      <c r="S49" s="554"/>
      <c r="T49" s="554"/>
      <c r="U49" s="554"/>
      <c r="V49" s="334"/>
      <c r="W49" s="334"/>
      <c r="X49" s="555"/>
      <c r="Y49" s="554"/>
      <c r="Z49" s="554"/>
      <c r="AA49" s="554"/>
      <c r="AB49" s="335"/>
      <c r="AC49" s="330"/>
      <c r="AD49" s="330"/>
      <c r="AE49" s="330"/>
      <c r="AF49" s="330"/>
      <c r="AG49" s="330"/>
      <c r="AH49" s="330"/>
    </row>
    <row r="50" spans="1:34" ht="15.75" customHeight="1" x14ac:dyDescent="0.3">
      <c r="A50" s="330"/>
      <c r="B50" s="31"/>
      <c r="C50" s="330"/>
      <c r="D50" s="330"/>
      <c r="E50" s="330"/>
      <c r="F50" s="330"/>
      <c r="G50" s="330"/>
      <c r="H50" s="330"/>
      <c r="I50" s="334"/>
      <c r="J50" s="334"/>
      <c r="K50" s="343"/>
      <c r="L50" s="343"/>
      <c r="M50" s="343"/>
      <c r="N50" s="343"/>
      <c r="O50" s="343"/>
      <c r="P50" s="343"/>
      <c r="Q50" s="343"/>
      <c r="R50" s="343"/>
      <c r="S50" s="343"/>
      <c r="T50" s="343"/>
      <c r="U50" s="343"/>
      <c r="V50" s="343"/>
      <c r="W50" s="343"/>
      <c r="X50" s="343"/>
      <c r="Y50" s="343"/>
      <c r="Z50" s="343"/>
      <c r="AA50" s="343"/>
      <c r="AB50" s="335"/>
      <c r="AC50" s="330"/>
      <c r="AD50" s="330"/>
      <c r="AE50" s="330"/>
      <c r="AF50" s="330"/>
      <c r="AG50" s="330"/>
      <c r="AH50" s="330"/>
    </row>
    <row r="51" spans="1:34" ht="15.75" customHeight="1" x14ac:dyDescent="0.3">
      <c r="A51" s="330"/>
      <c r="B51" s="31"/>
      <c r="C51" s="343"/>
      <c r="D51" s="556" t="s">
        <v>151</v>
      </c>
      <c r="E51" s="558"/>
      <c r="F51" s="558"/>
      <c r="G51" s="558"/>
      <c r="H51" s="558"/>
      <c r="I51" s="558"/>
      <c r="J51" s="558"/>
      <c r="K51" s="558"/>
      <c r="L51" s="558"/>
      <c r="M51" s="558"/>
      <c r="N51" s="558"/>
      <c r="O51" s="558"/>
      <c r="P51" s="558"/>
      <c r="Q51" s="558"/>
      <c r="R51" s="558"/>
      <c r="S51" s="558"/>
      <c r="T51" s="558"/>
      <c r="U51" s="558"/>
      <c r="V51" s="558"/>
      <c r="W51" s="558"/>
      <c r="X51" s="558"/>
      <c r="Y51" s="546"/>
      <c r="Z51" s="344"/>
      <c r="AA51" s="344"/>
      <c r="AB51" s="352"/>
      <c r="AC51" s="330"/>
      <c r="AD51" s="330"/>
      <c r="AE51" s="330"/>
      <c r="AF51" s="330"/>
      <c r="AG51" s="330"/>
      <c r="AH51" s="330"/>
    </row>
    <row r="52" spans="1:34" ht="15.75" customHeight="1" x14ac:dyDescent="0.3">
      <c r="A52" s="330"/>
      <c r="B52" s="31"/>
      <c r="C52" s="330"/>
      <c r="D52" s="595" t="s">
        <v>152</v>
      </c>
      <c r="E52" s="558"/>
      <c r="F52" s="558"/>
      <c r="G52" s="558"/>
      <c r="H52" s="546"/>
      <c r="I52" s="591" t="s">
        <v>153</v>
      </c>
      <c r="J52" s="558"/>
      <c r="K52" s="558"/>
      <c r="L52" s="558"/>
      <c r="M52" s="558"/>
      <c r="N52" s="558"/>
      <c r="O52" s="558"/>
      <c r="P52" s="546"/>
      <c r="Q52" s="592" t="s">
        <v>154</v>
      </c>
      <c r="R52" s="558"/>
      <c r="S52" s="558"/>
      <c r="T52" s="558"/>
      <c r="U52" s="558"/>
      <c r="V52" s="558"/>
      <c r="W52" s="558"/>
      <c r="X52" s="558"/>
      <c r="Y52" s="546"/>
      <c r="Z52" s="344"/>
      <c r="AA52" s="344"/>
      <c r="AB52" s="352"/>
      <c r="AC52" s="330"/>
      <c r="AD52" s="330"/>
      <c r="AE52" s="330"/>
      <c r="AF52" s="330"/>
      <c r="AG52" s="330"/>
      <c r="AH52" s="330"/>
    </row>
    <row r="53" spans="1:34" ht="15.75" customHeight="1" x14ac:dyDescent="0.3">
      <c r="A53" s="353"/>
      <c r="B53" s="39"/>
      <c r="C53" s="40"/>
      <c r="D53" s="596" t="s">
        <v>155</v>
      </c>
      <c r="E53" s="558"/>
      <c r="F53" s="558"/>
      <c r="G53" s="558"/>
      <c r="H53" s="546"/>
      <c r="I53" s="593" t="s">
        <v>156</v>
      </c>
      <c r="J53" s="558"/>
      <c r="K53" s="558"/>
      <c r="L53" s="558"/>
      <c r="M53" s="558"/>
      <c r="N53" s="558"/>
      <c r="O53" s="558"/>
      <c r="P53" s="546"/>
      <c r="Q53" s="594" t="s">
        <v>157</v>
      </c>
      <c r="R53" s="558"/>
      <c r="S53" s="558"/>
      <c r="T53" s="558"/>
      <c r="U53" s="558"/>
      <c r="V53" s="558"/>
      <c r="W53" s="558"/>
      <c r="X53" s="558"/>
      <c r="Y53" s="546"/>
      <c r="Z53" s="353"/>
      <c r="AA53" s="353"/>
      <c r="AB53" s="354"/>
      <c r="AC53" s="353"/>
      <c r="AD53" s="353"/>
      <c r="AE53" s="353"/>
      <c r="AF53" s="353"/>
      <c r="AG53" s="353"/>
      <c r="AH53" s="353"/>
    </row>
    <row r="54" spans="1:34" ht="15.75" customHeight="1" x14ac:dyDescent="0.3">
      <c r="A54" s="330"/>
      <c r="B54" s="31"/>
      <c r="C54" s="355"/>
      <c r="D54" s="355"/>
      <c r="E54" s="355"/>
      <c r="F54" s="355"/>
      <c r="G54" s="356"/>
      <c r="H54" s="356"/>
      <c r="I54" s="356"/>
      <c r="J54" s="356"/>
      <c r="K54" s="356"/>
      <c r="L54" s="356"/>
      <c r="M54" s="356"/>
      <c r="N54" s="356"/>
      <c r="O54" s="356"/>
      <c r="P54" s="356"/>
      <c r="Q54" s="356"/>
      <c r="R54" s="356"/>
      <c r="S54" s="356"/>
      <c r="T54" s="356"/>
      <c r="U54" s="356"/>
      <c r="V54" s="356"/>
      <c r="W54" s="356"/>
      <c r="X54" s="356"/>
      <c r="Y54" s="356"/>
      <c r="Z54" s="355"/>
      <c r="AA54" s="355"/>
      <c r="AB54" s="339"/>
      <c r="AC54" s="330"/>
      <c r="AD54" s="330"/>
      <c r="AE54" s="330"/>
      <c r="AF54" s="330"/>
      <c r="AG54" s="330"/>
      <c r="AH54" s="330"/>
    </row>
    <row r="55" spans="1:34" ht="15.75" customHeight="1" x14ac:dyDescent="0.3">
      <c r="A55" s="357"/>
      <c r="B55" s="41"/>
      <c r="C55" s="584" t="s">
        <v>158</v>
      </c>
      <c r="D55" s="558"/>
      <c r="E55" s="558"/>
      <c r="F55" s="546"/>
      <c r="G55" s="589" t="s">
        <v>159</v>
      </c>
      <c r="H55" s="590" t="s">
        <v>160</v>
      </c>
      <c r="I55" s="572"/>
      <c r="J55" s="572"/>
      <c r="K55" s="572"/>
      <c r="L55" s="572"/>
      <c r="M55" s="572"/>
      <c r="N55" s="572"/>
      <c r="O55" s="572"/>
      <c r="P55" s="572"/>
      <c r="Q55" s="572"/>
      <c r="R55" s="572"/>
      <c r="S55" s="572"/>
      <c r="T55" s="572"/>
      <c r="U55" s="572"/>
      <c r="V55" s="572"/>
      <c r="W55" s="572"/>
      <c r="X55" s="572"/>
      <c r="Y55" s="572"/>
      <c r="Z55" s="572"/>
      <c r="AA55" s="573"/>
      <c r="AB55" s="352"/>
      <c r="AC55" s="357"/>
      <c r="AD55" s="357"/>
      <c r="AE55" s="357"/>
      <c r="AF55" s="357"/>
      <c r="AG55" s="357"/>
      <c r="AH55" s="357"/>
    </row>
    <row r="56" spans="1:34" ht="15.75" customHeight="1" x14ac:dyDescent="0.3">
      <c r="A56" s="357"/>
      <c r="B56" s="41"/>
      <c r="C56" s="42" t="s">
        <v>161</v>
      </c>
      <c r="D56" s="43" t="s">
        <v>488</v>
      </c>
      <c r="E56" s="584" t="s">
        <v>162</v>
      </c>
      <c r="F56" s="546"/>
      <c r="G56" s="530"/>
      <c r="H56" s="575"/>
      <c r="I56" s="576"/>
      <c r="J56" s="576"/>
      <c r="K56" s="576"/>
      <c r="L56" s="576"/>
      <c r="M56" s="576"/>
      <c r="N56" s="576"/>
      <c r="O56" s="576"/>
      <c r="P56" s="576"/>
      <c r="Q56" s="576"/>
      <c r="R56" s="576"/>
      <c r="S56" s="576"/>
      <c r="T56" s="576"/>
      <c r="U56" s="576"/>
      <c r="V56" s="576"/>
      <c r="W56" s="576"/>
      <c r="X56" s="576"/>
      <c r="Y56" s="576"/>
      <c r="Z56" s="576"/>
      <c r="AA56" s="577"/>
      <c r="AB56" s="352"/>
      <c r="AC56" s="357"/>
      <c r="AD56" s="357"/>
      <c r="AE56" s="357"/>
      <c r="AF56" s="357"/>
      <c r="AG56" s="357"/>
      <c r="AH56" s="357"/>
    </row>
    <row r="57" spans="1:34" ht="15.75" customHeight="1" x14ac:dyDescent="0.3">
      <c r="A57" s="357"/>
      <c r="B57" s="41"/>
      <c r="C57" s="44">
        <v>2024</v>
      </c>
      <c r="D57" s="45">
        <v>45474</v>
      </c>
      <c r="E57" s="583">
        <v>45656</v>
      </c>
      <c r="F57" s="546"/>
      <c r="G57" s="46">
        <v>0.5</v>
      </c>
      <c r="H57" s="588"/>
      <c r="I57" s="558"/>
      <c r="J57" s="558"/>
      <c r="K57" s="558"/>
      <c r="L57" s="558"/>
      <c r="M57" s="558"/>
      <c r="N57" s="558"/>
      <c r="O57" s="558"/>
      <c r="P57" s="558"/>
      <c r="Q57" s="558"/>
      <c r="R57" s="558"/>
      <c r="S57" s="558"/>
      <c r="T57" s="558"/>
      <c r="U57" s="558"/>
      <c r="V57" s="558"/>
      <c r="W57" s="558"/>
      <c r="X57" s="558"/>
      <c r="Y57" s="558"/>
      <c r="Z57" s="558"/>
      <c r="AA57" s="546"/>
      <c r="AB57" s="352"/>
      <c r="AC57" s="357"/>
      <c r="AD57" s="357"/>
      <c r="AE57" s="357"/>
      <c r="AF57" s="357"/>
      <c r="AG57" s="357"/>
      <c r="AH57" s="357"/>
    </row>
    <row r="58" spans="1:34" ht="15.75" customHeight="1" x14ac:dyDescent="0.3">
      <c r="A58" s="357"/>
      <c r="B58" s="41"/>
      <c r="C58" s="44">
        <v>2025</v>
      </c>
      <c r="D58" s="45">
        <v>45658</v>
      </c>
      <c r="E58" s="583">
        <v>46021</v>
      </c>
      <c r="F58" s="546"/>
      <c r="G58" s="46">
        <v>0.8</v>
      </c>
      <c r="H58" s="588"/>
      <c r="I58" s="558"/>
      <c r="J58" s="558"/>
      <c r="K58" s="558"/>
      <c r="L58" s="558"/>
      <c r="M58" s="558"/>
      <c r="N58" s="558"/>
      <c r="O58" s="558"/>
      <c r="P58" s="558"/>
      <c r="Q58" s="558"/>
      <c r="R58" s="558"/>
      <c r="S58" s="558"/>
      <c r="T58" s="558"/>
      <c r="U58" s="558"/>
      <c r="V58" s="558"/>
      <c r="W58" s="558"/>
      <c r="X58" s="558"/>
      <c r="Y58" s="558"/>
      <c r="Z58" s="558"/>
      <c r="AA58" s="546"/>
      <c r="AB58" s="352"/>
      <c r="AC58" s="357"/>
      <c r="AD58" s="357"/>
      <c r="AE58" s="357"/>
      <c r="AF58" s="357"/>
      <c r="AG58" s="357"/>
      <c r="AH58" s="357"/>
    </row>
    <row r="59" spans="1:34" ht="15.75" customHeight="1" x14ac:dyDescent="0.3">
      <c r="A59" s="357"/>
      <c r="B59" s="41"/>
      <c r="C59" s="44">
        <v>2026</v>
      </c>
      <c r="D59" s="45">
        <v>46023</v>
      </c>
      <c r="E59" s="583">
        <v>46386</v>
      </c>
      <c r="F59" s="546"/>
      <c r="G59" s="46">
        <v>0.4</v>
      </c>
      <c r="H59" s="588"/>
      <c r="I59" s="558"/>
      <c r="J59" s="558"/>
      <c r="K59" s="558"/>
      <c r="L59" s="558"/>
      <c r="M59" s="558"/>
      <c r="N59" s="558"/>
      <c r="O59" s="558"/>
      <c r="P59" s="558"/>
      <c r="Q59" s="558"/>
      <c r="R59" s="558"/>
      <c r="S59" s="558"/>
      <c r="T59" s="558"/>
      <c r="U59" s="558"/>
      <c r="V59" s="558"/>
      <c r="W59" s="558"/>
      <c r="X59" s="558"/>
      <c r="Y59" s="558"/>
      <c r="Z59" s="558"/>
      <c r="AA59" s="546"/>
      <c r="AB59" s="352"/>
      <c r="AC59" s="357"/>
      <c r="AD59" s="357"/>
      <c r="AE59" s="357"/>
      <c r="AF59" s="357"/>
      <c r="AG59" s="357"/>
      <c r="AH59" s="357"/>
    </row>
    <row r="60" spans="1:34" ht="15.75" customHeight="1" x14ac:dyDescent="0.3">
      <c r="A60" s="357"/>
      <c r="B60" s="41"/>
      <c r="C60" s="44">
        <v>2027</v>
      </c>
      <c r="D60" s="45">
        <v>46388</v>
      </c>
      <c r="E60" s="583">
        <v>46751</v>
      </c>
      <c r="F60" s="546"/>
      <c r="G60" s="46">
        <v>0.3</v>
      </c>
      <c r="H60" s="588"/>
      <c r="I60" s="558"/>
      <c r="J60" s="558"/>
      <c r="K60" s="558"/>
      <c r="L60" s="558"/>
      <c r="M60" s="558"/>
      <c r="N60" s="558"/>
      <c r="O60" s="558"/>
      <c r="P60" s="558"/>
      <c r="Q60" s="558"/>
      <c r="R60" s="558"/>
      <c r="S60" s="558"/>
      <c r="T60" s="558"/>
      <c r="U60" s="558"/>
      <c r="V60" s="558"/>
      <c r="W60" s="558"/>
      <c r="X60" s="558"/>
      <c r="Y60" s="558"/>
      <c r="Z60" s="558"/>
      <c r="AA60" s="546"/>
      <c r="AB60" s="352"/>
      <c r="AC60" s="357"/>
      <c r="AD60" s="357"/>
      <c r="AE60" s="357"/>
      <c r="AF60" s="357"/>
      <c r="AG60" s="357"/>
      <c r="AH60" s="357"/>
    </row>
    <row r="61" spans="1:34" ht="15.75" customHeight="1" x14ac:dyDescent="0.3">
      <c r="A61" s="357"/>
      <c r="B61" s="41"/>
      <c r="C61" s="44"/>
      <c r="D61" s="44"/>
      <c r="E61" s="584"/>
      <c r="F61" s="546"/>
      <c r="G61" s="43"/>
      <c r="H61" s="584"/>
      <c r="I61" s="558"/>
      <c r="J61" s="558"/>
      <c r="K61" s="558"/>
      <c r="L61" s="558"/>
      <c r="M61" s="558"/>
      <c r="N61" s="558"/>
      <c r="O61" s="558"/>
      <c r="P61" s="558"/>
      <c r="Q61" s="558"/>
      <c r="R61" s="558"/>
      <c r="S61" s="558"/>
      <c r="T61" s="558"/>
      <c r="U61" s="558"/>
      <c r="V61" s="558"/>
      <c r="W61" s="558"/>
      <c r="X61" s="558"/>
      <c r="Y61" s="558"/>
      <c r="Z61" s="558"/>
      <c r="AA61" s="546"/>
      <c r="AB61" s="352"/>
      <c r="AC61" s="357"/>
      <c r="AD61" s="357"/>
      <c r="AE61" s="357"/>
      <c r="AF61" s="357"/>
      <c r="AG61" s="357"/>
      <c r="AH61" s="357"/>
    </row>
    <row r="62" spans="1:34" ht="15.75" customHeight="1" x14ac:dyDescent="0.3">
      <c r="A62" s="330"/>
      <c r="B62" s="31"/>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8"/>
      <c r="AC62" s="330"/>
      <c r="AD62" s="330"/>
      <c r="AE62" s="330"/>
      <c r="AF62" s="330"/>
      <c r="AG62" s="330"/>
      <c r="AH62" s="330"/>
    </row>
    <row r="63" spans="1:34" ht="15.75" customHeight="1" x14ac:dyDescent="0.3">
      <c r="A63" s="330"/>
      <c r="B63" s="31"/>
      <c r="C63" s="562" t="s">
        <v>163</v>
      </c>
      <c r="D63" s="554"/>
      <c r="E63" s="343"/>
      <c r="F63" s="334" t="s">
        <v>164</v>
      </c>
      <c r="G63" s="47"/>
      <c r="H63" s="345"/>
      <c r="I63" s="334" t="s">
        <v>165</v>
      </c>
      <c r="J63" s="330"/>
      <c r="K63" s="557"/>
      <c r="L63" s="546"/>
      <c r="M63" s="343"/>
      <c r="N63" s="330"/>
      <c r="O63" s="330"/>
      <c r="P63" s="330"/>
      <c r="Q63" s="330"/>
      <c r="R63" s="330"/>
      <c r="S63" s="330"/>
      <c r="T63" s="330"/>
      <c r="U63" s="330"/>
      <c r="V63" s="330"/>
      <c r="W63" s="330"/>
      <c r="X63" s="330"/>
      <c r="Y63" s="330"/>
      <c r="Z63" s="330"/>
      <c r="AA63" s="330"/>
      <c r="AB63" s="338"/>
      <c r="AC63" s="330"/>
      <c r="AD63" s="330"/>
      <c r="AE63" s="330"/>
      <c r="AF63" s="330"/>
      <c r="AG63" s="330"/>
      <c r="AH63" s="330"/>
    </row>
    <row r="64" spans="1:34" ht="15.75" customHeight="1" x14ac:dyDescent="0.3">
      <c r="A64" s="330"/>
      <c r="B64" s="358"/>
      <c r="C64" s="349"/>
      <c r="D64" s="349"/>
      <c r="E64" s="349"/>
      <c r="F64" s="349"/>
      <c r="G64" s="349"/>
      <c r="H64" s="349"/>
      <c r="I64" s="349"/>
      <c r="J64" s="349"/>
      <c r="K64" s="349"/>
      <c r="L64" s="349"/>
      <c r="M64" s="349"/>
      <c r="N64" s="349"/>
      <c r="O64" s="349"/>
      <c r="P64" s="349"/>
      <c r="Q64" s="349"/>
      <c r="R64" s="349"/>
      <c r="S64" s="349"/>
      <c r="T64" s="349"/>
      <c r="U64" s="349"/>
      <c r="V64" s="349"/>
      <c r="W64" s="349"/>
      <c r="X64" s="349"/>
      <c r="Y64" s="349"/>
      <c r="Z64" s="349"/>
      <c r="AA64" s="349"/>
      <c r="AB64" s="359"/>
      <c r="AC64" s="330"/>
      <c r="AD64" s="330"/>
      <c r="AE64" s="330"/>
      <c r="AF64" s="330"/>
      <c r="AG64" s="330"/>
      <c r="AH64" s="330"/>
    </row>
    <row r="65" spans="1:34" ht="15.75" customHeight="1" x14ac:dyDescent="0.3">
      <c r="A65" s="330"/>
      <c r="B65" s="582" t="s">
        <v>166</v>
      </c>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46"/>
      <c r="AC65" s="330"/>
      <c r="AD65" s="330"/>
      <c r="AE65" s="330"/>
      <c r="AF65" s="330"/>
      <c r="AG65" s="330"/>
      <c r="AH65" s="330"/>
    </row>
    <row r="66" spans="1:34" ht="15.75" customHeight="1" x14ac:dyDescent="0.3">
      <c r="A66" s="330"/>
      <c r="B66" s="48"/>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c r="AA66" s="360"/>
      <c r="AB66" s="49"/>
      <c r="AC66" s="330"/>
      <c r="AD66" s="330"/>
      <c r="AE66" s="330"/>
      <c r="AF66" s="330"/>
      <c r="AG66" s="330"/>
      <c r="AH66" s="330"/>
    </row>
    <row r="67" spans="1:34" ht="29.25" customHeight="1" x14ac:dyDescent="0.3">
      <c r="A67" s="330"/>
      <c r="B67" s="584" t="s">
        <v>161</v>
      </c>
      <c r="C67" s="546"/>
      <c r="D67" s="43"/>
      <c r="E67" s="584" t="s">
        <v>167</v>
      </c>
      <c r="F67" s="546"/>
      <c r="G67" s="43"/>
      <c r="H67" s="556" t="s">
        <v>168</v>
      </c>
      <c r="I67" s="546"/>
      <c r="J67" s="584"/>
      <c r="K67" s="546"/>
      <c r="L67" s="587"/>
      <c r="M67" s="554"/>
      <c r="N67" s="43" t="s">
        <v>169</v>
      </c>
      <c r="O67" s="584"/>
      <c r="P67" s="558"/>
      <c r="Q67" s="546"/>
      <c r="R67" s="584" t="s">
        <v>170</v>
      </c>
      <c r="S67" s="558"/>
      <c r="T67" s="546"/>
      <c r="U67" s="584"/>
      <c r="V67" s="558"/>
      <c r="W67" s="546"/>
      <c r="X67" s="584" t="s">
        <v>171</v>
      </c>
      <c r="Y67" s="546"/>
      <c r="Z67" s="584"/>
      <c r="AA67" s="558"/>
      <c r="AB67" s="546"/>
      <c r="AC67" s="330"/>
      <c r="AD67" s="330"/>
      <c r="AE67" s="330"/>
      <c r="AF67" s="330"/>
      <c r="AG67" s="330"/>
      <c r="AH67" s="330"/>
    </row>
    <row r="68" spans="1:34" ht="15.75" customHeight="1" x14ac:dyDescent="0.3">
      <c r="A68" s="330"/>
      <c r="B68" s="48"/>
      <c r="C68" s="360"/>
      <c r="D68" s="360"/>
      <c r="E68" s="360"/>
      <c r="F68" s="353"/>
      <c r="G68" s="361"/>
      <c r="H68" s="362"/>
      <c r="I68" s="362"/>
      <c r="J68" s="353"/>
      <c r="K68" s="353"/>
      <c r="L68" s="353"/>
      <c r="M68" s="353"/>
      <c r="N68" s="362"/>
      <c r="O68" s="353"/>
      <c r="P68" s="353"/>
      <c r="Q68" s="353"/>
      <c r="R68" s="353"/>
      <c r="S68" s="362"/>
      <c r="T68" s="340"/>
      <c r="U68" s="340"/>
      <c r="V68" s="330"/>
      <c r="W68" s="362"/>
      <c r="X68" s="350"/>
      <c r="Y68" s="350"/>
      <c r="Z68" s="50"/>
      <c r="AA68" s="28"/>
      <c r="AB68" s="51"/>
      <c r="AC68" s="330"/>
      <c r="AD68" s="330"/>
      <c r="AE68" s="330"/>
      <c r="AF68" s="330"/>
      <c r="AG68" s="330"/>
      <c r="AH68" s="330"/>
    </row>
    <row r="69" spans="1:34" ht="15.75" customHeight="1" x14ac:dyDescent="0.3">
      <c r="A69" s="330"/>
      <c r="B69" s="582" t="s">
        <v>172</v>
      </c>
      <c r="C69" s="546"/>
      <c r="D69" s="585"/>
      <c r="E69" s="576"/>
      <c r="F69" s="576"/>
      <c r="G69" s="576"/>
      <c r="H69" s="576"/>
      <c r="I69" s="576"/>
      <c r="J69" s="576"/>
      <c r="K69" s="576"/>
      <c r="L69" s="576"/>
      <c r="M69" s="576"/>
      <c r="N69" s="576"/>
      <c r="O69" s="576"/>
      <c r="P69" s="576"/>
      <c r="Q69" s="576"/>
      <c r="R69" s="576"/>
      <c r="S69" s="576"/>
      <c r="T69" s="576"/>
      <c r="U69" s="576"/>
      <c r="V69" s="576"/>
      <c r="W69" s="576"/>
      <c r="X69" s="576"/>
      <c r="Y69" s="576"/>
      <c r="Z69" s="576"/>
      <c r="AA69" s="576"/>
      <c r="AB69" s="577"/>
      <c r="AC69" s="330"/>
      <c r="AD69" s="330"/>
      <c r="AE69" s="330"/>
      <c r="AF69" s="330"/>
      <c r="AG69" s="330"/>
      <c r="AH69" s="330"/>
    </row>
    <row r="70" spans="1:34" ht="15.75" customHeight="1" x14ac:dyDescent="0.3">
      <c r="A70" s="330"/>
      <c r="B70" s="48"/>
      <c r="C70" s="360"/>
      <c r="D70" s="360"/>
      <c r="E70" s="360"/>
      <c r="F70" s="353"/>
      <c r="G70" s="361"/>
      <c r="H70" s="362"/>
      <c r="I70" s="362"/>
      <c r="J70" s="353"/>
      <c r="K70" s="353"/>
      <c r="L70" s="353"/>
      <c r="M70" s="353"/>
      <c r="N70" s="362"/>
      <c r="O70" s="353"/>
      <c r="P70" s="353"/>
      <c r="Q70" s="353"/>
      <c r="R70" s="353"/>
      <c r="S70" s="362"/>
      <c r="T70" s="340"/>
      <c r="U70" s="340"/>
      <c r="V70" s="330"/>
      <c r="W70" s="362"/>
      <c r="X70" s="350"/>
      <c r="Y70" s="350"/>
      <c r="Z70" s="50"/>
      <c r="AA70" s="28"/>
      <c r="AB70" s="51"/>
      <c r="AC70" s="330"/>
      <c r="AD70" s="330"/>
      <c r="AE70" s="330"/>
      <c r="AF70" s="330"/>
      <c r="AG70" s="330"/>
      <c r="AH70" s="330"/>
    </row>
    <row r="71" spans="1:34" ht="15.75" customHeight="1" x14ac:dyDescent="0.3">
      <c r="A71" s="330"/>
      <c r="B71" s="582" t="s">
        <v>173</v>
      </c>
      <c r="C71" s="546"/>
      <c r="D71" s="58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7"/>
      <c r="AC71" s="330"/>
      <c r="AD71" s="330"/>
      <c r="AE71" s="330"/>
      <c r="AF71" s="330"/>
      <c r="AG71" s="330"/>
      <c r="AH71" s="330"/>
    </row>
    <row r="72" spans="1:34" ht="15.75" customHeight="1" x14ac:dyDescent="0.3">
      <c r="A72" s="330"/>
      <c r="B72" s="48"/>
      <c r="C72" s="360"/>
      <c r="D72" s="360"/>
      <c r="E72" s="360"/>
      <c r="F72" s="353"/>
      <c r="G72" s="361"/>
      <c r="H72" s="362"/>
      <c r="I72" s="362"/>
      <c r="J72" s="353"/>
      <c r="K72" s="353"/>
      <c r="L72" s="353"/>
      <c r="M72" s="353"/>
      <c r="N72" s="362"/>
      <c r="O72" s="353"/>
      <c r="P72" s="353"/>
      <c r="Q72" s="353"/>
      <c r="R72" s="353"/>
      <c r="S72" s="362"/>
      <c r="T72" s="340"/>
      <c r="U72" s="340"/>
      <c r="V72" s="330"/>
      <c r="W72" s="362"/>
      <c r="X72" s="350"/>
      <c r="Y72" s="350"/>
      <c r="Z72" s="350"/>
      <c r="AA72" s="340"/>
      <c r="AB72" s="346"/>
      <c r="AC72" s="330"/>
      <c r="AD72" s="330"/>
      <c r="AE72" s="330"/>
      <c r="AF72" s="330"/>
      <c r="AG72" s="330"/>
      <c r="AH72" s="330"/>
    </row>
    <row r="73" spans="1:34" ht="15.75" customHeight="1" x14ac:dyDescent="0.3">
      <c r="A73" s="330"/>
      <c r="B73" s="582" t="s">
        <v>174</v>
      </c>
      <c r="C73" s="546"/>
      <c r="D73" s="586"/>
      <c r="E73" s="576"/>
      <c r="F73" s="576"/>
      <c r="G73" s="576"/>
      <c r="H73" s="576"/>
      <c r="I73" s="576"/>
      <c r="J73" s="576"/>
      <c r="K73" s="576"/>
      <c r="L73" s="576"/>
      <c r="M73" s="576"/>
      <c r="N73" s="576"/>
      <c r="O73" s="576"/>
      <c r="P73" s="576"/>
      <c r="Q73" s="576"/>
      <c r="R73" s="576"/>
      <c r="S73" s="576"/>
      <c r="T73" s="576"/>
      <c r="U73" s="576"/>
      <c r="V73" s="576"/>
      <c r="W73" s="576"/>
      <c r="X73" s="576"/>
      <c r="Y73" s="576"/>
      <c r="Z73" s="576"/>
      <c r="AA73" s="576"/>
      <c r="AB73" s="577"/>
      <c r="AC73" s="330"/>
      <c r="AD73" s="330"/>
      <c r="AE73" s="330"/>
      <c r="AF73" s="330"/>
      <c r="AG73" s="330"/>
      <c r="AH73" s="330"/>
    </row>
    <row r="74" spans="1:34" ht="15.75" customHeight="1" x14ac:dyDescent="0.3">
      <c r="A74" s="330"/>
      <c r="B74" s="48"/>
      <c r="C74" s="360"/>
      <c r="D74" s="360"/>
      <c r="E74" s="360"/>
      <c r="F74" s="353"/>
      <c r="G74" s="361"/>
      <c r="H74" s="362"/>
      <c r="I74" s="362"/>
      <c r="J74" s="353"/>
      <c r="K74" s="353"/>
      <c r="L74" s="353"/>
      <c r="M74" s="353"/>
      <c r="N74" s="362"/>
      <c r="O74" s="353"/>
      <c r="P74" s="353"/>
      <c r="Q74" s="353"/>
      <c r="R74" s="353"/>
      <c r="S74" s="362"/>
      <c r="T74" s="340"/>
      <c r="U74" s="340"/>
      <c r="V74" s="330"/>
      <c r="W74" s="362"/>
      <c r="X74" s="350"/>
      <c r="Y74" s="350"/>
      <c r="Z74" s="50"/>
      <c r="AA74" s="28"/>
      <c r="AB74" s="51"/>
      <c r="AC74" s="330"/>
      <c r="AD74" s="330"/>
      <c r="AE74" s="330"/>
      <c r="AF74" s="330"/>
      <c r="AG74" s="330"/>
      <c r="AH74" s="330"/>
    </row>
    <row r="75" spans="1:34" ht="15.75" customHeight="1" x14ac:dyDescent="0.3">
      <c r="A75" s="330"/>
      <c r="B75" s="582" t="s">
        <v>175</v>
      </c>
      <c r="C75" s="546"/>
      <c r="D75" s="586"/>
      <c r="E75" s="576"/>
      <c r="F75" s="576"/>
      <c r="G75" s="576"/>
      <c r="H75" s="576"/>
      <c r="I75" s="576"/>
      <c r="J75" s="576"/>
      <c r="K75" s="576"/>
      <c r="L75" s="576"/>
      <c r="M75" s="576"/>
      <c r="N75" s="576"/>
      <c r="O75" s="576"/>
      <c r="P75" s="576"/>
      <c r="Q75" s="576"/>
      <c r="R75" s="576"/>
      <c r="S75" s="576"/>
      <c r="T75" s="576"/>
      <c r="U75" s="576"/>
      <c r="V75" s="576"/>
      <c r="W75" s="576"/>
      <c r="X75" s="576"/>
      <c r="Y75" s="576"/>
      <c r="Z75" s="576"/>
      <c r="AA75" s="576"/>
      <c r="AB75" s="577"/>
      <c r="AC75" s="330"/>
      <c r="AD75" s="330"/>
      <c r="AE75" s="330"/>
      <c r="AF75" s="330"/>
      <c r="AG75" s="330"/>
      <c r="AH75" s="330"/>
    </row>
    <row r="76" spans="1:34" ht="15.75" customHeight="1" x14ac:dyDescent="0.3">
      <c r="A76" s="330"/>
      <c r="B76" s="48"/>
      <c r="C76" s="360"/>
      <c r="D76" s="360"/>
      <c r="E76" s="360"/>
      <c r="F76" s="353"/>
      <c r="G76" s="361"/>
      <c r="H76" s="362"/>
      <c r="I76" s="362"/>
      <c r="J76" s="353"/>
      <c r="K76" s="353"/>
      <c r="L76" s="353"/>
      <c r="M76" s="353"/>
      <c r="N76" s="362"/>
      <c r="O76" s="353"/>
      <c r="P76" s="353"/>
      <c r="Q76" s="353"/>
      <c r="R76" s="353"/>
      <c r="S76" s="362"/>
      <c r="T76" s="340"/>
      <c r="U76" s="340"/>
      <c r="V76" s="330"/>
      <c r="W76" s="362"/>
      <c r="X76" s="350"/>
      <c r="Y76" s="350"/>
      <c r="Z76" s="50"/>
      <c r="AA76" s="28"/>
      <c r="AB76" s="51"/>
      <c r="AC76" s="330"/>
      <c r="AD76" s="330"/>
      <c r="AE76" s="330"/>
      <c r="AF76" s="330"/>
      <c r="AG76" s="330"/>
      <c r="AH76" s="330"/>
    </row>
    <row r="77" spans="1:34" ht="15.75" customHeight="1" x14ac:dyDescent="0.3">
      <c r="A77" s="330"/>
      <c r="B77" s="582" t="s">
        <v>176</v>
      </c>
      <c r="C77" s="546"/>
      <c r="D77" s="586"/>
      <c r="E77" s="576"/>
      <c r="F77" s="576"/>
      <c r="G77" s="576"/>
      <c r="H77" s="576"/>
      <c r="I77" s="576"/>
      <c r="J77" s="576"/>
      <c r="K77" s="576"/>
      <c r="L77" s="576"/>
      <c r="M77" s="576"/>
      <c r="N77" s="576"/>
      <c r="O77" s="576"/>
      <c r="P77" s="576"/>
      <c r="Q77" s="576"/>
      <c r="R77" s="576"/>
      <c r="S77" s="576"/>
      <c r="T77" s="576"/>
      <c r="U77" s="576"/>
      <c r="V77" s="576"/>
      <c r="W77" s="576"/>
      <c r="X77" s="576"/>
      <c r="Y77" s="576"/>
      <c r="Z77" s="576"/>
      <c r="AA77" s="576"/>
      <c r="AB77" s="577"/>
      <c r="AC77" s="330"/>
      <c r="AD77" s="330"/>
      <c r="AE77" s="330"/>
      <c r="AF77" s="330"/>
      <c r="AG77" s="330"/>
      <c r="AH77" s="330"/>
    </row>
    <row r="78" spans="1:34" ht="15.75" customHeight="1" x14ac:dyDescent="0.3">
      <c r="A78" s="330"/>
      <c r="B78" s="48"/>
      <c r="C78" s="360"/>
      <c r="D78" s="360"/>
      <c r="E78" s="360"/>
      <c r="F78" s="353"/>
      <c r="G78" s="361"/>
      <c r="H78" s="362"/>
      <c r="I78" s="362"/>
      <c r="J78" s="353"/>
      <c r="K78" s="353"/>
      <c r="L78" s="353"/>
      <c r="M78" s="353"/>
      <c r="N78" s="362"/>
      <c r="O78" s="353"/>
      <c r="P78" s="353"/>
      <c r="Q78" s="353"/>
      <c r="R78" s="353"/>
      <c r="S78" s="362"/>
      <c r="T78" s="340"/>
      <c r="U78" s="340"/>
      <c r="V78" s="330"/>
      <c r="W78" s="362"/>
      <c r="X78" s="350"/>
      <c r="Y78" s="350"/>
      <c r="Z78" s="50"/>
      <c r="AA78" s="28"/>
      <c r="AB78" s="51"/>
      <c r="AC78" s="330"/>
      <c r="AD78" s="330"/>
      <c r="AE78" s="330"/>
      <c r="AF78" s="330"/>
      <c r="AG78" s="330"/>
      <c r="AH78" s="330"/>
    </row>
    <row r="79" spans="1:34" ht="15.75" customHeight="1" x14ac:dyDescent="0.3">
      <c r="A79" s="330"/>
      <c r="B79" s="582" t="s">
        <v>177</v>
      </c>
      <c r="C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46"/>
      <c r="AC79" s="330"/>
      <c r="AD79" s="330"/>
      <c r="AE79" s="330"/>
      <c r="AF79" s="330"/>
      <c r="AG79" s="330"/>
      <c r="AH79" s="330"/>
    </row>
    <row r="80" spans="1:34" ht="15.75" customHeight="1" x14ac:dyDescent="0.3">
      <c r="A80" s="330"/>
      <c r="B80" s="556" t="s">
        <v>122</v>
      </c>
      <c r="C80" s="546"/>
      <c r="D80" s="52" t="s">
        <v>178</v>
      </c>
      <c r="E80" s="556" t="s">
        <v>179</v>
      </c>
      <c r="F80" s="546"/>
      <c r="G80" s="556" t="s">
        <v>177</v>
      </c>
      <c r="H80" s="558"/>
      <c r="I80" s="558"/>
      <c r="J80" s="558"/>
      <c r="K80" s="558"/>
      <c r="L80" s="558"/>
      <c r="M80" s="558"/>
      <c r="N80" s="558"/>
      <c r="O80" s="546"/>
      <c r="P80" s="556" t="s">
        <v>180</v>
      </c>
      <c r="Q80" s="558"/>
      <c r="R80" s="558"/>
      <c r="S80" s="558"/>
      <c r="T80" s="558"/>
      <c r="U80" s="558"/>
      <c r="V80" s="558"/>
      <c r="W80" s="558"/>
      <c r="X80" s="558"/>
      <c r="Y80" s="558"/>
      <c r="Z80" s="558"/>
      <c r="AA80" s="558"/>
      <c r="AB80" s="546"/>
      <c r="AC80" s="330"/>
      <c r="AD80" s="330"/>
      <c r="AE80" s="330"/>
      <c r="AF80" s="330"/>
      <c r="AG80" s="330"/>
      <c r="AH80" s="330"/>
    </row>
    <row r="81" spans="1:34" ht="15.75" customHeight="1" x14ac:dyDescent="0.3">
      <c r="A81" s="330"/>
      <c r="B81" s="556"/>
      <c r="C81" s="546"/>
      <c r="D81" s="37"/>
      <c r="E81" s="556"/>
      <c r="F81" s="546"/>
      <c r="G81" s="581"/>
      <c r="H81" s="558"/>
      <c r="I81" s="558"/>
      <c r="J81" s="558"/>
      <c r="K81" s="558"/>
      <c r="L81" s="558"/>
      <c r="M81" s="558"/>
      <c r="N81" s="558"/>
      <c r="O81" s="546"/>
      <c r="P81" s="581"/>
      <c r="Q81" s="558"/>
      <c r="R81" s="558"/>
      <c r="S81" s="558"/>
      <c r="T81" s="558"/>
      <c r="U81" s="558"/>
      <c r="V81" s="558"/>
      <c r="W81" s="558"/>
      <c r="X81" s="558"/>
      <c r="Y81" s="558"/>
      <c r="Z81" s="558"/>
      <c r="AA81" s="558"/>
      <c r="AB81" s="546"/>
      <c r="AC81" s="330"/>
      <c r="AD81" s="330"/>
      <c r="AE81" s="330"/>
      <c r="AF81" s="330"/>
      <c r="AG81" s="330"/>
      <c r="AH81" s="330"/>
    </row>
    <row r="82" spans="1:34" ht="15.75" customHeight="1" x14ac:dyDescent="0.3">
      <c r="A82" s="330"/>
      <c r="B82" s="556"/>
      <c r="C82" s="546"/>
      <c r="D82" s="37"/>
      <c r="E82" s="556"/>
      <c r="F82" s="546"/>
      <c r="G82" s="581"/>
      <c r="H82" s="558"/>
      <c r="I82" s="558"/>
      <c r="J82" s="558"/>
      <c r="K82" s="558"/>
      <c r="L82" s="558"/>
      <c r="M82" s="558"/>
      <c r="N82" s="558"/>
      <c r="O82" s="546"/>
      <c r="P82" s="581"/>
      <c r="Q82" s="558"/>
      <c r="R82" s="558"/>
      <c r="S82" s="558"/>
      <c r="T82" s="558"/>
      <c r="U82" s="558"/>
      <c r="V82" s="558"/>
      <c r="W82" s="558"/>
      <c r="X82" s="558"/>
      <c r="Y82" s="558"/>
      <c r="Z82" s="558"/>
      <c r="AA82" s="558"/>
      <c r="AB82" s="546"/>
      <c r="AC82" s="330"/>
      <c r="AD82" s="330"/>
      <c r="AE82" s="330"/>
      <c r="AF82" s="330"/>
      <c r="AG82" s="330"/>
      <c r="AH82" s="330"/>
    </row>
    <row r="83" spans="1:34" ht="26.25" customHeight="1" x14ac:dyDescent="0.3">
      <c r="A83" s="330"/>
      <c r="B83" s="580" t="s">
        <v>181</v>
      </c>
      <c r="C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46"/>
      <c r="AC83" s="330"/>
      <c r="AD83" s="363"/>
      <c r="AE83" s="330"/>
      <c r="AF83" s="330"/>
      <c r="AG83" s="330"/>
      <c r="AH83" s="330"/>
    </row>
    <row r="84" spans="1:34" ht="12.75" customHeight="1" x14ac:dyDescent="0.3">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c r="AC84" s="330"/>
      <c r="AD84" s="330"/>
      <c r="AE84" s="330"/>
      <c r="AF84" s="330"/>
      <c r="AG84" s="330"/>
      <c r="AH84" s="330"/>
    </row>
    <row r="85" spans="1:34" ht="12.75" customHeight="1" x14ac:dyDescent="0.3">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row>
    <row r="86" spans="1:34" ht="12.75" customHeight="1" x14ac:dyDescent="0.3">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c r="AC86" s="330"/>
      <c r="AD86" s="330"/>
      <c r="AE86" s="330"/>
      <c r="AF86" s="330"/>
      <c r="AG86" s="330"/>
      <c r="AH86" s="330"/>
    </row>
    <row r="87" spans="1:34" ht="12.75" customHeight="1" x14ac:dyDescent="0.3">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c r="AC87" s="330"/>
      <c r="AD87" s="330"/>
      <c r="AE87" s="330"/>
      <c r="AF87" s="330"/>
      <c r="AG87" s="330"/>
      <c r="AH87" s="330"/>
    </row>
    <row r="88" spans="1:34" ht="12.75" customHeight="1" x14ac:dyDescent="0.3">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c r="AC88" s="330"/>
      <c r="AD88" s="330"/>
      <c r="AE88" s="330"/>
      <c r="AF88" s="330"/>
      <c r="AG88" s="330"/>
      <c r="AH88" s="330"/>
    </row>
    <row r="89" spans="1:34" ht="12.75" customHeight="1" x14ac:dyDescent="0.3">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c r="AC89" s="330"/>
      <c r="AD89" s="330"/>
      <c r="AE89" s="330"/>
      <c r="AF89" s="330"/>
      <c r="AG89" s="330"/>
      <c r="AH89" s="330"/>
    </row>
    <row r="90" spans="1:34" ht="12.75" customHeight="1" x14ac:dyDescent="0.3">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row>
    <row r="91" spans="1:34" ht="12.75" customHeight="1" x14ac:dyDescent="0.3">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c r="AC91" s="330"/>
      <c r="AD91" s="330"/>
      <c r="AE91" s="330"/>
      <c r="AF91" s="330"/>
      <c r="AG91" s="330"/>
      <c r="AH91" s="330"/>
    </row>
    <row r="92" spans="1:34" ht="12.75" customHeight="1" x14ac:dyDescent="0.3">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0"/>
      <c r="AH92" s="330"/>
    </row>
    <row r="93" spans="1:34" ht="12.75" customHeight="1" x14ac:dyDescent="0.3">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c r="AC93" s="330"/>
      <c r="AD93" s="330"/>
      <c r="AE93" s="330"/>
      <c r="AF93" s="330"/>
      <c r="AG93" s="330"/>
      <c r="AH93" s="330"/>
    </row>
    <row r="94" spans="1:34" ht="12.75" customHeight="1" x14ac:dyDescent="0.3">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c r="AC94" s="330"/>
      <c r="AD94" s="330"/>
      <c r="AE94" s="330"/>
      <c r="AF94" s="330"/>
      <c r="AG94" s="330"/>
      <c r="AH94" s="330"/>
    </row>
    <row r="95" spans="1:34" ht="12.75" customHeight="1" x14ac:dyDescent="0.3">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row>
    <row r="96" spans="1:34" ht="12.75" customHeight="1" x14ac:dyDescent="0.3">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330"/>
      <c r="AD96" s="330"/>
      <c r="AE96" s="330"/>
      <c r="AF96" s="330"/>
      <c r="AG96" s="330"/>
      <c r="AH96" s="330"/>
    </row>
    <row r="97" spans="1:34" ht="12.75" customHeight="1" x14ac:dyDescent="0.3">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330"/>
      <c r="AD97" s="330"/>
      <c r="AE97" s="330"/>
      <c r="AF97" s="330"/>
      <c r="AG97" s="330"/>
      <c r="AH97" s="330"/>
    </row>
    <row r="98" spans="1:34" ht="12.75" customHeight="1" x14ac:dyDescent="0.3">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330"/>
      <c r="AD98" s="330"/>
      <c r="AE98" s="330"/>
      <c r="AF98" s="330"/>
      <c r="AG98" s="330"/>
      <c r="AH98" s="330"/>
    </row>
    <row r="99" spans="1:34" ht="12.75" customHeight="1" x14ac:dyDescent="0.3">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row>
    <row r="100" spans="1:34" ht="12.75" customHeight="1" x14ac:dyDescent="0.3">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330"/>
      <c r="AD100" s="330"/>
      <c r="AE100" s="330"/>
      <c r="AF100" s="330"/>
      <c r="AG100" s="330"/>
      <c r="AH100" s="330"/>
    </row>
    <row r="101" spans="1:34" ht="12.75" customHeight="1" x14ac:dyDescent="0.3">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330"/>
      <c r="AD101" s="330"/>
      <c r="AE101" s="330"/>
      <c r="AF101" s="330"/>
      <c r="AG101" s="330"/>
      <c r="AH101" s="330"/>
    </row>
    <row r="102" spans="1:34" ht="12.75" customHeight="1" x14ac:dyDescent="0.3">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330"/>
      <c r="AD102" s="330"/>
      <c r="AE102" s="330"/>
      <c r="AF102" s="330"/>
      <c r="AG102" s="330"/>
      <c r="AH102" s="330"/>
    </row>
    <row r="103" spans="1:34" ht="12.75" customHeight="1" x14ac:dyDescent="0.3">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330"/>
      <c r="AD103" s="330"/>
      <c r="AE103" s="330"/>
      <c r="AF103" s="330"/>
      <c r="AG103" s="330"/>
      <c r="AH103" s="330"/>
    </row>
    <row r="104" spans="1:34" ht="12.75" customHeight="1" x14ac:dyDescent="0.3">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row>
    <row r="105" spans="1:34" ht="12.75" customHeight="1" x14ac:dyDescent="0.3">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330"/>
      <c r="AD105" s="330"/>
      <c r="AE105" s="330"/>
      <c r="AF105" s="330"/>
      <c r="AG105" s="330"/>
      <c r="AH105" s="330"/>
    </row>
    <row r="106" spans="1:34" ht="12.75" customHeight="1" x14ac:dyDescent="0.3">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330"/>
      <c r="AD106" s="330"/>
      <c r="AE106" s="330"/>
      <c r="AF106" s="330"/>
      <c r="AG106" s="330"/>
      <c r="AH106" s="330"/>
    </row>
    <row r="107" spans="1:34" ht="12.75" customHeight="1" x14ac:dyDescent="0.3">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330"/>
      <c r="AD107" s="330"/>
      <c r="AE107" s="330"/>
      <c r="AF107" s="330"/>
      <c r="AG107" s="330"/>
      <c r="AH107" s="330"/>
    </row>
    <row r="108" spans="1:34" ht="12.75" customHeight="1" x14ac:dyDescent="0.3">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330"/>
      <c r="AD108" s="330"/>
      <c r="AE108" s="330"/>
      <c r="AF108" s="330"/>
      <c r="AG108" s="330"/>
      <c r="AH108" s="330"/>
    </row>
    <row r="109" spans="1:34" ht="12.75" customHeight="1" x14ac:dyDescent="0.3">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330"/>
      <c r="AD109" s="330"/>
      <c r="AE109" s="330"/>
      <c r="AF109" s="330"/>
      <c r="AG109" s="330"/>
      <c r="AH109" s="330"/>
    </row>
    <row r="110" spans="1:34" ht="12.75" customHeight="1" x14ac:dyDescent="0.3">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row>
    <row r="111" spans="1:34" ht="12.75" customHeight="1" x14ac:dyDescent="0.3">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330"/>
      <c r="AD111" s="330"/>
      <c r="AE111" s="330"/>
      <c r="AF111" s="330"/>
      <c r="AG111" s="330"/>
      <c r="AH111" s="330"/>
    </row>
    <row r="112" spans="1:34" ht="12.75" customHeight="1" x14ac:dyDescent="0.3">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330"/>
      <c r="AD112" s="330"/>
      <c r="AE112" s="330"/>
      <c r="AF112" s="330"/>
      <c r="AG112" s="330"/>
      <c r="AH112" s="330"/>
    </row>
    <row r="113" spans="1:34" ht="12.75" customHeight="1" x14ac:dyDescent="0.3">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330"/>
      <c r="AD113" s="330"/>
      <c r="AE113" s="330"/>
      <c r="AF113" s="330"/>
      <c r="AG113" s="330"/>
      <c r="AH113" s="330"/>
    </row>
    <row r="114" spans="1:34" ht="12.75" customHeight="1" x14ac:dyDescent="0.3">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row>
    <row r="115" spans="1:34" ht="12.75" customHeight="1" x14ac:dyDescent="0.3">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row>
    <row r="116" spans="1:34" ht="12.75" customHeight="1" x14ac:dyDescent="0.3">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row>
    <row r="117" spans="1:34" ht="12.75" customHeight="1" x14ac:dyDescent="0.3">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row>
    <row r="118" spans="1:34" ht="12.75" customHeight="1" x14ac:dyDescent="0.3">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row>
    <row r="119" spans="1:34" ht="12.75" customHeight="1" x14ac:dyDescent="0.3">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row>
    <row r="120" spans="1:34" ht="12.75" customHeight="1" x14ac:dyDescent="0.3">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330"/>
      <c r="AD120" s="330"/>
      <c r="AE120" s="330"/>
      <c r="AF120" s="330"/>
      <c r="AG120" s="330"/>
      <c r="AH120" s="330"/>
    </row>
    <row r="121" spans="1:34" ht="12.75" customHeight="1" x14ac:dyDescent="0.3">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330"/>
      <c r="AD121" s="330"/>
      <c r="AE121" s="330"/>
      <c r="AF121" s="330"/>
      <c r="AG121" s="330"/>
      <c r="AH121" s="330"/>
    </row>
    <row r="122" spans="1:34" ht="12.75" customHeight="1" x14ac:dyDescent="0.3">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row>
    <row r="123" spans="1:34" ht="12.75" customHeight="1" x14ac:dyDescent="0.3">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330"/>
      <c r="AD123" s="330"/>
      <c r="AE123" s="330"/>
      <c r="AF123" s="330"/>
      <c r="AG123" s="330"/>
      <c r="AH123" s="330"/>
    </row>
    <row r="124" spans="1:34" ht="12.75" customHeight="1" x14ac:dyDescent="0.3">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row>
    <row r="125" spans="1:34" ht="12.75" customHeight="1" x14ac:dyDescent="0.3">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row>
    <row r="126" spans="1:34" ht="12.75" customHeight="1" x14ac:dyDescent="0.3">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row>
    <row r="127" spans="1:34" ht="12.75" customHeight="1" x14ac:dyDescent="0.3">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row>
    <row r="128" spans="1:34" ht="12.75" customHeight="1" x14ac:dyDescent="0.3">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row>
    <row r="129" spans="1:34" ht="12.75" customHeight="1" x14ac:dyDescent="0.3">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row>
    <row r="130" spans="1:34" ht="12.75" customHeight="1" x14ac:dyDescent="0.3">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row>
    <row r="131" spans="1:34" ht="12.75" customHeight="1" x14ac:dyDescent="0.3">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row>
    <row r="132" spans="1:34" ht="12.75" customHeight="1" x14ac:dyDescent="0.3">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row>
    <row r="133" spans="1:34" ht="12.75" customHeight="1" x14ac:dyDescent="0.3">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row>
    <row r="134" spans="1:34" ht="12.75" customHeight="1" x14ac:dyDescent="0.3">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row>
    <row r="135" spans="1:34" ht="12.75" customHeight="1" x14ac:dyDescent="0.3">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row>
    <row r="136" spans="1:34" ht="12.75" customHeight="1" x14ac:dyDescent="0.3">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row>
    <row r="137" spans="1:34" ht="12.75" customHeight="1" x14ac:dyDescent="0.3">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row>
    <row r="138" spans="1:34" ht="12.75" customHeight="1" x14ac:dyDescent="0.3">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row>
    <row r="139" spans="1:34" ht="12.75" customHeight="1" x14ac:dyDescent="0.3">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row>
    <row r="140" spans="1:34" ht="12.75" customHeight="1" x14ac:dyDescent="0.3">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row>
    <row r="141" spans="1:34" ht="12.75" customHeight="1" x14ac:dyDescent="0.3">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row>
    <row r="142" spans="1:34" ht="12.75" customHeight="1" x14ac:dyDescent="0.3">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row>
    <row r="143" spans="1:34" ht="12.75" customHeight="1" x14ac:dyDescent="0.3">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row>
    <row r="144" spans="1:34" ht="12.75" customHeight="1" x14ac:dyDescent="0.3">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row>
    <row r="145" spans="1:34" ht="12.75" customHeight="1" x14ac:dyDescent="0.3">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row>
    <row r="146" spans="1:34" ht="12.75" customHeight="1" x14ac:dyDescent="0.3">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330"/>
      <c r="AE146" s="330"/>
      <c r="AF146" s="330"/>
      <c r="AG146" s="330"/>
      <c r="AH146" s="330"/>
    </row>
    <row r="147" spans="1:34" ht="12.75" customHeight="1" x14ac:dyDescent="0.3">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330"/>
      <c r="AE147" s="330"/>
      <c r="AF147" s="330"/>
      <c r="AG147" s="330"/>
      <c r="AH147" s="330"/>
    </row>
    <row r="148" spans="1:34" ht="12.75" customHeight="1" x14ac:dyDescent="0.3">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330"/>
      <c r="AE148" s="330"/>
      <c r="AF148" s="330"/>
      <c r="AG148" s="330"/>
      <c r="AH148" s="330"/>
    </row>
    <row r="149" spans="1:34" ht="12.75" customHeight="1" x14ac:dyDescent="0.3">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330"/>
      <c r="AE149" s="330"/>
      <c r="AF149" s="330"/>
      <c r="AG149" s="330"/>
      <c r="AH149" s="330"/>
    </row>
    <row r="150" spans="1:34" ht="12.75" customHeight="1" x14ac:dyDescent="0.3">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330"/>
      <c r="AE150" s="330"/>
      <c r="AF150" s="330"/>
      <c r="AG150" s="330"/>
      <c r="AH150" s="330"/>
    </row>
    <row r="151" spans="1:34" ht="12.75" customHeight="1" x14ac:dyDescent="0.3">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330"/>
      <c r="AE151" s="330"/>
      <c r="AF151" s="330"/>
      <c r="AG151" s="330"/>
      <c r="AH151" s="330"/>
    </row>
    <row r="152" spans="1:34" ht="12.75" customHeight="1" x14ac:dyDescent="0.3">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row>
    <row r="153" spans="1:34" ht="12.75" customHeight="1" x14ac:dyDescent="0.3">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row>
    <row r="154" spans="1:34" ht="12.75" customHeight="1" x14ac:dyDescent="0.3">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row>
    <row r="155" spans="1:34" ht="12.75" customHeight="1" x14ac:dyDescent="0.3">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330"/>
      <c r="AE155" s="330"/>
      <c r="AF155" s="330"/>
      <c r="AG155" s="330"/>
      <c r="AH155" s="330"/>
    </row>
    <row r="156" spans="1:34" ht="12.75" customHeight="1" x14ac:dyDescent="0.3">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330"/>
      <c r="AE156" s="330"/>
      <c r="AF156" s="330"/>
      <c r="AG156" s="330"/>
      <c r="AH156" s="330"/>
    </row>
    <row r="157" spans="1:34" ht="12.75" customHeight="1" x14ac:dyDescent="0.3">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row>
    <row r="158" spans="1:34" ht="12.75" customHeight="1" x14ac:dyDescent="0.3">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row>
    <row r="159" spans="1:34" ht="12.75" customHeight="1" x14ac:dyDescent="0.3">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row>
    <row r="160" spans="1:34" ht="12.75" customHeight="1" x14ac:dyDescent="0.3">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row>
    <row r="161" spans="1:34" ht="12.75" customHeight="1" x14ac:dyDescent="0.3">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row>
    <row r="162" spans="1:34" ht="12.75" customHeight="1" x14ac:dyDescent="0.3">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0"/>
      <c r="AE162" s="330"/>
      <c r="AF162" s="330"/>
      <c r="AG162" s="330"/>
      <c r="AH162" s="330"/>
    </row>
    <row r="163" spans="1:34" ht="12.75" customHeight="1" x14ac:dyDescent="0.3">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30"/>
      <c r="AE163" s="330"/>
      <c r="AF163" s="330"/>
      <c r="AG163" s="330"/>
      <c r="AH163" s="330"/>
    </row>
    <row r="164" spans="1:34" ht="12.75" customHeight="1" x14ac:dyDescent="0.3">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row>
    <row r="165" spans="1:34" ht="12.75" customHeight="1" x14ac:dyDescent="0.3">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row>
    <row r="166" spans="1:34" ht="12.75" customHeight="1" x14ac:dyDescent="0.3">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row>
    <row r="167" spans="1:34" ht="12.75" customHeight="1" x14ac:dyDescent="0.3">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30"/>
      <c r="AE167" s="330"/>
      <c r="AF167" s="330"/>
      <c r="AG167" s="330"/>
      <c r="AH167" s="330"/>
    </row>
    <row r="168" spans="1:34" ht="12.75" customHeight="1" x14ac:dyDescent="0.3">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30"/>
      <c r="AE168" s="330"/>
      <c r="AF168" s="330"/>
      <c r="AG168" s="330"/>
      <c r="AH168" s="330"/>
    </row>
    <row r="169" spans="1:34" ht="12.75" customHeight="1" x14ac:dyDescent="0.3">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30"/>
      <c r="AE169" s="330"/>
      <c r="AF169" s="330"/>
      <c r="AG169" s="330"/>
      <c r="AH169" s="330"/>
    </row>
    <row r="170" spans="1:34" ht="12.75" customHeight="1" x14ac:dyDescent="0.3">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row>
    <row r="171" spans="1:34" ht="12.75" customHeight="1" x14ac:dyDescent="0.3">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row>
    <row r="172" spans="1:34" ht="12.75" customHeight="1" x14ac:dyDescent="0.3">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row>
    <row r="173" spans="1:34" ht="12.75" customHeight="1" x14ac:dyDescent="0.3">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row>
    <row r="174" spans="1:34" ht="12.75" customHeight="1" x14ac:dyDescent="0.3">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row>
    <row r="175" spans="1:34" ht="12.75" customHeight="1" x14ac:dyDescent="0.3">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row>
    <row r="176" spans="1:34" ht="12.75" customHeight="1" x14ac:dyDescent="0.3">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row>
    <row r="177" spans="1:34" ht="12.75" customHeight="1" x14ac:dyDescent="0.3">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30"/>
      <c r="AE177" s="330"/>
      <c r="AF177" s="330"/>
      <c r="AG177" s="330"/>
      <c r="AH177" s="330"/>
    </row>
    <row r="178" spans="1:34" ht="12.75" customHeight="1" x14ac:dyDescent="0.3">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30"/>
      <c r="AE178" s="330"/>
      <c r="AF178" s="330"/>
      <c r="AG178" s="330"/>
      <c r="AH178" s="330"/>
    </row>
    <row r="179" spans="1:34" ht="12.75" customHeight="1" x14ac:dyDescent="0.3">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30"/>
      <c r="AE179" s="330"/>
      <c r="AF179" s="330"/>
      <c r="AG179" s="330"/>
      <c r="AH179" s="330"/>
    </row>
    <row r="180" spans="1:34" ht="12.75" customHeight="1" x14ac:dyDescent="0.3">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30"/>
      <c r="AE180" s="330"/>
      <c r="AF180" s="330"/>
      <c r="AG180" s="330"/>
      <c r="AH180" s="330"/>
    </row>
    <row r="181" spans="1:34" ht="12.75" customHeight="1" x14ac:dyDescent="0.3">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30"/>
      <c r="AE181" s="330"/>
      <c r="AF181" s="330"/>
      <c r="AG181" s="330"/>
      <c r="AH181" s="330"/>
    </row>
    <row r="182" spans="1:34" ht="12.75" customHeight="1" x14ac:dyDescent="0.3">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30"/>
      <c r="AE182" s="330"/>
      <c r="AF182" s="330"/>
      <c r="AG182" s="330"/>
      <c r="AH182" s="330"/>
    </row>
    <row r="183" spans="1:34" ht="12.75" customHeight="1" x14ac:dyDescent="0.3">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30"/>
      <c r="AE183" s="330"/>
      <c r="AF183" s="330"/>
      <c r="AG183" s="330"/>
      <c r="AH183" s="330"/>
    </row>
    <row r="184" spans="1:34" ht="12.75" customHeight="1" x14ac:dyDescent="0.3">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30"/>
      <c r="AE184" s="330"/>
      <c r="AF184" s="330"/>
      <c r="AG184" s="330"/>
      <c r="AH184" s="330"/>
    </row>
    <row r="185" spans="1:34" ht="12.75" customHeight="1" x14ac:dyDescent="0.3">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30"/>
      <c r="AE185" s="330"/>
      <c r="AF185" s="330"/>
      <c r="AG185" s="330"/>
      <c r="AH185" s="330"/>
    </row>
    <row r="186" spans="1:34" ht="12.75" customHeight="1" x14ac:dyDescent="0.3">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30"/>
      <c r="AE186" s="330"/>
      <c r="AF186" s="330"/>
      <c r="AG186" s="330"/>
      <c r="AH186" s="330"/>
    </row>
    <row r="187" spans="1:34" ht="12.75" customHeight="1" x14ac:dyDescent="0.3">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330"/>
      <c r="AE187" s="330"/>
      <c r="AF187" s="330"/>
      <c r="AG187" s="330"/>
      <c r="AH187" s="330"/>
    </row>
    <row r="188" spans="1:34" ht="12.75" customHeight="1" x14ac:dyDescent="0.3">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row>
    <row r="189" spans="1:34" ht="12.75" customHeight="1" x14ac:dyDescent="0.3">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0"/>
      <c r="AD189" s="330"/>
      <c r="AE189" s="330"/>
      <c r="AF189" s="330"/>
      <c r="AG189" s="330"/>
      <c r="AH189" s="330"/>
    </row>
    <row r="190" spans="1:34" ht="12.75" customHeight="1" x14ac:dyDescent="0.3">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330"/>
      <c r="AD190" s="330"/>
      <c r="AE190" s="330"/>
      <c r="AF190" s="330"/>
      <c r="AG190" s="330"/>
      <c r="AH190" s="330"/>
    </row>
    <row r="191" spans="1:34" ht="12.75" customHeight="1" x14ac:dyDescent="0.3">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330"/>
      <c r="AD191" s="330"/>
      <c r="AE191" s="330"/>
      <c r="AF191" s="330"/>
      <c r="AG191" s="330"/>
      <c r="AH191" s="330"/>
    </row>
    <row r="192" spans="1:34" ht="12.75" customHeight="1" x14ac:dyDescent="0.3">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row>
    <row r="193" spans="1:34" ht="12.75" customHeight="1" x14ac:dyDescent="0.3">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row>
    <row r="194" spans="1:34" ht="12.75" customHeight="1" x14ac:dyDescent="0.3">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row>
    <row r="195" spans="1:34" ht="12.75" customHeight="1" x14ac:dyDescent="0.3">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row>
    <row r="196" spans="1:34" ht="12.75" customHeight="1" x14ac:dyDescent="0.3">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row>
    <row r="197" spans="1:34" ht="12.75" customHeight="1" x14ac:dyDescent="0.3">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row>
    <row r="198" spans="1:34" ht="12.75" customHeight="1" x14ac:dyDescent="0.3">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row>
    <row r="199" spans="1:34" ht="12.75" customHeight="1" x14ac:dyDescent="0.3">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row>
    <row r="200" spans="1:34" ht="12.75" customHeight="1" x14ac:dyDescent="0.3">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row>
    <row r="201" spans="1:34" ht="12.75" customHeight="1" x14ac:dyDescent="0.3">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row>
    <row r="202" spans="1:34" ht="12.75" customHeight="1" x14ac:dyDescent="0.3">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row>
    <row r="203" spans="1:34" ht="12.75" customHeight="1" x14ac:dyDescent="0.3">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c r="AC203" s="330"/>
      <c r="AD203" s="330"/>
      <c r="AE203" s="330"/>
      <c r="AF203" s="330"/>
      <c r="AG203" s="330"/>
      <c r="AH203" s="330"/>
    </row>
    <row r="204" spans="1:34" ht="12.75" customHeight="1" x14ac:dyDescent="0.3">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c r="AC204" s="330"/>
      <c r="AD204" s="330"/>
      <c r="AE204" s="330"/>
      <c r="AF204" s="330"/>
      <c r="AG204" s="330"/>
      <c r="AH204" s="330"/>
    </row>
    <row r="205" spans="1:34" ht="12.75" customHeight="1" x14ac:dyDescent="0.3">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0"/>
      <c r="AG205" s="330"/>
      <c r="AH205" s="330"/>
    </row>
    <row r="206" spans="1:34" ht="12.75" customHeight="1" x14ac:dyDescent="0.3">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c r="AC206" s="330"/>
      <c r="AD206" s="330"/>
      <c r="AE206" s="330"/>
      <c r="AF206" s="330"/>
      <c r="AG206" s="330"/>
      <c r="AH206" s="330"/>
    </row>
    <row r="207" spans="1:34" ht="12.75" customHeight="1" x14ac:dyDescent="0.3">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c r="AC207" s="330"/>
      <c r="AD207" s="330"/>
      <c r="AE207" s="330"/>
      <c r="AF207" s="330"/>
      <c r="AG207" s="330"/>
      <c r="AH207" s="330"/>
    </row>
    <row r="208" spans="1:34" ht="12.75" customHeight="1" x14ac:dyDescent="0.3">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row>
    <row r="209" spans="1:34" ht="12.75" customHeight="1" x14ac:dyDescent="0.3">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c r="AC209" s="330"/>
      <c r="AD209" s="330"/>
      <c r="AE209" s="330"/>
      <c r="AF209" s="330"/>
      <c r="AG209" s="330"/>
      <c r="AH209" s="330"/>
    </row>
    <row r="210" spans="1:34" ht="12.75" customHeight="1" x14ac:dyDescent="0.3">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c r="AC210" s="330"/>
      <c r="AD210" s="330"/>
      <c r="AE210" s="330"/>
      <c r="AF210" s="330"/>
      <c r="AG210" s="330"/>
      <c r="AH210" s="330"/>
    </row>
    <row r="211" spans="1:34" ht="12.75" customHeight="1" x14ac:dyDescent="0.3">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c r="AC211" s="330"/>
      <c r="AD211" s="330"/>
      <c r="AE211" s="330"/>
      <c r="AF211" s="330"/>
      <c r="AG211" s="330"/>
      <c r="AH211" s="330"/>
    </row>
    <row r="212" spans="1:34" ht="12.75" customHeight="1" x14ac:dyDescent="0.3">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c r="AC212" s="330"/>
      <c r="AD212" s="330"/>
      <c r="AE212" s="330"/>
      <c r="AF212" s="330"/>
      <c r="AG212" s="330"/>
      <c r="AH212" s="330"/>
    </row>
    <row r="213" spans="1:34" ht="12.75" customHeight="1" x14ac:dyDescent="0.3">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c r="AC213" s="330"/>
      <c r="AD213" s="330"/>
      <c r="AE213" s="330"/>
      <c r="AF213" s="330"/>
      <c r="AG213" s="330"/>
      <c r="AH213" s="330"/>
    </row>
    <row r="214" spans="1:34" ht="12.75" customHeight="1" x14ac:dyDescent="0.3">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c r="AC214" s="330"/>
      <c r="AD214" s="330"/>
      <c r="AE214" s="330"/>
      <c r="AF214" s="330"/>
      <c r="AG214" s="330"/>
      <c r="AH214" s="330"/>
    </row>
    <row r="215" spans="1:34" ht="12.75" customHeight="1" x14ac:dyDescent="0.3">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c r="AC215" s="330"/>
      <c r="AD215" s="330"/>
      <c r="AE215" s="330"/>
      <c r="AF215" s="330"/>
      <c r="AG215" s="330"/>
      <c r="AH215" s="330"/>
    </row>
    <row r="216" spans="1:34" ht="12.75" customHeight="1" x14ac:dyDescent="0.3">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c r="AC216" s="330"/>
      <c r="AD216" s="330"/>
      <c r="AE216" s="330"/>
      <c r="AF216" s="330"/>
      <c r="AG216" s="330"/>
      <c r="AH216" s="330"/>
    </row>
    <row r="217" spans="1:34" ht="12.75" customHeight="1" x14ac:dyDescent="0.3">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c r="AC217" s="330"/>
      <c r="AD217" s="330"/>
      <c r="AE217" s="330"/>
      <c r="AF217" s="330"/>
      <c r="AG217" s="330"/>
      <c r="AH217" s="330"/>
    </row>
    <row r="218" spans="1:34" ht="12.75" customHeight="1" x14ac:dyDescent="0.3">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c r="AC218" s="330"/>
      <c r="AD218" s="330"/>
      <c r="AE218" s="330"/>
      <c r="AF218" s="330"/>
      <c r="AG218" s="330"/>
      <c r="AH218" s="330"/>
    </row>
    <row r="219" spans="1:34" ht="12.75" customHeight="1" x14ac:dyDescent="0.3">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c r="AC219" s="330"/>
      <c r="AD219" s="330"/>
      <c r="AE219" s="330"/>
      <c r="AF219" s="330"/>
      <c r="AG219" s="330"/>
      <c r="AH219" s="330"/>
    </row>
    <row r="220" spans="1:34" ht="12.75" customHeight="1" x14ac:dyDescent="0.3">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c r="AC220" s="330"/>
      <c r="AD220" s="330"/>
      <c r="AE220" s="330"/>
      <c r="AF220" s="330"/>
      <c r="AG220" s="330"/>
      <c r="AH220" s="330"/>
    </row>
    <row r="221" spans="1:34" ht="12.75" customHeight="1" x14ac:dyDescent="0.3">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c r="AC221" s="330"/>
      <c r="AD221" s="330"/>
      <c r="AE221" s="330"/>
      <c r="AF221" s="330"/>
      <c r="AG221" s="330"/>
      <c r="AH221" s="330"/>
    </row>
    <row r="222" spans="1:34" ht="12.75" customHeight="1" x14ac:dyDescent="0.3">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c r="AC222" s="330"/>
      <c r="AD222" s="330"/>
      <c r="AE222" s="330"/>
      <c r="AF222" s="330"/>
      <c r="AG222" s="330"/>
      <c r="AH222" s="330"/>
    </row>
    <row r="223" spans="1:34" ht="12.75" customHeight="1" x14ac:dyDescent="0.3">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c r="AC223" s="330"/>
      <c r="AD223" s="330"/>
      <c r="AE223" s="330"/>
      <c r="AF223" s="330"/>
      <c r="AG223" s="330"/>
      <c r="AH223" s="330"/>
    </row>
    <row r="224" spans="1:34" ht="12.75" customHeight="1" x14ac:dyDescent="0.3">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c r="AC224" s="330"/>
      <c r="AD224" s="330"/>
      <c r="AE224" s="330"/>
      <c r="AF224" s="330"/>
      <c r="AG224" s="330"/>
      <c r="AH224" s="330"/>
    </row>
    <row r="225" spans="1:34" ht="12.75" customHeight="1" x14ac:dyDescent="0.3">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c r="AC225" s="330"/>
      <c r="AD225" s="330"/>
      <c r="AE225" s="330"/>
      <c r="AF225" s="330"/>
      <c r="AG225" s="330"/>
      <c r="AH225" s="330"/>
    </row>
    <row r="226" spans="1:34" ht="12.75" customHeight="1" x14ac:dyDescent="0.3">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c r="AC226" s="330"/>
      <c r="AD226" s="330"/>
      <c r="AE226" s="330"/>
      <c r="AF226" s="330"/>
      <c r="AG226" s="330"/>
      <c r="AH226" s="330"/>
    </row>
    <row r="227" spans="1:34" ht="12.75" customHeight="1" x14ac:dyDescent="0.3">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c r="AC227" s="330"/>
      <c r="AD227" s="330"/>
      <c r="AE227" s="330"/>
      <c r="AF227" s="330"/>
      <c r="AG227" s="330"/>
      <c r="AH227" s="330"/>
    </row>
    <row r="228" spans="1:34" ht="12.75" customHeight="1" x14ac:dyDescent="0.3">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c r="AC228" s="330"/>
      <c r="AD228" s="330"/>
      <c r="AE228" s="330"/>
      <c r="AF228" s="330"/>
      <c r="AG228" s="330"/>
      <c r="AH228" s="330"/>
    </row>
    <row r="229" spans="1:34" ht="12.75" customHeight="1" x14ac:dyDescent="0.3">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c r="AC229" s="330"/>
      <c r="AD229" s="330"/>
      <c r="AE229" s="330"/>
      <c r="AF229" s="330"/>
      <c r="AG229" s="330"/>
      <c r="AH229" s="330"/>
    </row>
    <row r="230" spans="1:34" ht="12.75" customHeight="1" x14ac:dyDescent="0.3">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c r="AC230" s="330"/>
      <c r="AD230" s="330"/>
      <c r="AE230" s="330"/>
      <c r="AF230" s="330"/>
      <c r="AG230" s="330"/>
      <c r="AH230" s="330"/>
    </row>
    <row r="231" spans="1:34" ht="12.75" customHeight="1" x14ac:dyDescent="0.3">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c r="AC231" s="330"/>
      <c r="AD231" s="330"/>
      <c r="AE231" s="330"/>
      <c r="AF231" s="330"/>
      <c r="AG231" s="330"/>
      <c r="AH231" s="330"/>
    </row>
    <row r="232" spans="1:34" ht="12.75" customHeight="1" x14ac:dyDescent="0.3">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c r="AC232" s="330"/>
      <c r="AD232" s="330"/>
      <c r="AE232" s="330"/>
      <c r="AF232" s="330"/>
      <c r="AG232" s="330"/>
      <c r="AH232" s="330"/>
    </row>
    <row r="233" spans="1:34" ht="12.75" customHeight="1" x14ac:dyDescent="0.3">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c r="AC233" s="330"/>
      <c r="AD233" s="330"/>
      <c r="AE233" s="330"/>
      <c r="AF233" s="330"/>
      <c r="AG233" s="330"/>
      <c r="AH233" s="330"/>
    </row>
    <row r="234" spans="1:34" ht="12.75" customHeight="1" x14ac:dyDescent="0.3">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c r="AC234" s="330"/>
      <c r="AD234" s="330"/>
      <c r="AE234" s="330"/>
      <c r="AF234" s="330"/>
      <c r="AG234" s="330"/>
      <c r="AH234" s="330"/>
    </row>
    <row r="235" spans="1:34" ht="12.75" customHeight="1" x14ac:dyDescent="0.3">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c r="AC235" s="330"/>
      <c r="AD235" s="330"/>
      <c r="AE235" s="330"/>
      <c r="AF235" s="330"/>
      <c r="AG235" s="330"/>
      <c r="AH235" s="330"/>
    </row>
    <row r="236" spans="1:34" ht="12.75" customHeight="1" x14ac:dyDescent="0.3">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c r="AC236" s="330"/>
      <c r="AD236" s="330"/>
      <c r="AE236" s="330"/>
      <c r="AF236" s="330"/>
      <c r="AG236" s="330"/>
      <c r="AH236" s="330"/>
    </row>
    <row r="237" spans="1:34" ht="12.75" customHeight="1" x14ac:dyDescent="0.3">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c r="AC237" s="330"/>
      <c r="AD237" s="330"/>
      <c r="AE237" s="330"/>
      <c r="AF237" s="330"/>
      <c r="AG237" s="330"/>
      <c r="AH237" s="330"/>
    </row>
    <row r="238" spans="1:34" ht="12.75" customHeight="1" x14ac:dyDescent="0.3">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c r="AC238" s="330"/>
      <c r="AD238" s="330"/>
      <c r="AE238" s="330"/>
      <c r="AF238" s="330"/>
      <c r="AG238" s="330"/>
      <c r="AH238" s="330"/>
    </row>
    <row r="239" spans="1:34" ht="12.75" customHeight="1" x14ac:dyDescent="0.3">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c r="AC239" s="330"/>
      <c r="AD239" s="330"/>
      <c r="AE239" s="330"/>
      <c r="AF239" s="330"/>
      <c r="AG239" s="330"/>
      <c r="AH239" s="330"/>
    </row>
    <row r="240" spans="1:34" ht="12.75" customHeight="1" x14ac:dyDescent="0.3">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c r="AC240" s="330"/>
      <c r="AD240" s="330"/>
      <c r="AE240" s="330"/>
      <c r="AF240" s="330"/>
      <c r="AG240" s="330"/>
      <c r="AH240" s="330"/>
    </row>
    <row r="241" spans="1:34" ht="12.75" customHeight="1" x14ac:dyDescent="0.3">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c r="AC241" s="330"/>
      <c r="AD241" s="330"/>
      <c r="AE241" s="330"/>
      <c r="AF241" s="330"/>
      <c r="AG241" s="330"/>
      <c r="AH241" s="330"/>
    </row>
    <row r="242" spans="1:34" ht="12.75" customHeight="1" x14ac:dyDescent="0.3">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c r="AC242" s="330"/>
      <c r="AD242" s="330"/>
      <c r="AE242" s="330"/>
      <c r="AF242" s="330"/>
      <c r="AG242" s="330"/>
      <c r="AH242" s="330"/>
    </row>
    <row r="243" spans="1:34" ht="12.75" customHeight="1" x14ac:dyDescent="0.3">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c r="AC243" s="330"/>
      <c r="AD243" s="330"/>
      <c r="AE243" s="330"/>
      <c r="AF243" s="330"/>
      <c r="AG243" s="330"/>
      <c r="AH243" s="330"/>
    </row>
    <row r="244" spans="1:34" ht="12.75" customHeight="1" x14ac:dyDescent="0.3">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c r="AC244" s="330"/>
      <c r="AD244" s="330"/>
      <c r="AE244" s="330"/>
      <c r="AF244" s="330"/>
      <c r="AG244" s="330"/>
      <c r="AH244" s="330"/>
    </row>
    <row r="245" spans="1:34" ht="12.75" customHeight="1" x14ac:dyDescent="0.3">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c r="AC245" s="330"/>
      <c r="AD245" s="330"/>
      <c r="AE245" s="330"/>
      <c r="AF245" s="330"/>
      <c r="AG245" s="330"/>
      <c r="AH245" s="330"/>
    </row>
    <row r="246" spans="1:34" ht="12.75" customHeight="1" x14ac:dyDescent="0.3">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c r="AC246" s="330"/>
      <c r="AD246" s="330"/>
      <c r="AE246" s="330"/>
      <c r="AF246" s="330"/>
      <c r="AG246" s="330"/>
      <c r="AH246" s="330"/>
    </row>
    <row r="247" spans="1:34" ht="12.75" customHeight="1" x14ac:dyDescent="0.3">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c r="AC247" s="330"/>
      <c r="AD247" s="330"/>
      <c r="AE247" s="330"/>
      <c r="AF247" s="330"/>
      <c r="AG247" s="330"/>
      <c r="AH247" s="330"/>
    </row>
    <row r="248" spans="1:34" ht="12.75" customHeight="1" x14ac:dyDescent="0.3">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row>
    <row r="249" spans="1:34" ht="12.75" customHeight="1" x14ac:dyDescent="0.3">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c r="AC249" s="330"/>
      <c r="AD249" s="330"/>
      <c r="AE249" s="330"/>
      <c r="AF249" s="330"/>
      <c r="AG249" s="330"/>
      <c r="AH249" s="330"/>
    </row>
    <row r="250" spans="1:34" ht="12.75" customHeight="1" x14ac:dyDescent="0.3">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c r="AC250" s="330"/>
      <c r="AD250" s="330"/>
      <c r="AE250" s="330"/>
      <c r="AF250" s="330"/>
      <c r="AG250" s="330"/>
      <c r="AH250" s="330"/>
    </row>
    <row r="251" spans="1:34" ht="12.75" customHeight="1" x14ac:dyDescent="0.3">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c r="AC251" s="330"/>
      <c r="AD251" s="330"/>
      <c r="AE251" s="330"/>
      <c r="AF251" s="330"/>
      <c r="AG251" s="330"/>
      <c r="AH251" s="330"/>
    </row>
    <row r="252" spans="1:34" ht="12.75" customHeight="1" x14ac:dyDescent="0.3">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row>
    <row r="253" spans="1:34" ht="12.75" customHeight="1" x14ac:dyDescent="0.3">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row>
    <row r="254" spans="1:34" ht="12.75" customHeight="1" x14ac:dyDescent="0.3">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c r="AC254" s="330"/>
      <c r="AD254" s="330"/>
      <c r="AE254" s="330"/>
      <c r="AF254" s="330"/>
      <c r="AG254" s="330"/>
      <c r="AH254" s="330"/>
    </row>
    <row r="255" spans="1:34" ht="12.75" customHeight="1" x14ac:dyDescent="0.3">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c r="AC255" s="330"/>
      <c r="AD255" s="330"/>
      <c r="AE255" s="330"/>
      <c r="AF255" s="330"/>
      <c r="AG255" s="330"/>
      <c r="AH255" s="330"/>
    </row>
    <row r="256" spans="1:34" ht="12.75" customHeight="1" x14ac:dyDescent="0.3">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c r="AC256" s="330"/>
      <c r="AD256" s="330"/>
      <c r="AE256" s="330"/>
      <c r="AF256" s="330"/>
      <c r="AG256" s="330"/>
      <c r="AH256" s="330"/>
    </row>
    <row r="257" spans="1:34" ht="12.75" customHeight="1" x14ac:dyDescent="0.3">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c r="AC257" s="330"/>
      <c r="AD257" s="330"/>
      <c r="AE257" s="330"/>
      <c r="AF257" s="330"/>
      <c r="AG257" s="330"/>
      <c r="AH257" s="330"/>
    </row>
    <row r="258" spans="1:34" ht="12.75" customHeight="1" x14ac:dyDescent="0.3">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c r="AC258" s="330"/>
      <c r="AD258" s="330"/>
      <c r="AE258" s="330"/>
      <c r="AF258" s="330"/>
      <c r="AG258" s="330"/>
      <c r="AH258" s="330"/>
    </row>
    <row r="259" spans="1:34" ht="12.75" customHeight="1" x14ac:dyDescent="0.3">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row>
    <row r="260" spans="1:34" ht="12.75" customHeight="1" x14ac:dyDescent="0.3">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c r="AC260" s="330"/>
      <c r="AD260" s="330"/>
      <c r="AE260" s="330"/>
      <c r="AF260" s="330"/>
      <c r="AG260" s="330"/>
      <c r="AH260" s="330"/>
    </row>
    <row r="261" spans="1:34" ht="12.75" customHeight="1" x14ac:dyDescent="0.3">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c r="AC261" s="330"/>
      <c r="AD261" s="330"/>
      <c r="AE261" s="330"/>
      <c r="AF261" s="330"/>
      <c r="AG261" s="330"/>
      <c r="AH261" s="330"/>
    </row>
    <row r="262" spans="1:34" ht="12.75" customHeight="1" x14ac:dyDescent="0.3">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c r="AC262" s="330"/>
      <c r="AD262" s="330"/>
      <c r="AE262" s="330"/>
      <c r="AF262" s="330"/>
      <c r="AG262" s="330"/>
      <c r="AH262" s="330"/>
    </row>
    <row r="263" spans="1:34" ht="12.75" customHeight="1" x14ac:dyDescent="0.3">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c r="AC263" s="330"/>
      <c r="AD263" s="330"/>
      <c r="AE263" s="330"/>
      <c r="AF263" s="330"/>
      <c r="AG263" s="330"/>
      <c r="AH263" s="330"/>
    </row>
    <row r="264" spans="1:34" ht="12.75" customHeight="1" x14ac:dyDescent="0.3">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c r="AC264" s="330"/>
      <c r="AD264" s="330"/>
      <c r="AE264" s="330"/>
      <c r="AF264" s="330"/>
      <c r="AG264" s="330"/>
      <c r="AH264" s="330"/>
    </row>
    <row r="265" spans="1:34" ht="12.75" customHeight="1" x14ac:dyDescent="0.3">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row>
    <row r="266" spans="1:34" ht="12.75" customHeight="1" x14ac:dyDescent="0.3">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row>
    <row r="267" spans="1:34" ht="12.75" customHeight="1" x14ac:dyDescent="0.3">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c r="AC267" s="330"/>
      <c r="AD267" s="330"/>
      <c r="AE267" s="330"/>
      <c r="AF267" s="330"/>
      <c r="AG267" s="330"/>
      <c r="AH267" s="330"/>
    </row>
    <row r="268" spans="1:34" ht="12.75" customHeight="1" x14ac:dyDescent="0.3">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c r="AC268" s="330"/>
      <c r="AD268" s="330"/>
      <c r="AE268" s="330"/>
      <c r="AF268" s="330"/>
      <c r="AG268" s="330"/>
      <c r="AH268" s="330"/>
    </row>
    <row r="269" spans="1:34" ht="12.75" customHeight="1" x14ac:dyDescent="0.3">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c r="AC269" s="330"/>
      <c r="AD269" s="330"/>
      <c r="AE269" s="330"/>
      <c r="AF269" s="330"/>
      <c r="AG269" s="330"/>
      <c r="AH269" s="330"/>
    </row>
    <row r="270" spans="1:34" ht="12.75" customHeight="1" x14ac:dyDescent="0.3">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c r="AC270" s="330"/>
      <c r="AD270" s="330"/>
      <c r="AE270" s="330"/>
      <c r="AF270" s="330"/>
      <c r="AG270" s="330"/>
      <c r="AH270" s="330"/>
    </row>
    <row r="271" spans="1:34" ht="12.75" customHeight="1" x14ac:dyDescent="0.3">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c r="AC271" s="330"/>
      <c r="AD271" s="330"/>
      <c r="AE271" s="330"/>
      <c r="AF271" s="330"/>
      <c r="AG271" s="330"/>
      <c r="AH271" s="330"/>
    </row>
    <row r="272" spans="1:34" ht="12.75" customHeight="1" x14ac:dyDescent="0.3">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c r="AC272" s="330"/>
      <c r="AD272" s="330"/>
      <c r="AE272" s="330"/>
      <c r="AF272" s="330"/>
      <c r="AG272" s="330"/>
      <c r="AH272" s="330"/>
    </row>
    <row r="273" spans="1:34" ht="12.75" customHeight="1" x14ac:dyDescent="0.3">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c r="AC273" s="330"/>
      <c r="AD273" s="330"/>
      <c r="AE273" s="330"/>
      <c r="AF273" s="330"/>
      <c r="AG273" s="330"/>
      <c r="AH273" s="330"/>
    </row>
    <row r="274" spans="1:34" ht="12.75" customHeight="1" x14ac:dyDescent="0.3">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c r="AC274" s="330"/>
      <c r="AD274" s="330"/>
      <c r="AE274" s="330"/>
      <c r="AF274" s="330"/>
      <c r="AG274" s="330"/>
      <c r="AH274" s="330"/>
    </row>
    <row r="275" spans="1:34" ht="12.75" customHeight="1" x14ac:dyDescent="0.3">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c r="AC275" s="330"/>
      <c r="AD275" s="330"/>
      <c r="AE275" s="330"/>
      <c r="AF275" s="330"/>
      <c r="AG275" s="330"/>
      <c r="AH275" s="330"/>
    </row>
    <row r="276" spans="1:34" ht="12.75" customHeight="1" x14ac:dyDescent="0.3">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c r="AC276" s="330"/>
      <c r="AD276" s="330"/>
      <c r="AE276" s="330"/>
      <c r="AF276" s="330"/>
      <c r="AG276" s="330"/>
      <c r="AH276" s="330"/>
    </row>
    <row r="277" spans="1:34" ht="12.75" customHeight="1" x14ac:dyDescent="0.3">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c r="AC277" s="330"/>
      <c r="AD277" s="330"/>
      <c r="AE277" s="330"/>
      <c r="AF277" s="330"/>
      <c r="AG277" s="330"/>
      <c r="AH277" s="330"/>
    </row>
    <row r="278" spans="1:34" ht="12.75" customHeight="1" x14ac:dyDescent="0.3">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c r="AC278" s="330"/>
      <c r="AD278" s="330"/>
      <c r="AE278" s="330"/>
      <c r="AF278" s="330"/>
      <c r="AG278" s="330"/>
      <c r="AH278" s="330"/>
    </row>
    <row r="279" spans="1:34" ht="12.75" customHeight="1" x14ac:dyDescent="0.3">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c r="AC279" s="330"/>
      <c r="AD279" s="330"/>
      <c r="AE279" s="330"/>
      <c r="AF279" s="330"/>
      <c r="AG279" s="330"/>
      <c r="AH279" s="330"/>
    </row>
    <row r="280" spans="1:34" ht="12.75" customHeight="1" x14ac:dyDescent="0.3">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row>
    <row r="281" spans="1:34" ht="12.75" customHeight="1" x14ac:dyDescent="0.3">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c r="AC281" s="330"/>
      <c r="AD281" s="330"/>
      <c r="AE281" s="330"/>
      <c r="AF281" s="330"/>
      <c r="AG281" s="330"/>
      <c r="AH281" s="330"/>
    </row>
    <row r="282" spans="1:34" ht="12.75" customHeight="1" x14ac:dyDescent="0.3">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c r="AC282" s="330"/>
      <c r="AD282" s="330"/>
      <c r="AE282" s="330"/>
      <c r="AF282" s="330"/>
      <c r="AG282" s="330"/>
      <c r="AH282" s="330"/>
    </row>
    <row r="283" spans="1:34" ht="12.75" customHeight="1" x14ac:dyDescent="0.3">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c r="AC283" s="330"/>
      <c r="AD283" s="330"/>
      <c r="AE283" s="330"/>
      <c r="AF283" s="330"/>
      <c r="AG283" s="330"/>
      <c r="AH283" s="330"/>
    </row>
    <row r="284" spans="1:34" ht="12.75" customHeight="1" x14ac:dyDescent="0.3">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c r="AC284" s="330"/>
      <c r="AD284" s="330"/>
      <c r="AE284" s="330"/>
      <c r="AF284" s="330"/>
      <c r="AG284" s="330"/>
      <c r="AH284" s="330"/>
    </row>
    <row r="285" spans="1:34" ht="12.75" customHeight="1" x14ac:dyDescent="0.3">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c r="AC285" s="330"/>
      <c r="AD285" s="330"/>
      <c r="AE285" s="330"/>
      <c r="AF285" s="330"/>
      <c r="AG285" s="330"/>
      <c r="AH285" s="330"/>
    </row>
    <row r="286" spans="1:34" ht="12.75" customHeight="1" x14ac:dyDescent="0.3">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c r="AC286" s="330"/>
      <c r="AD286" s="330"/>
      <c r="AE286" s="330"/>
      <c r="AF286" s="330"/>
      <c r="AG286" s="330"/>
      <c r="AH286" s="330"/>
    </row>
    <row r="287" spans="1:34" ht="12.75" customHeight="1" x14ac:dyDescent="0.3">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c r="AC287" s="330"/>
      <c r="AD287" s="330"/>
      <c r="AE287" s="330"/>
      <c r="AF287" s="330"/>
      <c r="AG287" s="330"/>
      <c r="AH287" s="330"/>
    </row>
    <row r="288" spans="1:34" ht="12.75" customHeight="1" x14ac:dyDescent="0.3">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c r="AC288" s="330"/>
      <c r="AD288" s="330"/>
      <c r="AE288" s="330"/>
      <c r="AF288" s="330"/>
      <c r="AG288" s="330"/>
      <c r="AH288" s="330"/>
    </row>
    <row r="289" spans="1:34" ht="12.75" customHeight="1" x14ac:dyDescent="0.3">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c r="AC289" s="330"/>
      <c r="AD289" s="330"/>
      <c r="AE289" s="330"/>
      <c r="AF289" s="330"/>
      <c r="AG289" s="330"/>
      <c r="AH289" s="330"/>
    </row>
    <row r="290" spans="1:34" ht="12.75" customHeight="1" x14ac:dyDescent="0.3">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c r="AC290" s="330"/>
      <c r="AD290" s="330"/>
      <c r="AE290" s="330"/>
      <c r="AF290" s="330"/>
      <c r="AG290" s="330"/>
      <c r="AH290" s="330"/>
    </row>
    <row r="291" spans="1:34" ht="12.75" customHeight="1" x14ac:dyDescent="0.3">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c r="AC291" s="330"/>
      <c r="AD291" s="330"/>
      <c r="AE291" s="330"/>
      <c r="AF291" s="330"/>
      <c r="AG291" s="330"/>
      <c r="AH291" s="330"/>
    </row>
    <row r="292" spans="1:34" ht="12.75" customHeight="1" x14ac:dyDescent="0.3">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c r="AC292" s="330"/>
      <c r="AD292" s="330"/>
      <c r="AE292" s="330"/>
      <c r="AF292" s="330"/>
      <c r="AG292" s="330"/>
      <c r="AH292" s="330"/>
    </row>
    <row r="293" spans="1:34" ht="12.75" customHeight="1" x14ac:dyDescent="0.3">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c r="AC293" s="330"/>
      <c r="AD293" s="330"/>
      <c r="AE293" s="330"/>
      <c r="AF293" s="330"/>
      <c r="AG293" s="330"/>
      <c r="AH293" s="330"/>
    </row>
    <row r="294" spans="1:34" ht="12.75" customHeight="1" x14ac:dyDescent="0.3">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c r="AC294" s="330"/>
      <c r="AD294" s="330"/>
      <c r="AE294" s="330"/>
      <c r="AF294" s="330"/>
      <c r="AG294" s="330"/>
      <c r="AH294" s="330"/>
    </row>
    <row r="295" spans="1:34" ht="12.75" customHeight="1" x14ac:dyDescent="0.3">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c r="AC295" s="330"/>
      <c r="AD295" s="330"/>
      <c r="AE295" s="330"/>
      <c r="AF295" s="330"/>
      <c r="AG295" s="330"/>
      <c r="AH295" s="330"/>
    </row>
    <row r="296" spans="1:34" ht="12.75" customHeight="1" x14ac:dyDescent="0.3">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c r="AC296" s="330"/>
      <c r="AD296" s="330"/>
      <c r="AE296" s="330"/>
      <c r="AF296" s="330"/>
      <c r="AG296" s="330"/>
      <c r="AH296" s="330"/>
    </row>
    <row r="297" spans="1:34" ht="12.75" customHeight="1" x14ac:dyDescent="0.3">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c r="AC297" s="330"/>
      <c r="AD297" s="330"/>
      <c r="AE297" s="330"/>
      <c r="AF297" s="330"/>
      <c r="AG297" s="330"/>
      <c r="AH297" s="330"/>
    </row>
    <row r="298" spans="1:34" ht="12.75" customHeight="1" x14ac:dyDescent="0.3">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c r="AC298" s="330"/>
      <c r="AD298" s="330"/>
      <c r="AE298" s="330"/>
      <c r="AF298" s="330"/>
      <c r="AG298" s="330"/>
      <c r="AH298" s="330"/>
    </row>
    <row r="299" spans="1:34" ht="12.75" customHeight="1" x14ac:dyDescent="0.3">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c r="AC299" s="330"/>
      <c r="AD299" s="330"/>
      <c r="AE299" s="330"/>
      <c r="AF299" s="330"/>
      <c r="AG299" s="330"/>
      <c r="AH299" s="330"/>
    </row>
    <row r="300" spans="1:34" ht="12.75" customHeight="1" x14ac:dyDescent="0.3">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row>
    <row r="301" spans="1:34" ht="12.75" customHeight="1" x14ac:dyDescent="0.3">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c r="AC301" s="330"/>
      <c r="AD301" s="330"/>
      <c r="AE301" s="330"/>
      <c r="AF301" s="330"/>
      <c r="AG301" s="330"/>
      <c r="AH301" s="330"/>
    </row>
    <row r="302" spans="1:34" ht="12.75" customHeight="1" x14ac:dyDescent="0.3">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c r="AC302" s="330"/>
      <c r="AD302" s="330"/>
      <c r="AE302" s="330"/>
      <c r="AF302" s="330"/>
      <c r="AG302" s="330"/>
      <c r="AH302" s="330"/>
    </row>
    <row r="303" spans="1:34" ht="12.75" customHeight="1" x14ac:dyDescent="0.3">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c r="AC303" s="330"/>
      <c r="AD303" s="330"/>
      <c r="AE303" s="330"/>
      <c r="AF303" s="330"/>
      <c r="AG303" s="330"/>
      <c r="AH303" s="330"/>
    </row>
    <row r="304" spans="1:34" ht="12.75" customHeight="1" x14ac:dyDescent="0.3">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row>
    <row r="305" spans="1:34" ht="12.75" customHeight="1" x14ac:dyDescent="0.3">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c r="AC305" s="330"/>
      <c r="AD305" s="330"/>
      <c r="AE305" s="330"/>
      <c r="AF305" s="330"/>
      <c r="AG305" s="330"/>
      <c r="AH305" s="330"/>
    </row>
    <row r="306" spans="1:34" ht="12.75" customHeight="1" x14ac:dyDescent="0.3">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c r="AC306" s="330"/>
      <c r="AD306" s="330"/>
      <c r="AE306" s="330"/>
      <c r="AF306" s="330"/>
      <c r="AG306" s="330"/>
      <c r="AH306" s="330"/>
    </row>
    <row r="307" spans="1:34" ht="12.75" customHeight="1" x14ac:dyDescent="0.3">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c r="AC307" s="330"/>
      <c r="AD307" s="330"/>
      <c r="AE307" s="330"/>
      <c r="AF307" s="330"/>
      <c r="AG307" s="330"/>
      <c r="AH307" s="330"/>
    </row>
    <row r="308" spans="1:34" ht="12.75" customHeight="1" x14ac:dyDescent="0.3">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c r="AC308" s="330"/>
      <c r="AD308" s="330"/>
      <c r="AE308" s="330"/>
      <c r="AF308" s="330"/>
      <c r="AG308" s="330"/>
      <c r="AH308" s="330"/>
    </row>
    <row r="309" spans="1:34" ht="12.75" customHeight="1" x14ac:dyDescent="0.3">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c r="AC309" s="330"/>
      <c r="AD309" s="330"/>
      <c r="AE309" s="330"/>
      <c r="AF309" s="330"/>
      <c r="AG309" s="330"/>
      <c r="AH309" s="330"/>
    </row>
    <row r="310" spans="1:34" ht="12.75" customHeight="1" x14ac:dyDescent="0.3">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c r="AC310" s="330"/>
      <c r="AD310" s="330"/>
      <c r="AE310" s="330"/>
      <c r="AF310" s="330"/>
      <c r="AG310" s="330"/>
      <c r="AH310" s="330"/>
    </row>
    <row r="311" spans="1:34" ht="12.75" customHeight="1" x14ac:dyDescent="0.3">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c r="AC311" s="330"/>
      <c r="AD311" s="330"/>
      <c r="AE311" s="330"/>
      <c r="AF311" s="330"/>
      <c r="AG311" s="330"/>
      <c r="AH311" s="330"/>
    </row>
    <row r="312" spans="1:34" ht="12.75" customHeight="1" x14ac:dyDescent="0.3">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c r="AC312" s="330"/>
      <c r="AD312" s="330"/>
      <c r="AE312" s="330"/>
      <c r="AF312" s="330"/>
      <c r="AG312" s="330"/>
      <c r="AH312" s="330"/>
    </row>
    <row r="313" spans="1:34" ht="12.75" customHeight="1" x14ac:dyDescent="0.3">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c r="AC313" s="330"/>
      <c r="AD313" s="330"/>
      <c r="AE313" s="330"/>
      <c r="AF313" s="330"/>
      <c r="AG313" s="330"/>
      <c r="AH313" s="330"/>
    </row>
    <row r="314" spans="1:34" ht="12.75" customHeight="1" x14ac:dyDescent="0.3">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c r="AC314" s="330"/>
      <c r="AD314" s="330"/>
      <c r="AE314" s="330"/>
      <c r="AF314" s="330"/>
      <c r="AG314" s="330"/>
      <c r="AH314" s="330"/>
    </row>
    <row r="315" spans="1:34" ht="12.75" customHeight="1" x14ac:dyDescent="0.3">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c r="AC315" s="330"/>
      <c r="AD315" s="330"/>
      <c r="AE315" s="330"/>
      <c r="AF315" s="330"/>
      <c r="AG315" s="330"/>
      <c r="AH315" s="330"/>
    </row>
    <row r="316" spans="1:34" ht="12.75" customHeight="1" x14ac:dyDescent="0.3">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c r="AC316" s="330"/>
      <c r="AD316" s="330"/>
      <c r="AE316" s="330"/>
      <c r="AF316" s="330"/>
      <c r="AG316" s="330"/>
      <c r="AH316" s="330"/>
    </row>
    <row r="317" spans="1:34" ht="12.75" customHeight="1" x14ac:dyDescent="0.3">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c r="AC317" s="330"/>
      <c r="AD317" s="330"/>
      <c r="AE317" s="330"/>
      <c r="AF317" s="330"/>
      <c r="AG317" s="330"/>
      <c r="AH317" s="330"/>
    </row>
    <row r="318" spans="1:34" ht="12.75" customHeight="1" x14ac:dyDescent="0.3">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c r="AC318" s="330"/>
      <c r="AD318" s="330"/>
      <c r="AE318" s="330"/>
      <c r="AF318" s="330"/>
      <c r="AG318" s="330"/>
      <c r="AH318" s="330"/>
    </row>
    <row r="319" spans="1:34" ht="12.75" customHeight="1" x14ac:dyDescent="0.3">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c r="AC319" s="330"/>
      <c r="AD319" s="330"/>
      <c r="AE319" s="330"/>
      <c r="AF319" s="330"/>
      <c r="AG319" s="330"/>
      <c r="AH319" s="330"/>
    </row>
    <row r="320" spans="1:34" ht="12.75" customHeight="1" x14ac:dyDescent="0.3">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c r="AC320" s="330"/>
      <c r="AD320" s="330"/>
      <c r="AE320" s="330"/>
      <c r="AF320" s="330"/>
      <c r="AG320" s="330"/>
      <c r="AH320" s="330"/>
    </row>
    <row r="321" spans="1:34" ht="12.75" customHeight="1" x14ac:dyDescent="0.3">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c r="AC321" s="330"/>
      <c r="AD321" s="330"/>
      <c r="AE321" s="330"/>
      <c r="AF321" s="330"/>
      <c r="AG321" s="330"/>
      <c r="AH321" s="330"/>
    </row>
    <row r="322" spans="1:34" ht="12.75" customHeight="1" x14ac:dyDescent="0.3">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c r="AC322" s="330"/>
      <c r="AD322" s="330"/>
      <c r="AE322" s="330"/>
      <c r="AF322" s="330"/>
      <c r="AG322" s="330"/>
      <c r="AH322" s="330"/>
    </row>
    <row r="323" spans="1:34" ht="12.75" customHeight="1" x14ac:dyDescent="0.3">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c r="AC323" s="330"/>
      <c r="AD323" s="330"/>
      <c r="AE323" s="330"/>
      <c r="AF323" s="330"/>
      <c r="AG323" s="330"/>
      <c r="AH323" s="330"/>
    </row>
    <row r="324" spans="1:34" ht="12.75" customHeight="1" x14ac:dyDescent="0.3">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row>
    <row r="325" spans="1:34" ht="12.75" customHeight="1" x14ac:dyDescent="0.3">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c r="AC325" s="330"/>
      <c r="AD325" s="330"/>
      <c r="AE325" s="330"/>
      <c r="AF325" s="330"/>
      <c r="AG325" s="330"/>
      <c r="AH325" s="330"/>
    </row>
    <row r="326" spans="1:34" ht="12.75" customHeight="1" x14ac:dyDescent="0.3">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c r="AC326" s="330"/>
      <c r="AD326" s="330"/>
      <c r="AE326" s="330"/>
      <c r="AF326" s="330"/>
      <c r="AG326" s="330"/>
      <c r="AH326" s="330"/>
    </row>
    <row r="327" spans="1:34" ht="12.75" customHeight="1" x14ac:dyDescent="0.3">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c r="AC327" s="330"/>
      <c r="AD327" s="330"/>
      <c r="AE327" s="330"/>
      <c r="AF327" s="330"/>
      <c r="AG327" s="330"/>
      <c r="AH327" s="330"/>
    </row>
    <row r="328" spans="1:34" ht="12.75" customHeight="1" x14ac:dyDescent="0.3">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c r="AC328" s="330"/>
      <c r="AD328" s="330"/>
      <c r="AE328" s="330"/>
      <c r="AF328" s="330"/>
      <c r="AG328" s="330"/>
      <c r="AH328" s="330"/>
    </row>
    <row r="329" spans="1:34" ht="12.75" customHeight="1" x14ac:dyDescent="0.3">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c r="AC329" s="330"/>
      <c r="AD329" s="330"/>
      <c r="AE329" s="330"/>
      <c r="AF329" s="330"/>
      <c r="AG329" s="330"/>
      <c r="AH329" s="330"/>
    </row>
    <row r="330" spans="1:34" ht="12.75" customHeight="1" x14ac:dyDescent="0.3">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c r="AC330" s="330"/>
      <c r="AD330" s="330"/>
      <c r="AE330" s="330"/>
      <c r="AF330" s="330"/>
      <c r="AG330" s="330"/>
      <c r="AH330" s="330"/>
    </row>
    <row r="331" spans="1:34" ht="12.75" customHeight="1" x14ac:dyDescent="0.3">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row>
    <row r="332" spans="1:34" ht="12.75" customHeight="1" x14ac:dyDescent="0.3">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c r="AC332" s="330"/>
      <c r="AD332" s="330"/>
      <c r="AE332" s="330"/>
      <c r="AF332" s="330"/>
      <c r="AG332" s="330"/>
      <c r="AH332" s="330"/>
    </row>
    <row r="333" spans="1:34" ht="12.75" customHeight="1" x14ac:dyDescent="0.3">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c r="AC333" s="330"/>
      <c r="AD333" s="330"/>
      <c r="AE333" s="330"/>
      <c r="AF333" s="330"/>
      <c r="AG333" s="330"/>
      <c r="AH333" s="330"/>
    </row>
    <row r="334" spans="1:34" ht="12.75" customHeight="1" x14ac:dyDescent="0.3">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c r="AC334" s="330"/>
      <c r="AD334" s="330"/>
      <c r="AE334" s="330"/>
      <c r="AF334" s="330"/>
      <c r="AG334" s="330"/>
      <c r="AH334" s="330"/>
    </row>
    <row r="335" spans="1:34" ht="12.75" customHeight="1" x14ac:dyDescent="0.3">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c r="AC335" s="330"/>
      <c r="AD335" s="330"/>
      <c r="AE335" s="330"/>
      <c r="AF335" s="330"/>
      <c r="AG335" s="330"/>
      <c r="AH335" s="330"/>
    </row>
    <row r="336" spans="1:34" ht="12.75" customHeight="1" x14ac:dyDescent="0.3">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c r="AC336" s="330"/>
      <c r="AD336" s="330"/>
      <c r="AE336" s="330"/>
      <c r="AF336" s="330"/>
      <c r="AG336" s="330"/>
      <c r="AH336" s="330"/>
    </row>
    <row r="337" spans="1:34" ht="12.75" customHeight="1" x14ac:dyDescent="0.3">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c r="AC337" s="330"/>
      <c r="AD337" s="330"/>
      <c r="AE337" s="330"/>
      <c r="AF337" s="330"/>
      <c r="AG337" s="330"/>
      <c r="AH337" s="330"/>
    </row>
    <row r="338" spans="1:34" ht="12.75" customHeight="1" x14ac:dyDescent="0.3">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30"/>
      <c r="AG338" s="330"/>
      <c r="AH338" s="330"/>
    </row>
    <row r="339" spans="1:34" ht="12.75" customHeight="1" x14ac:dyDescent="0.3">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c r="AC339" s="330"/>
      <c r="AD339" s="330"/>
      <c r="AE339" s="330"/>
      <c r="AF339" s="330"/>
      <c r="AG339" s="330"/>
      <c r="AH339" s="330"/>
    </row>
    <row r="340" spans="1:34" ht="12.75" customHeight="1" x14ac:dyDescent="0.3">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c r="AC340" s="330"/>
      <c r="AD340" s="330"/>
      <c r="AE340" s="330"/>
      <c r="AF340" s="330"/>
      <c r="AG340" s="330"/>
      <c r="AH340" s="330"/>
    </row>
    <row r="341" spans="1:34" ht="12.75" customHeight="1" x14ac:dyDescent="0.3">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c r="AC341" s="330"/>
      <c r="AD341" s="330"/>
      <c r="AE341" s="330"/>
      <c r="AF341" s="330"/>
      <c r="AG341" s="330"/>
      <c r="AH341" s="330"/>
    </row>
    <row r="342" spans="1:34" ht="12.75" customHeight="1" x14ac:dyDescent="0.3">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c r="AC342" s="330"/>
      <c r="AD342" s="330"/>
      <c r="AE342" s="330"/>
      <c r="AF342" s="330"/>
      <c r="AG342" s="330"/>
      <c r="AH342" s="330"/>
    </row>
    <row r="343" spans="1:34" ht="12.75" customHeight="1" x14ac:dyDescent="0.3">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c r="AC343" s="330"/>
      <c r="AD343" s="330"/>
      <c r="AE343" s="330"/>
      <c r="AF343" s="330"/>
      <c r="AG343" s="330"/>
      <c r="AH343" s="330"/>
    </row>
    <row r="344" spans="1:34" ht="12.75" customHeight="1" x14ac:dyDescent="0.3">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c r="AC344" s="330"/>
      <c r="AD344" s="330"/>
      <c r="AE344" s="330"/>
      <c r="AF344" s="330"/>
      <c r="AG344" s="330"/>
      <c r="AH344" s="330"/>
    </row>
    <row r="345" spans="1:34" ht="12.75" customHeight="1" x14ac:dyDescent="0.3">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c r="AC345" s="330"/>
      <c r="AD345" s="330"/>
      <c r="AE345" s="330"/>
      <c r="AF345" s="330"/>
      <c r="AG345" s="330"/>
      <c r="AH345" s="330"/>
    </row>
    <row r="346" spans="1:34" ht="12.75" customHeight="1" x14ac:dyDescent="0.3">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c r="AC346" s="330"/>
      <c r="AD346" s="330"/>
      <c r="AE346" s="330"/>
      <c r="AF346" s="330"/>
      <c r="AG346" s="330"/>
      <c r="AH346" s="330"/>
    </row>
    <row r="347" spans="1:34" ht="12.75" customHeight="1" x14ac:dyDescent="0.3">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c r="AC347" s="330"/>
      <c r="AD347" s="330"/>
      <c r="AE347" s="330"/>
      <c r="AF347" s="330"/>
      <c r="AG347" s="330"/>
      <c r="AH347" s="330"/>
    </row>
    <row r="348" spans="1:34" ht="12.75" customHeight="1" x14ac:dyDescent="0.3">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c r="AC348" s="330"/>
      <c r="AD348" s="330"/>
      <c r="AE348" s="330"/>
      <c r="AF348" s="330"/>
      <c r="AG348" s="330"/>
      <c r="AH348" s="330"/>
    </row>
    <row r="349" spans="1:34" ht="12.75" customHeight="1" x14ac:dyDescent="0.3">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c r="AC349" s="330"/>
      <c r="AD349" s="330"/>
      <c r="AE349" s="330"/>
      <c r="AF349" s="330"/>
      <c r="AG349" s="330"/>
      <c r="AH349" s="330"/>
    </row>
    <row r="350" spans="1:34" ht="12.75" customHeight="1" x14ac:dyDescent="0.3">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c r="AC350" s="330"/>
      <c r="AD350" s="330"/>
      <c r="AE350" s="330"/>
      <c r="AF350" s="330"/>
      <c r="AG350" s="330"/>
      <c r="AH350" s="330"/>
    </row>
    <row r="351" spans="1:34" ht="12.75" customHeight="1" x14ac:dyDescent="0.3">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c r="AC351" s="330"/>
      <c r="AD351" s="330"/>
      <c r="AE351" s="330"/>
      <c r="AF351" s="330"/>
      <c r="AG351" s="330"/>
      <c r="AH351" s="330"/>
    </row>
    <row r="352" spans="1:34" ht="12.75" customHeight="1" x14ac:dyDescent="0.3">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c r="AC352" s="330"/>
      <c r="AD352" s="330"/>
      <c r="AE352" s="330"/>
      <c r="AF352" s="330"/>
      <c r="AG352" s="330"/>
      <c r="AH352" s="330"/>
    </row>
    <row r="353" spans="1:34" ht="12.75" customHeight="1" x14ac:dyDescent="0.3">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c r="AC353" s="330"/>
      <c r="AD353" s="330"/>
      <c r="AE353" s="330"/>
      <c r="AF353" s="330"/>
      <c r="AG353" s="330"/>
      <c r="AH353" s="330"/>
    </row>
    <row r="354" spans="1:34" ht="12.75" customHeight="1" x14ac:dyDescent="0.3">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c r="AC354" s="330"/>
      <c r="AD354" s="330"/>
      <c r="AE354" s="330"/>
      <c r="AF354" s="330"/>
      <c r="AG354" s="330"/>
      <c r="AH354" s="330"/>
    </row>
    <row r="355" spans="1:34" ht="12.75" customHeight="1" x14ac:dyDescent="0.3">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c r="AC355" s="330"/>
      <c r="AD355" s="330"/>
      <c r="AE355" s="330"/>
      <c r="AF355" s="330"/>
      <c r="AG355" s="330"/>
      <c r="AH355" s="330"/>
    </row>
    <row r="356" spans="1:34" ht="12.75" customHeight="1" x14ac:dyDescent="0.3">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c r="AC356" s="330"/>
      <c r="AD356" s="330"/>
      <c r="AE356" s="330"/>
      <c r="AF356" s="330"/>
      <c r="AG356" s="330"/>
      <c r="AH356" s="330"/>
    </row>
    <row r="357" spans="1:34" ht="12.75" customHeight="1" x14ac:dyDescent="0.3">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c r="AC357" s="330"/>
      <c r="AD357" s="330"/>
      <c r="AE357" s="330"/>
      <c r="AF357" s="330"/>
      <c r="AG357" s="330"/>
      <c r="AH357" s="330"/>
    </row>
    <row r="358" spans="1:34" ht="12.75" customHeight="1" x14ac:dyDescent="0.3">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c r="AC358" s="330"/>
      <c r="AD358" s="330"/>
      <c r="AE358" s="330"/>
      <c r="AF358" s="330"/>
      <c r="AG358" s="330"/>
      <c r="AH358" s="330"/>
    </row>
    <row r="359" spans="1:34" ht="12.75" customHeight="1" x14ac:dyDescent="0.3">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c r="AC359" s="330"/>
      <c r="AD359" s="330"/>
      <c r="AE359" s="330"/>
      <c r="AF359" s="330"/>
      <c r="AG359" s="330"/>
      <c r="AH359" s="330"/>
    </row>
    <row r="360" spans="1:34" ht="12.75" customHeight="1" x14ac:dyDescent="0.3">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c r="AC360" s="330"/>
      <c r="AD360" s="330"/>
      <c r="AE360" s="330"/>
      <c r="AF360" s="330"/>
      <c r="AG360" s="330"/>
      <c r="AH360" s="330"/>
    </row>
    <row r="361" spans="1:34" ht="12.75" customHeight="1" x14ac:dyDescent="0.3">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c r="AC361" s="330"/>
      <c r="AD361" s="330"/>
      <c r="AE361" s="330"/>
      <c r="AF361" s="330"/>
      <c r="AG361" s="330"/>
      <c r="AH361" s="330"/>
    </row>
    <row r="362" spans="1:34" ht="12.75" customHeight="1" x14ac:dyDescent="0.3">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c r="AC362" s="330"/>
      <c r="AD362" s="330"/>
      <c r="AE362" s="330"/>
      <c r="AF362" s="330"/>
      <c r="AG362" s="330"/>
      <c r="AH362" s="330"/>
    </row>
    <row r="363" spans="1:34" ht="12.75" customHeight="1" x14ac:dyDescent="0.3">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c r="AC363" s="330"/>
      <c r="AD363" s="330"/>
      <c r="AE363" s="330"/>
      <c r="AF363" s="330"/>
      <c r="AG363" s="330"/>
      <c r="AH363" s="330"/>
    </row>
    <row r="364" spans="1:34" ht="12.75" customHeight="1" x14ac:dyDescent="0.3">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c r="AC364" s="330"/>
      <c r="AD364" s="330"/>
      <c r="AE364" s="330"/>
      <c r="AF364" s="330"/>
      <c r="AG364" s="330"/>
      <c r="AH364" s="330"/>
    </row>
    <row r="365" spans="1:34" ht="12.75" customHeight="1" x14ac:dyDescent="0.3">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c r="AC365" s="330"/>
      <c r="AD365" s="330"/>
      <c r="AE365" s="330"/>
      <c r="AF365" s="330"/>
      <c r="AG365" s="330"/>
      <c r="AH365" s="330"/>
    </row>
    <row r="366" spans="1:34" ht="12.75" customHeight="1" x14ac:dyDescent="0.3">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c r="AC366" s="330"/>
      <c r="AD366" s="330"/>
      <c r="AE366" s="330"/>
      <c r="AF366" s="330"/>
      <c r="AG366" s="330"/>
      <c r="AH366" s="330"/>
    </row>
    <row r="367" spans="1:34" ht="12.75" customHeight="1" x14ac:dyDescent="0.3">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c r="AC367" s="330"/>
      <c r="AD367" s="330"/>
      <c r="AE367" s="330"/>
      <c r="AF367" s="330"/>
      <c r="AG367" s="330"/>
      <c r="AH367" s="330"/>
    </row>
    <row r="368" spans="1:34" ht="12.75" customHeight="1" x14ac:dyDescent="0.3">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c r="AC368" s="330"/>
      <c r="AD368" s="330"/>
      <c r="AE368" s="330"/>
      <c r="AF368" s="330"/>
      <c r="AG368" s="330"/>
      <c r="AH368" s="330"/>
    </row>
    <row r="369" spans="1:34" ht="12.75" customHeight="1" x14ac:dyDescent="0.3">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c r="AC369" s="330"/>
      <c r="AD369" s="330"/>
      <c r="AE369" s="330"/>
      <c r="AF369" s="330"/>
      <c r="AG369" s="330"/>
      <c r="AH369" s="330"/>
    </row>
    <row r="370" spans="1:34" ht="12.75" customHeight="1" x14ac:dyDescent="0.3">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c r="AC370" s="330"/>
      <c r="AD370" s="330"/>
      <c r="AE370" s="330"/>
      <c r="AF370" s="330"/>
      <c r="AG370" s="330"/>
      <c r="AH370" s="330"/>
    </row>
    <row r="371" spans="1:34" ht="12.75" customHeight="1" x14ac:dyDescent="0.3">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c r="AC371" s="330"/>
      <c r="AD371" s="330"/>
      <c r="AE371" s="330"/>
      <c r="AF371" s="330"/>
      <c r="AG371" s="330"/>
      <c r="AH371" s="330"/>
    </row>
    <row r="372" spans="1:34" ht="12.75" customHeight="1" x14ac:dyDescent="0.3">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c r="AC372" s="330"/>
      <c r="AD372" s="330"/>
      <c r="AE372" s="330"/>
      <c r="AF372" s="330"/>
      <c r="AG372" s="330"/>
      <c r="AH372" s="330"/>
    </row>
    <row r="373" spans="1:34" ht="12.75" customHeight="1" x14ac:dyDescent="0.3">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c r="AC373" s="330"/>
      <c r="AD373" s="330"/>
      <c r="AE373" s="330"/>
      <c r="AF373" s="330"/>
      <c r="AG373" s="330"/>
      <c r="AH373" s="330"/>
    </row>
    <row r="374" spans="1:34" ht="12.75" customHeight="1" x14ac:dyDescent="0.3">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c r="AC374" s="330"/>
      <c r="AD374" s="330"/>
      <c r="AE374" s="330"/>
      <c r="AF374" s="330"/>
      <c r="AG374" s="330"/>
      <c r="AH374" s="330"/>
    </row>
    <row r="375" spans="1:34" ht="12.75" customHeight="1" x14ac:dyDescent="0.3">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c r="AC375" s="330"/>
      <c r="AD375" s="330"/>
      <c r="AE375" s="330"/>
      <c r="AF375" s="330"/>
      <c r="AG375" s="330"/>
      <c r="AH375" s="330"/>
    </row>
    <row r="376" spans="1:34" ht="12.75" customHeight="1" x14ac:dyDescent="0.3">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c r="AC376" s="330"/>
      <c r="AD376" s="330"/>
      <c r="AE376" s="330"/>
      <c r="AF376" s="330"/>
      <c r="AG376" s="330"/>
      <c r="AH376" s="330"/>
    </row>
    <row r="377" spans="1:34" ht="12.75" customHeight="1" x14ac:dyDescent="0.3">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c r="AC377" s="330"/>
      <c r="AD377" s="330"/>
      <c r="AE377" s="330"/>
      <c r="AF377" s="330"/>
      <c r="AG377" s="330"/>
      <c r="AH377" s="330"/>
    </row>
    <row r="378" spans="1:34" ht="12.75" customHeight="1" x14ac:dyDescent="0.3">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c r="AC378" s="330"/>
      <c r="AD378" s="330"/>
      <c r="AE378" s="330"/>
      <c r="AF378" s="330"/>
      <c r="AG378" s="330"/>
      <c r="AH378" s="330"/>
    </row>
    <row r="379" spans="1:34" ht="12.75" customHeight="1" x14ac:dyDescent="0.3">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c r="AC379" s="330"/>
      <c r="AD379" s="330"/>
      <c r="AE379" s="330"/>
      <c r="AF379" s="330"/>
      <c r="AG379" s="330"/>
      <c r="AH379" s="330"/>
    </row>
    <row r="380" spans="1:34" ht="12.75" customHeight="1" x14ac:dyDescent="0.3">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c r="AC380" s="330"/>
      <c r="AD380" s="330"/>
      <c r="AE380" s="330"/>
      <c r="AF380" s="330"/>
      <c r="AG380" s="330"/>
      <c r="AH380" s="330"/>
    </row>
    <row r="381" spans="1:34" ht="12.75" customHeight="1" x14ac:dyDescent="0.3">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c r="AC381" s="330"/>
      <c r="AD381" s="330"/>
      <c r="AE381" s="330"/>
      <c r="AF381" s="330"/>
      <c r="AG381" s="330"/>
      <c r="AH381" s="330"/>
    </row>
    <row r="382" spans="1:34" ht="12.75" customHeight="1" x14ac:dyDescent="0.3">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c r="AC382" s="330"/>
      <c r="AD382" s="330"/>
      <c r="AE382" s="330"/>
      <c r="AF382" s="330"/>
      <c r="AG382" s="330"/>
      <c r="AH382" s="330"/>
    </row>
    <row r="383" spans="1:34" ht="12.75" customHeight="1" x14ac:dyDescent="0.3">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c r="AC383" s="330"/>
      <c r="AD383" s="330"/>
      <c r="AE383" s="330"/>
      <c r="AF383" s="330"/>
      <c r="AG383" s="330"/>
      <c r="AH383" s="330"/>
    </row>
    <row r="384" spans="1:34" ht="12.75" customHeight="1" x14ac:dyDescent="0.3">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c r="AC384" s="330"/>
      <c r="AD384" s="330"/>
      <c r="AE384" s="330"/>
      <c r="AF384" s="330"/>
      <c r="AG384" s="330"/>
      <c r="AH384" s="330"/>
    </row>
    <row r="385" spans="1:34" ht="12.75" customHeight="1" x14ac:dyDescent="0.3">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c r="AC385" s="330"/>
      <c r="AD385" s="330"/>
      <c r="AE385" s="330"/>
      <c r="AF385" s="330"/>
      <c r="AG385" s="330"/>
      <c r="AH385" s="330"/>
    </row>
    <row r="386" spans="1:34" ht="12.75" customHeight="1" x14ac:dyDescent="0.3">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c r="AC386" s="330"/>
      <c r="AD386" s="330"/>
      <c r="AE386" s="330"/>
      <c r="AF386" s="330"/>
      <c r="AG386" s="330"/>
      <c r="AH386" s="330"/>
    </row>
    <row r="387" spans="1:34" ht="12.75" customHeight="1" x14ac:dyDescent="0.3">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c r="AC387" s="330"/>
      <c r="AD387" s="330"/>
      <c r="AE387" s="330"/>
      <c r="AF387" s="330"/>
      <c r="AG387" s="330"/>
      <c r="AH387" s="330"/>
    </row>
    <row r="388" spans="1:34" ht="12.75" customHeight="1" x14ac:dyDescent="0.3">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c r="AC388" s="330"/>
      <c r="AD388" s="330"/>
      <c r="AE388" s="330"/>
      <c r="AF388" s="330"/>
      <c r="AG388" s="330"/>
      <c r="AH388" s="330"/>
    </row>
    <row r="389" spans="1:34" ht="12.75" customHeight="1" x14ac:dyDescent="0.3">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c r="AC389" s="330"/>
      <c r="AD389" s="330"/>
      <c r="AE389" s="330"/>
      <c r="AF389" s="330"/>
      <c r="AG389" s="330"/>
      <c r="AH389" s="330"/>
    </row>
    <row r="390" spans="1:34" ht="12.75" customHeight="1" x14ac:dyDescent="0.3">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c r="AC390" s="330"/>
      <c r="AD390" s="330"/>
      <c r="AE390" s="330"/>
      <c r="AF390" s="330"/>
      <c r="AG390" s="330"/>
      <c r="AH390" s="330"/>
    </row>
    <row r="391" spans="1:34" ht="12.75" customHeight="1" x14ac:dyDescent="0.3">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c r="AC391" s="330"/>
      <c r="AD391" s="330"/>
      <c r="AE391" s="330"/>
      <c r="AF391" s="330"/>
      <c r="AG391" s="330"/>
      <c r="AH391" s="330"/>
    </row>
    <row r="392" spans="1:34" ht="12.75" customHeight="1" x14ac:dyDescent="0.3">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c r="AC392" s="330"/>
      <c r="AD392" s="330"/>
      <c r="AE392" s="330"/>
      <c r="AF392" s="330"/>
      <c r="AG392" s="330"/>
      <c r="AH392" s="330"/>
    </row>
    <row r="393" spans="1:34" ht="12.75" customHeight="1" x14ac:dyDescent="0.3">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c r="AC393" s="330"/>
      <c r="AD393" s="330"/>
      <c r="AE393" s="330"/>
      <c r="AF393" s="330"/>
      <c r="AG393" s="330"/>
      <c r="AH393" s="330"/>
    </row>
    <row r="394" spans="1:34" ht="12.75" customHeight="1" x14ac:dyDescent="0.3">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c r="AC394" s="330"/>
      <c r="AD394" s="330"/>
      <c r="AE394" s="330"/>
      <c r="AF394" s="330"/>
      <c r="AG394" s="330"/>
      <c r="AH394" s="330"/>
    </row>
    <row r="395" spans="1:34" ht="12.75" customHeight="1" x14ac:dyDescent="0.3">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c r="AC395" s="330"/>
      <c r="AD395" s="330"/>
      <c r="AE395" s="330"/>
      <c r="AF395" s="330"/>
      <c r="AG395" s="330"/>
      <c r="AH395" s="330"/>
    </row>
    <row r="396" spans="1:34" ht="12.75" customHeight="1" x14ac:dyDescent="0.3">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c r="AC396" s="330"/>
      <c r="AD396" s="330"/>
      <c r="AE396" s="330"/>
      <c r="AF396" s="330"/>
      <c r="AG396" s="330"/>
      <c r="AH396" s="330"/>
    </row>
    <row r="397" spans="1:34" ht="12.75" customHeight="1" x14ac:dyDescent="0.3">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c r="AC397" s="330"/>
      <c r="AD397" s="330"/>
      <c r="AE397" s="330"/>
      <c r="AF397" s="330"/>
      <c r="AG397" s="330"/>
      <c r="AH397" s="330"/>
    </row>
    <row r="398" spans="1:34" ht="12.75" customHeight="1" x14ac:dyDescent="0.3">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c r="AC398" s="330"/>
      <c r="AD398" s="330"/>
      <c r="AE398" s="330"/>
      <c r="AF398" s="330"/>
      <c r="AG398" s="330"/>
      <c r="AH398" s="330"/>
    </row>
    <row r="399" spans="1:34" ht="12.75" customHeight="1" x14ac:dyDescent="0.3">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c r="AC399" s="330"/>
      <c r="AD399" s="330"/>
      <c r="AE399" s="330"/>
      <c r="AF399" s="330"/>
      <c r="AG399" s="330"/>
      <c r="AH399" s="330"/>
    </row>
    <row r="400" spans="1:34" ht="12.75" customHeight="1" x14ac:dyDescent="0.3">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c r="AC400" s="330"/>
      <c r="AD400" s="330"/>
      <c r="AE400" s="330"/>
      <c r="AF400" s="330"/>
      <c r="AG400" s="330"/>
      <c r="AH400" s="330"/>
    </row>
    <row r="401" spans="1:34" ht="12.75" customHeight="1" x14ac:dyDescent="0.3">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c r="AC401" s="330"/>
      <c r="AD401" s="330"/>
      <c r="AE401" s="330"/>
      <c r="AF401" s="330"/>
      <c r="AG401" s="330"/>
      <c r="AH401" s="330"/>
    </row>
    <row r="402" spans="1:34" ht="12.75" customHeight="1" x14ac:dyDescent="0.3">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c r="AC402" s="330"/>
      <c r="AD402" s="330"/>
      <c r="AE402" s="330"/>
      <c r="AF402" s="330"/>
      <c r="AG402" s="330"/>
      <c r="AH402" s="330"/>
    </row>
    <row r="403" spans="1:34" ht="12.75" customHeight="1" x14ac:dyDescent="0.3">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c r="AC403" s="330"/>
      <c r="AD403" s="330"/>
      <c r="AE403" s="330"/>
      <c r="AF403" s="330"/>
      <c r="AG403" s="330"/>
      <c r="AH403" s="330"/>
    </row>
    <row r="404" spans="1:34" ht="12.75" customHeight="1" x14ac:dyDescent="0.3">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c r="AC404" s="330"/>
      <c r="AD404" s="330"/>
      <c r="AE404" s="330"/>
      <c r="AF404" s="330"/>
      <c r="AG404" s="330"/>
      <c r="AH404" s="330"/>
    </row>
    <row r="405" spans="1:34" ht="12.75" customHeight="1" x14ac:dyDescent="0.3">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c r="AC405" s="330"/>
      <c r="AD405" s="330"/>
      <c r="AE405" s="330"/>
      <c r="AF405" s="330"/>
      <c r="AG405" s="330"/>
      <c r="AH405" s="330"/>
    </row>
    <row r="406" spans="1:34" ht="12.75" customHeight="1" x14ac:dyDescent="0.3">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c r="AC406" s="330"/>
      <c r="AD406" s="330"/>
      <c r="AE406" s="330"/>
      <c r="AF406" s="330"/>
      <c r="AG406" s="330"/>
      <c r="AH406" s="330"/>
    </row>
    <row r="407" spans="1:34" ht="12.75" customHeight="1" x14ac:dyDescent="0.3">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c r="AC407" s="330"/>
      <c r="AD407" s="330"/>
      <c r="AE407" s="330"/>
      <c r="AF407" s="330"/>
      <c r="AG407" s="330"/>
      <c r="AH407" s="330"/>
    </row>
    <row r="408" spans="1:34" ht="12.75" customHeight="1" x14ac:dyDescent="0.3">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c r="AC408" s="330"/>
      <c r="AD408" s="330"/>
      <c r="AE408" s="330"/>
      <c r="AF408" s="330"/>
      <c r="AG408" s="330"/>
      <c r="AH408" s="330"/>
    </row>
    <row r="409" spans="1:34" ht="12.75" customHeight="1" x14ac:dyDescent="0.3">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c r="AC409" s="330"/>
      <c r="AD409" s="330"/>
      <c r="AE409" s="330"/>
      <c r="AF409" s="330"/>
      <c r="AG409" s="330"/>
      <c r="AH409" s="330"/>
    </row>
    <row r="410" spans="1:34" ht="12.75" customHeight="1" x14ac:dyDescent="0.3">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c r="AC410" s="330"/>
      <c r="AD410" s="330"/>
      <c r="AE410" s="330"/>
      <c r="AF410" s="330"/>
      <c r="AG410" s="330"/>
      <c r="AH410" s="330"/>
    </row>
    <row r="411" spans="1:34" ht="12.75" customHeight="1" x14ac:dyDescent="0.3">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c r="AC411" s="330"/>
      <c r="AD411" s="330"/>
      <c r="AE411" s="330"/>
      <c r="AF411" s="330"/>
      <c r="AG411" s="330"/>
      <c r="AH411" s="330"/>
    </row>
    <row r="412" spans="1:34" ht="12.75" customHeight="1" x14ac:dyDescent="0.3">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c r="AC412" s="330"/>
      <c r="AD412" s="330"/>
      <c r="AE412" s="330"/>
      <c r="AF412" s="330"/>
      <c r="AG412" s="330"/>
      <c r="AH412" s="330"/>
    </row>
    <row r="413" spans="1:34" ht="12.75" customHeight="1" x14ac:dyDescent="0.3">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c r="AC413" s="330"/>
      <c r="AD413" s="330"/>
      <c r="AE413" s="330"/>
      <c r="AF413" s="330"/>
      <c r="AG413" s="330"/>
      <c r="AH413" s="330"/>
    </row>
    <row r="414" spans="1:34" ht="12.75" customHeight="1" x14ac:dyDescent="0.3">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c r="AC414" s="330"/>
      <c r="AD414" s="330"/>
      <c r="AE414" s="330"/>
      <c r="AF414" s="330"/>
      <c r="AG414" s="330"/>
      <c r="AH414" s="330"/>
    </row>
    <row r="415" spans="1:34" ht="12.75" customHeight="1" x14ac:dyDescent="0.3">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c r="AC415" s="330"/>
      <c r="AD415" s="330"/>
      <c r="AE415" s="330"/>
      <c r="AF415" s="330"/>
      <c r="AG415" s="330"/>
      <c r="AH415" s="330"/>
    </row>
    <row r="416" spans="1:34" ht="12.75" customHeight="1" x14ac:dyDescent="0.3">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c r="AC416" s="330"/>
      <c r="AD416" s="330"/>
      <c r="AE416" s="330"/>
      <c r="AF416" s="330"/>
      <c r="AG416" s="330"/>
      <c r="AH416" s="330"/>
    </row>
    <row r="417" spans="1:34" ht="12.75" customHeight="1" x14ac:dyDescent="0.3">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c r="AC417" s="330"/>
      <c r="AD417" s="330"/>
      <c r="AE417" s="330"/>
      <c r="AF417" s="330"/>
      <c r="AG417" s="330"/>
      <c r="AH417" s="330"/>
    </row>
    <row r="418" spans="1:34" ht="12.75" customHeight="1" x14ac:dyDescent="0.3">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c r="AC418" s="330"/>
      <c r="AD418" s="330"/>
      <c r="AE418" s="330"/>
      <c r="AF418" s="330"/>
      <c r="AG418" s="330"/>
      <c r="AH418" s="330"/>
    </row>
    <row r="419" spans="1:34" ht="12.75" customHeight="1" x14ac:dyDescent="0.3">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c r="AC419" s="330"/>
      <c r="AD419" s="330"/>
      <c r="AE419" s="330"/>
      <c r="AF419" s="330"/>
      <c r="AG419" s="330"/>
      <c r="AH419" s="330"/>
    </row>
    <row r="420" spans="1:34" ht="12.75" customHeight="1" x14ac:dyDescent="0.3">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c r="AC420" s="330"/>
      <c r="AD420" s="330"/>
      <c r="AE420" s="330"/>
      <c r="AF420" s="330"/>
      <c r="AG420" s="330"/>
      <c r="AH420" s="330"/>
    </row>
    <row r="421" spans="1:34" ht="12.75" customHeight="1" x14ac:dyDescent="0.3">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c r="AC421" s="330"/>
      <c r="AD421" s="330"/>
      <c r="AE421" s="330"/>
      <c r="AF421" s="330"/>
      <c r="AG421" s="330"/>
      <c r="AH421" s="330"/>
    </row>
    <row r="422" spans="1:34" ht="12.75" customHeight="1" x14ac:dyDescent="0.3">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c r="AC422" s="330"/>
      <c r="AD422" s="330"/>
      <c r="AE422" s="330"/>
      <c r="AF422" s="330"/>
      <c r="AG422" s="330"/>
      <c r="AH422" s="330"/>
    </row>
    <row r="423" spans="1:34" ht="12.75" customHeight="1" x14ac:dyDescent="0.3">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c r="AC423" s="330"/>
      <c r="AD423" s="330"/>
      <c r="AE423" s="330"/>
      <c r="AF423" s="330"/>
      <c r="AG423" s="330"/>
      <c r="AH423" s="330"/>
    </row>
    <row r="424" spans="1:34" ht="12.75" customHeight="1" x14ac:dyDescent="0.3">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c r="AC424" s="330"/>
      <c r="AD424" s="330"/>
      <c r="AE424" s="330"/>
      <c r="AF424" s="330"/>
      <c r="AG424" s="330"/>
      <c r="AH424" s="330"/>
    </row>
    <row r="425" spans="1:34" ht="12.75" customHeight="1" x14ac:dyDescent="0.3">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c r="AC425" s="330"/>
      <c r="AD425" s="330"/>
      <c r="AE425" s="330"/>
      <c r="AF425" s="330"/>
      <c r="AG425" s="330"/>
      <c r="AH425" s="330"/>
    </row>
    <row r="426" spans="1:34" ht="12.75" customHeight="1" x14ac:dyDescent="0.3">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row>
    <row r="427" spans="1:34" ht="12.75" customHeight="1" x14ac:dyDescent="0.3">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c r="AC427" s="330"/>
      <c r="AD427" s="330"/>
      <c r="AE427" s="330"/>
      <c r="AF427" s="330"/>
      <c r="AG427" s="330"/>
      <c r="AH427" s="330"/>
    </row>
    <row r="428" spans="1:34" ht="12.75" customHeight="1" x14ac:dyDescent="0.3">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c r="AC428" s="330"/>
      <c r="AD428" s="330"/>
      <c r="AE428" s="330"/>
      <c r="AF428" s="330"/>
      <c r="AG428" s="330"/>
      <c r="AH428" s="330"/>
    </row>
    <row r="429" spans="1:34" ht="12.75" customHeight="1" x14ac:dyDescent="0.3">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c r="AC429" s="330"/>
      <c r="AD429" s="330"/>
      <c r="AE429" s="330"/>
      <c r="AF429" s="330"/>
      <c r="AG429" s="330"/>
      <c r="AH429" s="330"/>
    </row>
    <row r="430" spans="1:34" ht="12.75" customHeight="1" x14ac:dyDescent="0.3">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c r="AC430" s="330"/>
      <c r="AD430" s="330"/>
      <c r="AE430" s="330"/>
      <c r="AF430" s="330"/>
      <c r="AG430" s="330"/>
      <c r="AH430" s="330"/>
    </row>
    <row r="431" spans="1:34" ht="12.75" customHeight="1" x14ac:dyDescent="0.3">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c r="AC431" s="330"/>
      <c r="AD431" s="330"/>
      <c r="AE431" s="330"/>
      <c r="AF431" s="330"/>
      <c r="AG431" s="330"/>
      <c r="AH431" s="330"/>
    </row>
    <row r="432" spans="1:34" ht="12.75" customHeight="1" x14ac:dyDescent="0.3">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c r="AC432" s="330"/>
      <c r="AD432" s="330"/>
      <c r="AE432" s="330"/>
      <c r="AF432" s="330"/>
      <c r="AG432" s="330"/>
      <c r="AH432" s="330"/>
    </row>
    <row r="433" spans="1:34" ht="12.75" customHeight="1" x14ac:dyDescent="0.3">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c r="AC433" s="330"/>
      <c r="AD433" s="330"/>
      <c r="AE433" s="330"/>
      <c r="AF433" s="330"/>
      <c r="AG433" s="330"/>
      <c r="AH433" s="330"/>
    </row>
    <row r="434" spans="1:34" ht="12.75" customHeight="1" x14ac:dyDescent="0.3">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c r="AC434" s="330"/>
      <c r="AD434" s="330"/>
      <c r="AE434" s="330"/>
      <c r="AF434" s="330"/>
      <c r="AG434" s="330"/>
      <c r="AH434" s="330"/>
    </row>
    <row r="435" spans="1:34" ht="12.75" customHeight="1" x14ac:dyDescent="0.3">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c r="AC435" s="330"/>
      <c r="AD435" s="330"/>
      <c r="AE435" s="330"/>
      <c r="AF435" s="330"/>
      <c r="AG435" s="330"/>
      <c r="AH435" s="330"/>
    </row>
    <row r="436" spans="1:34" ht="12.75" customHeight="1" x14ac:dyDescent="0.3">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c r="AC436" s="330"/>
      <c r="AD436" s="330"/>
      <c r="AE436" s="330"/>
      <c r="AF436" s="330"/>
      <c r="AG436" s="330"/>
      <c r="AH436" s="330"/>
    </row>
    <row r="437" spans="1:34" ht="12.75" customHeight="1" x14ac:dyDescent="0.3">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c r="AC437" s="330"/>
      <c r="AD437" s="330"/>
      <c r="AE437" s="330"/>
      <c r="AF437" s="330"/>
      <c r="AG437" s="330"/>
      <c r="AH437" s="330"/>
    </row>
    <row r="438" spans="1:34" ht="12.75" customHeight="1" x14ac:dyDescent="0.3">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c r="AC438" s="330"/>
      <c r="AD438" s="330"/>
      <c r="AE438" s="330"/>
      <c r="AF438" s="330"/>
      <c r="AG438" s="330"/>
      <c r="AH438" s="330"/>
    </row>
    <row r="439" spans="1:34" ht="12.75" customHeight="1" x14ac:dyDescent="0.3">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c r="AC439" s="330"/>
      <c r="AD439" s="330"/>
      <c r="AE439" s="330"/>
      <c r="AF439" s="330"/>
      <c r="AG439" s="330"/>
      <c r="AH439" s="330"/>
    </row>
    <row r="440" spans="1:34" ht="12.75" customHeight="1" x14ac:dyDescent="0.3">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c r="AC440" s="330"/>
      <c r="AD440" s="330"/>
      <c r="AE440" s="330"/>
      <c r="AF440" s="330"/>
      <c r="AG440" s="330"/>
      <c r="AH440" s="330"/>
    </row>
    <row r="441" spans="1:34" ht="12.75" customHeight="1" x14ac:dyDescent="0.3">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c r="AC441" s="330"/>
      <c r="AD441" s="330"/>
      <c r="AE441" s="330"/>
      <c r="AF441" s="330"/>
      <c r="AG441" s="330"/>
      <c r="AH441" s="330"/>
    </row>
    <row r="442" spans="1:34" ht="12.75" customHeight="1" x14ac:dyDescent="0.3">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c r="AC442" s="330"/>
      <c r="AD442" s="330"/>
      <c r="AE442" s="330"/>
      <c r="AF442" s="330"/>
      <c r="AG442" s="330"/>
      <c r="AH442" s="330"/>
    </row>
    <row r="443" spans="1:34" ht="12.75" customHeight="1" x14ac:dyDescent="0.3">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c r="AC443" s="330"/>
      <c r="AD443" s="330"/>
      <c r="AE443" s="330"/>
      <c r="AF443" s="330"/>
      <c r="AG443" s="330"/>
      <c r="AH443" s="330"/>
    </row>
    <row r="444" spans="1:34" ht="12.75" customHeight="1" x14ac:dyDescent="0.3">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c r="AC444" s="330"/>
      <c r="AD444" s="330"/>
      <c r="AE444" s="330"/>
      <c r="AF444" s="330"/>
      <c r="AG444" s="330"/>
      <c r="AH444" s="330"/>
    </row>
    <row r="445" spans="1:34" ht="12.75" customHeight="1" x14ac:dyDescent="0.3">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c r="AC445" s="330"/>
      <c r="AD445" s="330"/>
      <c r="AE445" s="330"/>
      <c r="AF445" s="330"/>
      <c r="AG445" s="330"/>
      <c r="AH445" s="330"/>
    </row>
    <row r="446" spans="1:34" ht="12.75" customHeight="1" x14ac:dyDescent="0.3">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c r="AC446" s="330"/>
      <c r="AD446" s="330"/>
      <c r="AE446" s="330"/>
      <c r="AF446" s="330"/>
      <c r="AG446" s="330"/>
      <c r="AH446" s="330"/>
    </row>
    <row r="447" spans="1:34" ht="12.75" customHeight="1" x14ac:dyDescent="0.3">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c r="AC447" s="330"/>
      <c r="AD447" s="330"/>
      <c r="AE447" s="330"/>
      <c r="AF447" s="330"/>
      <c r="AG447" s="330"/>
      <c r="AH447" s="330"/>
    </row>
    <row r="448" spans="1:34" ht="12.75" customHeight="1" x14ac:dyDescent="0.3">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c r="AC448" s="330"/>
      <c r="AD448" s="330"/>
      <c r="AE448" s="330"/>
      <c r="AF448" s="330"/>
      <c r="AG448" s="330"/>
      <c r="AH448" s="330"/>
    </row>
    <row r="449" spans="1:34" ht="12.75" customHeight="1" x14ac:dyDescent="0.3">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0"/>
      <c r="AG449" s="330"/>
      <c r="AH449" s="330"/>
    </row>
    <row r="450" spans="1:34" ht="12.75" customHeight="1" x14ac:dyDescent="0.3">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c r="AC450" s="330"/>
      <c r="AD450" s="330"/>
      <c r="AE450" s="330"/>
      <c r="AF450" s="330"/>
      <c r="AG450" s="330"/>
      <c r="AH450" s="330"/>
    </row>
    <row r="451" spans="1:34" ht="12.75" customHeight="1" x14ac:dyDescent="0.3">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c r="AC451" s="330"/>
      <c r="AD451" s="330"/>
      <c r="AE451" s="330"/>
      <c r="AF451" s="330"/>
      <c r="AG451" s="330"/>
      <c r="AH451" s="330"/>
    </row>
    <row r="452" spans="1:34" ht="12.75" customHeight="1" x14ac:dyDescent="0.3">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c r="AC452" s="330"/>
      <c r="AD452" s="330"/>
      <c r="AE452" s="330"/>
      <c r="AF452" s="330"/>
      <c r="AG452" s="330"/>
      <c r="AH452" s="330"/>
    </row>
    <row r="453" spans="1:34" ht="12.75" customHeight="1" x14ac:dyDescent="0.3">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c r="AC453" s="330"/>
      <c r="AD453" s="330"/>
      <c r="AE453" s="330"/>
      <c r="AF453" s="330"/>
      <c r="AG453" s="330"/>
      <c r="AH453" s="330"/>
    </row>
    <row r="454" spans="1:34" ht="12.75" customHeight="1" x14ac:dyDescent="0.3">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c r="AC454" s="330"/>
      <c r="AD454" s="330"/>
      <c r="AE454" s="330"/>
      <c r="AF454" s="330"/>
      <c r="AG454" s="330"/>
      <c r="AH454" s="330"/>
    </row>
    <row r="455" spans="1:34" ht="12.75" customHeight="1" x14ac:dyDescent="0.3">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c r="AC455" s="330"/>
      <c r="AD455" s="330"/>
      <c r="AE455" s="330"/>
      <c r="AF455" s="330"/>
      <c r="AG455" s="330"/>
      <c r="AH455" s="330"/>
    </row>
    <row r="456" spans="1:34" ht="12.75" customHeight="1" x14ac:dyDescent="0.3">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0"/>
      <c r="AG456" s="330"/>
      <c r="AH456" s="330"/>
    </row>
    <row r="457" spans="1:34" ht="12.75" customHeight="1" x14ac:dyDescent="0.3">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c r="AC457" s="330"/>
      <c r="AD457" s="330"/>
      <c r="AE457" s="330"/>
      <c r="AF457" s="330"/>
      <c r="AG457" s="330"/>
      <c r="AH457" s="330"/>
    </row>
    <row r="458" spans="1:34" ht="12.75" customHeight="1" x14ac:dyDescent="0.3">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c r="AC458" s="330"/>
      <c r="AD458" s="330"/>
      <c r="AE458" s="330"/>
      <c r="AF458" s="330"/>
      <c r="AG458" s="330"/>
      <c r="AH458" s="330"/>
    </row>
    <row r="459" spans="1:34" ht="12.75" customHeight="1" x14ac:dyDescent="0.3">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c r="AC459" s="330"/>
      <c r="AD459" s="330"/>
      <c r="AE459" s="330"/>
      <c r="AF459" s="330"/>
      <c r="AG459" s="330"/>
      <c r="AH459" s="330"/>
    </row>
    <row r="460" spans="1:34" ht="12.75" customHeight="1" x14ac:dyDescent="0.3">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c r="AC460" s="330"/>
      <c r="AD460" s="330"/>
      <c r="AE460" s="330"/>
      <c r="AF460" s="330"/>
      <c r="AG460" s="330"/>
      <c r="AH460" s="330"/>
    </row>
    <row r="461" spans="1:34" ht="12.75" customHeight="1" x14ac:dyDescent="0.3">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c r="AC461" s="330"/>
      <c r="AD461" s="330"/>
      <c r="AE461" s="330"/>
      <c r="AF461" s="330"/>
      <c r="AG461" s="330"/>
      <c r="AH461" s="330"/>
    </row>
    <row r="462" spans="1:34" ht="12.75" customHeight="1" x14ac:dyDescent="0.3">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c r="AC462" s="330"/>
      <c r="AD462" s="330"/>
      <c r="AE462" s="330"/>
      <c r="AF462" s="330"/>
      <c r="AG462" s="330"/>
      <c r="AH462" s="330"/>
    </row>
    <row r="463" spans="1:34" ht="12.75" customHeight="1" x14ac:dyDescent="0.3">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c r="AC463" s="330"/>
      <c r="AD463" s="330"/>
      <c r="AE463" s="330"/>
      <c r="AF463" s="330"/>
      <c r="AG463" s="330"/>
      <c r="AH463" s="330"/>
    </row>
    <row r="464" spans="1:34" ht="12.75" customHeight="1" x14ac:dyDescent="0.3">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c r="AC464" s="330"/>
      <c r="AD464" s="330"/>
      <c r="AE464" s="330"/>
      <c r="AF464" s="330"/>
      <c r="AG464" s="330"/>
      <c r="AH464" s="330"/>
    </row>
    <row r="465" spans="1:34" ht="12.75" customHeight="1" x14ac:dyDescent="0.3">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c r="AC465" s="330"/>
      <c r="AD465" s="330"/>
      <c r="AE465" s="330"/>
      <c r="AF465" s="330"/>
      <c r="AG465" s="330"/>
      <c r="AH465" s="330"/>
    </row>
    <row r="466" spans="1:34" ht="12.75" customHeight="1" x14ac:dyDescent="0.3">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c r="AC466" s="330"/>
      <c r="AD466" s="330"/>
      <c r="AE466" s="330"/>
      <c r="AF466" s="330"/>
      <c r="AG466" s="330"/>
      <c r="AH466" s="330"/>
    </row>
    <row r="467" spans="1:34" ht="12.75" customHeight="1" x14ac:dyDescent="0.3">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c r="AC467" s="330"/>
      <c r="AD467" s="330"/>
      <c r="AE467" s="330"/>
      <c r="AF467" s="330"/>
      <c r="AG467" s="330"/>
      <c r="AH467" s="330"/>
    </row>
    <row r="468" spans="1:34" ht="12.75" customHeight="1" x14ac:dyDescent="0.3">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c r="AC468" s="330"/>
      <c r="AD468" s="330"/>
      <c r="AE468" s="330"/>
      <c r="AF468" s="330"/>
      <c r="AG468" s="330"/>
      <c r="AH468" s="330"/>
    </row>
    <row r="469" spans="1:34" ht="12.75" customHeight="1" x14ac:dyDescent="0.3">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c r="AC469" s="330"/>
      <c r="AD469" s="330"/>
      <c r="AE469" s="330"/>
      <c r="AF469" s="330"/>
      <c r="AG469" s="330"/>
      <c r="AH469" s="330"/>
    </row>
    <row r="470" spans="1:34" ht="12.75" customHeight="1" x14ac:dyDescent="0.3">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c r="AC470" s="330"/>
      <c r="AD470" s="330"/>
      <c r="AE470" s="330"/>
      <c r="AF470" s="330"/>
      <c r="AG470" s="330"/>
      <c r="AH470" s="330"/>
    </row>
    <row r="471" spans="1:34" ht="12.75" customHeight="1" x14ac:dyDescent="0.3">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c r="AC471" s="330"/>
      <c r="AD471" s="330"/>
      <c r="AE471" s="330"/>
      <c r="AF471" s="330"/>
      <c r="AG471" s="330"/>
      <c r="AH471" s="330"/>
    </row>
    <row r="472" spans="1:34" ht="12.75" customHeight="1" x14ac:dyDescent="0.3">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c r="AC472" s="330"/>
      <c r="AD472" s="330"/>
      <c r="AE472" s="330"/>
      <c r="AF472" s="330"/>
      <c r="AG472" s="330"/>
      <c r="AH472" s="330"/>
    </row>
    <row r="473" spans="1:34" ht="12.75" customHeight="1" x14ac:dyDescent="0.3">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c r="AC473" s="330"/>
      <c r="AD473" s="330"/>
      <c r="AE473" s="330"/>
      <c r="AF473" s="330"/>
      <c r="AG473" s="330"/>
      <c r="AH473" s="330"/>
    </row>
    <row r="474" spans="1:34" ht="12.75" customHeight="1" x14ac:dyDescent="0.3">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c r="AC474" s="330"/>
      <c r="AD474" s="330"/>
      <c r="AE474" s="330"/>
      <c r="AF474" s="330"/>
      <c r="AG474" s="330"/>
      <c r="AH474" s="330"/>
    </row>
    <row r="475" spans="1:34" ht="12.75" customHeight="1" x14ac:dyDescent="0.3">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c r="AC475" s="330"/>
      <c r="AD475" s="330"/>
      <c r="AE475" s="330"/>
      <c r="AF475" s="330"/>
      <c r="AG475" s="330"/>
      <c r="AH475" s="330"/>
    </row>
    <row r="476" spans="1:34" ht="12.75" customHeight="1" x14ac:dyDescent="0.3">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c r="AC476" s="330"/>
      <c r="AD476" s="330"/>
      <c r="AE476" s="330"/>
      <c r="AF476" s="330"/>
      <c r="AG476" s="330"/>
      <c r="AH476" s="330"/>
    </row>
    <row r="477" spans="1:34" ht="12.75" customHeight="1" x14ac:dyDescent="0.3">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c r="AC477" s="330"/>
      <c r="AD477" s="330"/>
      <c r="AE477" s="330"/>
      <c r="AF477" s="330"/>
      <c r="AG477" s="330"/>
      <c r="AH477" s="330"/>
    </row>
    <row r="478" spans="1:34" ht="12.75" customHeight="1" x14ac:dyDescent="0.3">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c r="AC478" s="330"/>
      <c r="AD478" s="330"/>
      <c r="AE478" s="330"/>
      <c r="AF478" s="330"/>
      <c r="AG478" s="330"/>
      <c r="AH478" s="330"/>
    </row>
    <row r="479" spans="1:34" ht="12.75" customHeight="1" x14ac:dyDescent="0.3">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c r="AC479" s="330"/>
      <c r="AD479" s="330"/>
      <c r="AE479" s="330"/>
      <c r="AF479" s="330"/>
      <c r="AG479" s="330"/>
      <c r="AH479" s="330"/>
    </row>
    <row r="480" spans="1:34" ht="12.75" customHeight="1" x14ac:dyDescent="0.3">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c r="AC480" s="330"/>
      <c r="AD480" s="330"/>
      <c r="AE480" s="330"/>
      <c r="AF480" s="330"/>
      <c r="AG480" s="330"/>
      <c r="AH480" s="330"/>
    </row>
    <row r="481" spans="1:34" ht="12.75" customHeight="1" x14ac:dyDescent="0.3">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c r="AC481" s="330"/>
      <c r="AD481" s="330"/>
      <c r="AE481" s="330"/>
      <c r="AF481" s="330"/>
      <c r="AG481" s="330"/>
      <c r="AH481" s="330"/>
    </row>
    <row r="482" spans="1:34" ht="12.75" customHeight="1" x14ac:dyDescent="0.3">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c r="AC482" s="330"/>
      <c r="AD482" s="330"/>
      <c r="AE482" s="330"/>
      <c r="AF482" s="330"/>
      <c r="AG482" s="330"/>
      <c r="AH482" s="330"/>
    </row>
    <row r="483" spans="1:34" ht="12.75" customHeight="1" x14ac:dyDescent="0.3">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c r="AC483" s="330"/>
      <c r="AD483" s="330"/>
      <c r="AE483" s="330"/>
      <c r="AF483" s="330"/>
      <c r="AG483" s="330"/>
      <c r="AH483" s="330"/>
    </row>
    <row r="484" spans="1:34" ht="12.75" customHeight="1" x14ac:dyDescent="0.3">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c r="AC484" s="330"/>
      <c r="AD484" s="330"/>
      <c r="AE484" s="330"/>
      <c r="AF484" s="330"/>
      <c r="AG484" s="330"/>
      <c r="AH484" s="330"/>
    </row>
    <row r="485" spans="1:34" ht="12.75" customHeight="1" x14ac:dyDescent="0.3">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c r="AC485" s="330"/>
      <c r="AD485" s="330"/>
      <c r="AE485" s="330"/>
      <c r="AF485" s="330"/>
      <c r="AG485" s="330"/>
      <c r="AH485" s="330"/>
    </row>
    <row r="486" spans="1:34" ht="12.75" customHeight="1" x14ac:dyDescent="0.3">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c r="AC486" s="330"/>
      <c r="AD486" s="330"/>
      <c r="AE486" s="330"/>
      <c r="AF486" s="330"/>
      <c r="AG486" s="330"/>
      <c r="AH486" s="330"/>
    </row>
    <row r="487" spans="1:34" ht="12.75" customHeight="1" x14ac:dyDescent="0.3">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c r="AC487" s="330"/>
      <c r="AD487" s="330"/>
      <c r="AE487" s="330"/>
      <c r="AF487" s="330"/>
      <c r="AG487" s="330"/>
      <c r="AH487" s="330"/>
    </row>
    <row r="488" spans="1:34" ht="12.75" customHeight="1" x14ac:dyDescent="0.3">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c r="AC488" s="330"/>
      <c r="AD488" s="330"/>
      <c r="AE488" s="330"/>
      <c r="AF488" s="330"/>
      <c r="AG488" s="330"/>
      <c r="AH488" s="330"/>
    </row>
    <row r="489" spans="1:34" ht="12.75" customHeight="1" x14ac:dyDescent="0.3">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c r="AC489" s="330"/>
      <c r="AD489" s="330"/>
      <c r="AE489" s="330"/>
      <c r="AF489" s="330"/>
      <c r="AG489" s="330"/>
      <c r="AH489" s="330"/>
    </row>
    <row r="490" spans="1:34" ht="12.75" customHeight="1" x14ac:dyDescent="0.3">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c r="AC490" s="330"/>
      <c r="AD490" s="330"/>
      <c r="AE490" s="330"/>
      <c r="AF490" s="330"/>
      <c r="AG490" s="330"/>
      <c r="AH490" s="330"/>
    </row>
    <row r="491" spans="1:34" ht="12.75" customHeight="1" x14ac:dyDescent="0.3">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c r="AC491" s="330"/>
      <c r="AD491" s="330"/>
      <c r="AE491" s="330"/>
      <c r="AF491" s="330"/>
      <c r="AG491" s="330"/>
      <c r="AH491" s="330"/>
    </row>
    <row r="492" spans="1:34" ht="12.75" customHeight="1" x14ac:dyDescent="0.3">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c r="AC492" s="330"/>
      <c r="AD492" s="330"/>
      <c r="AE492" s="330"/>
      <c r="AF492" s="330"/>
      <c r="AG492" s="330"/>
      <c r="AH492" s="330"/>
    </row>
    <row r="493" spans="1:34" ht="12.75" customHeight="1" x14ac:dyDescent="0.3">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c r="AC493" s="330"/>
      <c r="AD493" s="330"/>
      <c r="AE493" s="330"/>
      <c r="AF493" s="330"/>
      <c r="AG493" s="330"/>
      <c r="AH493" s="330"/>
    </row>
    <row r="494" spans="1:34" ht="12.75" customHeight="1" x14ac:dyDescent="0.3">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c r="AC494" s="330"/>
      <c r="AD494" s="330"/>
      <c r="AE494" s="330"/>
      <c r="AF494" s="330"/>
      <c r="AG494" s="330"/>
      <c r="AH494" s="330"/>
    </row>
    <row r="495" spans="1:34" ht="12.75" customHeight="1" x14ac:dyDescent="0.3">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c r="AC495" s="330"/>
      <c r="AD495" s="330"/>
      <c r="AE495" s="330"/>
      <c r="AF495" s="330"/>
      <c r="AG495" s="330"/>
      <c r="AH495" s="330"/>
    </row>
    <row r="496" spans="1:34" ht="12.75" customHeight="1" x14ac:dyDescent="0.3">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c r="AC496" s="330"/>
      <c r="AD496" s="330"/>
      <c r="AE496" s="330"/>
      <c r="AF496" s="330"/>
      <c r="AG496" s="330"/>
      <c r="AH496" s="330"/>
    </row>
    <row r="497" spans="1:34" ht="12.75" customHeight="1" x14ac:dyDescent="0.3">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c r="AC497" s="330"/>
      <c r="AD497" s="330"/>
      <c r="AE497" s="330"/>
      <c r="AF497" s="330"/>
      <c r="AG497" s="330"/>
      <c r="AH497" s="330"/>
    </row>
    <row r="498" spans="1:34" ht="12.75" customHeight="1" x14ac:dyDescent="0.3">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c r="AC498" s="330"/>
      <c r="AD498" s="330"/>
      <c r="AE498" s="330"/>
      <c r="AF498" s="330"/>
      <c r="AG498" s="330"/>
      <c r="AH498" s="330"/>
    </row>
    <row r="499" spans="1:34" ht="12.75" customHeight="1" x14ac:dyDescent="0.3">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4" ht="12.75" customHeight="1" x14ac:dyDescent="0.3">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c r="AC500" s="330"/>
      <c r="AD500" s="330"/>
      <c r="AE500" s="330"/>
      <c r="AF500" s="330"/>
      <c r="AG500" s="330"/>
      <c r="AH500" s="330"/>
    </row>
    <row r="501" spans="1:34" ht="12.75" customHeight="1" x14ac:dyDescent="0.3">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c r="AC501" s="330"/>
      <c r="AD501" s="330"/>
      <c r="AE501" s="330"/>
      <c r="AF501" s="330"/>
      <c r="AG501" s="330"/>
      <c r="AH501" s="330"/>
    </row>
    <row r="502" spans="1:34" ht="12.75" customHeight="1" x14ac:dyDescent="0.3">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c r="AC502" s="330"/>
      <c r="AD502" s="330"/>
      <c r="AE502" s="330"/>
      <c r="AF502" s="330"/>
      <c r="AG502" s="330"/>
      <c r="AH502" s="330"/>
    </row>
    <row r="503" spans="1:34" ht="12.75" customHeight="1" x14ac:dyDescent="0.3">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c r="AC503" s="330"/>
      <c r="AD503" s="330"/>
      <c r="AE503" s="330"/>
      <c r="AF503" s="330"/>
      <c r="AG503" s="330"/>
      <c r="AH503" s="330"/>
    </row>
    <row r="504" spans="1:34" ht="12.75" customHeight="1" x14ac:dyDescent="0.3">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c r="AC504" s="330"/>
      <c r="AD504" s="330"/>
      <c r="AE504" s="330"/>
      <c r="AF504" s="330"/>
      <c r="AG504" s="330"/>
      <c r="AH504" s="330"/>
    </row>
    <row r="505" spans="1:34" ht="12.75" customHeight="1" x14ac:dyDescent="0.3">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c r="AC505" s="330"/>
      <c r="AD505" s="330"/>
      <c r="AE505" s="330"/>
      <c r="AF505" s="330"/>
      <c r="AG505" s="330"/>
      <c r="AH505" s="330"/>
    </row>
    <row r="506" spans="1:34" ht="12.75" customHeight="1" x14ac:dyDescent="0.3">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c r="AC506" s="330"/>
      <c r="AD506" s="330"/>
      <c r="AE506" s="330"/>
      <c r="AF506" s="330"/>
      <c r="AG506" s="330"/>
      <c r="AH506" s="330"/>
    </row>
    <row r="507" spans="1:34" ht="12.75" customHeight="1" x14ac:dyDescent="0.3">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c r="AC507" s="330"/>
      <c r="AD507" s="330"/>
      <c r="AE507" s="330"/>
      <c r="AF507" s="330"/>
      <c r="AG507" s="330"/>
      <c r="AH507" s="330"/>
    </row>
    <row r="508" spans="1:34" ht="12.75" customHeight="1" x14ac:dyDescent="0.3">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c r="AC508" s="330"/>
      <c r="AD508" s="330"/>
      <c r="AE508" s="330"/>
      <c r="AF508" s="330"/>
      <c r="AG508" s="330"/>
      <c r="AH508" s="330"/>
    </row>
    <row r="509" spans="1:34" ht="12.75" customHeight="1" x14ac:dyDescent="0.3">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c r="AC509" s="330"/>
      <c r="AD509" s="330"/>
      <c r="AE509" s="330"/>
      <c r="AF509" s="330"/>
      <c r="AG509" s="330"/>
      <c r="AH509" s="330"/>
    </row>
    <row r="510" spans="1:34" ht="12.75" customHeight="1" x14ac:dyDescent="0.3">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c r="AC510" s="330"/>
      <c r="AD510" s="330"/>
      <c r="AE510" s="330"/>
      <c r="AF510" s="330"/>
      <c r="AG510" s="330"/>
      <c r="AH510" s="330"/>
    </row>
    <row r="511" spans="1:34" ht="12.75" customHeight="1" x14ac:dyDescent="0.3">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c r="AC511" s="330"/>
      <c r="AD511" s="330"/>
      <c r="AE511" s="330"/>
      <c r="AF511" s="330"/>
      <c r="AG511" s="330"/>
      <c r="AH511" s="330"/>
    </row>
    <row r="512" spans="1:34" ht="12.75" customHeight="1" x14ac:dyDescent="0.3">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c r="AC512" s="330"/>
      <c r="AD512" s="330"/>
      <c r="AE512" s="330"/>
      <c r="AF512" s="330"/>
      <c r="AG512" s="330"/>
      <c r="AH512" s="330"/>
    </row>
    <row r="513" spans="1:34" ht="12.75" customHeight="1" x14ac:dyDescent="0.3">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c r="AC513" s="330"/>
      <c r="AD513" s="330"/>
      <c r="AE513" s="330"/>
      <c r="AF513" s="330"/>
      <c r="AG513" s="330"/>
      <c r="AH513" s="330"/>
    </row>
    <row r="514" spans="1:34" ht="12.75" customHeight="1" x14ac:dyDescent="0.3">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c r="AC514" s="330"/>
      <c r="AD514" s="330"/>
      <c r="AE514" s="330"/>
      <c r="AF514" s="330"/>
      <c r="AG514" s="330"/>
      <c r="AH514" s="330"/>
    </row>
    <row r="515" spans="1:34" ht="12.75" customHeight="1" x14ac:dyDescent="0.3">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c r="AC515" s="330"/>
      <c r="AD515" s="330"/>
      <c r="AE515" s="330"/>
      <c r="AF515" s="330"/>
      <c r="AG515" s="330"/>
      <c r="AH515" s="330"/>
    </row>
    <row r="516" spans="1:34" ht="12.75" customHeight="1" x14ac:dyDescent="0.3">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c r="AC516" s="330"/>
      <c r="AD516" s="330"/>
      <c r="AE516" s="330"/>
      <c r="AF516" s="330"/>
      <c r="AG516" s="330"/>
      <c r="AH516" s="330"/>
    </row>
    <row r="517" spans="1:34" ht="12.75" customHeight="1" x14ac:dyDescent="0.3">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c r="AC517" s="330"/>
      <c r="AD517" s="330"/>
      <c r="AE517" s="330"/>
      <c r="AF517" s="330"/>
      <c r="AG517" s="330"/>
      <c r="AH517" s="330"/>
    </row>
    <row r="518" spans="1:34" ht="12.75" customHeight="1" x14ac:dyDescent="0.3">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c r="AC518" s="330"/>
      <c r="AD518" s="330"/>
      <c r="AE518" s="330"/>
      <c r="AF518" s="330"/>
      <c r="AG518" s="330"/>
      <c r="AH518" s="330"/>
    </row>
    <row r="519" spans="1:34" ht="12.75" customHeight="1" x14ac:dyDescent="0.3">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c r="AC519" s="330"/>
      <c r="AD519" s="330"/>
      <c r="AE519" s="330"/>
      <c r="AF519" s="330"/>
      <c r="AG519" s="330"/>
      <c r="AH519" s="330"/>
    </row>
    <row r="520" spans="1:34" ht="12.75" customHeight="1" x14ac:dyDescent="0.3">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c r="AC520" s="330"/>
      <c r="AD520" s="330"/>
      <c r="AE520" s="330"/>
      <c r="AF520" s="330"/>
      <c r="AG520" s="330"/>
      <c r="AH520" s="330"/>
    </row>
    <row r="521" spans="1:34" ht="12.75" customHeight="1" x14ac:dyDescent="0.3">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c r="AC521" s="330"/>
      <c r="AD521" s="330"/>
      <c r="AE521" s="330"/>
      <c r="AF521" s="330"/>
      <c r="AG521" s="330"/>
      <c r="AH521" s="330"/>
    </row>
    <row r="522" spans="1:34" ht="12.75" customHeight="1" x14ac:dyDescent="0.3">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c r="AC522" s="330"/>
      <c r="AD522" s="330"/>
      <c r="AE522" s="330"/>
      <c r="AF522" s="330"/>
      <c r="AG522" s="330"/>
      <c r="AH522" s="330"/>
    </row>
    <row r="523" spans="1:34" ht="12.75" customHeight="1" x14ac:dyDescent="0.3">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c r="AC523" s="330"/>
      <c r="AD523" s="330"/>
      <c r="AE523" s="330"/>
      <c r="AF523" s="330"/>
      <c r="AG523" s="330"/>
      <c r="AH523" s="330"/>
    </row>
    <row r="524" spans="1:34" ht="12.75" customHeight="1" x14ac:dyDescent="0.3">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c r="AC524" s="330"/>
      <c r="AD524" s="330"/>
      <c r="AE524" s="330"/>
      <c r="AF524" s="330"/>
      <c r="AG524" s="330"/>
      <c r="AH524" s="330"/>
    </row>
    <row r="525" spans="1:34" ht="12.75" customHeight="1" x14ac:dyDescent="0.3">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c r="AC525" s="330"/>
      <c r="AD525" s="330"/>
      <c r="AE525" s="330"/>
      <c r="AF525" s="330"/>
      <c r="AG525" s="330"/>
      <c r="AH525" s="330"/>
    </row>
    <row r="526" spans="1:34" ht="12.75" customHeight="1" x14ac:dyDescent="0.3">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c r="AC526" s="330"/>
      <c r="AD526" s="330"/>
      <c r="AE526" s="330"/>
      <c r="AF526" s="330"/>
      <c r="AG526" s="330"/>
      <c r="AH526" s="330"/>
    </row>
    <row r="527" spans="1:34" ht="12.75" customHeight="1" x14ac:dyDescent="0.3">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c r="AC527" s="330"/>
      <c r="AD527" s="330"/>
      <c r="AE527" s="330"/>
      <c r="AF527" s="330"/>
      <c r="AG527" s="330"/>
      <c r="AH527" s="330"/>
    </row>
    <row r="528" spans="1:34" ht="12.75" customHeight="1" x14ac:dyDescent="0.3">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c r="AC528" s="330"/>
      <c r="AD528" s="330"/>
      <c r="AE528" s="330"/>
      <c r="AF528" s="330"/>
      <c r="AG528" s="330"/>
      <c r="AH528" s="330"/>
    </row>
    <row r="529" spans="1:34" ht="12.75" customHeight="1" x14ac:dyDescent="0.3">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c r="AC529" s="330"/>
      <c r="AD529" s="330"/>
      <c r="AE529" s="330"/>
      <c r="AF529" s="330"/>
      <c r="AG529" s="330"/>
      <c r="AH529" s="330"/>
    </row>
    <row r="530" spans="1:34" ht="12.75" customHeight="1" x14ac:dyDescent="0.3">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c r="AC530" s="330"/>
      <c r="AD530" s="330"/>
      <c r="AE530" s="330"/>
      <c r="AF530" s="330"/>
      <c r="AG530" s="330"/>
      <c r="AH530" s="330"/>
    </row>
    <row r="531" spans="1:34" ht="12.75" customHeight="1" x14ac:dyDescent="0.3">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c r="AC531" s="330"/>
      <c r="AD531" s="330"/>
      <c r="AE531" s="330"/>
      <c r="AF531" s="330"/>
      <c r="AG531" s="330"/>
      <c r="AH531" s="330"/>
    </row>
    <row r="532" spans="1:34" ht="12.75" customHeight="1" x14ac:dyDescent="0.3">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c r="AC532" s="330"/>
      <c r="AD532" s="330"/>
      <c r="AE532" s="330"/>
      <c r="AF532" s="330"/>
      <c r="AG532" s="330"/>
      <c r="AH532" s="330"/>
    </row>
    <row r="533" spans="1:34" ht="12.75" customHeight="1" x14ac:dyDescent="0.3">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c r="AC533" s="330"/>
      <c r="AD533" s="330"/>
      <c r="AE533" s="330"/>
      <c r="AF533" s="330"/>
      <c r="AG533" s="330"/>
      <c r="AH533" s="330"/>
    </row>
    <row r="534" spans="1:34" ht="12.75" customHeight="1" x14ac:dyDescent="0.3">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c r="AC534" s="330"/>
      <c r="AD534" s="330"/>
      <c r="AE534" s="330"/>
      <c r="AF534" s="330"/>
      <c r="AG534" s="330"/>
      <c r="AH534" s="330"/>
    </row>
    <row r="535" spans="1:34" ht="12.75" customHeight="1" x14ac:dyDescent="0.3">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c r="AC535" s="330"/>
      <c r="AD535" s="330"/>
      <c r="AE535" s="330"/>
      <c r="AF535" s="330"/>
      <c r="AG535" s="330"/>
      <c r="AH535" s="330"/>
    </row>
    <row r="536" spans="1:34" ht="12.75" customHeight="1" x14ac:dyDescent="0.3">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c r="AC536" s="330"/>
      <c r="AD536" s="330"/>
      <c r="AE536" s="330"/>
      <c r="AF536" s="330"/>
      <c r="AG536" s="330"/>
      <c r="AH536" s="330"/>
    </row>
    <row r="537" spans="1:34" ht="12.75" customHeight="1" x14ac:dyDescent="0.3">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c r="AC537" s="330"/>
      <c r="AD537" s="330"/>
      <c r="AE537" s="330"/>
      <c r="AF537" s="330"/>
      <c r="AG537" s="330"/>
      <c r="AH537" s="330"/>
    </row>
    <row r="538" spans="1:34" ht="12.75" customHeight="1" x14ac:dyDescent="0.3">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c r="AC538" s="330"/>
      <c r="AD538" s="330"/>
      <c r="AE538" s="330"/>
      <c r="AF538" s="330"/>
      <c r="AG538" s="330"/>
      <c r="AH538" s="330"/>
    </row>
    <row r="539" spans="1:34" ht="12.75" customHeight="1" x14ac:dyDescent="0.3">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c r="AC539" s="330"/>
      <c r="AD539" s="330"/>
      <c r="AE539" s="330"/>
      <c r="AF539" s="330"/>
      <c r="AG539" s="330"/>
      <c r="AH539" s="330"/>
    </row>
    <row r="540" spans="1:34" ht="12.75" customHeight="1" x14ac:dyDescent="0.3">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c r="AC540" s="330"/>
      <c r="AD540" s="330"/>
      <c r="AE540" s="330"/>
      <c r="AF540" s="330"/>
      <c r="AG540" s="330"/>
      <c r="AH540" s="330"/>
    </row>
    <row r="541" spans="1:34" ht="12.75" customHeight="1" x14ac:dyDescent="0.3">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c r="AC541" s="330"/>
      <c r="AD541" s="330"/>
      <c r="AE541" s="330"/>
      <c r="AF541" s="330"/>
      <c r="AG541" s="330"/>
      <c r="AH541" s="330"/>
    </row>
    <row r="542" spans="1:34" ht="12.75" customHeight="1" x14ac:dyDescent="0.3">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c r="AC542" s="330"/>
      <c r="AD542" s="330"/>
      <c r="AE542" s="330"/>
      <c r="AF542" s="330"/>
      <c r="AG542" s="330"/>
      <c r="AH542" s="330"/>
    </row>
    <row r="543" spans="1:34" ht="12.75" customHeight="1" x14ac:dyDescent="0.3">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c r="AC543" s="330"/>
      <c r="AD543" s="330"/>
      <c r="AE543" s="330"/>
      <c r="AF543" s="330"/>
      <c r="AG543" s="330"/>
      <c r="AH543" s="330"/>
    </row>
    <row r="544" spans="1:34" ht="12.75" customHeight="1" x14ac:dyDescent="0.3">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c r="AC544" s="330"/>
      <c r="AD544" s="330"/>
      <c r="AE544" s="330"/>
      <c r="AF544" s="330"/>
      <c r="AG544" s="330"/>
      <c r="AH544" s="330"/>
    </row>
    <row r="545" spans="1:34" ht="12.75" customHeight="1" x14ac:dyDescent="0.3">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c r="AC545" s="330"/>
      <c r="AD545" s="330"/>
      <c r="AE545" s="330"/>
      <c r="AF545" s="330"/>
      <c r="AG545" s="330"/>
      <c r="AH545" s="330"/>
    </row>
    <row r="546" spans="1:34" ht="12.75" customHeight="1" x14ac:dyDescent="0.3">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c r="AC546" s="330"/>
      <c r="AD546" s="330"/>
      <c r="AE546" s="330"/>
      <c r="AF546" s="330"/>
      <c r="AG546" s="330"/>
      <c r="AH546" s="330"/>
    </row>
    <row r="547" spans="1:34" ht="12.75" customHeight="1" x14ac:dyDescent="0.3">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c r="AC547" s="330"/>
      <c r="AD547" s="330"/>
      <c r="AE547" s="330"/>
      <c r="AF547" s="330"/>
      <c r="AG547" s="330"/>
      <c r="AH547" s="330"/>
    </row>
    <row r="548" spans="1:34" ht="12.75" customHeight="1" x14ac:dyDescent="0.3">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c r="AC548" s="330"/>
      <c r="AD548" s="330"/>
      <c r="AE548" s="330"/>
      <c r="AF548" s="330"/>
      <c r="AG548" s="330"/>
      <c r="AH548" s="330"/>
    </row>
    <row r="549" spans="1:34" ht="12.75" customHeight="1" x14ac:dyDescent="0.3">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c r="AC549" s="330"/>
      <c r="AD549" s="330"/>
      <c r="AE549" s="330"/>
      <c r="AF549" s="330"/>
      <c r="AG549" s="330"/>
      <c r="AH549" s="330"/>
    </row>
    <row r="550" spans="1:34" ht="12.75" customHeight="1" x14ac:dyDescent="0.3">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c r="AC550" s="330"/>
      <c r="AD550" s="330"/>
      <c r="AE550" s="330"/>
      <c r="AF550" s="330"/>
      <c r="AG550" s="330"/>
      <c r="AH550" s="330"/>
    </row>
    <row r="551" spans="1:34" ht="12.75" customHeight="1" x14ac:dyDescent="0.3">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c r="AC551" s="330"/>
      <c r="AD551" s="330"/>
      <c r="AE551" s="330"/>
      <c r="AF551" s="330"/>
      <c r="AG551" s="330"/>
      <c r="AH551" s="330"/>
    </row>
    <row r="552" spans="1:34" ht="12.75" customHeight="1" x14ac:dyDescent="0.3">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c r="AC552" s="330"/>
      <c r="AD552" s="330"/>
      <c r="AE552" s="330"/>
      <c r="AF552" s="330"/>
      <c r="AG552" s="330"/>
      <c r="AH552" s="330"/>
    </row>
    <row r="553" spans="1:34" ht="12.75" customHeight="1" x14ac:dyDescent="0.3">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c r="AC553" s="330"/>
      <c r="AD553" s="330"/>
      <c r="AE553" s="330"/>
      <c r="AF553" s="330"/>
      <c r="AG553" s="330"/>
      <c r="AH553" s="330"/>
    </row>
    <row r="554" spans="1:34" ht="12.75" customHeight="1" x14ac:dyDescent="0.3">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c r="AC554" s="330"/>
      <c r="AD554" s="330"/>
      <c r="AE554" s="330"/>
      <c r="AF554" s="330"/>
      <c r="AG554" s="330"/>
      <c r="AH554" s="330"/>
    </row>
    <row r="555" spans="1:34" ht="12.75" customHeight="1" x14ac:dyDescent="0.3">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c r="AC555" s="330"/>
      <c r="AD555" s="330"/>
      <c r="AE555" s="330"/>
      <c r="AF555" s="330"/>
      <c r="AG555" s="330"/>
      <c r="AH555" s="330"/>
    </row>
    <row r="556" spans="1:34" ht="12.75" customHeight="1" x14ac:dyDescent="0.3">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c r="AC556" s="330"/>
      <c r="AD556" s="330"/>
      <c r="AE556" s="330"/>
      <c r="AF556" s="330"/>
      <c r="AG556" s="330"/>
      <c r="AH556" s="330"/>
    </row>
    <row r="557" spans="1:34" ht="12.75" customHeight="1" x14ac:dyDescent="0.3">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c r="AC557" s="330"/>
      <c r="AD557" s="330"/>
      <c r="AE557" s="330"/>
      <c r="AF557" s="330"/>
      <c r="AG557" s="330"/>
      <c r="AH557" s="330"/>
    </row>
    <row r="558" spans="1:34" ht="12.75" customHeight="1" x14ac:dyDescent="0.3">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c r="AC558" s="330"/>
      <c r="AD558" s="330"/>
      <c r="AE558" s="330"/>
      <c r="AF558" s="330"/>
      <c r="AG558" s="330"/>
      <c r="AH558" s="330"/>
    </row>
    <row r="559" spans="1:34" ht="12.75" customHeight="1" x14ac:dyDescent="0.3">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c r="AC559" s="330"/>
      <c r="AD559" s="330"/>
      <c r="AE559" s="330"/>
      <c r="AF559" s="330"/>
      <c r="AG559" s="330"/>
      <c r="AH559" s="330"/>
    </row>
    <row r="560" spans="1:34" ht="12.75" customHeight="1" x14ac:dyDescent="0.3">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c r="AC560" s="330"/>
      <c r="AD560" s="330"/>
      <c r="AE560" s="330"/>
      <c r="AF560" s="330"/>
      <c r="AG560" s="330"/>
      <c r="AH560" s="330"/>
    </row>
    <row r="561" spans="1:34" ht="12.75" customHeight="1" x14ac:dyDescent="0.3">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c r="AC561" s="330"/>
      <c r="AD561" s="330"/>
      <c r="AE561" s="330"/>
      <c r="AF561" s="330"/>
      <c r="AG561" s="330"/>
      <c r="AH561" s="330"/>
    </row>
    <row r="562" spans="1:34" ht="12.75" customHeight="1" x14ac:dyDescent="0.3">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c r="AC562" s="330"/>
      <c r="AD562" s="330"/>
      <c r="AE562" s="330"/>
      <c r="AF562" s="330"/>
      <c r="AG562" s="330"/>
      <c r="AH562" s="330"/>
    </row>
    <row r="563" spans="1:34" ht="12.75" customHeight="1" x14ac:dyDescent="0.3">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c r="AC563" s="330"/>
      <c r="AD563" s="330"/>
      <c r="AE563" s="330"/>
      <c r="AF563" s="330"/>
      <c r="AG563" s="330"/>
      <c r="AH563" s="330"/>
    </row>
    <row r="564" spans="1:34" ht="12.75" customHeight="1" x14ac:dyDescent="0.3">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c r="AC564" s="330"/>
      <c r="AD564" s="330"/>
      <c r="AE564" s="330"/>
      <c r="AF564" s="330"/>
      <c r="AG564" s="330"/>
      <c r="AH564" s="330"/>
    </row>
    <row r="565" spans="1:34" ht="12.75" customHeight="1" x14ac:dyDescent="0.3">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c r="AC565" s="330"/>
      <c r="AD565" s="330"/>
      <c r="AE565" s="330"/>
      <c r="AF565" s="330"/>
      <c r="AG565" s="330"/>
      <c r="AH565" s="330"/>
    </row>
    <row r="566" spans="1:34" ht="12.75" customHeight="1" x14ac:dyDescent="0.3">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c r="AC566" s="330"/>
      <c r="AD566" s="330"/>
      <c r="AE566" s="330"/>
      <c r="AF566" s="330"/>
      <c r="AG566" s="330"/>
      <c r="AH566" s="330"/>
    </row>
    <row r="567" spans="1:34" ht="12.75" customHeight="1" x14ac:dyDescent="0.3">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c r="AC567" s="330"/>
      <c r="AD567" s="330"/>
      <c r="AE567" s="330"/>
      <c r="AF567" s="330"/>
      <c r="AG567" s="330"/>
      <c r="AH567" s="330"/>
    </row>
    <row r="568" spans="1:34" ht="12.75" customHeight="1" x14ac:dyDescent="0.3">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c r="AC568" s="330"/>
      <c r="AD568" s="330"/>
      <c r="AE568" s="330"/>
      <c r="AF568" s="330"/>
      <c r="AG568" s="330"/>
      <c r="AH568" s="330"/>
    </row>
    <row r="569" spans="1:34" ht="12.75" customHeight="1" x14ac:dyDescent="0.3">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c r="AC569" s="330"/>
      <c r="AD569" s="330"/>
      <c r="AE569" s="330"/>
      <c r="AF569" s="330"/>
      <c r="AG569" s="330"/>
      <c r="AH569" s="330"/>
    </row>
    <row r="570" spans="1:34" ht="12.75" customHeight="1" x14ac:dyDescent="0.3">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c r="AC570" s="330"/>
      <c r="AD570" s="330"/>
      <c r="AE570" s="330"/>
      <c r="AF570" s="330"/>
      <c r="AG570" s="330"/>
      <c r="AH570" s="330"/>
    </row>
    <row r="571" spans="1:34" ht="12.75" customHeight="1" x14ac:dyDescent="0.3">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c r="AC571" s="330"/>
      <c r="AD571" s="330"/>
      <c r="AE571" s="330"/>
      <c r="AF571" s="330"/>
      <c r="AG571" s="330"/>
      <c r="AH571" s="330"/>
    </row>
    <row r="572" spans="1:34" ht="12.75" customHeight="1" x14ac:dyDescent="0.3">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c r="AC572" s="330"/>
      <c r="AD572" s="330"/>
      <c r="AE572" s="330"/>
      <c r="AF572" s="330"/>
      <c r="AG572" s="330"/>
      <c r="AH572" s="330"/>
    </row>
    <row r="573" spans="1:34" ht="12.75" customHeight="1" x14ac:dyDescent="0.3">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c r="AC573" s="330"/>
      <c r="AD573" s="330"/>
      <c r="AE573" s="330"/>
      <c r="AF573" s="330"/>
      <c r="AG573" s="330"/>
      <c r="AH573" s="330"/>
    </row>
    <row r="574" spans="1:34" ht="12.75" customHeight="1" x14ac:dyDescent="0.3">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c r="AC574" s="330"/>
      <c r="AD574" s="330"/>
      <c r="AE574" s="330"/>
      <c r="AF574" s="330"/>
      <c r="AG574" s="330"/>
      <c r="AH574" s="330"/>
    </row>
    <row r="575" spans="1:34" ht="12.75" customHeight="1" x14ac:dyDescent="0.3">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c r="AC575" s="330"/>
      <c r="AD575" s="330"/>
      <c r="AE575" s="330"/>
      <c r="AF575" s="330"/>
      <c r="AG575" s="330"/>
      <c r="AH575" s="330"/>
    </row>
    <row r="576" spans="1:34" ht="12.75" customHeight="1" x14ac:dyDescent="0.3">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c r="AC576" s="330"/>
      <c r="AD576" s="330"/>
      <c r="AE576" s="330"/>
      <c r="AF576" s="330"/>
      <c r="AG576" s="330"/>
      <c r="AH576" s="330"/>
    </row>
    <row r="577" spans="1:34" ht="12.75" customHeight="1" x14ac:dyDescent="0.3">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c r="AC577" s="330"/>
      <c r="AD577" s="330"/>
      <c r="AE577" s="330"/>
      <c r="AF577" s="330"/>
      <c r="AG577" s="330"/>
      <c r="AH577" s="330"/>
    </row>
    <row r="578" spans="1:34" ht="12.75" customHeight="1" x14ac:dyDescent="0.3">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c r="AC578" s="330"/>
      <c r="AD578" s="330"/>
      <c r="AE578" s="330"/>
      <c r="AF578" s="330"/>
      <c r="AG578" s="330"/>
      <c r="AH578" s="330"/>
    </row>
    <row r="579" spans="1:34" ht="12.75" customHeight="1" x14ac:dyDescent="0.3">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c r="AC579" s="330"/>
      <c r="AD579" s="330"/>
      <c r="AE579" s="330"/>
      <c r="AF579" s="330"/>
      <c r="AG579" s="330"/>
      <c r="AH579" s="330"/>
    </row>
    <row r="580" spans="1:34" ht="12.75" customHeight="1" x14ac:dyDescent="0.3">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c r="AC580" s="330"/>
      <c r="AD580" s="330"/>
      <c r="AE580" s="330"/>
      <c r="AF580" s="330"/>
      <c r="AG580" s="330"/>
      <c r="AH580" s="330"/>
    </row>
    <row r="581" spans="1:34" ht="12.75" customHeight="1" x14ac:dyDescent="0.3">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c r="AC581" s="330"/>
      <c r="AD581" s="330"/>
      <c r="AE581" s="330"/>
      <c r="AF581" s="330"/>
      <c r="AG581" s="330"/>
      <c r="AH581" s="330"/>
    </row>
    <row r="582" spans="1:34" ht="12.75" customHeight="1" x14ac:dyDescent="0.3">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c r="AC582" s="330"/>
      <c r="AD582" s="330"/>
      <c r="AE582" s="330"/>
      <c r="AF582" s="330"/>
      <c r="AG582" s="330"/>
      <c r="AH582" s="330"/>
    </row>
    <row r="583" spans="1:34" ht="12.75" customHeight="1" x14ac:dyDescent="0.3">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c r="AC583" s="330"/>
      <c r="AD583" s="330"/>
      <c r="AE583" s="330"/>
      <c r="AF583" s="330"/>
      <c r="AG583" s="330"/>
      <c r="AH583" s="330"/>
    </row>
    <row r="584" spans="1:34" ht="12.75" customHeight="1" x14ac:dyDescent="0.3">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c r="AC584" s="330"/>
      <c r="AD584" s="330"/>
      <c r="AE584" s="330"/>
      <c r="AF584" s="330"/>
      <c r="AG584" s="330"/>
      <c r="AH584" s="330"/>
    </row>
    <row r="585" spans="1:34" ht="12.75" customHeight="1" x14ac:dyDescent="0.3">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c r="AC585" s="330"/>
      <c r="AD585" s="330"/>
      <c r="AE585" s="330"/>
      <c r="AF585" s="330"/>
      <c r="AG585" s="330"/>
      <c r="AH585" s="330"/>
    </row>
    <row r="586" spans="1:34" ht="12.75" customHeight="1" x14ac:dyDescent="0.3">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c r="AC586" s="330"/>
      <c r="AD586" s="330"/>
      <c r="AE586" s="330"/>
      <c r="AF586" s="330"/>
      <c r="AG586" s="330"/>
      <c r="AH586" s="330"/>
    </row>
    <row r="587" spans="1:34" ht="12.75" customHeight="1" x14ac:dyDescent="0.3">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c r="AC587" s="330"/>
      <c r="AD587" s="330"/>
      <c r="AE587" s="330"/>
      <c r="AF587" s="330"/>
      <c r="AG587" s="330"/>
      <c r="AH587" s="330"/>
    </row>
    <row r="588" spans="1:34" ht="12.75" customHeight="1" x14ac:dyDescent="0.3">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c r="AC588" s="330"/>
      <c r="AD588" s="330"/>
      <c r="AE588" s="330"/>
      <c r="AF588" s="330"/>
      <c r="AG588" s="330"/>
      <c r="AH588" s="330"/>
    </row>
    <row r="589" spans="1:34" ht="12.75" customHeight="1" x14ac:dyDescent="0.3">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c r="AC589" s="330"/>
      <c r="AD589" s="330"/>
      <c r="AE589" s="330"/>
      <c r="AF589" s="330"/>
      <c r="AG589" s="330"/>
      <c r="AH589" s="330"/>
    </row>
    <row r="590" spans="1:34" ht="12.75" customHeight="1" x14ac:dyDescent="0.3">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c r="AC590" s="330"/>
      <c r="AD590" s="330"/>
      <c r="AE590" s="330"/>
      <c r="AF590" s="330"/>
      <c r="AG590" s="330"/>
      <c r="AH590" s="330"/>
    </row>
    <row r="591" spans="1:34" ht="12.75" customHeight="1" x14ac:dyDescent="0.3">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c r="AC591" s="330"/>
      <c r="AD591" s="330"/>
      <c r="AE591" s="330"/>
      <c r="AF591" s="330"/>
      <c r="AG591" s="330"/>
      <c r="AH591" s="330"/>
    </row>
    <row r="592" spans="1:34" ht="12.75" customHeight="1" x14ac:dyDescent="0.3">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c r="AC592" s="330"/>
      <c r="AD592" s="330"/>
      <c r="AE592" s="330"/>
      <c r="AF592" s="330"/>
      <c r="AG592" s="330"/>
      <c r="AH592" s="330"/>
    </row>
    <row r="593" spans="1:34" ht="12.75" customHeight="1" x14ac:dyDescent="0.3">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c r="AC593" s="330"/>
      <c r="AD593" s="330"/>
      <c r="AE593" s="330"/>
      <c r="AF593" s="330"/>
      <c r="AG593" s="330"/>
      <c r="AH593" s="330"/>
    </row>
    <row r="594" spans="1:34" ht="12.75" customHeight="1" x14ac:dyDescent="0.3">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c r="AC594" s="330"/>
      <c r="AD594" s="330"/>
      <c r="AE594" s="330"/>
      <c r="AF594" s="330"/>
      <c r="AG594" s="330"/>
      <c r="AH594" s="330"/>
    </row>
    <row r="595" spans="1:34" ht="12.75" customHeight="1" x14ac:dyDescent="0.3">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c r="AC595" s="330"/>
      <c r="AD595" s="330"/>
      <c r="AE595" s="330"/>
      <c r="AF595" s="330"/>
      <c r="AG595" s="330"/>
      <c r="AH595" s="330"/>
    </row>
    <row r="596" spans="1:34" ht="12.75" customHeight="1" x14ac:dyDescent="0.3">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c r="AC596" s="330"/>
      <c r="AD596" s="330"/>
      <c r="AE596" s="330"/>
      <c r="AF596" s="330"/>
      <c r="AG596" s="330"/>
      <c r="AH596" s="330"/>
    </row>
    <row r="597" spans="1:34" ht="12.75" customHeight="1" x14ac:dyDescent="0.3">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c r="AC597" s="330"/>
      <c r="AD597" s="330"/>
      <c r="AE597" s="330"/>
      <c r="AF597" s="330"/>
      <c r="AG597" s="330"/>
      <c r="AH597" s="330"/>
    </row>
    <row r="598" spans="1:34" ht="12.75" customHeight="1" x14ac:dyDescent="0.3">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c r="AC598" s="330"/>
      <c r="AD598" s="330"/>
      <c r="AE598" s="330"/>
      <c r="AF598" s="330"/>
      <c r="AG598" s="330"/>
      <c r="AH598" s="330"/>
    </row>
    <row r="599" spans="1:34" ht="12.75" customHeight="1" x14ac:dyDescent="0.3">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c r="AC599" s="330"/>
      <c r="AD599" s="330"/>
      <c r="AE599" s="330"/>
      <c r="AF599" s="330"/>
      <c r="AG599" s="330"/>
      <c r="AH599" s="330"/>
    </row>
    <row r="600" spans="1:34" ht="12.75" customHeight="1" x14ac:dyDescent="0.3">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c r="AC600" s="330"/>
      <c r="AD600" s="330"/>
      <c r="AE600" s="330"/>
      <c r="AF600" s="330"/>
      <c r="AG600" s="330"/>
      <c r="AH600" s="330"/>
    </row>
    <row r="601" spans="1:34" ht="12.75" customHeight="1" x14ac:dyDescent="0.3">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c r="AC601" s="330"/>
      <c r="AD601" s="330"/>
      <c r="AE601" s="330"/>
      <c r="AF601" s="330"/>
      <c r="AG601" s="330"/>
      <c r="AH601" s="330"/>
    </row>
    <row r="602" spans="1:34" ht="12.75" customHeight="1" x14ac:dyDescent="0.3">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c r="AC602" s="330"/>
      <c r="AD602" s="330"/>
      <c r="AE602" s="330"/>
      <c r="AF602" s="330"/>
      <c r="AG602" s="330"/>
      <c r="AH602" s="330"/>
    </row>
    <row r="603" spans="1:34" ht="12.75" customHeight="1" x14ac:dyDescent="0.3">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c r="AC603" s="330"/>
      <c r="AD603" s="330"/>
      <c r="AE603" s="330"/>
      <c r="AF603" s="330"/>
      <c r="AG603" s="330"/>
      <c r="AH603" s="330"/>
    </row>
    <row r="604" spans="1:34" ht="12.75" customHeight="1" x14ac:dyDescent="0.3">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c r="AC604" s="330"/>
      <c r="AD604" s="330"/>
      <c r="AE604" s="330"/>
      <c r="AF604" s="330"/>
      <c r="AG604" s="330"/>
      <c r="AH604" s="330"/>
    </row>
    <row r="605" spans="1:34" ht="12.75" customHeight="1" x14ac:dyDescent="0.3">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c r="AC605" s="330"/>
      <c r="AD605" s="330"/>
      <c r="AE605" s="330"/>
      <c r="AF605" s="330"/>
      <c r="AG605" s="330"/>
      <c r="AH605" s="330"/>
    </row>
    <row r="606" spans="1:34" ht="12.75" customHeight="1" x14ac:dyDescent="0.3">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c r="AC606" s="330"/>
      <c r="AD606" s="330"/>
      <c r="AE606" s="330"/>
      <c r="AF606" s="330"/>
      <c r="AG606" s="330"/>
      <c r="AH606" s="330"/>
    </row>
    <row r="607" spans="1:34" ht="12.75" customHeight="1" x14ac:dyDescent="0.3">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c r="AC607" s="330"/>
      <c r="AD607" s="330"/>
      <c r="AE607" s="330"/>
      <c r="AF607" s="330"/>
      <c r="AG607" s="330"/>
      <c r="AH607" s="330"/>
    </row>
    <row r="608" spans="1:34" ht="12.75" customHeight="1" x14ac:dyDescent="0.3">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c r="AC608" s="330"/>
      <c r="AD608" s="330"/>
      <c r="AE608" s="330"/>
      <c r="AF608" s="330"/>
      <c r="AG608" s="330"/>
      <c r="AH608" s="330"/>
    </row>
    <row r="609" spans="1:34" ht="12.75" customHeight="1" x14ac:dyDescent="0.3">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c r="AC609" s="330"/>
      <c r="AD609" s="330"/>
      <c r="AE609" s="330"/>
      <c r="AF609" s="330"/>
      <c r="AG609" s="330"/>
      <c r="AH609" s="330"/>
    </row>
    <row r="610" spans="1:34" ht="12.75" customHeight="1" x14ac:dyDescent="0.3">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c r="AC610" s="330"/>
      <c r="AD610" s="330"/>
      <c r="AE610" s="330"/>
      <c r="AF610" s="330"/>
      <c r="AG610" s="330"/>
      <c r="AH610" s="330"/>
    </row>
    <row r="611" spans="1:34" ht="12.75" customHeight="1" x14ac:dyDescent="0.3">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c r="AC611" s="330"/>
      <c r="AD611" s="330"/>
      <c r="AE611" s="330"/>
      <c r="AF611" s="330"/>
      <c r="AG611" s="330"/>
      <c r="AH611" s="330"/>
    </row>
    <row r="612" spans="1:34" ht="12.75" customHeight="1" x14ac:dyDescent="0.3">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c r="AC612" s="330"/>
      <c r="AD612" s="330"/>
      <c r="AE612" s="330"/>
      <c r="AF612" s="330"/>
      <c r="AG612" s="330"/>
      <c r="AH612" s="330"/>
    </row>
    <row r="613" spans="1:34" ht="12.75" customHeight="1" x14ac:dyDescent="0.3">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c r="AC613" s="330"/>
      <c r="AD613" s="330"/>
      <c r="AE613" s="330"/>
      <c r="AF613" s="330"/>
      <c r="AG613" s="330"/>
      <c r="AH613" s="330"/>
    </row>
    <row r="614" spans="1:34" ht="12.75" customHeight="1" x14ac:dyDescent="0.3">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c r="AC614" s="330"/>
      <c r="AD614" s="330"/>
      <c r="AE614" s="330"/>
      <c r="AF614" s="330"/>
      <c r="AG614" s="330"/>
      <c r="AH614" s="330"/>
    </row>
    <row r="615" spans="1:34" ht="12.75" customHeight="1" x14ac:dyDescent="0.3">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c r="AC615" s="330"/>
      <c r="AD615" s="330"/>
      <c r="AE615" s="330"/>
      <c r="AF615" s="330"/>
      <c r="AG615" s="330"/>
      <c r="AH615" s="330"/>
    </row>
    <row r="616" spans="1:34" ht="12.75" customHeight="1" x14ac:dyDescent="0.3">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c r="AC616" s="330"/>
      <c r="AD616" s="330"/>
      <c r="AE616" s="330"/>
      <c r="AF616" s="330"/>
      <c r="AG616" s="330"/>
      <c r="AH616" s="330"/>
    </row>
    <row r="617" spans="1:34" ht="12.75" customHeight="1" x14ac:dyDescent="0.3">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c r="AC617" s="330"/>
      <c r="AD617" s="330"/>
      <c r="AE617" s="330"/>
      <c r="AF617" s="330"/>
      <c r="AG617" s="330"/>
      <c r="AH617" s="330"/>
    </row>
    <row r="618" spans="1:34" ht="12.75" customHeight="1" x14ac:dyDescent="0.3">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c r="AC618" s="330"/>
      <c r="AD618" s="330"/>
      <c r="AE618" s="330"/>
      <c r="AF618" s="330"/>
      <c r="AG618" s="330"/>
      <c r="AH618" s="330"/>
    </row>
    <row r="619" spans="1:34" ht="12.75" customHeight="1" x14ac:dyDescent="0.3">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c r="AC619" s="330"/>
      <c r="AD619" s="330"/>
      <c r="AE619" s="330"/>
      <c r="AF619" s="330"/>
      <c r="AG619" s="330"/>
      <c r="AH619" s="330"/>
    </row>
    <row r="620" spans="1:34" ht="12.75" customHeight="1" x14ac:dyDescent="0.3">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c r="AC620" s="330"/>
      <c r="AD620" s="330"/>
      <c r="AE620" s="330"/>
      <c r="AF620" s="330"/>
      <c r="AG620" s="330"/>
      <c r="AH620" s="330"/>
    </row>
    <row r="621" spans="1:34" ht="12.75" customHeight="1" x14ac:dyDescent="0.3">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c r="AC621" s="330"/>
      <c r="AD621" s="330"/>
      <c r="AE621" s="330"/>
      <c r="AF621" s="330"/>
      <c r="AG621" s="330"/>
      <c r="AH621" s="330"/>
    </row>
    <row r="622" spans="1:34" ht="12.75" customHeight="1" x14ac:dyDescent="0.3">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c r="AC622" s="330"/>
      <c r="AD622" s="330"/>
      <c r="AE622" s="330"/>
      <c r="AF622" s="330"/>
      <c r="AG622" s="330"/>
      <c r="AH622" s="330"/>
    </row>
    <row r="623" spans="1:34" ht="12.75" customHeight="1" x14ac:dyDescent="0.3">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c r="AC623" s="330"/>
      <c r="AD623" s="330"/>
      <c r="AE623" s="330"/>
      <c r="AF623" s="330"/>
      <c r="AG623" s="330"/>
      <c r="AH623" s="330"/>
    </row>
    <row r="624" spans="1:34" ht="12.75" customHeight="1" x14ac:dyDescent="0.3">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c r="AC624" s="330"/>
      <c r="AD624" s="330"/>
      <c r="AE624" s="330"/>
      <c r="AF624" s="330"/>
      <c r="AG624" s="330"/>
      <c r="AH624" s="330"/>
    </row>
    <row r="625" spans="1:34" ht="12.75" customHeight="1" x14ac:dyDescent="0.3">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c r="AC625" s="330"/>
      <c r="AD625" s="330"/>
      <c r="AE625" s="330"/>
      <c r="AF625" s="330"/>
      <c r="AG625" s="330"/>
      <c r="AH625" s="330"/>
    </row>
    <row r="626" spans="1:34" ht="12.75" customHeight="1" x14ac:dyDescent="0.3">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c r="AC626" s="330"/>
      <c r="AD626" s="330"/>
      <c r="AE626" s="330"/>
      <c r="AF626" s="330"/>
      <c r="AG626" s="330"/>
      <c r="AH626" s="330"/>
    </row>
    <row r="627" spans="1:34" ht="12.75" customHeight="1" x14ac:dyDescent="0.3">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c r="AC627" s="330"/>
      <c r="AD627" s="330"/>
      <c r="AE627" s="330"/>
      <c r="AF627" s="330"/>
      <c r="AG627" s="330"/>
      <c r="AH627" s="330"/>
    </row>
    <row r="628" spans="1:34" ht="12.75" customHeight="1" x14ac:dyDescent="0.3">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c r="AC628" s="330"/>
      <c r="AD628" s="330"/>
      <c r="AE628" s="330"/>
      <c r="AF628" s="330"/>
      <c r="AG628" s="330"/>
      <c r="AH628" s="330"/>
    </row>
    <row r="629" spans="1:34" ht="12.75" customHeight="1" x14ac:dyDescent="0.3">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c r="AC629" s="330"/>
      <c r="AD629" s="330"/>
      <c r="AE629" s="330"/>
      <c r="AF629" s="330"/>
      <c r="AG629" s="330"/>
      <c r="AH629" s="330"/>
    </row>
    <row r="630" spans="1:34" ht="12.75" customHeight="1" x14ac:dyDescent="0.3">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c r="AC630" s="330"/>
      <c r="AD630" s="330"/>
      <c r="AE630" s="330"/>
      <c r="AF630" s="330"/>
      <c r="AG630" s="330"/>
      <c r="AH630" s="330"/>
    </row>
    <row r="631" spans="1:34" ht="12.75" customHeight="1" x14ac:dyDescent="0.3">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c r="AC631" s="330"/>
      <c r="AD631" s="330"/>
      <c r="AE631" s="330"/>
      <c r="AF631" s="330"/>
      <c r="AG631" s="330"/>
      <c r="AH631" s="330"/>
    </row>
    <row r="632" spans="1:34" ht="12.75" customHeight="1" x14ac:dyDescent="0.3">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c r="AC632" s="330"/>
      <c r="AD632" s="330"/>
      <c r="AE632" s="330"/>
      <c r="AF632" s="330"/>
      <c r="AG632" s="330"/>
      <c r="AH632" s="330"/>
    </row>
    <row r="633" spans="1:34" ht="12.75" customHeight="1" x14ac:dyDescent="0.3">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c r="AC633" s="330"/>
      <c r="AD633" s="330"/>
      <c r="AE633" s="330"/>
      <c r="AF633" s="330"/>
      <c r="AG633" s="330"/>
      <c r="AH633" s="330"/>
    </row>
    <row r="634" spans="1:34" ht="12.75" customHeight="1" x14ac:dyDescent="0.3">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c r="AC634" s="330"/>
      <c r="AD634" s="330"/>
      <c r="AE634" s="330"/>
      <c r="AF634" s="330"/>
      <c r="AG634" s="330"/>
      <c r="AH634" s="330"/>
    </row>
    <row r="635" spans="1:34" ht="12.75" customHeight="1" x14ac:dyDescent="0.3">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c r="AC635" s="330"/>
      <c r="AD635" s="330"/>
      <c r="AE635" s="330"/>
      <c r="AF635" s="330"/>
      <c r="AG635" s="330"/>
      <c r="AH635" s="330"/>
    </row>
    <row r="636" spans="1:34" ht="12.75" customHeight="1" x14ac:dyDescent="0.3">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c r="AC636" s="330"/>
      <c r="AD636" s="330"/>
      <c r="AE636" s="330"/>
      <c r="AF636" s="330"/>
      <c r="AG636" s="330"/>
      <c r="AH636" s="330"/>
    </row>
    <row r="637" spans="1:34" ht="12.75" customHeight="1" x14ac:dyDescent="0.3">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c r="AC637" s="330"/>
      <c r="AD637" s="330"/>
      <c r="AE637" s="330"/>
      <c r="AF637" s="330"/>
      <c r="AG637" s="330"/>
      <c r="AH637" s="330"/>
    </row>
    <row r="638" spans="1:34" ht="12.75" customHeight="1" x14ac:dyDescent="0.3">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c r="AC638" s="330"/>
      <c r="AD638" s="330"/>
      <c r="AE638" s="330"/>
      <c r="AF638" s="330"/>
      <c r="AG638" s="330"/>
      <c r="AH638" s="330"/>
    </row>
    <row r="639" spans="1:34" ht="12.75" customHeight="1" x14ac:dyDescent="0.3">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c r="AC639" s="330"/>
      <c r="AD639" s="330"/>
      <c r="AE639" s="330"/>
      <c r="AF639" s="330"/>
      <c r="AG639" s="330"/>
      <c r="AH639" s="330"/>
    </row>
    <row r="640" spans="1:34" ht="12.75" customHeight="1" x14ac:dyDescent="0.3">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c r="AC640" s="330"/>
      <c r="AD640" s="330"/>
      <c r="AE640" s="330"/>
      <c r="AF640" s="330"/>
      <c r="AG640" s="330"/>
      <c r="AH640" s="330"/>
    </row>
    <row r="641" spans="1:34" ht="12.75" customHeight="1" x14ac:dyDescent="0.3">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c r="AC641" s="330"/>
      <c r="AD641" s="330"/>
      <c r="AE641" s="330"/>
      <c r="AF641" s="330"/>
      <c r="AG641" s="330"/>
      <c r="AH641" s="330"/>
    </row>
    <row r="642" spans="1:34" ht="12.75" customHeight="1" x14ac:dyDescent="0.3">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c r="AC642" s="330"/>
      <c r="AD642" s="330"/>
      <c r="AE642" s="330"/>
      <c r="AF642" s="330"/>
      <c r="AG642" s="330"/>
      <c r="AH642" s="330"/>
    </row>
    <row r="643" spans="1:34" ht="12.75" customHeight="1" x14ac:dyDescent="0.3">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c r="AC643" s="330"/>
      <c r="AD643" s="330"/>
      <c r="AE643" s="330"/>
      <c r="AF643" s="330"/>
      <c r="AG643" s="330"/>
      <c r="AH643" s="330"/>
    </row>
    <row r="644" spans="1:34" ht="12.75" customHeight="1" x14ac:dyDescent="0.3">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c r="AC644" s="330"/>
      <c r="AD644" s="330"/>
      <c r="AE644" s="330"/>
      <c r="AF644" s="330"/>
      <c r="AG644" s="330"/>
      <c r="AH644" s="330"/>
    </row>
    <row r="645" spans="1:34" ht="12.75" customHeight="1" x14ac:dyDescent="0.3">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c r="AC645" s="330"/>
      <c r="AD645" s="330"/>
      <c r="AE645" s="330"/>
      <c r="AF645" s="330"/>
      <c r="AG645" s="330"/>
      <c r="AH645" s="330"/>
    </row>
    <row r="646" spans="1:34" ht="12.75" customHeight="1" x14ac:dyDescent="0.3">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c r="AC646" s="330"/>
      <c r="AD646" s="330"/>
      <c r="AE646" s="330"/>
      <c r="AF646" s="330"/>
      <c r="AG646" s="330"/>
      <c r="AH646" s="330"/>
    </row>
    <row r="647" spans="1:34" ht="12.75" customHeight="1" x14ac:dyDescent="0.3">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c r="AC647" s="330"/>
      <c r="AD647" s="330"/>
      <c r="AE647" s="330"/>
      <c r="AF647" s="330"/>
      <c r="AG647" s="330"/>
      <c r="AH647" s="330"/>
    </row>
    <row r="648" spans="1:34" ht="12.75" customHeight="1" x14ac:dyDescent="0.3">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c r="AC648" s="330"/>
      <c r="AD648" s="330"/>
      <c r="AE648" s="330"/>
      <c r="AF648" s="330"/>
      <c r="AG648" s="330"/>
      <c r="AH648" s="330"/>
    </row>
    <row r="649" spans="1:34" ht="12.75" customHeight="1" x14ac:dyDescent="0.3">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c r="AC649" s="330"/>
      <c r="AD649" s="330"/>
      <c r="AE649" s="330"/>
      <c r="AF649" s="330"/>
      <c r="AG649" s="330"/>
      <c r="AH649" s="330"/>
    </row>
    <row r="650" spans="1:34" ht="12.75" customHeight="1" x14ac:dyDescent="0.3">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c r="AC650" s="330"/>
      <c r="AD650" s="330"/>
      <c r="AE650" s="330"/>
      <c r="AF650" s="330"/>
      <c r="AG650" s="330"/>
      <c r="AH650" s="330"/>
    </row>
    <row r="651" spans="1:34" ht="12.75" customHeight="1" x14ac:dyDescent="0.3">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c r="AC651" s="330"/>
      <c r="AD651" s="330"/>
      <c r="AE651" s="330"/>
      <c r="AF651" s="330"/>
      <c r="AG651" s="330"/>
      <c r="AH651" s="330"/>
    </row>
    <row r="652" spans="1:34" ht="12.75" customHeight="1" x14ac:dyDescent="0.3">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c r="AC652" s="330"/>
      <c r="AD652" s="330"/>
      <c r="AE652" s="330"/>
      <c r="AF652" s="330"/>
      <c r="AG652" s="330"/>
      <c r="AH652" s="330"/>
    </row>
    <row r="653" spans="1:34" ht="12.75" customHeight="1" x14ac:dyDescent="0.3">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c r="AC653" s="330"/>
      <c r="AD653" s="330"/>
      <c r="AE653" s="330"/>
      <c r="AF653" s="330"/>
      <c r="AG653" s="330"/>
      <c r="AH653" s="330"/>
    </row>
    <row r="654" spans="1:34" ht="12.75" customHeight="1" x14ac:dyDescent="0.3">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c r="AC654" s="330"/>
      <c r="AD654" s="330"/>
      <c r="AE654" s="330"/>
      <c r="AF654" s="330"/>
      <c r="AG654" s="330"/>
      <c r="AH654" s="330"/>
    </row>
    <row r="655" spans="1:34" ht="12.75" customHeight="1" x14ac:dyDescent="0.3">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c r="AC655" s="330"/>
      <c r="AD655" s="330"/>
      <c r="AE655" s="330"/>
      <c r="AF655" s="330"/>
      <c r="AG655" s="330"/>
      <c r="AH655" s="330"/>
    </row>
    <row r="656" spans="1:34" ht="12.75" customHeight="1" x14ac:dyDescent="0.3">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c r="AC656" s="330"/>
      <c r="AD656" s="330"/>
      <c r="AE656" s="330"/>
      <c r="AF656" s="330"/>
      <c r="AG656" s="330"/>
      <c r="AH656" s="330"/>
    </row>
    <row r="657" spans="1:34" ht="12.75" customHeight="1" x14ac:dyDescent="0.3">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c r="AC657" s="330"/>
      <c r="AD657" s="330"/>
      <c r="AE657" s="330"/>
      <c r="AF657" s="330"/>
      <c r="AG657" s="330"/>
      <c r="AH657" s="330"/>
    </row>
    <row r="658" spans="1:34" ht="12.75" customHeight="1" x14ac:dyDescent="0.3">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c r="AC658" s="330"/>
      <c r="AD658" s="330"/>
      <c r="AE658" s="330"/>
      <c r="AF658" s="330"/>
      <c r="AG658" s="330"/>
      <c r="AH658" s="330"/>
    </row>
    <row r="659" spans="1:34" ht="12.75" customHeight="1" x14ac:dyDescent="0.3">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c r="AC659" s="330"/>
      <c r="AD659" s="330"/>
      <c r="AE659" s="330"/>
      <c r="AF659" s="330"/>
      <c r="AG659" s="330"/>
      <c r="AH659" s="330"/>
    </row>
    <row r="660" spans="1:34" ht="12.75" customHeight="1" x14ac:dyDescent="0.3">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c r="AC660" s="330"/>
      <c r="AD660" s="330"/>
      <c r="AE660" s="330"/>
      <c r="AF660" s="330"/>
      <c r="AG660" s="330"/>
      <c r="AH660" s="330"/>
    </row>
    <row r="661" spans="1:34" ht="12.75" customHeight="1" x14ac:dyDescent="0.3">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c r="AC661" s="330"/>
      <c r="AD661" s="330"/>
      <c r="AE661" s="330"/>
      <c r="AF661" s="330"/>
      <c r="AG661" s="330"/>
      <c r="AH661" s="330"/>
    </row>
    <row r="662" spans="1:34" ht="12.75" customHeight="1" x14ac:dyDescent="0.3">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c r="AC662" s="330"/>
      <c r="AD662" s="330"/>
      <c r="AE662" s="330"/>
      <c r="AF662" s="330"/>
      <c r="AG662" s="330"/>
      <c r="AH662" s="330"/>
    </row>
    <row r="663" spans="1:34" ht="12.75" customHeight="1" x14ac:dyDescent="0.3">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c r="AC663" s="330"/>
      <c r="AD663" s="330"/>
      <c r="AE663" s="330"/>
      <c r="AF663" s="330"/>
      <c r="AG663" s="330"/>
      <c r="AH663" s="330"/>
    </row>
    <row r="664" spans="1:34" ht="12.75" customHeight="1" x14ac:dyDescent="0.3">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c r="AC664" s="330"/>
      <c r="AD664" s="330"/>
      <c r="AE664" s="330"/>
      <c r="AF664" s="330"/>
      <c r="AG664" s="330"/>
      <c r="AH664" s="330"/>
    </row>
    <row r="665" spans="1:34" ht="12.75" customHeight="1" x14ac:dyDescent="0.3">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c r="AC665" s="330"/>
      <c r="AD665" s="330"/>
      <c r="AE665" s="330"/>
      <c r="AF665" s="330"/>
      <c r="AG665" s="330"/>
      <c r="AH665" s="330"/>
    </row>
    <row r="666" spans="1:34" ht="12.75" customHeight="1" x14ac:dyDescent="0.3">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c r="AC666" s="330"/>
      <c r="AD666" s="330"/>
      <c r="AE666" s="330"/>
      <c r="AF666" s="330"/>
      <c r="AG666" s="330"/>
      <c r="AH666" s="330"/>
    </row>
    <row r="667" spans="1:34" ht="12.75" customHeight="1" x14ac:dyDescent="0.3">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c r="AC667" s="330"/>
      <c r="AD667" s="330"/>
      <c r="AE667" s="330"/>
      <c r="AF667" s="330"/>
      <c r="AG667" s="330"/>
      <c r="AH667" s="330"/>
    </row>
    <row r="668" spans="1:34" ht="12.75" customHeight="1" x14ac:dyDescent="0.3">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c r="AC668" s="330"/>
      <c r="AD668" s="330"/>
      <c r="AE668" s="330"/>
      <c r="AF668" s="330"/>
      <c r="AG668" s="330"/>
      <c r="AH668" s="330"/>
    </row>
    <row r="669" spans="1:34" ht="12.75" customHeight="1" x14ac:dyDescent="0.3">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c r="AC669" s="330"/>
      <c r="AD669" s="330"/>
      <c r="AE669" s="330"/>
      <c r="AF669" s="330"/>
      <c r="AG669" s="330"/>
      <c r="AH669" s="330"/>
    </row>
    <row r="670" spans="1:34" ht="12.75" customHeight="1" x14ac:dyDescent="0.3">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c r="AC670" s="330"/>
      <c r="AD670" s="330"/>
      <c r="AE670" s="330"/>
      <c r="AF670" s="330"/>
      <c r="AG670" s="330"/>
      <c r="AH670" s="330"/>
    </row>
    <row r="671" spans="1:34" ht="12.75" customHeight="1" x14ac:dyDescent="0.3">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c r="AC671" s="330"/>
      <c r="AD671" s="330"/>
      <c r="AE671" s="330"/>
      <c r="AF671" s="330"/>
      <c r="AG671" s="330"/>
      <c r="AH671" s="330"/>
    </row>
    <row r="672" spans="1:34" ht="12.75" customHeight="1" x14ac:dyDescent="0.3">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c r="AC672" s="330"/>
      <c r="AD672" s="330"/>
      <c r="AE672" s="330"/>
      <c r="AF672" s="330"/>
      <c r="AG672" s="330"/>
      <c r="AH672" s="330"/>
    </row>
    <row r="673" spans="1:34" ht="12.75" customHeight="1" x14ac:dyDescent="0.3">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c r="AC673" s="330"/>
      <c r="AD673" s="330"/>
      <c r="AE673" s="330"/>
      <c r="AF673" s="330"/>
      <c r="AG673" s="330"/>
      <c r="AH673" s="330"/>
    </row>
    <row r="674" spans="1:34" ht="12.75" customHeight="1" x14ac:dyDescent="0.3">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c r="AC674" s="330"/>
      <c r="AD674" s="330"/>
      <c r="AE674" s="330"/>
      <c r="AF674" s="330"/>
      <c r="AG674" s="330"/>
      <c r="AH674" s="330"/>
    </row>
    <row r="675" spans="1:34" ht="12.75" customHeight="1" x14ac:dyDescent="0.3">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c r="AC675" s="330"/>
      <c r="AD675" s="330"/>
      <c r="AE675" s="330"/>
      <c r="AF675" s="330"/>
      <c r="AG675" s="330"/>
      <c r="AH675" s="330"/>
    </row>
    <row r="676" spans="1:34" ht="12.75" customHeight="1" x14ac:dyDescent="0.3">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c r="AC676" s="330"/>
      <c r="AD676" s="330"/>
      <c r="AE676" s="330"/>
      <c r="AF676" s="330"/>
      <c r="AG676" s="330"/>
      <c r="AH676" s="330"/>
    </row>
    <row r="677" spans="1:34" ht="12.75" customHeight="1" x14ac:dyDescent="0.3">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c r="AC677" s="330"/>
      <c r="AD677" s="330"/>
      <c r="AE677" s="330"/>
      <c r="AF677" s="330"/>
      <c r="AG677" s="330"/>
      <c r="AH677" s="330"/>
    </row>
    <row r="678" spans="1:34" ht="12.75" customHeight="1" x14ac:dyDescent="0.3">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c r="AC678" s="330"/>
      <c r="AD678" s="330"/>
      <c r="AE678" s="330"/>
      <c r="AF678" s="330"/>
      <c r="AG678" s="330"/>
      <c r="AH678" s="330"/>
    </row>
    <row r="679" spans="1:34" ht="12.75" customHeight="1" x14ac:dyDescent="0.3">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c r="AC679" s="330"/>
      <c r="AD679" s="330"/>
      <c r="AE679" s="330"/>
      <c r="AF679" s="330"/>
      <c r="AG679" s="330"/>
      <c r="AH679" s="330"/>
    </row>
    <row r="680" spans="1:34" ht="12.75" customHeight="1" x14ac:dyDescent="0.3">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c r="AC680" s="330"/>
      <c r="AD680" s="330"/>
      <c r="AE680" s="330"/>
      <c r="AF680" s="330"/>
      <c r="AG680" s="330"/>
      <c r="AH680" s="330"/>
    </row>
    <row r="681" spans="1:34" ht="12.75" customHeight="1" x14ac:dyDescent="0.3">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c r="AC681" s="330"/>
      <c r="AD681" s="330"/>
      <c r="AE681" s="330"/>
      <c r="AF681" s="330"/>
      <c r="AG681" s="330"/>
      <c r="AH681" s="330"/>
    </row>
    <row r="682" spans="1:34" ht="12.75" customHeight="1" x14ac:dyDescent="0.3">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c r="AC682" s="330"/>
      <c r="AD682" s="330"/>
      <c r="AE682" s="330"/>
      <c r="AF682" s="330"/>
      <c r="AG682" s="330"/>
      <c r="AH682" s="330"/>
    </row>
    <row r="683" spans="1:34" ht="12.75" customHeight="1" x14ac:dyDescent="0.3">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c r="AC683" s="330"/>
      <c r="AD683" s="330"/>
      <c r="AE683" s="330"/>
      <c r="AF683" s="330"/>
      <c r="AG683" s="330"/>
      <c r="AH683" s="330"/>
    </row>
    <row r="684" spans="1:34" ht="12.75" customHeight="1" x14ac:dyDescent="0.3">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c r="AC684" s="330"/>
      <c r="AD684" s="330"/>
      <c r="AE684" s="330"/>
      <c r="AF684" s="330"/>
      <c r="AG684" s="330"/>
      <c r="AH684" s="330"/>
    </row>
    <row r="685" spans="1:34" ht="12.75" customHeight="1" x14ac:dyDescent="0.3">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c r="AC685" s="330"/>
      <c r="AD685" s="330"/>
      <c r="AE685" s="330"/>
      <c r="AF685" s="330"/>
      <c r="AG685" s="330"/>
      <c r="AH685" s="330"/>
    </row>
    <row r="686" spans="1:34" ht="12.75" customHeight="1" x14ac:dyDescent="0.3">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c r="AC686" s="330"/>
      <c r="AD686" s="330"/>
      <c r="AE686" s="330"/>
      <c r="AF686" s="330"/>
      <c r="AG686" s="330"/>
      <c r="AH686" s="330"/>
    </row>
    <row r="687" spans="1:34" ht="12.75" customHeight="1" x14ac:dyDescent="0.3">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c r="AC687" s="330"/>
      <c r="AD687" s="330"/>
      <c r="AE687" s="330"/>
      <c r="AF687" s="330"/>
      <c r="AG687" s="330"/>
      <c r="AH687" s="330"/>
    </row>
    <row r="688" spans="1:34" ht="12.75" customHeight="1" x14ac:dyDescent="0.3">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c r="AC688" s="330"/>
      <c r="AD688" s="330"/>
      <c r="AE688" s="330"/>
      <c r="AF688" s="330"/>
      <c r="AG688" s="330"/>
      <c r="AH688" s="330"/>
    </row>
    <row r="689" spans="1:34" ht="12.75" customHeight="1" x14ac:dyDescent="0.3">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c r="AC689" s="330"/>
      <c r="AD689" s="330"/>
      <c r="AE689" s="330"/>
      <c r="AF689" s="330"/>
      <c r="AG689" s="330"/>
      <c r="AH689" s="330"/>
    </row>
    <row r="690" spans="1:34" ht="12.75" customHeight="1" x14ac:dyDescent="0.3">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c r="AC690" s="330"/>
      <c r="AD690" s="330"/>
      <c r="AE690" s="330"/>
      <c r="AF690" s="330"/>
      <c r="AG690" s="330"/>
      <c r="AH690" s="330"/>
    </row>
    <row r="691" spans="1:34" ht="12.75" customHeight="1" x14ac:dyDescent="0.3">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c r="AC691" s="330"/>
      <c r="AD691" s="330"/>
      <c r="AE691" s="330"/>
      <c r="AF691" s="330"/>
      <c r="AG691" s="330"/>
      <c r="AH691" s="330"/>
    </row>
    <row r="692" spans="1:34" ht="12.75" customHeight="1" x14ac:dyDescent="0.3">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c r="AC692" s="330"/>
      <c r="AD692" s="330"/>
      <c r="AE692" s="330"/>
      <c r="AF692" s="330"/>
      <c r="AG692" s="330"/>
      <c r="AH692" s="330"/>
    </row>
    <row r="693" spans="1:34" ht="12.75" customHeight="1" x14ac:dyDescent="0.3">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c r="AC693" s="330"/>
      <c r="AD693" s="330"/>
      <c r="AE693" s="330"/>
      <c r="AF693" s="330"/>
      <c r="AG693" s="330"/>
      <c r="AH693" s="330"/>
    </row>
    <row r="694" spans="1:34" ht="12.75" customHeight="1" x14ac:dyDescent="0.3">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c r="AC694" s="330"/>
      <c r="AD694" s="330"/>
      <c r="AE694" s="330"/>
      <c r="AF694" s="330"/>
      <c r="AG694" s="330"/>
      <c r="AH694" s="330"/>
    </row>
    <row r="695" spans="1:34" ht="12.75" customHeight="1" x14ac:dyDescent="0.3">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c r="AC695" s="330"/>
      <c r="AD695" s="330"/>
      <c r="AE695" s="330"/>
      <c r="AF695" s="330"/>
      <c r="AG695" s="330"/>
      <c r="AH695" s="330"/>
    </row>
    <row r="696" spans="1:34" ht="12.75" customHeight="1" x14ac:dyDescent="0.3">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c r="AC696" s="330"/>
      <c r="AD696" s="330"/>
      <c r="AE696" s="330"/>
      <c r="AF696" s="330"/>
      <c r="AG696" s="330"/>
      <c r="AH696" s="330"/>
    </row>
    <row r="697" spans="1:34" ht="12.75" customHeight="1" x14ac:dyDescent="0.3">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c r="AC697" s="330"/>
      <c r="AD697" s="330"/>
      <c r="AE697" s="330"/>
      <c r="AF697" s="330"/>
      <c r="AG697" s="330"/>
      <c r="AH697" s="330"/>
    </row>
    <row r="698" spans="1:34" ht="12.75" customHeight="1" x14ac:dyDescent="0.3">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c r="AC698" s="330"/>
      <c r="AD698" s="330"/>
      <c r="AE698" s="330"/>
      <c r="AF698" s="330"/>
      <c r="AG698" s="330"/>
      <c r="AH698" s="330"/>
    </row>
    <row r="699" spans="1:34" ht="12.75" customHeight="1" x14ac:dyDescent="0.3">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c r="AC699" s="330"/>
      <c r="AD699" s="330"/>
      <c r="AE699" s="330"/>
      <c r="AF699" s="330"/>
      <c r="AG699" s="330"/>
      <c r="AH699" s="330"/>
    </row>
    <row r="700" spans="1:34" ht="12.75" customHeight="1" x14ac:dyDescent="0.3">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c r="AC700" s="330"/>
      <c r="AD700" s="330"/>
      <c r="AE700" s="330"/>
      <c r="AF700" s="330"/>
      <c r="AG700" s="330"/>
      <c r="AH700" s="330"/>
    </row>
    <row r="701" spans="1:34" ht="12.75" customHeight="1" x14ac:dyDescent="0.3">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c r="AC701" s="330"/>
      <c r="AD701" s="330"/>
      <c r="AE701" s="330"/>
      <c r="AF701" s="330"/>
      <c r="AG701" s="330"/>
      <c r="AH701" s="330"/>
    </row>
    <row r="702" spans="1:34" ht="12.75" customHeight="1" x14ac:dyDescent="0.3">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c r="AC702" s="330"/>
      <c r="AD702" s="330"/>
      <c r="AE702" s="330"/>
      <c r="AF702" s="330"/>
      <c r="AG702" s="330"/>
      <c r="AH702" s="330"/>
    </row>
    <row r="703" spans="1:34" ht="12.75" customHeight="1" x14ac:dyDescent="0.3">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c r="AC703" s="330"/>
      <c r="AD703" s="330"/>
      <c r="AE703" s="330"/>
      <c r="AF703" s="330"/>
      <c r="AG703" s="330"/>
      <c r="AH703" s="330"/>
    </row>
    <row r="704" spans="1:34" ht="12.75" customHeight="1" x14ac:dyDescent="0.3">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c r="AC704" s="330"/>
      <c r="AD704" s="330"/>
      <c r="AE704" s="330"/>
      <c r="AF704" s="330"/>
      <c r="AG704" s="330"/>
      <c r="AH704" s="330"/>
    </row>
    <row r="705" spans="1:34" ht="12.75" customHeight="1" x14ac:dyDescent="0.3">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c r="AC705" s="330"/>
      <c r="AD705" s="330"/>
      <c r="AE705" s="330"/>
      <c r="AF705" s="330"/>
      <c r="AG705" s="330"/>
      <c r="AH705" s="330"/>
    </row>
    <row r="706" spans="1:34" ht="12.75" customHeight="1" x14ac:dyDescent="0.3">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c r="AC706" s="330"/>
      <c r="AD706" s="330"/>
      <c r="AE706" s="330"/>
      <c r="AF706" s="330"/>
      <c r="AG706" s="330"/>
      <c r="AH706" s="330"/>
    </row>
    <row r="707" spans="1:34" ht="12.75" customHeight="1" x14ac:dyDescent="0.3">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c r="AC707" s="330"/>
      <c r="AD707" s="330"/>
      <c r="AE707" s="330"/>
      <c r="AF707" s="330"/>
      <c r="AG707" s="330"/>
      <c r="AH707" s="330"/>
    </row>
    <row r="708" spans="1:34" ht="12.75" customHeight="1" x14ac:dyDescent="0.3">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c r="AC708" s="330"/>
      <c r="AD708" s="330"/>
      <c r="AE708" s="330"/>
      <c r="AF708" s="330"/>
      <c r="AG708" s="330"/>
      <c r="AH708" s="330"/>
    </row>
    <row r="709" spans="1:34" ht="12.75" customHeight="1" x14ac:dyDescent="0.3">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c r="AC709" s="330"/>
      <c r="AD709" s="330"/>
      <c r="AE709" s="330"/>
      <c r="AF709" s="330"/>
      <c r="AG709" s="330"/>
      <c r="AH709" s="330"/>
    </row>
    <row r="710" spans="1:34" ht="12.75" customHeight="1" x14ac:dyDescent="0.3">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c r="AC710" s="330"/>
      <c r="AD710" s="330"/>
      <c r="AE710" s="330"/>
      <c r="AF710" s="330"/>
      <c r="AG710" s="330"/>
      <c r="AH710" s="330"/>
    </row>
    <row r="711" spans="1:34" ht="12.75" customHeight="1" x14ac:dyDescent="0.3">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c r="AC711" s="330"/>
      <c r="AD711" s="330"/>
      <c r="AE711" s="330"/>
      <c r="AF711" s="330"/>
      <c r="AG711" s="330"/>
      <c r="AH711" s="330"/>
    </row>
    <row r="712" spans="1:34" ht="12.75" customHeight="1" x14ac:dyDescent="0.3">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c r="AC712" s="330"/>
      <c r="AD712" s="330"/>
      <c r="AE712" s="330"/>
      <c r="AF712" s="330"/>
      <c r="AG712" s="330"/>
      <c r="AH712" s="330"/>
    </row>
    <row r="713" spans="1:34" ht="12.75" customHeight="1" x14ac:dyDescent="0.3">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c r="AC713" s="330"/>
      <c r="AD713" s="330"/>
      <c r="AE713" s="330"/>
      <c r="AF713" s="330"/>
      <c r="AG713" s="330"/>
      <c r="AH713" s="330"/>
    </row>
    <row r="714" spans="1:34" ht="12.75" customHeight="1" x14ac:dyDescent="0.3">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c r="AC714" s="330"/>
      <c r="AD714" s="330"/>
      <c r="AE714" s="330"/>
      <c r="AF714" s="330"/>
      <c r="AG714" s="330"/>
      <c r="AH714" s="330"/>
    </row>
    <row r="715" spans="1:34" ht="12.75" customHeight="1" x14ac:dyDescent="0.3">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c r="AC715" s="330"/>
      <c r="AD715" s="330"/>
      <c r="AE715" s="330"/>
      <c r="AF715" s="330"/>
      <c r="AG715" s="330"/>
      <c r="AH715" s="330"/>
    </row>
    <row r="716" spans="1:34" ht="12.75" customHeight="1" x14ac:dyDescent="0.3">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c r="AC716" s="330"/>
      <c r="AD716" s="330"/>
      <c r="AE716" s="330"/>
      <c r="AF716" s="330"/>
      <c r="AG716" s="330"/>
      <c r="AH716" s="330"/>
    </row>
    <row r="717" spans="1:34" ht="12.75" customHeight="1" x14ac:dyDescent="0.3">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c r="AC717" s="330"/>
      <c r="AD717" s="330"/>
      <c r="AE717" s="330"/>
      <c r="AF717" s="330"/>
      <c r="AG717" s="330"/>
      <c r="AH717" s="330"/>
    </row>
    <row r="718" spans="1:34" ht="12.75" customHeight="1" x14ac:dyDescent="0.3">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c r="AC718" s="330"/>
      <c r="AD718" s="330"/>
      <c r="AE718" s="330"/>
      <c r="AF718" s="330"/>
      <c r="AG718" s="330"/>
      <c r="AH718" s="330"/>
    </row>
    <row r="719" spans="1:34" ht="12.75" customHeight="1" x14ac:dyDescent="0.3">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c r="AC719" s="330"/>
      <c r="AD719" s="330"/>
      <c r="AE719" s="330"/>
      <c r="AF719" s="330"/>
      <c r="AG719" s="330"/>
      <c r="AH719" s="330"/>
    </row>
    <row r="720" spans="1:34" ht="12.75" customHeight="1" x14ac:dyDescent="0.3">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c r="AC720" s="330"/>
      <c r="AD720" s="330"/>
      <c r="AE720" s="330"/>
      <c r="AF720" s="330"/>
      <c r="AG720" s="330"/>
      <c r="AH720" s="330"/>
    </row>
    <row r="721" spans="1:34" ht="12.75" customHeight="1" x14ac:dyDescent="0.3">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c r="AC721" s="330"/>
      <c r="AD721" s="330"/>
      <c r="AE721" s="330"/>
      <c r="AF721" s="330"/>
      <c r="AG721" s="330"/>
      <c r="AH721" s="330"/>
    </row>
    <row r="722" spans="1:34" ht="12.75" customHeight="1" x14ac:dyDescent="0.3">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c r="AC722" s="330"/>
      <c r="AD722" s="330"/>
      <c r="AE722" s="330"/>
      <c r="AF722" s="330"/>
      <c r="AG722" s="330"/>
      <c r="AH722" s="330"/>
    </row>
    <row r="723" spans="1:34" ht="12.75" customHeight="1" x14ac:dyDescent="0.3">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c r="AC723" s="330"/>
      <c r="AD723" s="330"/>
      <c r="AE723" s="330"/>
      <c r="AF723" s="330"/>
      <c r="AG723" s="330"/>
      <c r="AH723" s="330"/>
    </row>
    <row r="724" spans="1:34" ht="12.75" customHeight="1" x14ac:dyDescent="0.3">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c r="AC724" s="330"/>
      <c r="AD724" s="330"/>
      <c r="AE724" s="330"/>
      <c r="AF724" s="330"/>
      <c r="AG724" s="330"/>
      <c r="AH724" s="330"/>
    </row>
    <row r="725" spans="1:34" ht="12.75" customHeight="1" x14ac:dyDescent="0.3">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c r="AC725" s="330"/>
      <c r="AD725" s="330"/>
      <c r="AE725" s="330"/>
      <c r="AF725" s="330"/>
      <c r="AG725" s="330"/>
      <c r="AH725" s="330"/>
    </row>
    <row r="726" spans="1:34" ht="12.75" customHeight="1" x14ac:dyDescent="0.3">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c r="AC726" s="330"/>
      <c r="AD726" s="330"/>
      <c r="AE726" s="330"/>
      <c r="AF726" s="330"/>
      <c r="AG726" s="330"/>
      <c r="AH726" s="330"/>
    </row>
    <row r="727" spans="1:34" ht="12.75" customHeight="1" x14ac:dyDescent="0.3">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c r="AC727" s="330"/>
      <c r="AD727" s="330"/>
      <c r="AE727" s="330"/>
      <c r="AF727" s="330"/>
      <c r="AG727" s="330"/>
      <c r="AH727" s="330"/>
    </row>
    <row r="728" spans="1:34" ht="12.75" customHeight="1" x14ac:dyDescent="0.3">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c r="AC728" s="330"/>
      <c r="AD728" s="330"/>
      <c r="AE728" s="330"/>
      <c r="AF728" s="330"/>
      <c r="AG728" s="330"/>
      <c r="AH728" s="330"/>
    </row>
    <row r="729" spans="1:34" ht="12.75" customHeight="1" x14ac:dyDescent="0.3">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c r="AC729" s="330"/>
      <c r="AD729" s="330"/>
      <c r="AE729" s="330"/>
      <c r="AF729" s="330"/>
      <c r="AG729" s="330"/>
      <c r="AH729" s="330"/>
    </row>
    <row r="730" spans="1:34" ht="12.75" customHeight="1" x14ac:dyDescent="0.3">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c r="AC730" s="330"/>
      <c r="AD730" s="330"/>
      <c r="AE730" s="330"/>
      <c r="AF730" s="330"/>
      <c r="AG730" s="330"/>
      <c r="AH730" s="330"/>
    </row>
    <row r="731" spans="1:34" ht="12.75" customHeight="1" x14ac:dyDescent="0.3">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c r="AC731" s="330"/>
      <c r="AD731" s="330"/>
      <c r="AE731" s="330"/>
      <c r="AF731" s="330"/>
      <c r="AG731" s="330"/>
      <c r="AH731" s="330"/>
    </row>
    <row r="732" spans="1:34" ht="12.75" customHeight="1" x14ac:dyDescent="0.3">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c r="AC732" s="330"/>
      <c r="AD732" s="330"/>
      <c r="AE732" s="330"/>
      <c r="AF732" s="330"/>
      <c r="AG732" s="330"/>
      <c r="AH732" s="330"/>
    </row>
    <row r="733" spans="1:34" ht="12.75" customHeight="1" x14ac:dyDescent="0.3">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c r="AC733" s="330"/>
      <c r="AD733" s="330"/>
      <c r="AE733" s="330"/>
      <c r="AF733" s="330"/>
      <c r="AG733" s="330"/>
      <c r="AH733" s="330"/>
    </row>
    <row r="734" spans="1:34" ht="12.75" customHeight="1" x14ac:dyDescent="0.3">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c r="AC734" s="330"/>
      <c r="AD734" s="330"/>
      <c r="AE734" s="330"/>
      <c r="AF734" s="330"/>
      <c r="AG734" s="330"/>
      <c r="AH734" s="330"/>
    </row>
    <row r="735" spans="1:34" ht="12.75" customHeight="1" x14ac:dyDescent="0.3">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c r="AC735" s="330"/>
      <c r="AD735" s="330"/>
      <c r="AE735" s="330"/>
      <c r="AF735" s="330"/>
      <c r="AG735" s="330"/>
      <c r="AH735" s="330"/>
    </row>
    <row r="736" spans="1:34" ht="12.75" customHeight="1" x14ac:dyDescent="0.3">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c r="AC736" s="330"/>
      <c r="AD736" s="330"/>
      <c r="AE736" s="330"/>
      <c r="AF736" s="330"/>
      <c r="AG736" s="330"/>
      <c r="AH736" s="330"/>
    </row>
    <row r="737" spans="1:34" ht="12.75" customHeight="1" x14ac:dyDescent="0.3">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c r="AC737" s="330"/>
      <c r="AD737" s="330"/>
      <c r="AE737" s="330"/>
      <c r="AF737" s="330"/>
      <c r="AG737" s="330"/>
      <c r="AH737" s="330"/>
    </row>
    <row r="738" spans="1:34" ht="12.75" customHeight="1" x14ac:dyDescent="0.3">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c r="AC738" s="330"/>
      <c r="AD738" s="330"/>
      <c r="AE738" s="330"/>
      <c r="AF738" s="330"/>
      <c r="AG738" s="330"/>
      <c r="AH738" s="330"/>
    </row>
    <row r="739" spans="1:34" ht="12.75" customHeight="1" x14ac:dyDescent="0.3">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c r="AC739" s="330"/>
      <c r="AD739" s="330"/>
      <c r="AE739" s="330"/>
      <c r="AF739" s="330"/>
      <c r="AG739" s="330"/>
      <c r="AH739" s="330"/>
    </row>
    <row r="740" spans="1:34" ht="12.75" customHeight="1" x14ac:dyDescent="0.3">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c r="AC740" s="330"/>
      <c r="AD740" s="330"/>
      <c r="AE740" s="330"/>
      <c r="AF740" s="330"/>
      <c r="AG740" s="330"/>
      <c r="AH740" s="330"/>
    </row>
    <row r="741" spans="1:34" ht="12.75" customHeight="1" x14ac:dyDescent="0.3">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c r="AC741" s="330"/>
      <c r="AD741" s="330"/>
      <c r="AE741" s="330"/>
      <c r="AF741" s="330"/>
      <c r="AG741" s="330"/>
      <c r="AH741" s="330"/>
    </row>
    <row r="742" spans="1:34" ht="12.75" customHeight="1" x14ac:dyDescent="0.3">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c r="AC742" s="330"/>
      <c r="AD742" s="330"/>
      <c r="AE742" s="330"/>
      <c r="AF742" s="330"/>
      <c r="AG742" s="330"/>
      <c r="AH742" s="330"/>
    </row>
    <row r="743" spans="1:34" ht="12.75" customHeight="1" x14ac:dyDescent="0.3">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c r="AC743" s="330"/>
      <c r="AD743" s="330"/>
      <c r="AE743" s="330"/>
      <c r="AF743" s="330"/>
      <c r="AG743" s="330"/>
      <c r="AH743" s="330"/>
    </row>
    <row r="744" spans="1:34" ht="12.75" customHeight="1" x14ac:dyDescent="0.3">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c r="AC744" s="330"/>
      <c r="AD744" s="330"/>
      <c r="AE744" s="330"/>
      <c r="AF744" s="330"/>
      <c r="AG744" s="330"/>
      <c r="AH744" s="330"/>
    </row>
    <row r="745" spans="1:34" ht="12.75" customHeight="1" x14ac:dyDescent="0.3">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c r="AC745" s="330"/>
      <c r="AD745" s="330"/>
      <c r="AE745" s="330"/>
      <c r="AF745" s="330"/>
      <c r="AG745" s="330"/>
      <c r="AH745" s="330"/>
    </row>
    <row r="746" spans="1:34" ht="12.75" customHeight="1" x14ac:dyDescent="0.3">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c r="AC746" s="330"/>
      <c r="AD746" s="330"/>
      <c r="AE746" s="330"/>
      <c r="AF746" s="330"/>
      <c r="AG746" s="330"/>
      <c r="AH746" s="330"/>
    </row>
    <row r="747" spans="1:34" ht="12.75" customHeight="1" x14ac:dyDescent="0.3">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c r="AC747" s="330"/>
      <c r="AD747" s="330"/>
      <c r="AE747" s="330"/>
      <c r="AF747" s="330"/>
      <c r="AG747" s="330"/>
      <c r="AH747" s="330"/>
    </row>
    <row r="748" spans="1:34" ht="12.75" customHeight="1" x14ac:dyDescent="0.3">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c r="AC748" s="330"/>
      <c r="AD748" s="330"/>
      <c r="AE748" s="330"/>
      <c r="AF748" s="330"/>
      <c r="AG748" s="330"/>
      <c r="AH748" s="330"/>
    </row>
    <row r="749" spans="1:34" ht="12.75" customHeight="1" x14ac:dyDescent="0.3">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c r="AC749" s="330"/>
      <c r="AD749" s="330"/>
      <c r="AE749" s="330"/>
      <c r="AF749" s="330"/>
      <c r="AG749" s="330"/>
      <c r="AH749" s="330"/>
    </row>
    <row r="750" spans="1:34" ht="12.75" customHeight="1" x14ac:dyDescent="0.3">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c r="AC750" s="330"/>
      <c r="AD750" s="330"/>
      <c r="AE750" s="330"/>
      <c r="AF750" s="330"/>
      <c r="AG750" s="330"/>
      <c r="AH750" s="330"/>
    </row>
    <row r="751" spans="1:34" ht="12.75" customHeight="1" x14ac:dyDescent="0.3">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c r="AC751" s="330"/>
      <c r="AD751" s="330"/>
      <c r="AE751" s="330"/>
      <c r="AF751" s="330"/>
      <c r="AG751" s="330"/>
      <c r="AH751" s="330"/>
    </row>
    <row r="752" spans="1:34" ht="12.75" customHeight="1" x14ac:dyDescent="0.3">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c r="AC752" s="330"/>
      <c r="AD752" s="330"/>
      <c r="AE752" s="330"/>
      <c r="AF752" s="330"/>
      <c r="AG752" s="330"/>
      <c r="AH752" s="330"/>
    </row>
    <row r="753" spans="1:34" ht="12.75" customHeight="1" x14ac:dyDescent="0.3">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c r="AC753" s="330"/>
      <c r="AD753" s="330"/>
      <c r="AE753" s="330"/>
      <c r="AF753" s="330"/>
      <c r="AG753" s="330"/>
      <c r="AH753" s="330"/>
    </row>
    <row r="754" spans="1:34" ht="12.75" customHeight="1" x14ac:dyDescent="0.3">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c r="AC754" s="330"/>
      <c r="AD754" s="330"/>
      <c r="AE754" s="330"/>
      <c r="AF754" s="330"/>
      <c r="AG754" s="330"/>
      <c r="AH754" s="330"/>
    </row>
    <row r="755" spans="1:34" ht="12.75" customHeight="1" x14ac:dyDescent="0.3">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c r="AC755" s="330"/>
      <c r="AD755" s="330"/>
      <c r="AE755" s="330"/>
      <c r="AF755" s="330"/>
      <c r="AG755" s="330"/>
      <c r="AH755" s="330"/>
    </row>
    <row r="756" spans="1:34" ht="12.75" customHeight="1" x14ac:dyDescent="0.3">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c r="AC756" s="330"/>
      <c r="AD756" s="330"/>
      <c r="AE756" s="330"/>
      <c r="AF756" s="330"/>
      <c r="AG756" s="330"/>
      <c r="AH756" s="330"/>
    </row>
    <row r="757" spans="1:34" ht="12.75" customHeight="1" x14ac:dyDescent="0.3">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c r="AC757" s="330"/>
      <c r="AD757" s="330"/>
      <c r="AE757" s="330"/>
      <c r="AF757" s="330"/>
      <c r="AG757" s="330"/>
      <c r="AH757" s="330"/>
    </row>
    <row r="758" spans="1:34" ht="12.75" customHeight="1" x14ac:dyDescent="0.3">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c r="AC758" s="330"/>
      <c r="AD758" s="330"/>
      <c r="AE758" s="330"/>
      <c r="AF758" s="330"/>
      <c r="AG758" s="330"/>
      <c r="AH758" s="330"/>
    </row>
    <row r="759" spans="1:34" ht="12.75" customHeight="1" x14ac:dyDescent="0.3">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c r="AC759" s="330"/>
      <c r="AD759" s="330"/>
      <c r="AE759" s="330"/>
      <c r="AF759" s="330"/>
      <c r="AG759" s="330"/>
      <c r="AH759" s="330"/>
    </row>
    <row r="760" spans="1:34" ht="12.75" customHeight="1" x14ac:dyDescent="0.3">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c r="AC760" s="330"/>
      <c r="AD760" s="330"/>
      <c r="AE760" s="330"/>
      <c r="AF760" s="330"/>
      <c r="AG760" s="330"/>
      <c r="AH760" s="330"/>
    </row>
    <row r="761" spans="1:34" ht="12.75" customHeight="1" x14ac:dyDescent="0.3">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c r="AC761" s="330"/>
      <c r="AD761" s="330"/>
      <c r="AE761" s="330"/>
      <c r="AF761" s="330"/>
      <c r="AG761" s="330"/>
      <c r="AH761" s="330"/>
    </row>
    <row r="762" spans="1:34" ht="12.75" customHeight="1" x14ac:dyDescent="0.3">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c r="AC762" s="330"/>
      <c r="AD762" s="330"/>
      <c r="AE762" s="330"/>
      <c r="AF762" s="330"/>
      <c r="AG762" s="330"/>
      <c r="AH762" s="330"/>
    </row>
    <row r="763" spans="1:34" ht="12.75" customHeight="1" x14ac:dyDescent="0.3">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c r="AC763" s="330"/>
      <c r="AD763" s="330"/>
      <c r="AE763" s="330"/>
      <c r="AF763" s="330"/>
      <c r="AG763" s="330"/>
      <c r="AH763" s="330"/>
    </row>
    <row r="764" spans="1:34" ht="12.75" customHeight="1" x14ac:dyDescent="0.3">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c r="AC764" s="330"/>
      <c r="AD764" s="330"/>
      <c r="AE764" s="330"/>
      <c r="AF764" s="330"/>
      <c r="AG764" s="330"/>
      <c r="AH764" s="330"/>
    </row>
    <row r="765" spans="1:34" ht="12.75" customHeight="1" x14ac:dyDescent="0.3">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c r="AC765" s="330"/>
      <c r="AD765" s="330"/>
      <c r="AE765" s="330"/>
      <c r="AF765" s="330"/>
      <c r="AG765" s="330"/>
      <c r="AH765" s="330"/>
    </row>
    <row r="766" spans="1:34" ht="12.75" customHeight="1" x14ac:dyDescent="0.3">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c r="AC766" s="330"/>
      <c r="AD766" s="330"/>
      <c r="AE766" s="330"/>
      <c r="AF766" s="330"/>
      <c r="AG766" s="330"/>
      <c r="AH766" s="330"/>
    </row>
    <row r="767" spans="1:34" ht="12.75" customHeight="1" x14ac:dyDescent="0.3">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c r="AC767" s="330"/>
      <c r="AD767" s="330"/>
      <c r="AE767" s="330"/>
      <c r="AF767" s="330"/>
      <c r="AG767" s="330"/>
      <c r="AH767" s="330"/>
    </row>
    <row r="768" spans="1:34" ht="12.75" customHeight="1" x14ac:dyDescent="0.3">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c r="AC768" s="330"/>
      <c r="AD768" s="330"/>
      <c r="AE768" s="330"/>
      <c r="AF768" s="330"/>
      <c r="AG768" s="330"/>
      <c r="AH768" s="330"/>
    </row>
    <row r="769" spans="1:34" ht="12.75" customHeight="1" x14ac:dyDescent="0.3">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c r="AC769" s="330"/>
      <c r="AD769" s="330"/>
      <c r="AE769" s="330"/>
      <c r="AF769" s="330"/>
      <c r="AG769" s="330"/>
      <c r="AH769" s="330"/>
    </row>
    <row r="770" spans="1:34" ht="12.75" customHeight="1" x14ac:dyDescent="0.3">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c r="AC770" s="330"/>
      <c r="AD770" s="330"/>
      <c r="AE770" s="330"/>
      <c r="AF770" s="330"/>
      <c r="AG770" s="330"/>
      <c r="AH770" s="330"/>
    </row>
    <row r="771" spans="1:34" ht="12.75" customHeight="1" x14ac:dyDescent="0.3">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c r="AC771" s="330"/>
      <c r="AD771" s="330"/>
      <c r="AE771" s="330"/>
      <c r="AF771" s="330"/>
      <c r="AG771" s="330"/>
      <c r="AH771" s="330"/>
    </row>
    <row r="772" spans="1:34" ht="12.75" customHeight="1" x14ac:dyDescent="0.3">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c r="AC772" s="330"/>
      <c r="AD772" s="330"/>
      <c r="AE772" s="330"/>
      <c r="AF772" s="330"/>
      <c r="AG772" s="330"/>
      <c r="AH772" s="330"/>
    </row>
    <row r="773" spans="1:34" ht="12.75" customHeight="1" x14ac:dyDescent="0.3">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c r="AC773" s="330"/>
      <c r="AD773" s="330"/>
      <c r="AE773" s="330"/>
      <c r="AF773" s="330"/>
      <c r="AG773" s="330"/>
      <c r="AH773" s="330"/>
    </row>
    <row r="774" spans="1:34" ht="12.75" customHeight="1" x14ac:dyDescent="0.3">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c r="AC774" s="330"/>
      <c r="AD774" s="330"/>
      <c r="AE774" s="330"/>
      <c r="AF774" s="330"/>
      <c r="AG774" s="330"/>
      <c r="AH774" s="330"/>
    </row>
    <row r="775" spans="1:34" ht="12.75" customHeight="1" x14ac:dyDescent="0.3">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c r="AC775" s="330"/>
      <c r="AD775" s="330"/>
      <c r="AE775" s="330"/>
      <c r="AF775" s="330"/>
      <c r="AG775" s="330"/>
      <c r="AH775" s="330"/>
    </row>
    <row r="776" spans="1:34" ht="12.75" customHeight="1" x14ac:dyDescent="0.3">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c r="AC776" s="330"/>
      <c r="AD776" s="330"/>
      <c r="AE776" s="330"/>
      <c r="AF776" s="330"/>
      <c r="AG776" s="330"/>
      <c r="AH776" s="330"/>
    </row>
    <row r="777" spans="1:34" ht="12.75" customHeight="1" x14ac:dyDescent="0.3">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c r="AC777" s="330"/>
      <c r="AD777" s="330"/>
      <c r="AE777" s="330"/>
      <c r="AF777" s="330"/>
      <c r="AG777" s="330"/>
      <c r="AH777" s="330"/>
    </row>
    <row r="778" spans="1:34" ht="12.75" customHeight="1" x14ac:dyDescent="0.3">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c r="AC778" s="330"/>
      <c r="AD778" s="330"/>
      <c r="AE778" s="330"/>
      <c r="AF778" s="330"/>
      <c r="AG778" s="330"/>
      <c r="AH778" s="330"/>
    </row>
    <row r="779" spans="1:34" ht="12.75" customHeight="1" x14ac:dyDescent="0.3">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c r="AC779" s="330"/>
      <c r="AD779" s="330"/>
      <c r="AE779" s="330"/>
      <c r="AF779" s="330"/>
      <c r="AG779" s="330"/>
      <c r="AH779" s="330"/>
    </row>
    <row r="780" spans="1:34" ht="12.75" customHeight="1" x14ac:dyDescent="0.3">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c r="AC780" s="330"/>
      <c r="AD780" s="330"/>
      <c r="AE780" s="330"/>
      <c r="AF780" s="330"/>
      <c r="AG780" s="330"/>
      <c r="AH780" s="330"/>
    </row>
    <row r="781" spans="1:34" ht="12.75" customHeight="1" x14ac:dyDescent="0.3">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c r="AC781" s="330"/>
      <c r="AD781" s="330"/>
      <c r="AE781" s="330"/>
      <c r="AF781" s="330"/>
      <c r="AG781" s="330"/>
      <c r="AH781" s="330"/>
    </row>
    <row r="782" spans="1:34" ht="12.75" customHeight="1" x14ac:dyDescent="0.3">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c r="AC782" s="330"/>
      <c r="AD782" s="330"/>
      <c r="AE782" s="330"/>
      <c r="AF782" s="330"/>
      <c r="AG782" s="330"/>
      <c r="AH782" s="330"/>
    </row>
    <row r="783" spans="1:34" ht="12.75" customHeight="1" x14ac:dyDescent="0.3">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c r="AC783" s="330"/>
      <c r="AD783" s="330"/>
      <c r="AE783" s="330"/>
      <c r="AF783" s="330"/>
      <c r="AG783" s="330"/>
      <c r="AH783" s="330"/>
    </row>
    <row r="784" spans="1:34" ht="12.75" customHeight="1" x14ac:dyDescent="0.3">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c r="AC784" s="330"/>
      <c r="AD784" s="330"/>
      <c r="AE784" s="330"/>
      <c r="AF784" s="330"/>
      <c r="AG784" s="330"/>
      <c r="AH784" s="330"/>
    </row>
    <row r="785" spans="1:34" ht="12.75" customHeight="1" x14ac:dyDescent="0.3">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c r="AC785" s="330"/>
      <c r="AD785" s="330"/>
      <c r="AE785" s="330"/>
      <c r="AF785" s="330"/>
      <c r="AG785" s="330"/>
      <c r="AH785" s="330"/>
    </row>
    <row r="786" spans="1:34" ht="12.75" customHeight="1" x14ac:dyDescent="0.3">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c r="AC786" s="330"/>
      <c r="AD786" s="330"/>
      <c r="AE786" s="330"/>
      <c r="AF786" s="330"/>
      <c r="AG786" s="330"/>
      <c r="AH786" s="330"/>
    </row>
    <row r="787" spans="1:34" ht="12.75" customHeight="1" x14ac:dyDescent="0.3">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c r="AC787" s="330"/>
      <c r="AD787" s="330"/>
      <c r="AE787" s="330"/>
      <c r="AF787" s="330"/>
      <c r="AG787" s="330"/>
      <c r="AH787" s="330"/>
    </row>
    <row r="788" spans="1:34" ht="12.75" customHeight="1" x14ac:dyDescent="0.3">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c r="AC788" s="330"/>
      <c r="AD788" s="330"/>
      <c r="AE788" s="330"/>
      <c r="AF788" s="330"/>
      <c r="AG788" s="330"/>
      <c r="AH788" s="330"/>
    </row>
    <row r="789" spans="1:34" ht="12.75" customHeight="1" x14ac:dyDescent="0.3">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c r="AC789" s="330"/>
      <c r="AD789" s="330"/>
      <c r="AE789" s="330"/>
      <c r="AF789" s="330"/>
      <c r="AG789" s="330"/>
      <c r="AH789" s="330"/>
    </row>
    <row r="790" spans="1:34" ht="12.75" customHeight="1" x14ac:dyDescent="0.3">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c r="AC790" s="330"/>
      <c r="AD790" s="330"/>
      <c r="AE790" s="330"/>
      <c r="AF790" s="330"/>
      <c r="AG790" s="330"/>
      <c r="AH790" s="330"/>
    </row>
    <row r="791" spans="1:34" ht="12.75" customHeight="1" x14ac:dyDescent="0.3">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c r="AC791" s="330"/>
      <c r="AD791" s="330"/>
      <c r="AE791" s="330"/>
      <c r="AF791" s="330"/>
      <c r="AG791" s="330"/>
      <c r="AH791" s="330"/>
    </row>
    <row r="792" spans="1:34" ht="12.75" customHeight="1" x14ac:dyDescent="0.3">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c r="AC792" s="330"/>
      <c r="AD792" s="330"/>
      <c r="AE792" s="330"/>
      <c r="AF792" s="330"/>
      <c r="AG792" s="330"/>
      <c r="AH792" s="330"/>
    </row>
    <row r="793" spans="1:34" ht="12.75" customHeight="1" x14ac:dyDescent="0.3">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c r="AC793" s="330"/>
      <c r="AD793" s="330"/>
      <c r="AE793" s="330"/>
      <c r="AF793" s="330"/>
      <c r="AG793" s="330"/>
      <c r="AH793" s="330"/>
    </row>
    <row r="794" spans="1:34" ht="12.75" customHeight="1" x14ac:dyDescent="0.3">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c r="AC794" s="330"/>
      <c r="AD794" s="330"/>
      <c r="AE794" s="330"/>
      <c r="AF794" s="330"/>
      <c r="AG794" s="330"/>
      <c r="AH794" s="330"/>
    </row>
    <row r="795" spans="1:34" ht="12.75" customHeight="1" x14ac:dyDescent="0.3">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c r="AC795" s="330"/>
      <c r="AD795" s="330"/>
      <c r="AE795" s="330"/>
      <c r="AF795" s="330"/>
      <c r="AG795" s="330"/>
      <c r="AH795" s="330"/>
    </row>
    <row r="796" spans="1:34" ht="12.75" customHeight="1" x14ac:dyDescent="0.3">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c r="AC796" s="330"/>
      <c r="AD796" s="330"/>
      <c r="AE796" s="330"/>
      <c r="AF796" s="330"/>
      <c r="AG796" s="330"/>
      <c r="AH796" s="330"/>
    </row>
    <row r="797" spans="1:34" ht="12.75" customHeight="1" x14ac:dyDescent="0.3">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c r="AC797" s="330"/>
      <c r="AD797" s="330"/>
      <c r="AE797" s="330"/>
      <c r="AF797" s="330"/>
      <c r="AG797" s="330"/>
      <c r="AH797" s="330"/>
    </row>
    <row r="798" spans="1:34" ht="12.75" customHeight="1" x14ac:dyDescent="0.3">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c r="AC798" s="330"/>
      <c r="AD798" s="330"/>
      <c r="AE798" s="330"/>
      <c r="AF798" s="330"/>
      <c r="AG798" s="330"/>
      <c r="AH798" s="330"/>
    </row>
    <row r="799" spans="1:34" ht="12.75" customHeight="1" x14ac:dyDescent="0.3">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c r="AC799" s="330"/>
      <c r="AD799" s="330"/>
      <c r="AE799" s="330"/>
      <c r="AF799" s="330"/>
      <c r="AG799" s="330"/>
      <c r="AH799" s="330"/>
    </row>
    <row r="800" spans="1:34" ht="12.75" customHeight="1" x14ac:dyDescent="0.3">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c r="AC800" s="330"/>
      <c r="AD800" s="330"/>
      <c r="AE800" s="330"/>
      <c r="AF800" s="330"/>
      <c r="AG800" s="330"/>
      <c r="AH800" s="330"/>
    </row>
    <row r="801" spans="1:34" ht="12.75" customHeight="1" x14ac:dyDescent="0.3">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c r="AC801" s="330"/>
      <c r="AD801" s="330"/>
      <c r="AE801" s="330"/>
      <c r="AF801" s="330"/>
      <c r="AG801" s="330"/>
      <c r="AH801" s="330"/>
    </row>
    <row r="802" spans="1:34" ht="12.75" customHeight="1" x14ac:dyDescent="0.3">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c r="AC802" s="330"/>
      <c r="AD802" s="330"/>
      <c r="AE802" s="330"/>
      <c r="AF802" s="330"/>
      <c r="AG802" s="330"/>
      <c r="AH802" s="330"/>
    </row>
    <row r="803" spans="1:34" ht="12.75" customHeight="1" x14ac:dyDescent="0.3">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c r="AC803" s="330"/>
      <c r="AD803" s="330"/>
      <c r="AE803" s="330"/>
      <c r="AF803" s="330"/>
      <c r="AG803" s="330"/>
      <c r="AH803" s="330"/>
    </row>
    <row r="804" spans="1:34" ht="12.75" customHeight="1" x14ac:dyDescent="0.3">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c r="AC804" s="330"/>
      <c r="AD804" s="330"/>
      <c r="AE804" s="330"/>
      <c r="AF804" s="330"/>
      <c r="AG804" s="330"/>
      <c r="AH804" s="330"/>
    </row>
    <row r="805" spans="1:34" ht="12.75" customHeight="1" x14ac:dyDescent="0.3">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c r="AC805" s="330"/>
      <c r="AD805" s="330"/>
      <c r="AE805" s="330"/>
      <c r="AF805" s="330"/>
      <c r="AG805" s="330"/>
      <c r="AH805" s="330"/>
    </row>
    <row r="806" spans="1:34" ht="12.75" customHeight="1" x14ac:dyDescent="0.3">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c r="AC806" s="330"/>
      <c r="AD806" s="330"/>
      <c r="AE806" s="330"/>
      <c r="AF806" s="330"/>
      <c r="AG806" s="330"/>
      <c r="AH806" s="330"/>
    </row>
    <row r="807" spans="1:34" ht="12.75" customHeight="1" x14ac:dyDescent="0.3">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c r="AC807" s="330"/>
      <c r="AD807" s="330"/>
      <c r="AE807" s="330"/>
      <c r="AF807" s="330"/>
      <c r="AG807" s="330"/>
      <c r="AH807" s="330"/>
    </row>
    <row r="808" spans="1:34" ht="12.75" customHeight="1" x14ac:dyDescent="0.3">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c r="AC808" s="330"/>
      <c r="AD808" s="330"/>
      <c r="AE808" s="330"/>
      <c r="AF808" s="330"/>
      <c r="AG808" s="330"/>
      <c r="AH808" s="330"/>
    </row>
    <row r="809" spans="1:34" ht="12.75" customHeight="1" x14ac:dyDescent="0.3">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c r="AC809" s="330"/>
      <c r="AD809" s="330"/>
      <c r="AE809" s="330"/>
      <c r="AF809" s="330"/>
      <c r="AG809" s="330"/>
      <c r="AH809" s="330"/>
    </row>
    <row r="810" spans="1:34" ht="12.75" customHeight="1" x14ac:dyDescent="0.3">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c r="AC810" s="330"/>
      <c r="AD810" s="330"/>
      <c r="AE810" s="330"/>
      <c r="AF810" s="330"/>
      <c r="AG810" s="330"/>
      <c r="AH810" s="330"/>
    </row>
    <row r="811" spans="1:34" ht="12.75" customHeight="1" x14ac:dyDescent="0.3">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c r="AC811" s="330"/>
      <c r="AD811" s="330"/>
      <c r="AE811" s="330"/>
      <c r="AF811" s="330"/>
      <c r="AG811" s="330"/>
      <c r="AH811" s="330"/>
    </row>
    <row r="812" spans="1:34" ht="12.75" customHeight="1" x14ac:dyDescent="0.3">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c r="AC812" s="330"/>
      <c r="AD812" s="330"/>
      <c r="AE812" s="330"/>
      <c r="AF812" s="330"/>
      <c r="AG812" s="330"/>
      <c r="AH812" s="330"/>
    </row>
    <row r="813" spans="1:34" ht="12.75" customHeight="1" x14ac:dyDescent="0.3">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c r="AC813" s="330"/>
      <c r="AD813" s="330"/>
      <c r="AE813" s="330"/>
      <c r="AF813" s="330"/>
      <c r="AG813" s="330"/>
      <c r="AH813" s="330"/>
    </row>
    <row r="814" spans="1:34" ht="12.75" customHeight="1" x14ac:dyDescent="0.3">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c r="AC814" s="330"/>
      <c r="AD814" s="330"/>
      <c r="AE814" s="330"/>
      <c r="AF814" s="330"/>
      <c r="AG814" s="330"/>
      <c r="AH814" s="330"/>
    </row>
    <row r="815" spans="1:34" ht="12.75" customHeight="1" x14ac:dyDescent="0.3">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c r="AC815" s="330"/>
      <c r="AD815" s="330"/>
      <c r="AE815" s="330"/>
      <c r="AF815" s="330"/>
      <c r="AG815" s="330"/>
      <c r="AH815" s="330"/>
    </row>
    <row r="816" spans="1:34" ht="12.75" customHeight="1" x14ac:dyDescent="0.3">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c r="AC816" s="330"/>
      <c r="AD816" s="330"/>
      <c r="AE816" s="330"/>
      <c r="AF816" s="330"/>
      <c r="AG816" s="330"/>
      <c r="AH816" s="330"/>
    </row>
    <row r="817" spans="1:34" ht="12.75" customHeight="1" x14ac:dyDescent="0.3">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c r="AC817" s="330"/>
      <c r="AD817" s="330"/>
      <c r="AE817" s="330"/>
      <c r="AF817" s="330"/>
      <c r="AG817" s="330"/>
      <c r="AH817" s="330"/>
    </row>
    <row r="818" spans="1:34" ht="12.75" customHeight="1" x14ac:dyDescent="0.3">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c r="AC818" s="330"/>
      <c r="AD818" s="330"/>
      <c r="AE818" s="330"/>
      <c r="AF818" s="330"/>
      <c r="AG818" s="330"/>
      <c r="AH818" s="330"/>
    </row>
    <row r="819" spans="1:34" ht="12.75" customHeight="1" x14ac:dyDescent="0.3">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c r="AC819" s="330"/>
      <c r="AD819" s="330"/>
      <c r="AE819" s="330"/>
      <c r="AF819" s="330"/>
      <c r="AG819" s="330"/>
      <c r="AH819" s="330"/>
    </row>
    <row r="820" spans="1:34" ht="12.75" customHeight="1" x14ac:dyDescent="0.3">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c r="AC820" s="330"/>
      <c r="AD820" s="330"/>
      <c r="AE820" s="330"/>
      <c r="AF820" s="330"/>
      <c r="AG820" s="330"/>
      <c r="AH820" s="330"/>
    </row>
    <row r="821" spans="1:34" ht="12.75" customHeight="1" x14ac:dyDescent="0.3">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c r="AC821" s="330"/>
      <c r="AD821" s="330"/>
      <c r="AE821" s="330"/>
      <c r="AF821" s="330"/>
      <c r="AG821" s="330"/>
      <c r="AH821" s="330"/>
    </row>
    <row r="822" spans="1:34" ht="12.75" customHeight="1" x14ac:dyDescent="0.3">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c r="AC822" s="330"/>
      <c r="AD822" s="330"/>
      <c r="AE822" s="330"/>
      <c r="AF822" s="330"/>
      <c r="AG822" s="330"/>
      <c r="AH822" s="330"/>
    </row>
    <row r="823" spans="1:34" ht="12.75" customHeight="1" x14ac:dyDescent="0.3">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c r="AC823" s="330"/>
      <c r="AD823" s="330"/>
      <c r="AE823" s="330"/>
      <c r="AF823" s="330"/>
      <c r="AG823" s="330"/>
      <c r="AH823" s="330"/>
    </row>
    <row r="824" spans="1:34" ht="12.75" customHeight="1" x14ac:dyDescent="0.3">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c r="AC824" s="330"/>
      <c r="AD824" s="330"/>
      <c r="AE824" s="330"/>
      <c r="AF824" s="330"/>
      <c r="AG824" s="330"/>
      <c r="AH824" s="330"/>
    </row>
    <row r="825" spans="1:34" ht="12.75" customHeight="1" x14ac:dyDescent="0.3">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c r="AC825" s="330"/>
      <c r="AD825" s="330"/>
      <c r="AE825" s="330"/>
      <c r="AF825" s="330"/>
      <c r="AG825" s="330"/>
      <c r="AH825" s="330"/>
    </row>
    <row r="826" spans="1:34" ht="12.75" customHeight="1" x14ac:dyDescent="0.3">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c r="AC826" s="330"/>
      <c r="AD826" s="330"/>
      <c r="AE826" s="330"/>
      <c r="AF826" s="330"/>
      <c r="AG826" s="330"/>
      <c r="AH826" s="330"/>
    </row>
    <row r="827" spans="1:34" ht="12.75" customHeight="1" x14ac:dyDescent="0.3">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c r="AC827" s="330"/>
      <c r="AD827" s="330"/>
      <c r="AE827" s="330"/>
      <c r="AF827" s="330"/>
      <c r="AG827" s="330"/>
      <c r="AH827" s="330"/>
    </row>
    <row r="828" spans="1:34" ht="12.75" customHeight="1" x14ac:dyDescent="0.3">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c r="AC828" s="330"/>
      <c r="AD828" s="330"/>
      <c r="AE828" s="330"/>
      <c r="AF828" s="330"/>
      <c r="AG828" s="330"/>
      <c r="AH828" s="330"/>
    </row>
    <row r="829" spans="1:34" ht="12.75" customHeight="1" x14ac:dyDescent="0.3">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c r="AC829" s="330"/>
      <c r="AD829" s="330"/>
      <c r="AE829" s="330"/>
      <c r="AF829" s="330"/>
      <c r="AG829" s="330"/>
      <c r="AH829" s="330"/>
    </row>
    <row r="830" spans="1:34" ht="12.75" customHeight="1" x14ac:dyDescent="0.3">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c r="AC830" s="330"/>
      <c r="AD830" s="330"/>
      <c r="AE830" s="330"/>
      <c r="AF830" s="330"/>
      <c r="AG830" s="330"/>
      <c r="AH830" s="330"/>
    </row>
    <row r="831" spans="1:34" ht="12.75" customHeight="1" x14ac:dyDescent="0.3">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c r="AC831" s="330"/>
      <c r="AD831" s="330"/>
      <c r="AE831" s="330"/>
      <c r="AF831" s="330"/>
      <c r="AG831" s="330"/>
      <c r="AH831" s="330"/>
    </row>
    <row r="832" spans="1:34" ht="12.75" customHeight="1" x14ac:dyDescent="0.3">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c r="AC832" s="330"/>
      <c r="AD832" s="330"/>
      <c r="AE832" s="330"/>
      <c r="AF832" s="330"/>
      <c r="AG832" s="330"/>
      <c r="AH832" s="330"/>
    </row>
    <row r="833" spans="1:34" ht="12.75" customHeight="1" x14ac:dyDescent="0.3">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c r="AC833" s="330"/>
      <c r="AD833" s="330"/>
      <c r="AE833" s="330"/>
      <c r="AF833" s="330"/>
      <c r="AG833" s="330"/>
      <c r="AH833" s="330"/>
    </row>
    <row r="834" spans="1:34" ht="12.75" customHeight="1" x14ac:dyDescent="0.3">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c r="AC834" s="330"/>
      <c r="AD834" s="330"/>
      <c r="AE834" s="330"/>
      <c r="AF834" s="330"/>
      <c r="AG834" s="330"/>
      <c r="AH834" s="330"/>
    </row>
    <row r="835" spans="1:34" ht="12.75" customHeight="1" x14ac:dyDescent="0.3">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c r="AC835" s="330"/>
      <c r="AD835" s="330"/>
      <c r="AE835" s="330"/>
      <c r="AF835" s="330"/>
      <c r="AG835" s="330"/>
      <c r="AH835" s="330"/>
    </row>
    <row r="836" spans="1:34" ht="12.75" customHeight="1" x14ac:dyDescent="0.3">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c r="AC836" s="330"/>
      <c r="AD836" s="330"/>
      <c r="AE836" s="330"/>
      <c r="AF836" s="330"/>
      <c r="AG836" s="330"/>
      <c r="AH836" s="330"/>
    </row>
    <row r="837" spans="1:34" ht="12.75" customHeight="1" x14ac:dyDescent="0.3">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c r="AC837" s="330"/>
      <c r="AD837" s="330"/>
      <c r="AE837" s="330"/>
      <c r="AF837" s="330"/>
      <c r="AG837" s="330"/>
      <c r="AH837" s="330"/>
    </row>
    <row r="838" spans="1:34" ht="12.75" customHeight="1" x14ac:dyDescent="0.3">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c r="AC838" s="330"/>
      <c r="AD838" s="330"/>
      <c r="AE838" s="330"/>
      <c r="AF838" s="330"/>
      <c r="AG838" s="330"/>
      <c r="AH838" s="330"/>
    </row>
    <row r="839" spans="1:34" ht="12.75" customHeight="1" x14ac:dyDescent="0.3">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c r="AC839" s="330"/>
      <c r="AD839" s="330"/>
      <c r="AE839" s="330"/>
      <c r="AF839" s="330"/>
      <c r="AG839" s="330"/>
      <c r="AH839" s="330"/>
    </row>
    <row r="840" spans="1:34" ht="12.75" customHeight="1" x14ac:dyDescent="0.3">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c r="AC840" s="330"/>
      <c r="AD840" s="330"/>
      <c r="AE840" s="330"/>
      <c r="AF840" s="330"/>
      <c r="AG840" s="330"/>
      <c r="AH840" s="330"/>
    </row>
    <row r="841" spans="1:34" ht="12.75" customHeight="1" x14ac:dyDescent="0.3">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c r="AC841" s="330"/>
      <c r="AD841" s="330"/>
      <c r="AE841" s="330"/>
      <c r="AF841" s="330"/>
      <c r="AG841" s="330"/>
      <c r="AH841" s="330"/>
    </row>
    <row r="842" spans="1:34" ht="12.75" customHeight="1" x14ac:dyDescent="0.3">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c r="AC842" s="330"/>
      <c r="AD842" s="330"/>
      <c r="AE842" s="330"/>
      <c r="AF842" s="330"/>
      <c r="AG842" s="330"/>
      <c r="AH842" s="330"/>
    </row>
    <row r="843" spans="1:34" ht="12.75" customHeight="1" x14ac:dyDescent="0.3">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c r="AC843" s="330"/>
      <c r="AD843" s="330"/>
      <c r="AE843" s="330"/>
      <c r="AF843" s="330"/>
      <c r="AG843" s="330"/>
      <c r="AH843" s="330"/>
    </row>
    <row r="844" spans="1:34" ht="12.75" customHeight="1" x14ac:dyDescent="0.3">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c r="AC844" s="330"/>
      <c r="AD844" s="330"/>
      <c r="AE844" s="330"/>
      <c r="AF844" s="330"/>
      <c r="AG844" s="330"/>
      <c r="AH844" s="330"/>
    </row>
    <row r="845" spans="1:34" ht="12.75" customHeight="1" x14ac:dyDescent="0.3">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c r="AC845" s="330"/>
      <c r="AD845" s="330"/>
      <c r="AE845" s="330"/>
      <c r="AF845" s="330"/>
      <c r="AG845" s="330"/>
      <c r="AH845" s="330"/>
    </row>
    <row r="846" spans="1:34" ht="12.75" customHeight="1" x14ac:dyDescent="0.3">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c r="AC846" s="330"/>
      <c r="AD846" s="330"/>
      <c r="AE846" s="330"/>
      <c r="AF846" s="330"/>
      <c r="AG846" s="330"/>
      <c r="AH846" s="330"/>
    </row>
    <row r="847" spans="1:34" ht="12.75" customHeight="1" x14ac:dyDescent="0.3">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c r="AC847" s="330"/>
      <c r="AD847" s="330"/>
      <c r="AE847" s="330"/>
      <c r="AF847" s="330"/>
      <c r="AG847" s="330"/>
      <c r="AH847" s="330"/>
    </row>
    <row r="848" spans="1:34" ht="12.75" customHeight="1" x14ac:dyDescent="0.3">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c r="AC848" s="330"/>
      <c r="AD848" s="330"/>
      <c r="AE848" s="330"/>
      <c r="AF848" s="330"/>
      <c r="AG848" s="330"/>
      <c r="AH848" s="330"/>
    </row>
    <row r="849" spans="1:34" ht="12.75" customHeight="1" x14ac:dyDescent="0.3">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c r="AC849" s="330"/>
      <c r="AD849" s="330"/>
      <c r="AE849" s="330"/>
      <c r="AF849" s="330"/>
      <c r="AG849" s="330"/>
      <c r="AH849" s="330"/>
    </row>
    <row r="850" spans="1:34" ht="12.75" customHeight="1" x14ac:dyDescent="0.3">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c r="AC850" s="330"/>
      <c r="AD850" s="330"/>
      <c r="AE850" s="330"/>
      <c r="AF850" s="330"/>
      <c r="AG850" s="330"/>
      <c r="AH850" s="330"/>
    </row>
    <row r="851" spans="1:34" ht="12.75" customHeight="1" x14ac:dyDescent="0.3">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c r="AC851" s="330"/>
      <c r="AD851" s="330"/>
      <c r="AE851" s="330"/>
      <c r="AF851" s="330"/>
      <c r="AG851" s="330"/>
      <c r="AH851" s="330"/>
    </row>
    <row r="852" spans="1:34" ht="12.75" customHeight="1" x14ac:dyDescent="0.3">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c r="AC852" s="330"/>
      <c r="AD852" s="330"/>
      <c r="AE852" s="330"/>
      <c r="AF852" s="330"/>
      <c r="AG852" s="330"/>
      <c r="AH852" s="330"/>
    </row>
    <row r="853" spans="1:34" ht="12.75" customHeight="1" x14ac:dyDescent="0.3">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c r="AC853" s="330"/>
      <c r="AD853" s="330"/>
      <c r="AE853" s="330"/>
      <c r="AF853" s="330"/>
      <c r="AG853" s="330"/>
      <c r="AH853" s="330"/>
    </row>
    <row r="854" spans="1:34" ht="12.75" customHeight="1" x14ac:dyDescent="0.3">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c r="AC854" s="330"/>
      <c r="AD854" s="330"/>
      <c r="AE854" s="330"/>
      <c r="AF854" s="330"/>
      <c r="AG854" s="330"/>
      <c r="AH854" s="330"/>
    </row>
    <row r="855" spans="1:34" ht="12.75" customHeight="1" x14ac:dyDescent="0.3">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c r="AC855" s="330"/>
      <c r="AD855" s="330"/>
      <c r="AE855" s="330"/>
      <c r="AF855" s="330"/>
      <c r="AG855" s="330"/>
      <c r="AH855" s="330"/>
    </row>
    <row r="856" spans="1:34" ht="12.75" customHeight="1" x14ac:dyDescent="0.3">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c r="AC856" s="330"/>
      <c r="AD856" s="330"/>
      <c r="AE856" s="330"/>
      <c r="AF856" s="330"/>
      <c r="AG856" s="330"/>
      <c r="AH856" s="330"/>
    </row>
    <row r="857" spans="1:34" ht="12.75" customHeight="1" x14ac:dyDescent="0.3">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c r="AC857" s="330"/>
      <c r="AD857" s="330"/>
      <c r="AE857" s="330"/>
      <c r="AF857" s="330"/>
      <c r="AG857" s="330"/>
      <c r="AH857" s="330"/>
    </row>
    <row r="858" spans="1:34" ht="12.75" customHeight="1" x14ac:dyDescent="0.3">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c r="AC858" s="330"/>
      <c r="AD858" s="330"/>
      <c r="AE858" s="330"/>
      <c r="AF858" s="330"/>
      <c r="AG858" s="330"/>
      <c r="AH858" s="330"/>
    </row>
    <row r="859" spans="1:34" ht="12.75" customHeight="1" x14ac:dyDescent="0.3">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c r="AC859" s="330"/>
      <c r="AD859" s="330"/>
      <c r="AE859" s="330"/>
      <c r="AF859" s="330"/>
      <c r="AG859" s="330"/>
      <c r="AH859" s="330"/>
    </row>
    <row r="860" spans="1:34" ht="12.75" customHeight="1" x14ac:dyDescent="0.3">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c r="AC860" s="330"/>
      <c r="AD860" s="330"/>
      <c r="AE860" s="330"/>
      <c r="AF860" s="330"/>
      <c r="AG860" s="330"/>
      <c r="AH860" s="330"/>
    </row>
    <row r="861" spans="1:34" ht="12.75" customHeight="1" x14ac:dyDescent="0.3">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c r="AC861" s="330"/>
      <c r="AD861" s="330"/>
      <c r="AE861" s="330"/>
      <c r="AF861" s="330"/>
      <c r="AG861" s="330"/>
      <c r="AH861" s="330"/>
    </row>
    <row r="862" spans="1:34" ht="12.75" customHeight="1" x14ac:dyDescent="0.3">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c r="AC862" s="330"/>
      <c r="AD862" s="330"/>
      <c r="AE862" s="330"/>
      <c r="AF862" s="330"/>
      <c r="AG862" s="330"/>
      <c r="AH862" s="330"/>
    </row>
    <row r="863" spans="1:34" ht="12.75" customHeight="1" x14ac:dyDescent="0.3">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c r="AC863" s="330"/>
      <c r="AD863" s="330"/>
      <c r="AE863" s="330"/>
      <c r="AF863" s="330"/>
      <c r="AG863" s="330"/>
      <c r="AH863" s="330"/>
    </row>
    <row r="864" spans="1:34" ht="12.75" customHeight="1" x14ac:dyDescent="0.3">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c r="AC864" s="330"/>
      <c r="AD864" s="330"/>
      <c r="AE864" s="330"/>
      <c r="AF864" s="330"/>
      <c r="AG864" s="330"/>
      <c r="AH864" s="330"/>
    </row>
    <row r="865" spans="1:34" ht="12.75" customHeight="1" x14ac:dyDescent="0.3">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c r="AC865" s="330"/>
      <c r="AD865" s="330"/>
      <c r="AE865" s="330"/>
      <c r="AF865" s="330"/>
      <c r="AG865" s="330"/>
      <c r="AH865" s="330"/>
    </row>
    <row r="866" spans="1:34" ht="12.75" customHeight="1" x14ac:dyDescent="0.3">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c r="AC866" s="330"/>
      <c r="AD866" s="330"/>
      <c r="AE866" s="330"/>
      <c r="AF866" s="330"/>
      <c r="AG866" s="330"/>
      <c r="AH866" s="330"/>
    </row>
    <row r="867" spans="1:34" ht="12.75" customHeight="1" x14ac:dyDescent="0.3">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c r="AC867" s="330"/>
      <c r="AD867" s="330"/>
      <c r="AE867" s="330"/>
      <c r="AF867" s="330"/>
      <c r="AG867" s="330"/>
      <c r="AH867" s="330"/>
    </row>
    <row r="868" spans="1:34" ht="12.75" customHeight="1" x14ac:dyDescent="0.3">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c r="AC868" s="330"/>
      <c r="AD868" s="330"/>
      <c r="AE868" s="330"/>
      <c r="AF868" s="330"/>
      <c r="AG868" s="330"/>
      <c r="AH868" s="330"/>
    </row>
    <row r="869" spans="1:34" ht="12.75" customHeight="1" x14ac:dyDescent="0.3">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c r="AC869" s="330"/>
      <c r="AD869" s="330"/>
      <c r="AE869" s="330"/>
      <c r="AF869" s="330"/>
      <c r="AG869" s="330"/>
      <c r="AH869" s="330"/>
    </row>
    <row r="870" spans="1:34" ht="12.75" customHeight="1" x14ac:dyDescent="0.3">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c r="AC870" s="330"/>
      <c r="AD870" s="330"/>
      <c r="AE870" s="330"/>
      <c r="AF870" s="330"/>
      <c r="AG870" s="330"/>
      <c r="AH870" s="330"/>
    </row>
    <row r="871" spans="1:34" ht="12.75" customHeight="1" x14ac:dyDescent="0.3">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c r="AC871" s="330"/>
      <c r="AD871" s="330"/>
      <c r="AE871" s="330"/>
      <c r="AF871" s="330"/>
      <c r="AG871" s="330"/>
      <c r="AH871" s="330"/>
    </row>
    <row r="872" spans="1:34" ht="12.75" customHeight="1" x14ac:dyDescent="0.3">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c r="AC872" s="330"/>
      <c r="AD872" s="330"/>
      <c r="AE872" s="330"/>
      <c r="AF872" s="330"/>
      <c r="AG872" s="330"/>
      <c r="AH872" s="330"/>
    </row>
    <row r="873" spans="1:34" ht="12.75" customHeight="1" x14ac:dyDescent="0.3">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c r="AC873" s="330"/>
      <c r="AD873" s="330"/>
      <c r="AE873" s="330"/>
      <c r="AF873" s="330"/>
      <c r="AG873" s="330"/>
      <c r="AH873" s="330"/>
    </row>
    <row r="874" spans="1:34" ht="12.75" customHeight="1" x14ac:dyDescent="0.3">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c r="AC874" s="330"/>
      <c r="AD874" s="330"/>
      <c r="AE874" s="330"/>
      <c r="AF874" s="330"/>
      <c r="AG874" s="330"/>
      <c r="AH874" s="330"/>
    </row>
    <row r="875" spans="1:34" ht="12.75" customHeight="1" x14ac:dyDescent="0.3">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c r="AC875" s="330"/>
      <c r="AD875" s="330"/>
      <c r="AE875" s="330"/>
      <c r="AF875" s="330"/>
      <c r="AG875" s="330"/>
      <c r="AH875" s="330"/>
    </row>
    <row r="876" spans="1:34" ht="12.75" customHeight="1" x14ac:dyDescent="0.3">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c r="AC876" s="330"/>
      <c r="AD876" s="330"/>
      <c r="AE876" s="330"/>
      <c r="AF876" s="330"/>
      <c r="AG876" s="330"/>
      <c r="AH876" s="330"/>
    </row>
    <row r="877" spans="1:34" ht="12.75" customHeight="1" x14ac:dyDescent="0.3">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c r="AC877" s="330"/>
      <c r="AD877" s="330"/>
      <c r="AE877" s="330"/>
      <c r="AF877" s="330"/>
      <c r="AG877" s="330"/>
      <c r="AH877" s="330"/>
    </row>
    <row r="878" spans="1:34" ht="12.75" customHeight="1" x14ac:dyDescent="0.3">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c r="AC878" s="330"/>
      <c r="AD878" s="330"/>
      <c r="AE878" s="330"/>
      <c r="AF878" s="330"/>
      <c r="AG878" s="330"/>
      <c r="AH878" s="330"/>
    </row>
    <row r="879" spans="1:34" ht="12.75" customHeight="1" x14ac:dyDescent="0.3">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c r="AC879" s="330"/>
      <c r="AD879" s="330"/>
      <c r="AE879" s="330"/>
      <c r="AF879" s="330"/>
      <c r="AG879" s="330"/>
      <c r="AH879" s="330"/>
    </row>
    <row r="880" spans="1:34" ht="12.75" customHeight="1" x14ac:dyDescent="0.3">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c r="AC880" s="330"/>
      <c r="AD880" s="330"/>
      <c r="AE880" s="330"/>
      <c r="AF880" s="330"/>
      <c r="AG880" s="330"/>
      <c r="AH880" s="330"/>
    </row>
    <row r="881" spans="1:34" ht="12.75" customHeight="1" x14ac:dyDescent="0.3">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c r="AC881" s="330"/>
      <c r="AD881" s="330"/>
      <c r="AE881" s="330"/>
      <c r="AF881" s="330"/>
      <c r="AG881" s="330"/>
      <c r="AH881" s="330"/>
    </row>
    <row r="882" spans="1:34" ht="12.75" customHeight="1" x14ac:dyDescent="0.3">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c r="AC882" s="330"/>
      <c r="AD882" s="330"/>
      <c r="AE882" s="330"/>
      <c r="AF882" s="330"/>
      <c r="AG882" s="330"/>
      <c r="AH882" s="330"/>
    </row>
    <row r="883" spans="1:34" ht="12.75" customHeight="1" x14ac:dyDescent="0.3">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c r="AC883" s="330"/>
      <c r="AD883" s="330"/>
      <c r="AE883" s="330"/>
      <c r="AF883" s="330"/>
      <c r="AG883" s="330"/>
      <c r="AH883" s="330"/>
    </row>
    <row r="884" spans="1:34" ht="12.75" customHeight="1" x14ac:dyDescent="0.3">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c r="AC884" s="330"/>
      <c r="AD884" s="330"/>
      <c r="AE884" s="330"/>
      <c r="AF884" s="330"/>
      <c r="AG884" s="330"/>
      <c r="AH884" s="330"/>
    </row>
    <row r="885" spans="1:34" ht="12.75" customHeight="1" x14ac:dyDescent="0.3">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c r="AC885" s="330"/>
      <c r="AD885" s="330"/>
      <c r="AE885" s="330"/>
      <c r="AF885" s="330"/>
      <c r="AG885" s="330"/>
      <c r="AH885" s="330"/>
    </row>
    <row r="886" spans="1:34" ht="12.75" customHeight="1" x14ac:dyDescent="0.3">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c r="AC886" s="330"/>
      <c r="AD886" s="330"/>
      <c r="AE886" s="330"/>
      <c r="AF886" s="330"/>
      <c r="AG886" s="330"/>
      <c r="AH886" s="330"/>
    </row>
    <row r="887" spans="1:34" ht="12.75" customHeight="1" x14ac:dyDescent="0.3">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c r="AC887" s="330"/>
      <c r="AD887" s="330"/>
      <c r="AE887" s="330"/>
      <c r="AF887" s="330"/>
      <c r="AG887" s="330"/>
      <c r="AH887" s="330"/>
    </row>
    <row r="888" spans="1:34" ht="12.75" customHeight="1" x14ac:dyDescent="0.3">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c r="AC888" s="330"/>
      <c r="AD888" s="330"/>
      <c r="AE888" s="330"/>
      <c r="AF888" s="330"/>
      <c r="AG888" s="330"/>
      <c r="AH888" s="330"/>
    </row>
    <row r="889" spans="1:34" ht="12.75" customHeight="1" x14ac:dyDescent="0.3">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c r="AC889" s="330"/>
      <c r="AD889" s="330"/>
      <c r="AE889" s="330"/>
      <c r="AF889" s="330"/>
      <c r="AG889" s="330"/>
      <c r="AH889" s="330"/>
    </row>
    <row r="890" spans="1:34" ht="12.75" customHeight="1" x14ac:dyDescent="0.3">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c r="AC890" s="330"/>
      <c r="AD890" s="330"/>
      <c r="AE890" s="330"/>
      <c r="AF890" s="330"/>
      <c r="AG890" s="330"/>
      <c r="AH890" s="330"/>
    </row>
    <row r="891" spans="1:34" ht="12.75" customHeight="1" x14ac:dyDescent="0.3">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c r="AC891" s="330"/>
      <c r="AD891" s="330"/>
      <c r="AE891" s="330"/>
      <c r="AF891" s="330"/>
      <c r="AG891" s="330"/>
      <c r="AH891" s="330"/>
    </row>
    <row r="892" spans="1:34" ht="12.75" customHeight="1" x14ac:dyDescent="0.3">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c r="AC892" s="330"/>
      <c r="AD892" s="330"/>
      <c r="AE892" s="330"/>
      <c r="AF892" s="330"/>
      <c r="AG892" s="330"/>
      <c r="AH892" s="330"/>
    </row>
    <row r="893" spans="1:34" ht="12.75" customHeight="1" x14ac:dyDescent="0.3">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c r="AC893" s="330"/>
      <c r="AD893" s="330"/>
      <c r="AE893" s="330"/>
      <c r="AF893" s="330"/>
      <c r="AG893" s="330"/>
      <c r="AH893" s="330"/>
    </row>
    <row r="894" spans="1:34" ht="12.75" customHeight="1" x14ac:dyDescent="0.3">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c r="AC894" s="330"/>
      <c r="AD894" s="330"/>
      <c r="AE894" s="330"/>
      <c r="AF894" s="330"/>
      <c r="AG894" s="330"/>
      <c r="AH894" s="330"/>
    </row>
    <row r="895" spans="1:34" ht="12.75" customHeight="1" x14ac:dyDescent="0.3">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c r="AC895" s="330"/>
      <c r="AD895" s="330"/>
      <c r="AE895" s="330"/>
      <c r="AF895" s="330"/>
      <c r="AG895" s="330"/>
      <c r="AH895" s="330"/>
    </row>
    <row r="896" spans="1:34" ht="12.75" customHeight="1" x14ac:dyDescent="0.3">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c r="AC896" s="330"/>
      <c r="AD896" s="330"/>
      <c r="AE896" s="330"/>
      <c r="AF896" s="330"/>
      <c r="AG896" s="330"/>
      <c r="AH896" s="330"/>
    </row>
    <row r="897" spans="1:34" ht="12.75" customHeight="1" x14ac:dyDescent="0.3">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c r="AC897" s="330"/>
      <c r="AD897" s="330"/>
      <c r="AE897" s="330"/>
      <c r="AF897" s="330"/>
      <c r="AG897" s="330"/>
      <c r="AH897" s="330"/>
    </row>
    <row r="898" spans="1:34" ht="12.75" customHeight="1" x14ac:dyDescent="0.3">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c r="AC898" s="330"/>
      <c r="AD898" s="330"/>
      <c r="AE898" s="330"/>
      <c r="AF898" s="330"/>
      <c r="AG898" s="330"/>
      <c r="AH898" s="330"/>
    </row>
    <row r="899" spans="1:34" ht="12.75" customHeight="1" x14ac:dyDescent="0.3">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c r="AC899" s="330"/>
      <c r="AD899" s="330"/>
      <c r="AE899" s="330"/>
      <c r="AF899" s="330"/>
      <c r="AG899" s="330"/>
      <c r="AH899" s="330"/>
    </row>
    <row r="900" spans="1:34" ht="12.75" customHeight="1" x14ac:dyDescent="0.3">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c r="AC900" s="330"/>
      <c r="AD900" s="330"/>
      <c r="AE900" s="330"/>
      <c r="AF900" s="330"/>
      <c r="AG900" s="330"/>
      <c r="AH900" s="330"/>
    </row>
    <row r="901" spans="1:34" ht="12.75" customHeight="1" x14ac:dyDescent="0.3">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c r="AC901" s="330"/>
      <c r="AD901" s="330"/>
      <c r="AE901" s="330"/>
      <c r="AF901" s="330"/>
      <c r="AG901" s="330"/>
      <c r="AH901" s="330"/>
    </row>
    <row r="902" spans="1:34" ht="12.75" customHeight="1" x14ac:dyDescent="0.3">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c r="AC902" s="330"/>
      <c r="AD902" s="330"/>
      <c r="AE902" s="330"/>
      <c r="AF902" s="330"/>
      <c r="AG902" s="330"/>
      <c r="AH902" s="330"/>
    </row>
    <row r="903" spans="1:34" ht="12.75" customHeight="1" x14ac:dyDescent="0.3">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c r="AC903" s="330"/>
      <c r="AD903" s="330"/>
      <c r="AE903" s="330"/>
      <c r="AF903" s="330"/>
      <c r="AG903" s="330"/>
      <c r="AH903" s="330"/>
    </row>
    <row r="904" spans="1:34" ht="12.75" customHeight="1" x14ac:dyDescent="0.3">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c r="AC904" s="330"/>
      <c r="AD904" s="330"/>
      <c r="AE904" s="330"/>
      <c r="AF904" s="330"/>
      <c r="AG904" s="330"/>
      <c r="AH904" s="330"/>
    </row>
    <row r="905" spans="1:34" ht="12.75" customHeight="1" x14ac:dyDescent="0.3">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c r="AC905" s="330"/>
      <c r="AD905" s="330"/>
      <c r="AE905" s="330"/>
      <c r="AF905" s="330"/>
      <c r="AG905" s="330"/>
      <c r="AH905" s="330"/>
    </row>
    <row r="906" spans="1:34" ht="12.75" customHeight="1" x14ac:dyDescent="0.3">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c r="AC906" s="330"/>
      <c r="AD906" s="330"/>
      <c r="AE906" s="330"/>
      <c r="AF906" s="330"/>
      <c r="AG906" s="330"/>
      <c r="AH906" s="330"/>
    </row>
    <row r="907" spans="1:34" ht="12.75" customHeight="1" x14ac:dyDescent="0.3">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c r="AC907" s="330"/>
      <c r="AD907" s="330"/>
      <c r="AE907" s="330"/>
      <c r="AF907" s="330"/>
      <c r="AG907" s="330"/>
      <c r="AH907" s="330"/>
    </row>
    <row r="908" spans="1:34" ht="12.75" customHeight="1" x14ac:dyDescent="0.3">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c r="AC908" s="330"/>
      <c r="AD908" s="330"/>
      <c r="AE908" s="330"/>
      <c r="AF908" s="330"/>
      <c r="AG908" s="330"/>
      <c r="AH908" s="330"/>
    </row>
    <row r="909" spans="1:34" ht="12.75" customHeight="1" x14ac:dyDescent="0.3">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c r="AC909" s="330"/>
      <c r="AD909" s="330"/>
      <c r="AE909" s="330"/>
      <c r="AF909" s="330"/>
      <c r="AG909" s="330"/>
      <c r="AH909" s="330"/>
    </row>
    <row r="910" spans="1:34" ht="12.75" customHeight="1" x14ac:dyDescent="0.3">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c r="AC910" s="330"/>
      <c r="AD910" s="330"/>
      <c r="AE910" s="330"/>
      <c r="AF910" s="330"/>
      <c r="AG910" s="330"/>
      <c r="AH910" s="330"/>
    </row>
    <row r="911" spans="1:34" ht="12.75" customHeight="1" x14ac:dyDescent="0.3">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c r="AC911" s="330"/>
      <c r="AD911" s="330"/>
      <c r="AE911" s="330"/>
      <c r="AF911" s="330"/>
      <c r="AG911" s="330"/>
      <c r="AH911" s="330"/>
    </row>
    <row r="912" spans="1:34" ht="12.75" customHeight="1" x14ac:dyDescent="0.3">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c r="AC912" s="330"/>
      <c r="AD912" s="330"/>
      <c r="AE912" s="330"/>
      <c r="AF912" s="330"/>
      <c r="AG912" s="330"/>
      <c r="AH912" s="330"/>
    </row>
    <row r="913" spans="1:34" ht="12.75" customHeight="1" x14ac:dyDescent="0.3">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c r="AC913" s="330"/>
      <c r="AD913" s="330"/>
      <c r="AE913" s="330"/>
      <c r="AF913" s="330"/>
      <c r="AG913" s="330"/>
      <c r="AH913" s="330"/>
    </row>
    <row r="914" spans="1:34" ht="12.75" customHeight="1" x14ac:dyDescent="0.3">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c r="AC914" s="330"/>
      <c r="AD914" s="330"/>
      <c r="AE914" s="330"/>
      <c r="AF914" s="330"/>
      <c r="AG914" s="330"/>
      <c r="AH914" s="330"/>
    </row>
    <row r="915" spans="1:34" ht="12.75" customHeight="1" x14ac:dyDescent="0.3">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c r="AC915" s="330"/>
      <c r="AD915" s="330"/>
      <c r="AE915" s="330"/>
      <c r="AF915" s="330"/>
      <c r="AG915" s="330"/>
      <c r="AH915" s="330"/>
    </row>
    <row r="916" spans="1:34" ht="12.75" customHeight="1" x14ac:dyDescent="0.3">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c r="AC916" s="330"/>
      <c r="AD916" s="330"/>
      <c r="AE916" s="330"/>
      <c r="AF916" s="330"/>
      <c r="AG916" s="330"/>
      <c r="AH916" s="330"/>
    </row>
    <row r="917" spans="1:34" ht="12.75" customHeight="1" x14ac:dyDescent="0.3">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c r="AC917" s="330"/>
      <c r="AD917" s="330"/>
      <c r="AE917" s="330"/>
      <c r="AF917" s="330"/>
      <c r="AG917" s="330"/>
      <c r="AH917" s="330"/>
    </row>
    <row r="918" spans="1:34" ht="12.75" customHeight="1" x14ac:dyDescent="0.3">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c r="AC918" s="330"/>
      <c r="AD918" s="330"/>
      <c r="AE918" s="330"/>
      <c r="AF918" s="330"/>
      <c r="AG918" s="330"/>
      <c r="AH918" s="330"/>
    </row>
    <row r="919" spans="1:34" ht="12.75" customHeight="1" x14ac:dyDescent="0.3">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c r="AC919" s="330"/>
      <c r="AD919" s="330"/>
      <c r="AE919" s="330"/>
      <c r="AF919" s="330"/>
      <c r="AG919" s="330"/>
      <c r="AH919" s="330"/>
    </row>
    <row r="920" spans="1:34" ht="12.75" customHeight="1" x14ac:dyDescent="0.3">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c r="AC920" s="330"/>
      <c r="AD920" s="330"/>
      <c r="AE920" s="330"/>
      <c r="AF920" s="330"/>
      <c r="AG920" s="330"/>
      <c r="AH920" s="330"/>
    </row>
    <row r="921" spans="1:34" ht="12.75" customHeight="1" x14ac:dyDescent="0.3">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c r="AC921" s="330"/>
      <c r="AD921" s="330"/>
      <c r="AE921" s="330"/>
      <c r="AF921" s="330"/>
      <c r="AG921" s="330"/>
      <c r="AH921" s="330"/>
    </row>
    <row r="922" spans="1:34" ht="12.75" customHeight="1" x14ac:dyDescent="0.3">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c r="AC922" s="330"/>
      <c r="AD922" s="330"/>
      <c r="AE922" s="330"/>
      <c r="AF922" s="330"/>
      <c r="AG922" s="330"/>
      <c r="AH922" s="330"/>
    </row>
    <row r="923" spans="1:34" ht="12.75" customHeight="1" x14ac:dyDescent="0.3">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c r="AC923" s="330"/>
      <c r="AD923" s="330"/>
      <c r="AE923" s="330"/>
      <c r="AF923" s="330"/>
      <c r="AG923" s="330"/>
      <c r="AH923" s="330"/>
    </row>
    <row r="924" spans="1:34" ht="12.75" customHeight="1" x14ac:dyDescent="0.3">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c r="AC924" s="330"/>
      <c r="AD924" s="330"/>
      <c r="AE924" s="330"/>
      <c r="AF924" s="330"/>
      <c r="AG924" s="330"/>
      <c r="AH924" s="330"/>
    </row>
    <row r="925" spans="1:34" ht="12.75" customHeight="1" x14ac:dyDescent="0.3">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c r="AC925" s="330"/>
      <c r="AD925" s="330"/>
      <c r="AE925" s="330"/>
      <c r="AF925" s="330"/>
      <c r="AG925" s="330"/>
      <c r="AH925" s="330"/>
    </row>
    <row r="926" spans="1:34" ht="12.75" customHeight="1" x14ac:dyDescent="0.3">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c r="AC926" s="330"/>
      <c r="AD926" s="330"/>
      <c r="AE926" s="330"/>
      <c r="AF926" s="330"/>
      <c r="AG926" s="330"/>
      <c r="AH926" s="330"/>
    </row>
    <row r="927" spans="1:34" ht="12.75" customHeight="1" x14ac:dyDescent="0.3">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c r="AC927" s="330"/>
      <c r="AD927" s="330"/>
      <c r="AE927" s="330"/>
      <c r="AF927" s="330"/>
      <c r="AG927" s="330"/>
      <c r="AH927" s="330"/>
    </row>
    <row r="928" spans="1:34" ht="12.75" customHeight="1" x14ac:dyDescent="0.3">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c r="AC928" s="330"/>
      <c r="AD928" s="330"/>
      <c r="AE928" s="330"/>
      <c r="AF928" s="330"/>
      <c r="AG928" s="330"/>
      <c r="AH928" s="330"/>
    </row>
    <row r="929" spans="1:34" ht="12.75" customHeight="1" x14ac:dyDescent="0.3">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c r="AC929" s="330"/>
      <c r="AD929" s="330"/>
      <c r="AE929" s="330"/>
      <c r="AF929" s="330"/>
      <c r="AG929" s="330"/>
      <c r="AH929" s="330"/>
    </row>
    <row r="930" spans="1:34" ht="12.75" customHeight="1" x14ac:dyDescent="0.3">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c r="AC930" s="330"/>
      <c r="AD930" s="330"/>
      <c r="AE930" s="330"/>
      <c r="AF930" s="330"/>
      <c r="AG930" s="330"/>
      <c r="AH930" s="330"/>
    </row>
    <row r="931" spans="1:34" ht="12.75" customHeight="1" x14ac:dyDescent="0.3">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c r="AC931" s="330"/>
      <c r="AD931" s="330"/>
      <c r="AE931" s="330"/>
      <c r="AF931" s="330"/>
      <c r="AG931" s="330"/>
      <c r="AH931" s="330"/>
    </row>
    <row r="932" spans="1:34" ht="12.75" customHeight="1" x14ac:dyDescent="0.3">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c r="AC932" s="330"/>
      <c r="AD932" s="330"/>
      <c r="AE932" s="330"/>
      <c r="AF932" s="330"/>
      <c r="AG932" s="330"/>
      <c r="AH932" s="330"/>
    </row>
    <row r="933" spans="1:34" ht="12.75" customHeight="1" x14ac:dyDescent="0.3">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c r="AC933" s="330"/>
      <c r="AD933" s="330"/>
      <c r="AE933" s="330"/>
      <c r="AF933" s="330"/>
      <c r="AG933" s="330"/>
      <c r="AH933" s="330"/>
    </row>
    <row r="934" spans="1:34" ht="12.75" customHeight="1" x14ac:dyDescent="0.3">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c r="AC934" s="330"/>
      <c r="AD934" s="330"/>
      <c r="AE934" s="330"/>
      <c r="AF934" s="330"/>
      <c r="AG934" s="330"/>
      <c r="AH934" s="330"/>
    </row>
    <row r="935" spans="1:34" ht="12.75" customHeight="1" x14ac:dyDescent="0.3">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c r="AC935" s="330"/>
      <c r="AD935" s="330"/>
      <c r="AE935" s="330"/>
      <c r="AF935" s="330"/>
      <c r="AG935" s="330"/>
      <c r="AH935" s="330"/>
    </row>
    <row r="936" spans="1:34" ht="12.75" customHeight="1" x14ac:dyDescent="0.3">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c r="AC936" s="330"/>
      <c r="AD936" s="330"/>
      <c r="AE936" s="330"/>
      <c r="AF936" s="330"/>
      <c r="AG936" s="330"/>
      <c r="AH936" s="330"/>
    </row>
    <row r="937" spans="1:34" ht="12.75" customHeight="1" x14ac:dyDescent="0.3">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c r="AC937" s="330"/>
      <c r="AD937" s="330"/>
      <c r="AE937" s="330"/>
      <c r="AF937" s="330"/>
      <c r="AG937" s="330"/>
      <c r="AH937" s="330"/>
    </row>
    <row r="938" spans="1:34" ht="12.75" customHeight="1" x14ac:dyDescent="0.3">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c r="AC938" s="330"/>
      <c r="AD938" s="330"/>
      <c r="AE938" s="330"/>
      <c r="AF938" s="330"/>
      <c r="AG938" s="330"/>
      <c r="AH938" s="330"/>
    </row>
    <row r="939" spans="1:34" ht="12.75" customHeight="1" x14ac:dyDescent="0.3">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c r="AC939" s="330"/>
      <c r="AD939" s="330"/>
      <c r="AE939" s="330"/>
      <c r="AF939" s="330"/>
      <c r="AG939" s="330"/>
      <c r="AH939" s="330"/>
    </row>
    <row r="940" spans="1:34" ht="12.75" customHeight="1" x14ac:dyDescent="0.3">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c r="AC940" s="330"/>
      <c r="AD940" s="330"/>
      <c r="AE940" s="330"/>
      <c r="AF940" s="330"/>
      <c r="AG940" s="330"/>
      <c r="AH940" s="330"/>
    </row>
    <row r="941" spans="1:34" ht="12.75" customHeight="1" x14ac:dyDescent="0.3">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c r="AC941" s="330"/>
      <c r="AD941" s="330"/>
      <c r="AE941" s="330"/>
      <c r="AF941" s="330"/>
      <c r="AG941" s="330"/>
      <c r="AH941" s="330"/>
    </row>
    <row r="942" spans="1:34" ht="12.75" customHeight="1" x14ac:dyDescent="0.3">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c r="AC942" s="330"/>
      <c r="AD942" s="330"/>
      <c r="AE942" s="330"/>
      <c r="AF942" s="330"/>
      <c r="AG942" s="330"/>
      <c r="AH942" s="330"/>
    </row>
    <row r="943" spans="1:34" ht="12.75" customHeight="1" x14ac:dyDescent="0.3">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c r="AC943" s="330"/>
      <c r="AD943" s="330"/>
      <c r="AE943" s="330"/>
      <c r="AF943" s="330"/>
      <c r="AG943" s="330"/>
      <c r="AH943" s="330"/>
    </row>
    <row r="944" spans="1:34" ht="12.75" customHeight="1" x14ac:dyDescent="0.3">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c r="AC944" s="330"/>
      <c r="AD944" s="330"/>
      <c r="AE944" s="330"/>
      <c r="AF944" s="330"/>
      <c r="AG944" s="330"/>
      <c r="AH944" s="330"/>
    </row>
    <row r="945" spans="1:34" ht="12.75" customHeight="1" x14ac:dyDescent="0.3">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c r="AC945" s="330"/>
      <c r="AD945" s="330"/>
      <c r="AE945" s="330"/>
      <c r="AF945" s="330"/>
      <c r="AG945" s="330"/>
      <c r="AH945" s="330"/>
    </row>
    <row r="946" spans="1:34" ht="12.75" customHeight="1" x14ac:dyDescent="0.3">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c r="AC946" s="330"/>
      <c r="AD946" s="330"/>
      <c r="AE946" s="330"/>
      <c r="AF946" s="330"/>
      <c r="AG946" s="330"/>
      <c r="AH946" s="330"/>
    </row>
    <row r="947" spans="1:34" ht="12.75" customHeight="1" x14ac:dyDescent="0.3">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c r="AC947" s="330"/>
      <c r="AD947" s="330"/>
      <c r="AE947" s="330"/>
      <c r="AF947" s="330"/>
      <c r="AG947" s="330"/>
      <c r="AH947" s="330"/>
    </row>
    <row r="948" spans="1:34" ht="12.75" customHeight="1" x14ac:dyDescent="0.3">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c r="AC948" s="330"/>
      <c r="AD948" s="330"/>
      <c r="AE948" s="330"/>
      <c r="AF948" s="330"/>
      <c r="AG948" s="330"/>
      <c r="AH948" s="330"/>
    </row>
    <row r="949" spans="1:34" ht="12.75" customHeight="1" x14ac:dyDescent="0.3">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c r="AC949" s="330"/>
      <c r="AD949" s="330"/>
      <c r="AE949" s="330"/>
      <c r="AF949" s="330"/>
      <c r="AG949" s="330"/>
      <c r="AH949" s="330"/>
    </row>
    <row r="950" spans="1:34" ht="12.75" customHeight="1" x14ac:dyDescent="0.3">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c r="AC950" s="330"/>
      <c r="AD950" s="330"/>
      <c r="AE950" s="330"/>
      <c r="AF950" s="330"/>
      <c r="AG950" s="330"/>
      <c r="AH950" s="330"/>
    </row>
    <row r="951" spans="1:34" ht="12.75" customHeight="1" x14ac:dyDescent="0.3">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c r="AC951" s="330"/>
      <c r="AD951" s="330"/>
      <c r="AE951" s="330"/>
      <c r="AF951" s="330"/>
      <c r="AG951" s="330"/>
      <c r="AH951" s="330"/>
    </row>
    <row r="952" spans="1:34" ht="12.75" customHeight="1" x14ac:dyDescent="0.3">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c r="AC952" s="330"/>
      <c r="AD952" s="330"/>
      <c r="AE952" s="330"/>
      <c r="AF952" s="330"/>
      <c r="AG952" s="330"/>
      <c r="AH952" s="330"/>
    </row>
    <row r="953" spans="1:34" ht="12.75" customHeight="1" x14ac:dyDescent="0.3">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c r="AC953" s="330"/>
      <c r="AD953" s="330"/>
      <c r="AE953" s="330"/>
      <c r="AF953" s="330"/>
      <c r="AG953" s="330"/>
      <c r="AH953" s="330"/>
    </row>
    <row r="954" spans="1:34" ht="12.75" customHeight="1" x14ac:dyDescent="0.3">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c r="AC954" s="330"/>
      <c r="AD954" s="330"/>
      <c r="AE954" s="330"/>
      <c r="AF954" s="330"/>
      <c r="AG954" s="330"/>
      <c r="AH954" s="330"/>
    </row>
    <row r="955" spans="1:34" ht="12.75" customHeight="1" x14ac:dyDescent="0.3">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c r="AC955" s="330"/>
      <c r="AD955" s="330"/>
      <c r="AE955" s="330"/>
      <c r="AF955" s="330"/>
      <c r="AG955" s="330"/>
      <c r="AH955" s="330"/>
    </row>
    <row r="956" spans="1:34" ht="12.75" customHeight="1" x14ac:dyDescent="0.3">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c r="AC956" s="330"/>
      <c r="AD956" s="330"/>
      <c r="AE956" s="330"/>
      <c r="AF956" s="330"/>
      <c r="AG956" s="330"/>
      <c r="AH956" s="330"/>
    </row>
    <row r="957" spans="1:34" ht="12.75" customHeight="1" x14ac:dyDescent="0.3">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c r="AC957" s="330"/>
      <c r="AD957" s="330"/>
      <c r="AE957" s="330"/>
      <c r="AF957" s="330"/>
      <c r="AG957" s="330"/>
      <c r="AH957" s="330"/>
    </row>
    <row r="958" spans="1:34" ht="12.75" customHeight="1" x14ac:dyDescent="0.3">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c r="AC958" s="330"/>
      <c r="AD958" s="330"/>
      <c r="AE958" s="330"/>
      <c r="AF958" s="330"/>
      <c r="AG958" s="330"/>
      <c r="AH958" s="330"/>
    </row>
    <row r="959" spans="1:34" ht="12.75" customHeight="1" x14ac:dyDescent="0.3">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c r="AC959" s="330"/>
      <c r="AD959" s="330"/>
      <c r="AE959" s="330"/>
      <c r="AF959" s="330"/>
      <c r="AG959" s="330"/>
      <c r="AH959" s="330"/>
    </row>
    <row r="960" spans="1:34" ht="12.75" customHeight="1" x14ac:dyDescent="0.3">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c r="AC960" s="330"/>
      <c r="AD960" s="330"/>
      <c r="AE960" s="330"/>
      <c r="AF960" s="330"/>
      <c r="AG960" s="330"/>
      <c r="AH960" s="330"/>
    </row>
    <row r="961" spans="1:34" ht="12.75" customHeight="1" x14ac:dyDescent="0.3">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c r="AC961" s="330"/>
      <c r="AD961" s="330"/>
      <c r="AE961" s="330"/>
      <c r="AF961" s="330"/>
      <c r="AG961" s="330"/>
      <c r="AH961" s="330"/>
    </row>
    <row r="962" spans="1:34" ht="12.75" customHeight="1" x14ac:dyDescent="0.3">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c r="AC962" s="330"/>
      <c r="AD962" s="330"/>
      <c r="AE962" s="330"/>
      <c r="AF962" s="330"/>
      <c r="AG962" s="330"/>
      <c r="AH962" s="330"/>
    </row>
    <row r="963" spans="1:34" ht="12.75" customHeight="1" x14ac:dyDescent="0.3">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c r="AC963" s="330"/>
      <c r="AD963" s="330"/>
      <c r="AE963" s="330"/>
      <c r="AF963" s="330"/>
      <c r="AG963" s="330"/>
      <c r="AH963" s="330"/>
    </row>
    <row r="964" spans="1:34" ht="12.75" customHeight="1" x14ac:dyDescent="0.3">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c r="AC964" s="330"/>
      <c r="AD964" s="330"/>
      <c r="AE964" s="330"/>
      <c r="AF964" s="330"/>
      <c r="AG964" s="330"/>
      <c r="AH964" s="330"/>
    </row>
    <row r="965" spans="1:34" ht="12.75" customHeight="1" x14ac:dyDescent="0.3">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c r="AC965" s="330"/>
      <c r="AD965" s="330"/>
      <c r="AE965" s="330"/>
      <c r="AF965" s="330"/>
      <c r="AG965" s="330"/>
      <c r="AH965" s="330"/>
    </row>
    <row r="966" spans="1:34" ht="12.75" customHeight="1" x14ac:dyDescent="0.3">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c r="AC966" s="330"/>
      <c r="AD966" s="330"/>
      <c r="AE966" s="330"/>
      <c r="AF966" s="330"/>
      <c r="AG966" s="330"/>
      <c r="AH966" s="330"/>
    </row>
    <row r="967" spans="1:34" ht="12.75" customHeight="1" x14ac:dyDescent="0.3">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c r="AC967" s="330"/>
      <c r="AD967" s="330"/>
      <c r="AE967" s="330"/>
      <c r="AF967" s="330"/>
      <c r="AG967" s="330"/>
      <c r="AH967" s="330"/>
    </row>
    <row r="968" spans="1:34" ht="12.75" customHeight="1" x14ac:dyDescent="0.3">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c r="AC968" s="330"/>
      <c r="AD968" s="330"/>
      <c r="AE968" s="330"/>
      <c r="AF968" s="330"/>
      <c r="AG968" s="330"/>
      <c r="AH968" s="330"/>
    </row>
    <row r="969" spans="1:34" ht="12.75" customHeight="1" x14ac:dyDescent="0.3">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c r="AC969" s="330"/>
      <c r="AD969" s="330"/>
      <c r="AE969" s="330"/>
      <c r="AF969" s="330"/>
      <c r="AG969" s="330"/>
      <c r="AH969" s="330"/>
    </row>
    <row r="970" spans="1:34" ht="12.75" customHeight="1" x14ac:dyDescent="0.3">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c r="AC970" s="330"/>
      <c r="AD970" s="330"/>
      <c r="AE970" s="330"/>
      <c r="AF970" s="330"/>
      <c r="AG970" s="330"/>
      <c r="AH970" s="330"/>
    </row>
    <row r="971" spans="1:34" ht="12.75" customHeight="1" x14ac:dyDescent="0.3">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c r="AC971" s="330"/>
      <c r="AD971" s="330"/>
      <c r="AE971" s="330"/>
      <c r="AF971" s="330"/>
      <c r="AG971" s="330"/>
      <c r="AH971" s="330"/>
    </row>
    <row r="972" spans="1:34" ht="12.75" customHeight="1" x14ac:dyDescent="0.3">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c r="AC972" s="330"/>
      <c r="AD972" s="330"/>
      <c r="AE972" s="330"/>
      <c r="AF972" s="330"/>
      <c r="AG972" s="330"/>
      <c r="AH972" s="330"/>
    </row>
    <row r="973" spans="1:34" ht="12.75" customHeight="1" x14ac:dyDescent="0.3">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c r="AC973" s="330"/>
      <c r="AD973" s="330"/>
      <c r="AE973" s="330"/>
      <c r="AF973" s="330"/>
      <c r="AG973" s="330"/>
      <c r="AH973" s="330"/>
    </row>
    <row r="974" spans="1:34" ht="12.75" customHeight="1" x14ac:dyDescent="0.3">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c r="AC974" s="330"/>
      <c r="AD974" s="330"/>
      <c r="AE974" s="330"/>
      <c r="AF974" s="330"/>
      <c r="AG974" s="330"/>
      <c r="AH974" s="330"/>
    </row>
    <row r="975" spans="1:34" ht="12.75" customHeight="1" x14ac:dyDescent="0.3">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c r="AC975" s="330"/>
      <c r="AD975" s="330"/>
      <c r="AE975" s="330"/>
      <c r="AF975" s="330"/>
      <c r="AG975" s="330"/>
      <c r="AH975" s="330"/>
    </row>
    <row r="976" spans="1:34" ht="12.75" customHeight="1" x14ac:dyDescent="0.3">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c r="AC976" s="330"/>
      <c r="AD976" s="330"/>
      <c r="AE976" s="330"/>
      <c r="AF976" s="330"/>
      <c r="AG976" s="330"/>
      <c r="AH976" s="330"/>
    </row>
    <row r="977" spans="1:34" ht="12.75" customHeight="1" x14ac:dyDescent="0.3">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c r="AC977" s="330"/>
      <c r="AD977" s="330"/>
      <c r="AE977" s="330"/>
      <c r="AF977" s="330"/>
      <c r="AG977" s="330"/>
      <c r="AH977" s="330"/>
    </row>
    <row r="978" spans="1:34" ht="12.75" customHeight="1" x14ac:dyDescent="0.3">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c r="AC978" s="330"/>
      <c r="AD978" s="330"/>
      <c r="AE978" s="330"/>
      <c r="AF978" s="330"/>
      <c r="AG978" s="330"/>
      <c r="AH978" s="330"/>
    </row>
    <row r="979" spans="1:34" ht="12.75" customHeight="1" x14ac:dyDescent="0.3">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c r="AC979" s="330"/>
      <c r="AD979" s="330"/>
      <c r="AE979" s="330"/>
      <c r="AF979" s="330"/>
      <c r="AG979" s="330"/>
      <c r="AH979" s="330"/>
    </row>
    <row r="980" spans="1:34" ht="12.75" customHeight="1" x14ac:dyDescent="0.3">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c r="AC980" s="330"/>
      <c r="AD980" s="330"/>
      <c r="AE980" s="330"/>
      <c r="AF980" s="330"/>
      <c r="AG980" s="330"/>
      <c r="AH980" s="330"/>
    </row>
    <row r="981" spans="1:34" ht="12.75" customHeight="1" x14ac:dyDescent="0.3">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c r="AC981" s="330"/>
      <c r="AD981" s="330"/>
      <c r="AE981" s="330"/>
      <c r="AF981" s="330"/>
      <c r="AG981" s="330"/>
      <c r="AH981" s="330"/>
    </row>
    <row r="982" spans="1:34" ht="12.75" customHeight="1" x14ac:dyDescent="0.3">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c r="AC982" s="330"/>
      <c r="AD982" s="330"/>
      <c r="AE982" s="330"/>
      <c r="AF982" s="330"/>
      <c r="AG982" s="330"/>
      <c r="AH982" s="330"/>
    </row>
    <row r="983" spans="1:34" ht="12.75" customHeight="1" x14ac:dyDescent="0.3">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c r="AC983" s="330"/>
      <c r="AD983" s="330"/>
      <c r="AE983" s="330"/>
      <c r="AF983" s="330"/>
      <c r="AG983" s="330"/>
      <c r="AH983" s="330"/>
    </row>
    <row r="984" spans="1:34" ht="12.75" customHeight="1" x14ac:dyDescent="0.3">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c r="AC984" s="330"/>
      <c r="AD984" s="330"/>
      <c r="AE984" s="330"/>
      <c r="AF984" s="330"/>
      <c r="AG984" s="330"/>
      <c r="AH984" s="330"/>
    </row>
    <row r="985" spans="1:34" ht="12.75" customHeight="1" x14ac:dyDescent="0.3">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c r="AC985" s="330"/>
      <c r="AD985" s="330"/>
      <c r="AE985" s="330"/>
      <c r="AF985" s="330"/>
      <c r="AG985" s="330"/>
      <c r="AH985" s="330"/>
    </row>
    <row r="986" spans="1:34" ht="12.75" customHeight="1" x14ac:dyDescent="0.3">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c r="AC986" s="330"/>
      <c r="AD986" s="330"/>
      <c r="AE986" s="330"/>
      <c r="AF986" s="330"/>
      <c r="AG986" s="330"/>
      <c r="AH986" s="330"/>
    </row>
    <row r="987" spans="1:34" ht="12.75" customHeight="1" x14ac:dyDescent="0.3">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c r="AC987" s="330"/>
      <c r="AD987" s="330"/>
      <c r="AE987" s="330"/>
      <c r="AF987" s="330"/>
      <c r="AG987" s="330"/>
      <c r="AH987" s="330"/>
    </row>
    <row r="988" spans="1:34" ht="12.75" customHeight="1" x14ac:dyDescent="0.3">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c r="AC988" s="330"/>
      <c r="AD988" s="330"/>
      <c r="AE988" s="330"/>
      <c r="AF988" s="330"/>
      <c r="AG988" s="330"/>
      <c r="AH988" s="330"/>
    </row>
    <row r="989" spans="1:34" ht="12.75" customHeight="1" x14ac:dyDescent="0.3">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c r="AC989" s="330"/>
      <c r="AD989" s="330"/>
      <c r="AE989" s="330"/>
      <c r="AF989" s="330"/>
      <c r="AG989" s="330"/>
      <c r="AH989" s="330"/>
    </row>
    <row r="990" spans="1:34" ht="12.75" customHeight="1" x14ac:dyDescent="0.3">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c r="AC990" s="330"/>
      <c r="AD990" s="330"/>
      <c r="AE990" s="330"/>
      <c r="AF990" s="330"/>
      <c r="AG990" s="330"/>
      <c r="AH990" s="330"/>
    </row>
    <row r="991" spans="1:34" ht="12.75" customHeight="1" x14ac:dyDescent="0.3">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c r="AC991" s="330"/>
      <c r="AD991" s="330"/>
      <c r="AE991" s="330"/>
      <c r="AF991" s="330"/>
      <c r="AG991" s="330"/>
      <c r="AH991" s="330"/>
    </row>
    <row r="992" spans="1:34" ht="12.75" customHeight="1" x14ac:dyDescent="0.3">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c r="AC992" s="330"/>
      <c r="AD992" s="330"/>
      <c r="AE992" s="330"/>
      <c r="AF992" s="330"/>
      <c r="AG992" s="330"/>
      <c r="AH992" s="330"/>
    </row>
    <row r="993" spans="1:34" ht="12.75" customHeight="1" x14ac:dyDescent="0.3">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c r="AC993" s="330"/>
      <c r="AD993" s="330"/>
      <c r="AE993" s="330"/>
      <c r="AF993" s="330"/>
      <c r="AG993" s="330"/>
      <c r="AH993" s="330"/>
    </row>
    <row r="994" spans="1:34" ht="12.75" customHeight="1" x14ac:dyDescent="0.3">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c r="AC994" s="330"/>
      <c r="AD994" s="330"/>
      <c r="AE994" s="330"/>
      <c r="AF994" s="330"/>
      <c r="AG994" s="330"/>
      <c r="AH994" s="330"/>
    </row>
    <row r="995" spans="1:34" ht="12.75" customHeight="1" x14ac:dyDescent="0.3">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c r="AC995" s="330"/>
      <c r="AD995" s="330"/>
      <c r="AE995" s="330"/>
      <c r="AF995" s="330"/>
      <c r="AG995" s="330"/>
      <c r="AH995" s="330"/>
    </row>
    <row r="996" spans="1:34" ht="12.75" customHeight="1" x14ac:dyDescent="0.3">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c r="AC996" s="330"/>
      <c r="AD996" s="330"/>
      <c r="AE996" s="330"/>
      <c r="AF996" s="330"/>
      <c r="AG996" s="330"/>
      <c r="AH996" s="330"/>
    </row>
    <row r="997" spans="1:34" ht="12.75" customHeight="1" x14ac:dyDescent="0.3">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c r="AC997" s="330"/>
      <c r="AD997" s="330"/>
      <c r="AE997" s="330"/>
      <c r="AF997" s="330"/>
      <c r="AG997" s="330"/>
      <c r="AH997" s="330"/>
    </row>
    <row r="998" spans="1:34" ht="12.75" customHeight="1" x14ac:dyDescent="0.3">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c r="AC998" s="330"/>
      <c r="AD998" s="330"/>
      <c r="AE998" s="330"/>
      <c r="AF998" s="330"/>
      <c r="AG998" s="330"/>
      <c r="AH998" s="330"/>
    </row>
    <row r="999" spans="1:34" ht="12.75" customHeight="1" x14ac:dyDescent="0.3">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c r="AC999" s="330"/>
      <c r="AD999" s="330"/>
      <c r="AE999" s="330"/>
      <c r="AF999" s="330"/>
      <c r="AG999" s="330"/>
      <c r="AH999" s="330"/>
    </row>
    <row r="1000" spans="1:34" ht="12.75" customHeight="1" x14ac:dyDescent="0.3">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c r="AC1000" s="330"/>
      <c r="AD1000" s="330"/>
      <c r="AE1000" s="330"/>
      <c r="AF1000" s="330"/>
      <c r="AG1000" s="330"/>
      <c r="AH1000" s="330"/>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1000"/>
  <sheetViews>
    <sheetView workbookViewId="0"/>
  </sheetViews>
  <sheetFormatPr baseColWidth="10" defaultColWidth="14.44140625" defaultRowHeight="15" customHeight="1" x14ac:dyDescent="0.3"/>
  <cols>
    <col min="1" max="2" width="10" customWidth="1"/>
    <col min="3" max="3" width="34" customWidth="1"/>
    <col min="4" max="4" width="10" customWidth="1"/>
    <col min="5" max="5" width="17.33203125" customWidth="1"/>
    <col min="6" max="12" width="10" customWidth="1"/>
    <col min="13" max="13" width="55" customWidth="1"/>
    <col min="14" max="14" width="10" customWidth="1"/>
    <col min="15" max="15" width="18.109375" customWidth="1"/>
    <col min="16" max="26" width="10" customWidth="1"/>
  </cols>
  <sheetData>
    <row r="1" spans="1:15" ht="14.4" x14ac:dyDescent="0.3">
      <c r="A1" s="171" t="s">
        <v>538</v>
      </c>
    </row>
    <row r="3" spans="1:15" ht="14.4" x14ac:dyDescent="0.3">
      <c r="A3" s="171" t="s">
        <v>539</v>
      </c>
      <c r="C3" s="171" t="s">
        <v>540</v>
      </c>
      <c r="E3" s="171" t="s">
        <v>541</v>
      </c>
      <c r="G3" s="171" t="s">
        <v>542</v>
      </c>
      <c r="I3" s="171" t="s">
        <v>543</v>
      </c>
      <c r="K3" s="171" t="s">
        <v>544</v>
      </c>
      <c r="M3" s="171" t="s">
        <v>545</v>
      </c>
      <c r="O3" s="171" t="s">
        <v>546</v>
      </c>
    </row>
    <row r="5" spans="1:15" ht="14.4" x14ac:dyDescent="0.3">
      <c r="A5" s="171" t="s">
        <v>21</v>
      </c>
      <c r="C5" s="171" t="s">
        <v>547</v>
      </c>
      <c r="D5" s="171">
        <v>1</v>
      </c>
      <c r="E5" s="171" t="s">
        <v>548</v>
      </c>
      <c r="G5" s="171" t="s">
        <v>15</v>
      </c>
      <c r="I5" s="171" t="s">
        <v>549</v>
      </c>
      <c r="K5" s="171" t="s">
        <v>431</v>
      </c>
      <c r="M5" s="171" t="s">
        <v>126</v>
      </c>
      <c r="O5" s="171" t="s">
        <v>550</v>
      </c>
    </row>
    <row r="6" spans="1:15" ht="14.4" x14ac:dyDescent="0.3">
      <c r="A6" s="171" t="s">
        <v>33</v>
      </c>
      <c r="C6" s="171" t="s">
        <v>551</v>
      </c>
      <c r="D6" s="171">
        <v>2</v>
      </c>
      <c r="E6" s="171" t="s">
        <v>552</v>
      </c>
      <c r="G6" s="171" t="s">
        <v>27</v>
      </c>
      <c r="I6" s="171" t="s">
        <v>553</v>
      </c>
      <c r="M6" s="171" t="s">
        <v>461</v>
      </c>
      <c r="O6" s="171" t="s">
        <v>554</v>
      </c>
    </row>
    <row r="7" spans="1:15" ht="14.4" x14ac:dyDescent="0.3">
      <c r="A7" s="171" t="s">
        <v>23</v>
      </c>
      <c r="D7" s="171">
        <v>3</v>
      </c>
      <c r="E7" s="171" t="s">
        <v>555</v>
      </c>
      <c r="G7" s="171" t="s">
        <v>46</v>
      </c>
      <c r="I7" s="171" t="s">
        <v>20</v>
      </c>
      <c r="M7" s="171" t="s">
        <v>491</v>
      </c>
      <c r="O7" s="171" t="s">
        <v>556</v>
      </c>
    </row>
    <row r="8" spans="1:15" ht="14.4" x14ac:dyDescent="0.3">
      <c r="D8" s="171">
        <v>4</v>
      </c>
      <c r="E8" s="171" t="s">
        <v>557</v>
      </c>
      <c r="G8" s="171" t="s">
        <v>26</v>
      </c>
      <c r="I8" s="171" t="s">
        <v>42</v>
      </c>
      <c r="M8" s="171" t="s">
        <v>518</v>
      </c>
      <c r="O8" s="171" t="s">
        <v>558</v>
      </c>
    </row>
    <row r="9" spans="1:15" ht="14.4" x14ac:dyDescent="0.3">
      <c r="D9" s="171">
        <v>5</v>
      </c>
      <c r="E9" s="171" t="s">
        <v>559</v>
      </c>
      <c r="G9" s="171" t="s">
        <v>560</v>
      </c>
      <c r="I9" s="171" t="s">
        <v>57</v>
      </c>
      <c r="O9" s="171" t="s">
        <v>561</v>
      </c>
    </row>
    <row r="10" spans="1:15" ht="14.4" x14ac:dyDescent="0.3">
      <c r="D10" s="171">
        <v>6</v>
      </c>
      <c r="E10" s="171" t="s">
        <v>562</v>
      </c>
      <c r="G10" s="171" t="s">
        <v>563</v>
      </c>
      <c r="I10" s="171" t="s">
        <v>62</v>
      </c>
      <c r="O10" s="171" t="s">
        <v>564</v>
      </c>
    </row>
    <row r="11" spans="1:15" ht="14.4" x14ac:dyDescent="0.3">
      <c r="D11" s="171">
        <v>7</v>
      </c>
      <c r="E11" s="171" t="s">
        <v>565</v>
      </c>
      <c r="I11" s="171" t="s">
        <v>563</v>
      </c>
    </row>
    <row r="12" spans="1:15" ht="14.4" x14ac:dyDescent="0.3">
      <c r="D12" s="171">
        <v>8</v>
      </c>
      <c r="E12" s="171" t="s">
        <v>566</v>
      </c>
    </row>
    <row r="13" spans="1:15" ht="14.4" x14ac:dyDescent="0.3">
      <c r="D13" s="171">
        <v>9</v>
      </c>
      <c r="E13" s="171" t="s">
        <v>567</v>
      </c>
    </row>
    <row r="14" spans="1:15" ht="14.4" x14ac:dyDescent="0.3">
      <c r="D14" s="171">
        <v>10</v>
      </c>
      <c r="E14" s="171" t="s">
        <v>568</v>
      </c>
    </row>
    <row r="15" spans="1:15" ht="14.4" x14ac:dyDescent="0.3">
      <c r="D15" s="171">
        <v>11</v>
      </c>
      <c r="E15" s="171" t="s">
        <v>569</v>
      </c>
    </row>
    <row r="16" spans="1:15" ht="14.4" x14ac:dyDescent="0.3">
      <c r="D16" s="171">
        <v>12</v>
      </c>
      <c r="E16" s="171" t="s">
        <v>570</v>
      </c>
    </row>
    <row r="17" spans="4:14" ht="14.4" x14ac:dyDescent="0.3">
      <c r="D17" s="171">
        <v>13</v>
      </c>
      <c r="E17" s="171" t="s">
        <v>571</v>
      </c>
    </row>
    <row r="18" spans="4:14" ht="14.4" x14ac:dyDescent="0.3">
      <c r="D18" s="171">
        <v>14</v>
      </c>
      <c r="E18" s="171" t="s">
        <v>572</v>
      </c>
    </row>
    <row r="19" spans="4:14" ht="14.4" x14ac:dyDescent="0.3">
      <c r="D19" s="171">
        <v>15</v>
      </c>
      <c r="E19" s="171" t="s">
        <v>573</v>
      </c>
    </row>
    <row r="20" spans="4:14" ht="14.4" x14ac:dyDescent="0.3">
      <c r="D20" s="171">
        <v>16</v>
      </c>
      <c r="E20" s="171" t="s">
        <v>574</v>
      </c>
    </row>
    <row r="21" spans="4:14" ht="15.75" customHeight="1" x14ac:dyDescent="0.3">
      <c r="D21" s="171">
        <v>17</v>
      </c>
      <c r="E21" s="171" t="s">
        <v>575</v>
      </c>
      <c r="I21" s="171" t="s">
        <v>576</v>
      </c>
      <c r="N21" s="171" t="s">
        <v>577</v>
      </c>
    </row>
    <row r="22" spans="4:14" ht="15.75" customHeight="1" x14ac:dyDescent="0.3">
      <c r="D22" s="171">
        <v>18</v>
      </c>
      <c r="E22" s="171" t="s">
        <v>578</v>
      </c>
    </row>
    <row r="23" spans="4:14" ht="15.75" customHeight="1" x14ac:dyDescent="0.3">
      <c r="D23" s="171">
        <v>19</v>
      </c>
      <c r="E23" s="171" t="s">
        <v>579</v>
      </c>
      <c r="I23" s="171" t="s">
        <v>580</v>
      </c>
      <c r="N23" s="171" t="s">
        <v>581</v>
      </c>
    </row>
    <row r="24" spans="4:14" ht="15.75" customHeight="1" x14ac:dyDescent="0.3">
      <c r="D24" s="171">
        <v>20</v>
      </c>
      <c r="E24" s="171" t="s">
        <v>582</v>
      </c>
      <c r="I24" s="171" t="s">
        <v>583</v>
      </c>
      <c r="N24" s="171" t="s">
        <v>584</v>
      </c>
    </row>
    <row r="25" spans="4:14" ht="15.75" customHeight="1" x14ac:dyDescent="0.3">
      <c r="I25" s="171" t="s">
        <v>585</v>
      </c>
      <c r="N25" s="171" t="s">
        <v>586</v>
      </c>
    </row>
    <row r="26" spans="4:14" ht="15.75" customHeight="1" x14ac:dyDescent="0.3">
      <c r="I26" s="171" t="s">
        <v>587</v>
      </c>
      <c r="N26" s="171" t="s">
        <v>588</v>
      </c>
    </row>
    <row r="27" spans="4:14" ht="15.75" customHeight="1" x14ac:dyDescent="0.3">
      <c r="I27" s="171" t="s">
        <v>589</v>
      </c>
      <c r="N27" s="171" t="s">
        <v>590</v>
      </c>
    </row>
    <row r="28" spans="4:14" ht="15.75" customHeight="1" x14ac:dyDescent="0.3">
      <c r="N28" s="171" t="s">
        <v>591</v>
      </c>
    </row>
    <row r="29" spans="4:14" ht="15.75" customHeight="1" x14ac:dyDescent="0.3">
      <c r="N29" s="171" t="s">
        <v>592</v>
      </c>
    </row>
    <row r="30" spans="4:14" ht="15.75" customHeight="1" x14ac:dyDescent="0.3">
      <c r="I30" s="171" t="s">
        <v>593</v>
      </c>
      <c r="N30" s="171" t="s">
        <v>594</v>
      </c>
    </row>
    <row r="31" spans="4:14" ht="15.75" customHeight="1" x14ac:dyDescent="0.3">
      <c r="N31" s="171" t="s">
        <v>595</v>
      </c>
    </row>
    <row r="32" spans="4:14" ht="15.75" customHeight="1" x14ac:dyDescent="0.3">
      <c r="I32" s="171" t="s">
        <v>596</v>
      </c>
      <c r="N32" s="171" t="s">
        <v>597</v>
      </c>
    </row>
    <row r="33" spans="8:14" ht="15.75" customHeight="1" x14ac:dyDescent="0.3">
      <c r="I33" s="171" t="s">
        <v>598</v>
      </c>
      <c r="N33" s="171" t="s">
        <v>599</v>
      </c>
    </row>
    <row r="34" spans="8:14" ht="15.75" customHeight="1" x14ac:dyDescent="0.3">
      <c r="I34" s="171" t="s">
        <v>600</v>
      </c>
    </row>
    <row r="35" spans="8:14" ht="15.75" customHeight="1" x14ac:dyDescent="0.3">
      <c r="I35" s="171" t="s">
        <v>601</v>
      </c>
    </row>
    <row r="36" spans="8:14" ht="15.75" customHeight="1" x14ac:dyDescent="0.3"/>
    <row r="37" spans="8:14" ht="15.75" customHeight="1" x14ac:dyDescent="0.3"/>
    <row r="38" spans="8:14" ht="15.75" customHeight="1" x14ac:dyDescent="0.3">
      <c r="I38" s="171" t="s">
        <v>602</v>
      </c>
      <c r="L38" s="171" t="s">
        <v>603</v>
      </c>
      <c r="M38" s="171" t="s">
        <v>604</v>
      </c>
      <c r="N38" s="171" t="s">
        <v>605</v>
      </c>
    </row>
    <row r="39" spans="8:14" ht="15.75" customHeight="1" x14ac:dyDescent="0.3"/>
    <row r="40" spans="8:14" ht="15.75" customHeight="1" x14ac:dyDescent="0.3">
      <c r="H40" s="171" t="s">
        <v>606</v>
      </c>
      <c r="I40" s="171" t="s">
        <v>607</v>
      </c>
      <c r="L40" s="53" t="s">
        <v>608</v>
      </c>
      <c r="M40" s="171" t="s">
        <v>609</v>
      </c>
      <c r="N40" s="171" t="s">
        <v>610</v>
      </c>
    </row>
    <row r="41" spans="8:14" ht="15.75" customHeight="1" x14ac:dyDescent="0.3">
      <c r="I41" s="171" t="s">
        <v>611</v>
      </c>
      <c r="L41" s="53" t="s">
        <v>612</v>
      </c>
      <c r="M41" s="171" t="s">
        <v>613</v>
      </c>
      <c r="N41" s="171" t="s">
        <v>614</v>
      </c>
    </row>
    <row r="42" spans="8:14" ht="15.75" customHeight="1" x14ac:dyDescent="0.3">
      <c r="I42" s="171" t="s">
        <v>615</v>
      </c>
      <c r="L42" s="53" t="s">
        <v>616</v>
      </c>
      <c r="N42" s="171" t="s">
        <v>617</v>
      </c>
    </row>
    <row r="43" spans="8:14" ht="15.75" customHeight="1" x14ac:dyDescent="0.3">
      <c r="I43" s="171" t="s">
        <v>618</v>
      </c>
      <c r="L43" s="53" t="s">
        <v>619</v>
      </c>
      <c r="N43" s="171" t="s">
        <v>620</v>
      </c>
    </row>
    <row r="44" spans="8:14" ht="15.75" customHeight="1" x14ac:dyDescent="0.3">
      <c r="I44" s="171" t="s">
        <v>621</v>
      </c>
      <c r="N44" s="171" t="s">
        <v>622</v>
      </c>
    </row>
    <row r="45" spans="8:14" ht="15.75" customHeight="1" x14ac:dyDescent="0.3">
      <c r="I45" s="171" t="s">
        <v>623</v>
      </c>
      <c r="N45" s="171" t="s">
        <v>624</v>
      </c>
    </row>
    <row r="46" spans="8:14" ht="15.75" customHeight="1" x14ac:dyDescent="0.3"/>
    <row r="47" spans="8:14" ht="15.75" customHeight="1" x14ac:dyDescent="0.3"/>
    <row r="48" spans="8:1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P129"/>
  <sheetViews>
    <sheetView showGridLines="0" tabSelected="1" view="pageBreakPreview" topLeftCell="A78" zoomScale="70" zoomScaleNormal="40" zoomScaleSheetLayoutView="70" workbookViewId="0">
      <selection activeCell="Y113" sqref="Y113"/>
    </sheetView>
  </sheetViews>
  <sheetFormatPr baseColWidth="10" defaultColWidth="10.6640625" defaultRowHeight="13.8" x14ac:dyDescent="0.3"/>
  <cols>
    <col min="1" max="1" width="49.6640625" style="68" customWidth="1"/>
    <col min="2" max="8" width="35.6640625" style="68" customWidth="1"/>
    <col min="9" max="9" width="41.44140625" style="68" customWidth="1"/>
    <col min="10" max="13" width="35.6640625" style="68" customWidth="1"/>
    <col min="14" max="15" width="18.109375" style="68" customWidth="1"/>
    <col min="16" max="16" width="29.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642"/>
      <c r="B1" s="506" t="s">
        <v>182</v>
      </c>
      <c r="C1" s="507"/>
      <c r="D1" s="507"/>
      <c r="E1" s="507"/>
      <c r="F1" s="507"/>
      <c r="G1" s="507"/>
      <c r="H1" s="507"/>
      <c r="I1" s="507"/>
      <c r="J1" s="507"/>
      <c r="K1" s="507"/>
      <c r="L1" s="508"/>
      <c r="M1" s="628" t="s">
        <v>674</v>
      </c>
      <c r="N1" s="629"/>
      <c r="O1" s="630"/>
    </row>
    <row r="2" spans="1:15" s="156" customFormat="1" ht="30.75" customHeight="1" thickBot="1" x14ac:dyDescent="0.35">
      <c r="A2" s="643"/>
      <c r="B2" s="509" t="s">
        <v>183</v>
      </c>
      <c r="C2" s="510"/>
      <c r="D2" s="510"/>
      <c r="E2" s="510"/>
      <c r="F2" s="510"/>
      <c r="G2" s="510"/>
      <c r="H2" s="510"/>
      <c r="I2" s="510"/>
      <c r="J2" s="510"/>
      <c r="K2" s="510"/>
      <c r="L2" s="511"/>
      <c r="M2" s="628" t="s">
        <v>675</v>
      </c>
      <c r="N2" s="629"/>
      <c r="O2" s="630"/>
    </row>
    <row r="3" spans="1:15" s="156" customFormat="1" ht="24" customHeight="1" thickBot="1" x14ac:dyDescent="0.35">
      <c r="A3" s="643"/>
      <c r="B3" s="509" t="s">
        <v>184</v>
      </c>
      <c r="C3" s="510"/>
      <c r="D3" s="510"/>
      <c r="E3" s="510"/>
      <c r="F3" s="510"/>
      <c r="G3" s="510"/>
      <c r="H3" s="510"/>
      <c r="I3" s="510"/>
      <c r="J3" s="510"/>
      <c r="K3" s="510"/>
      <c r="L3" s="511"/>
      <c r="M3" s="628" t="s">
        <v>676</v>
      </c>
      <c r="N3" s="629"/>
      <c r="O3" s="630"/>
    </row>
    <row r="4" spans="1:15" s="156" customFormat="1" ht="21.75" customHeight="1" thickBot="1" x14ac:dyDescent="0.35">
      <c r="A4" s="644"/>
      <c r="B4" s="512" t="s">
        <v>185</v>
      </c>
      <c r="C4" s="513"/>
      <c r="D4" s="513"/>
      <c r="E4" s="513"/>
      <c r="F4" s="513"/>
      <c r="G4" s="513"/>
      <c r="H4" s="513"/>
      <c r="I4" s="513"/>
      <c r="J4" s="513"/>
      <c r="K4" s="513"/>
      <c r="L4" s="514"/>
      <c r="M4" s="628" t="s">
        <v>686</v>
      </c>
      <c r="N4" s="629"/>
      <c r="O4" s="630"/>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649" t="s">
        <v>337</v>
      </c>
      <c r="C6" s="650"/>
      <c r="D6" s="650"/>
      <c r="E6" s="650"/>
      <c r="F6" s="650"/>
      <c r="G6" s="650"/>
      <c r="H6" s="650"/>
      <c r="I6" s="650"/>
      <c r="J6" s="650"/>
      <c r="K6" s="651"/>
      <c r="L6" s="265" t="s">
        <v>673</v>
      </c>
      <c r="M6" s="652">
        <v>2024110010300</v>
      </c>
      <c r="N6" s="653"/>
      <c r="O6" s="654"/>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518" t="s">
        <v>187</v>
      </c>
      <c r="B8" s="265" t="s">
        <v>188</v>
      </c>
      <c r="C8" s="220"/>
      <c r="D8" s="265" t="s">
        <v>190</v>
      </c>
      <c r="E8" s="220" t="s">
        <v>189</v>
      </c>
      <c r="F8" s="265" t="s">
        <v>191</v>
      </c>
      <c r="G8" s="221"/>
      <c r="H8" s="265" t="s">
        <v>192</v>
      </c>
      <c r="I8" s="222"/>
      <c r="J8" s="619" t="s">
        <v>193</v>
      </c>
      <c r="K8" s="519"/>
      <c r="L8" s="264" t="s">
        <v>194</v>
      </c>
      <c r="M8" s="520"/>
      <c r="N8" s="520"/>
      <c r="O8" s="520"/>
    </row>
    <row r="9" spans="1:15" s="156" customFormat="1" ht="21.75" customHeight="1" thickBot="1" x14ac:dyDescent="0.35">
      <c r="A9" s="518"/>
      <c r="B9" s="266" t="s">
        <v>195</v>
      </c>
      <c r="C9" s="223"/>
      <c r="D9" s="265" t="s">
        <v>196</v>
      </c>
      <c r="E9" s="224"/>
      <c r="F9" s="265" t="s">
        <v>197</v>
      </c>
      <c r="G9" s="224"/>
      <c r="H9" s="265" t="s">
        <v>198</v>
      </c>
      <c r="I9" s="222"/>
      <c r="J9" s="619"/>
      <c r="K9" s="519"/>
      <c r="L9" s="264" t="s">
        <v>199</v>
      </c>
      <c r="M9" s="520"/>
      <c r="N9" s="520"/>
      <c r="O9" s="520"/>
    </row>
    <row r="10" spans="1:15" s="156" customFormat="1" ht="21.75" customHeight="1" thickBot="1" x14ac:dyDescent="0.35">
      <c r="A10" s="518"/>
      <c r="B10" s="265" t="s">
        <v>200</v>
      </c>
      <c r="C10" s="220"/>
      <c r="D10" s="265" t="s">
        <v>201</v>
      </c>
      <c r="E10" s="224"/>
      <c r="F10" s="265" t="s">
        <v>202</v>
      </c>
      <c r="G10" s="224"/>
      <c r="H10" s="265" t="s">
        <v>203</v>
      </c>
      <c r="I10" s="222"/>
      <c r="J10" s="619"/>
      <c r="K10" s="519"/>
      <c r="L10" s="264" t="s">
        <v>204</v>
      </c>
      <c r="M10" s="520" t="s">
        <v>189</v>
      </c>
      <c r="N10" s="520"/>
      <c r="O10" s="520"/>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646" t="s">
        <v>205</v>
      </c>
      <c r="B13" s="631" t="s">
        <v>664</v>
      </c>
      <c r="C13" s="632"/>
      <c r="D13" s="632"/>
      <c r="E13" s="632"/>
      <c r="F13" s="632"/>
      <c r="G13" s="632"/>
      <c r="H13" s="632"/>
      <c r="I13" s="632"/>
      <c r="J13" s="632"/>
      <c r="K13" s="632"/>
      <c r="L13" s="632"/>
      <c r="M13" s="632"/>
      <c r="N13" s="632"/>
      <c r="O13" s="633"/>
    </row>
    <row r="14" spans="1:15" ht="15" customHeight="1" x14ac:dyDescent="0.3">
      <c r="A14" s="647"/>
      <c r="B14" s="634"/>
      <c r="C14" s="635"/>
      <c r="D14" s="635"/>
      <c r="E14" s="635"/>
      <c r="F14" s="635"/>
      <c r="G14" s="635"/>
      <c r="H14" s="635"/>
      <c r="I14" s="635"/>
      <c r="J14" s="635"/>
      <c r="K14" s="635"/>
      <c r="L14" s="635"/>
      <c r="M14" s="635"/>
      <c r="N14" s="635"/>
      <c r="O14" s="636"/>
    </row>
    <row r="15" spans="1:15" ht="15" customHeight="1" thickBot="1" x14ac:dyDescent="0.35">
      <c r="A15" s="648"/>
      <c r="B15" s="637"/>
      <c r="C15" s="638"/>
      <c r="D15" s="638"/>
      <c r="E15" s="638"/>
      <c r="F15" s="638"/>
      <c r="G15" s="638"/>
      <c r="H15" s="638"/>
      <c r="I15" s="638"/>
      <c r="J15" s="638"/>
      <c r="K15" s="638"/>
      <c r="L15" s="638"/>
      <c r="M15" s="638"/>
      <c r="N15" s="638"/>
      <c r="O15" s="639"/>
    </row>
    <row r="16" spans="1:15" ht="9" customHeight="1" thickBot="1" x14ac:dyDescent="0.35">
      <c r="A16" s="81"/>
      <c r="B16" s="155"/>
      <c r="C16" s="82"/>
      <c r="D16" s="82"/>
      <c r="E16" s="82"/>
      <c r="F16" s="82"/>
      <c r="G16" s="83"/>
      <c r="H16" s="83"/>
      <c r="I16" s="83"/>
      <c r="J16" s="83"/>
      <c r="K16" s="83"/>
      <c r="L16" s="84"/>
      <c r="M16" s="84"/>
      <c r="N16" s="84"/>
      <c r="O16" s="84"/>
    </row>
    <row r="17" spans="1:16" s="85" customFormat="1" ht="37.5" customHeight="1" thickBot="1" x14ac:dyDescent="0.35">
      <c r="A17" s="126" t="s">
        <v>207</v>
      </c>
      <c r="B17" s="640" t="s">
        <v>208</v>
      </c>
      <c r="C17" s="640"/>
      <c r="D17" s="640"/>
      <c r="E17" s="640"/>
      <c r="F17" s="640"/>
      <c r="G17" s="518" t="s">
        <v>209</v>
      </c>
      <c r="H17" s="518"/>
      <c r="I17" s="641" t="s">
        <v>210</v>
      </c>
      <c r="J17" s="641"/>
      <c r="K17" s="641"/>
      <c r="L17" s="641"/>
      <c r="M17" s="641"/>
      <c r="N17" s="641"/>
      <c r="O17" s="641"/>
    </row>
    <row r="18" spans="1:16" ht="9" customHeight="1" thickBot="1" x14ac:dyDescent="0.35">
      <c r="A18" s="81"/>
      <c r="B18" s="83"/>
      <c r="C18" s="82"/>
      <c r="D18" s="82"/>
      <c r="E18" s="82"/>
      <c r="F18" s="82"/>
      <c r="G18" s="83"/>
      <c r="H18" s="83"/>
      <c r="I18" s="83"/>
      <c r="J18" s="83"/>
      <c r="K18" s="83"/>
      <c r="L18" s="84"/>
      <c r="M18" s="84"/>
      <c r="N18" s="84"/>
      <c r="O18" s="84"/>
    </row>
    <row r="19" spans="1:16" ht="56.25" customHeight="1" thickBot="1" x14ac:dyDescent="0.35">
      <c r="A19" s="126" t="s">
        <v>211</v>
      </c>
      <c r="B19" s="640" t="s">
        <v>212</v>
      </c>
      <c r="C19" s="640"/>
      <c r="D19" s="640"/>
      <c r="E19" s="640"/>
      <c r="F19" s="126" t="s">
        <v>213</v>
      </c>
      <c r="G19" s="479" t="s">
        <v>214</v>
      </c>
      <c r="H19" s="479"/>
      <c r="I19" s="479"/>
      <c r="J19" s="126" t="s">
        <v>215</v>
      </c>
      <c r="K19" s="640" t="s">
        <v>216</v>
      </c>
      <c r="L19" s="640"/>
      <c r="M19" s="640"/>
      <c r="N19" s="640"/>
      <c r="O19" s="640"/>
    </row>
    <row r="20" spans="1:16" ht="9" customHeight="1" x14ac:dyDescent="0.3">
      <c r="A20" s="72"/>
      <c r="B20" s="69"/>
      <c r="C20" s="645"/>
      <c r="D20" s="645"/>
      <c r="E20" s="645"/>
      <c r="F20" s="645"/>
      <c r="G20" s="645"/>
      <c r="H20" s="645"/>
      <c r="I20" s="645"/>
      <c r="J20" s="645"/>
      <c r="K20" s="645"/>
      <c r="L20" s="645"/>
      <c r="M20" s="645"/>
      <c r="N20" s="645"/>
      <c r="O20" s="645"/>
    </row>
    <row r="22" spans="1:16" ht="16.5" customHeight="1" thickBot="1" x14ac:dyDescent="0.35">
      <c r="A22" s="153"/>
      <c r="B22" s="154"/>
      <c r="C22" s="154"/>
      <c r="D22" s="154"/>
      <c r="E22" s="154"/>
      <c r="F22" s="154"/>
      <c r="G22" s="154"/>
      <c r="H22" s="154"/>
      <c r="I22" s="154"/>
      <c r="J22" s="154"/>
      <c r="K22" s="154"/>
      <c r="L22" s="154"/>
      <c r="M22" s="154"/>
      <c r="N22" s="154"/>
      <c r="O22" s="154"/>
    </row>
    <row r="23" spans="1:16" ht="31.95" customHeight="1" thickBot="1" x14ac:dyDescent="0.35">
      <c r="A23" s="617" t="s">
        <v>217</v>
      </c>
      <c r="B23" s="618"/>
      <c r="C23" s="618"/>
      <c r="D23" s="618"/>
      <c r="E23" s="618"/>
      <c r="F23" s="618"/>
      <c r="G23" s="618"/>
      <c r="H23" s="618"/>
      <c r="I23" s="618"/>
      <c r="J23" s="618"/>
      <c r="K23" s="618"/>
      <c r="L23" s="618"/>
      <c r="M23" s="618"/>
      <c r="N23" s="618"/>
      <c r="O23" s="619"/>
    </row>
    <row r="24" spans="1:16" ht="31.95" customHeight="1" thickBot="1" x14ac:dyDescent="0.35">
      <c r="A24" s="617" t="s">
        <v>218</v>
      </c>
      <c r="B24" s="618"/>
      <c r="C24" s="618"/>
      <c r="D24" s="618"/>
      <c r="E24" s="618"/>
      <c r="F24" s="618"/>
      <c r="G24" s="618"/>
      <c r="H24" s="618"/>
      <c r="I24" s="618"/>
      <c r="J24" s="618"/>
      <c r="K24" s="618"/>
      <c r="L24" s="618"/>
      <c r="M24" s="618"/>
      <c r="N24" s="618"/>
      <c r="O24" s="619"/>
    </row>
    <row r="25" spans="1:16"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5" customHeight="1" x14ac:dyDescent="0.3">
      <c r="A26" s="89" t="s">
        <v>221</v>
      </c>
      <c r="B26" s="90">
        <f>4059760000+66534000</f>
        <v>4126294000</v>
      </c>
      <c r="C26" s="90"/>
      <c r="D26" s="90"/>
      <c r="E26" s="90"/>
      <c r="F26" s="90"/>
      <c r="G26" s="90">
        <v>85728000</v>
      </c>
      <c r="H26" s="88">
        <v>155947000</v>
      </c>
      <c r="I26" s="88">
        <v>57152000</v>
      </c>
      <c r="J26" s="88"/>
      <c r="K26" s="88"/>
      <c r="L26" s="88"/>
      <c r="M26" s="88"/>
      <c r="N26" s="404">
        <f>SUM(B26:M26)</f>
        <v>4425121000</v>
      </c>
      <c r="O26" s="452">
        <v>1</v>
      </c>
    </row>
    <row r="27" spans="1:16" ht="31.95" customHeight="1" x14ac:dyDescent="0.3">
      <c r="A27" s="89" t="s">
        <v>222</v>
      </c>
      <c r="B27" s="427">
        <v>4059760000</v>
      </c>
      <c r="C27" s="90">
        <v>2997918</v>
      </c>
      <c r="D27" s="90"/>
      <c r="E27" s="90"/>
      <c r="F27" s="90"/>
      <c r="G27" s="90"/>
      <c r="H27" s="90"/>
      <c r="I27" s="90"/>
      <c r="J27" s="90"/>
      <c r="K27" s="90"/>
      <c r="L27" s="90"/>
      <c r="M27" s="90"/>
      <c r="N27" s="427">
        <f t="shared" ref="N27:N31" si="0">SUM(B27:M27)</f>
        <v>4062757918</v>
      </c>
      <c r="O27" s="125">
        <f>+(B27+C27+D27+E27+F27+G27+H27+I27+J27+K27+L27+M27)/N26</f>
        <v>0.91811227715581112</v>
      </c>
      <c r="P27" s="474">
        <f>+N27+ACTIVIDAD_2!N27+ACTIVIDAD_3!N27+ACTIVIDAD_4!N27+ACTIVIDAD_5!N27</f>
        <v>9386177800</v>
      </c>
    </row>
    <row r="28" spans="1:16" ht="31.95" customHeight="1" x14ac:dyDescent="0.3">
      <c r="A28" s="89" t="s">
        <v>223</v>
      </c>
      <c r="B28" s="427">
        <v>0</v>
      </c>
      <c r="C28" s="90">
        <v>40409853</v>
      </c>
      <c r="D28" s="90"/>
      <c r="E28" s="90"/>
      <c r="F28" s="90"/>
      <c r="G28" s="90"/>
      <c r="H28" s="90"/>
      <c r="I28" s="90"/>
      <c r="J28" s="90"/>
      <c r="K28" s="90"/>
      <c r="L28" s="90"/>
      <c r="M28" s="90"/>
      <c r="N28" s="427">
        <f t="shared" si="0"/>
        <v>40409853</v>
      </c>
      <c r="O28" s="125"/>
    </row>
    <row r="29" spans="1:16" ht="31.95" customHeight="1" x14ac:dyDescent="0.3">
      <c r="A29" s="89" t="s">
        <v>224</v>
      </c>
      <c r="B29" s="427">
        <v>8621101</v>
      </c>
      <c r="C29" s="90">
        <v>94224500</v>
      </c>
      <c r="D29" s="427">
        <v>59019000</v>
      </c>
      <c r="E29" s="90">
        <v>48513000</v>
      </c>
      <c r="F29" s="90">
        <v>48513000</v>
      </c>
      <c r="G29" s="90">
        <v>48513000</v>
      </c>
      <c r="H29" s="90">
        <v>48513000</v>
      </c>
      <c r="I29" s="90">
        <v>46895899</v>
      </c>
      <c r="J29" s="90"/>
      <c r="K29" s="90"/>
      <c r="L29" s="90"/>
      <c r="M29" s="90"/>
      <c r="N29" s="427">
        <f t="shared" si="0"/>
        <v>402812500</v>
      </c>
      <c r="O29" s="454">
        <v>1</v>
      </c>
    </row>
    <row r="30" spans="1:16" ht="31.95" customHeight="1" x14ac:dyDescent="0.3">
      <c r="A30" s="89" t="s">
        <v>225</v>
      </c>
      <c r="B30" s="427">
        <v>0</v>
      </c>
      <c r="C30" s="90"/>
      <c r="D30" s="90"/>
      <c r="E30" s="90"/>
      <c r="F30" s="90"/>
      <c r="G30" s="90"/>
      <c r="H30" s="90"/>
      <c r="I30" s="90"/>
      <c r="J30" s="90"/>
      <c r="K30" s="90"/>
      <c r="L30" s="90"/>
      <c r="M30" s="90"/>
      <c r="N30" s="427">
        <f t="shared" si="0"/>
        <v>0</v>
      </c>
      <c r="O30" s="91"/>
    </row>
    <row r="31" spans="1:16" ht="31.95" customHeight="1" thickBot="1" x14ac:dyDescent="0.35">
      <c r="A31" s="92" t="s">
        <v>226</v>
      </c>
      <c r="B31" s="428">
        <v>7004000</v>
      </c>
      <c r="C31" s="93">
        <v>51212834</v>
      </c>
      <c r="D31" s="93"/>
      <c r="E31" s="93"/>
      <c r="F31" s="93"/>
      <c r="G31" s="93"/>
      <c r="H31" s="93"/>
      <c r="I31" s="93"/>
      <c r="J31" s="93"/>
      <c r="K31" s="93"/>
      <c r="L31" s="93"/>
      <c r="M31" s="93"/>
      <c r="N31" s="428">
        <f t="shared" si="0"/>
        <v>58216834</v>
      </c>
      <c r="O31" s="453">
        <f>+N31/N29</f>
        <v>0.14452588735453839</v>
      </c>
    </row>
    <row r="32" spans="1:16" s="94" customFormat="1" ht="16.5" customHeight="1" x14ac:dyDescent="0.25"/>
    <row r="33" spans="1:10" s="94" customFormat="1" ht="17.25" customHeight="1" x14ac:dyDescent="0.25">
      <c r="D33" s="418"/>
      <c r="F33" s="418"/>
    </row>
    <row r="34" spans="1:10" ht="5.25" customHeight="1" thickBot="1" x14ac:dyDescent="0.35"/>
    <row r="35" spans="1:10" ht="48" customHeight="1" thickBot="1" x14ac:dyDescent="0.35">
      <c r="A35" s="664" t="s">
        <v>227</v>
      </c>
      <c r="B35" s="665"/>
      <c r="C35" s="665"/>
      <c r="D35" s="665"/>
      <c r="E35" s="665"/>
      <c r="F35" s="665"/>
      <c r="G35" s="665"/>
      <c r="H35" s="665"/>
      <c r="I35" s="666"/>
      <c r="J35" s="99"/>
    </row>
    <row r="36" spans="1:10" ht="50.25" customHeight="1" thickBot="1" x14ac:dyDescent="0.35">
      <c r="A36" s="108" t="s">
        <v>228</v>
      </c>
      <c r="B36" s="667" t="str">
        <f>+B13</f>
        <v>Iniciar 4600 casos de representación jurídica asignados por el Comité Técnico de Representación Jurídica</v>
      </c>
      <c r="C36" s="668"/>
      <c r="D36" s="668"/>
      <c r="E36" s="668"/>
      <c r="F36" s="668"/>
      <c r="G36" s="668"/>
      <c r="H36" s="668"/>
      <c r="I36" s="669"/>
      <c r="J36" s="97"/>
    </row>
    <row r="37" spans="1:10" ht="18.75" customHeight="1" thickBot="1" x14ac:dyDescent="0.35">
      <c r="A37" s="681" t="s">
        <v>229</v>
      </c>
      <c r="B37" s="164">
        <v>2024</v>
      </c>
      <c r="C37" s="164">
        <v>2025</v>
      </c>
      <c r="D37" s="164">
        <v>2026</v>
      </c>
      <c r="E37" s="164">
        <v>2027</v>
      </c>
      <c r="F37" s="164" t="s">
        <v>230</v>
      </c>
      <c r="G37" s="683" t="s">
        <v>231</v>
      </c>
      <c r="H37" s="683" t="s">
        <v>21</v>
      </c>
      <c r="I37" s="683"/>
      <c r="J37" s="97"/>
    </row>
    <row r="38" spans="1:10" ht="50.25" customHeight="1" thickBot="1" x14ac:dyDescent="0.35">
      <c r="A38" s="682"/>
      <c r="B38" s="429">
        <v>485</v>
      </c>
      <c r="C38" s="429">
        <v>1547</v>
      </c>
      <c r="D38" s="429">
        <v>1550</v>
      </c>
      <c r="E38" s="429">
        <v>1018</v>
      </c>
      <c r="F38" s="390">
        <f>SUM(B38:E38)</f>
        <v>4600</v>
      </c>
      <c r="G38" s="683"/>
      <c r="H38" s="683"/>
      <c r="I38" s="683"/>
      <c r="J38" s="97"/>
    </row>
    <row r="39" spans="1:10" ht="52.5" customHeight="1" thickBot="1" x14ac:dyDescent="0.35">
      <c r="A39" s="109" t="s">
        <v>232</v>
      </c>
      <c r="B39" s="670">
        <v>0.2</v>
      </c>
      <c r="C39" s="671"/>
      <c r="D39" s="678" t="s">
        <v>233</v>
      </c>
      <c r="E39" s="679"/>
      <c r="F39" s="679"/>
      <c r="G39" s="679"/>
      <c r="H39" s="679"/>
      <c r="I39" s="680"/>
    </row>
    <row r="40" spans="1:10" s="98" customFormat="1" ht="83.25" customHeight="1" thickBot="1" x14ac:dyDescent="0.35">
      <c r="A40" s="681" t="s">
        <v>234</v>
      </c>
      <c r="B40" s="109" t="s">
        <v>235</v>
      </c>
      <c r="C40" s="108" t="s">
        <v>236</v>
      </c>
      <c r="D40" s="662" t="s">
        <v>237</v>
      </c>
      <c r="E40" s="663"/>
      <c r="F40" s="662" t="s">
        <v>238</v>
      </c>
      <c r="G40" s="663"/>
      <c r="H40" s="110" t="s">
        <v>239</v>
      </c>
      <c r="I40" s="112" t="s">
        <v>240</v>
      </c>
    </row>
    <row r="41" spans="1:10" ht="325.2" customHeight="1" thickBot="1" x14ac:dyDescent="0.35">
      <c r="A41" s="682"/>
      <c r="B41" s="419">
        <v>20</v>
      </c>
      <c r="C41" s="103">
        <v>23</v>
      </c>
      <c r="D41" s="672" t="s">
        <v>711</v>
      </c>
      <c r="E41" s="673"/>
      <c r="F41" s="672" t="s">
        <v>711</v>
      </c>
      <c r="G41" s="673"/>
      <c r="H41" s="440" t="s">
        <v>691</v>
      </c>
      <c r="I41" s="101" t="s">
        <v>692</v>
      </c>
    </row>
    <row r="42" spans="1:10" s="98" customFormat="1" ht="83.25" customHeight="1" thickBot="1" x14ac:dyDescent="0.35">
      <c r="A42" s="681" t="s">
        <v>241</v>
      </c>
      <c r="B42" s="111" t="s">
        <v>235</v>
      </c>
      <c r="C42" s="110" t="s">
        <v>236</v>
      </c>
      <c r="D42" s="662" t="s">
        <v>237</v>
      </c>
      <c r="E42" s="663"/>
      <c r="F42" s="662" t="s">
        <v>238</v>
      </c>
      <c r="G42" s="663"/>
      <c r="H42" s="110" t="s">
        <v>239</v>
      </c>
      <c r="I42" s="112" t="s">
        <v>240</v>
      </c>
    </row>
    <row r="43" spans="1:10" ht="263.25" customHeight="1" thickBot="1" x14ac:dyDescent="0.35">
      <c r="A43" s="682"/>
      <c r="B43" s="419">
        <v>79</v>
      </c>
      <c r="C43" s="103">
        <v>95</v>
      </c>
      <c r="D43" s="674" t="s">
        <v>730</v>
      </c>
      <c r="E43" s="675"/>
      <c r="F43" s="674" t="s">
        <v>764</v>
      </c>
      <c r="G43" s="675"/>
      <c r="H43" s="464" t="s">
        <v>709</v>
      </c>
      <c r="I43" s="465" t="s">
        <v>731</v>
      </c>
    </row>
    <row r="44" spans="1:10" s="98" customFormat="1" ht="83.25" customHeight="1" thickBot="1" x14ac:dyDescent="0.35">
      <c r="A44" s="681" t="s">
        <v>242</v>
      </c>
      <c r="B44" s="111" t="s">
        <v>235</v>
      </c>
      <c r="C44" s="110" t="s">
        <v>236</v>
      </c>
      <c r="D44" s="662" t="s">
        <v>237</v>
      </c>
      <c r="E44" s="663"/>
      <c r="F44" s="662" t="s">
        <v>238</v>
      </c>
      <c r="G44" s="663"/>
      <c r="H44" s="110" t="s">
        <v>239</v>
      </c>
      <c r="I44" s="112" t="s">
        <v>240</v>
      </c>
    </row>
    <row r="45" spans="1:10" ht="83.25" customHeight="1" thickBot="1" x14ac:dyDescent="0.35">
      <c r="A45" s="682"/>
      <c r="B45" s="419">
        <v>158</v>
      </c>
      <c r="C45" s="103"/>
      <c r="D45" s="676"/>
      <c r="E45" s="677"/>
      <c r="F45" s="676"/>
      <c r="G45" s="677"/>
      <c r="H45" s="100"/>
      <c r="I45" s="101"/>
    </row>
    <row r="46" spans="1:10" s="98" customFormat="1" ht="83.25" customHeight="1" thickBot="1" x14ac:dyDescent="0.35">
      <c r="A46" s="681" t="s">
        <v>243</v>
      </c>
      <c r="B46" s="111" t="s">
        <v>235</v>
      </c>
      <c r="C46" s="111" t="s">
        <v>236</v>
      </c>
      <c r="D46" s="662" t="s">
        <v>237</v>
      </c>
      <c r="E46" s="663"/>
      <c r="F46" s="662" t="s">
        <v>238</v>
      </c>
      <c r="G46" s="663"/>
      <c r="H46" s="110" t="s">
        <v>239</v>
      </c>
      <c r="I46" s="110" t="s">
        <v>240</v>
      </c>
    </row>
    <row r="47" spans="1:10" ht="83.25" customHeight="1" thickBot="1" x14ac:dyDescent="0.35">
      <c r="A47" s="682"/>
      <c r="B47" s="419">
        <v>158</v>
      </c>
      <c r="C47" s="103"/>
      <c r="D47" s="684"/>
      <c r="E47" s="685"/>
      <c r="F47" s="684"/>
      <c r="G47" s="685"/>
      <c r="H47" s="120"/>
      <c r="I47" s="121"/>
    </row>
    <row r="48" spans="1:10" s="98" customFormat="1" ht="83.25" customHeight="1" thickBot="1" x14ac:dyDescent="0.35">
      <c r="A48" s="681" t="s">
        <v>244</v>
      </c>
      <c r="B48" s="111" t="s">
        <v>235</v>
      </c>
      <c r="C48" s="110" t="s">
        <v>236</v>
      </c>
      <c r="D48" s="662" t="s">
        <v>237</v>
      </c>
      <c r="E48" s="663"/>
      <c r="F48" s="662" t="s">
        <v>238</v>
      </c>
      <c r="G48" s="663"/>
      <c r="H48" s="110" t="s">
        <v>239</v>
      </c>
      <c r="I48" s="112" t="s">
        <v>240</v>
      </c>
    </row>
    <row r="49" spans="1:9" ht="83.25" customHeight="1" thickBot="1" x14ac:dyDescent="0.35">
      <c r="A49" s="682"/>
      <c r="B49" s="419">
        <v>217</v>
      </c>
      <c r="C49" s="103"/>
      <c r="D49" s="603"/>
      <c r="E49" s="604"/>
      <c r="F49" s="603"/>
      <c r="G49" s="604"/>
      <c r="H49" s="100"/>
      <c r="I49" s="102"/>
    </row>
    <row r="50" spans="1:9" s="98" customFormat="1" ht="83.25" customHeight="1" thickBot="1" x14ac:dyDescent="0.35">
      <c r="A50" s="681" t="s">
        <v>245</v>
      </c>
      <c r="B50" s="111" t="s">
        <v>235</v>
      </c>
      <c r="C50" s="110" t="s">
        <v>236</v>
      </c>
      <c r="D50" s="662" t="s">
        <v>237</v>
      </c>
      <c r="E50" s="663"/>
      <c r="F50" s="662" t="s">
        <v>238</v>
      </c>
      <c r="G50" s="663"/>
      <c r="H50" s="110" t="s">
        <v>239</v>
      </c>
      <c r="I50" s="112" t="s">
        <v>240</v>
      </c>
    </row>
    <row r="51" spans="1:9" ht="83.25" customHeight="1" thickBot="1" x14ac:dyDescent="0.35">
      <c r="A51" s="682"/>
      <c r="B51" s="420">
        <v>158</v>
      </c>
      <c r="C51" s="104"/>
      <c r="D51" s="603"/>
      <c r="E51" s="604"/>
      <c r="F51" s="603"/>
      <c r="G51" s="604"/>
      <c r="H51" s="100"/>
      <c r="I51" s="102"/>
    </row>
    <row r="52" spans="1:9" ht="83.25" customHeight="1" thickBot="1" x14ac:dyDescent="0.35">
      <c r="A52" s="681" t="s">
        <v>246</v>
      </c>
      <c r="B52" s="109" t="s">
        <v>235</v>
      </c>
      <c r="C52" s="108" t="s">
        <v>236</v>
      </c>
      <c r="D52" s="662" t="s">
        <v>237</v>
      </c>
      <c r="E52" s="663"/>
      <c r="F52" s="662" t="s">
        <v>238</v>
      </c>
      <c r="G52" s="663"/>
      <c r="H52" s="110" t="s">
        <v>239</v>
      </c>
      <c r="I52" s="112" t="s">
        <v>240</v>
      </c>
    </row>
    <row r="53" spans="1:9" ht="83.25" customHeight="1" thickBot="1" x14ac:dyDescent="0.35">
      <c r="A53" s="682"/>
      <c r="B53" s="420">
        <v>155</v>
      </c>
      <c r="C53" s="104"/>
      <c r="D53" s="603"/>
      <c r="E53" s="686"/>
      <c r="F53" s="603"/>
      <c r="G53" s="604"/>
      <c r="H53" s="100"/>
      <c r="I53" s="102"/>
    </row>
    <row r="54" spans="1:9" ht="83.25" customHeight="1" thickBot="1" x14ac:dyDescent="0.35">
      <c r="A54" s="681" t="s">
        <v>247</v>
      </c>
      <c r="B54" s="109" t="s">
        <v>235</v>
      </c>
      <c r="C54" s="108" t="s">
        <v>236</v>
      </c>
      <c r="D54" s="662" t="s">
        <v>237</v>
      </c>
      <c r="E54" s="663"/>
      <c r="F54" s="662" t="s">
        <v>238</v>
      </c>
      <c r="G54" s="663"/>
      <c r="H54" s="110" t="s">
        <v>239</v>
      </c>
      <c r="I54" s="112" t="s">
        <v>240</v>
      </c>
    </row>
    <row r="55" spans="1:9" ht="83.25" customHeight="1" thickBot="1" x14ac:dyDescent="0.35">
      <c r="A55" s="682"/>
      <c r="B55" s="420">
        <v>124</v>
      </c>
      <c r="C55" s="104"/>
      <c r="D55" s="603"/>
      <c r="E55" s="686"/>
      <c r="F55" s="603"/>
      <c r="G55" s="604"/>
      <c r="H55" s="122"/>
      <c r="I55" s="102"/>
    </row>
    <row r="56" spans="1:9" ht="83.25" customHeight="1" thickBot="1" x14ac:dyDescent="0.35">
      <c r="A56" s="681" t="s">
        <v>248</v>
      </c>
      <c r="B56" s="109" t="s">
        <v>235</v>
      </c>
      <c r="C56" s="108" t="s">
        <v>236</v>
      </c>
      <c r="D56" s="662" t="s">
        <v>237</v>
      </c>
      <c r="E56" s="663"/>
      <c r="F56" s="662" t="s">
        <v>238</v>
      </c>
      <c r="G56" s="663"/>
      <c r="H56" s="110" t="s">
        <v>239</v>
      </c>
      <c r="I56" s="112" t="s">
        <v>240</v>
      </c>
    </row>
    <row r="57" spans="1:9" ht="83.25" customHeight="1" thickBot="1" x14ac:dyDescent="0.35">
      <c r="A57" s="682"/>
      <c r="B57" s="420">
        <v>140</v>
      </c>
      <c r="C57" s="104"/>
      <c r="D57" s="603"/>
      <c r="E57" s="604"/>
      <c r="F57" s="603"/>
      <c r="G57" s="604"/>
      <c r="H57" s="100"/>
      <c r="I57" s="100"/>
    </row>
    <row r="58" spans="1:9" ht="83.25" customHeight="1" thickBot="1" x14ac:dyDescent="0.35">
      <c r="A58" s="681" t="s">
        <v>249</v>
      </c>
      <c r="B58" s="109" t="s">
        <v>235</v>
      </c>
      <c r="C58" s="108" t="s">
        <v>236</v>
      </c>
      <c r="D58" s="662" t="s">
        <v>237</v>
      </c>
      <c r="E58" s="663"/>
      <c r="F58" s="662" t="s">
        <v>238</v>
      </c>
      <c r="G58" s="663"/>
      <c r="H58" s="110" t="s">
        <v>239</v>
      </c>
      <c r="I58" s="112" t="s">
        <v>240</v>
      </c>
    </row>
    <row r="59" spans="1:9" ht="83.25" customHeight="1" thickBot="1" x14ac:dyDescent="0.35">
      <c r="A59" s="682"/>
      <c r="B59" s="420">
        <v>124</v>
      </c>
      <c r="C59" s="104"/>
      <c r="D59" s="603"/>
      <c r="E59" s="604"/>
      <c r="F59" s="603"/>
      <c r="G59" s="604"/>
      <c r="H59" s="100"/>
      <c r="I59" s="102"/>
    </row>
    <row r="60" spans="1:9" ht="81" customHeight="1" thickBot="1" x14ac:dyDescent="0.35">
      <c r="A60" s="681" t="s">
        <v>250</v>
      </c>
      <c r="B60" s="109" t="s">
        <v>235</v>
      </c>
      <c r="C60" s="108" t="s">
        <v>236</v>
      </c>
      <c r="D60" s="662" t="s">
        <v>237</v>
      </c>
      <c r="E60" s="663"/>
      <c r="F60" s="662" t="s">
        <v>238</v>
      </c>
      <c r="G60" s="663"/>
      <c r="H60" s="110" t="s">
        <v>239</v>
      </c>
      <c r="I60" s="112" t="s">
        <v>240</v>
      </c>
    </row>
    <row r="61" spans="1:9" ht="57" customHeight="1" thickBot="1" x14ac:dyDescent="0.35">
      <c r="A61" s="682"/>
      <c r="B61" s="420">
        <v>155</v>
      </c>
      <c r="C61" s="104"/>
      <c r="D61" s="603"/>
      <c r="E61" s="604"/>
      <c r="F61" s="686"/>
      <c r="G61" s="686"/>
      <c r="H61" s="100"/>
      <c r="I61" s="100"/>
    </row>
    <row r="62" spans="1:9" ht="72" customHeight="1" thickBot="1" x14ac:dyDescent="0.35">
      <c r="A62" s="681" t="s">
        <v>251</v>
      </c>
      <c r="B62" s="109" t="s">
        <v>235</v>
      </c>
      <c r="C62" s="108" t="s">
        <v>236</v>
      </c>
      <c r="D62" s="662" t="s">
        <v>237</v>
      </c>
      <c r="E62" s="663"/>
      <c r="F62" s="662" t="s">
        <v>238</v>
      </c>
      <c r="G62" s="663"/>
      <c r="H62" s="110" t="s">
        <v>239</v>
      </c>
      <c r="I62" s="112" t="s">
        <v>240</v>
      </c>
    </row>
    <row r="63" spans="1:9" ht="72" customHeight="1" thickBot="1" x14ac:dyDescent="0.35">
      <c r="A63" s="682"/>
      <c r="B63" s="420">
        <v>62</v>
      </c>
      <c r="C63" s="104"/>
      <c r="D63" s="603"/>
      <c r="E63" s="604"/>
      <c r="F63" s="603"/>
      <c r="G63" s="604"/>
      <c r="H63" s="100"/>
      <c r="I63" s="100"/>
    </row>
    <row r="64" spans="1:9" x14ac:dyDescent="0.3">
      <c r="B64" s="68">
        <f>+B63+B61+B59+B57+B55+B53+B51+B49+B47+B45+B43+B41</f>
        <v>1550</v>
      </c>
      <c r="C64" s="68">
        <f>+C63+C61+C59+C57+C55+C53+C51+C49+C47+C45+C43+C41</f>
        <v>118</v>
      </c>
    </row>
    <row r="65" spans="1:9" ht="30.75" customHeight="1" x14ac:dyDescent="0.3">
      <c r="A65" s="124" t="s">
        <v>252</v>
      </c>
    </row>
    <row r="66" spans="1:9" ht="20.399999999999999" x14ac:dyDescent="0.3">
      <c r="A66" s="105" t="s">
        <v>253</v>
      </c>
    </row>
    <row r="67" spans="1:9" ht="20.399999999999999" x14ac:dyDescent="0.3">
      <c r="A67" s="105"/>
    </row>
    <row r="68" spans="1:9" ht="34.5" customHeight="1" x14ac:dyDescent="0.3">
      <c r="A68" s="620" t="s">
        <v>254</v>
      </c>
      <c r="B68" s="620"/>
      <c r="C68" s="620"/>
      <c r="D68" s="620"/>
      <c r="E68" s="620"/>
      <c r="F68" s="620"/>
      <c r="G68" s="620"/>
      <c r="H68" s="620"/>
      <c r="I68" s="620"/>
    </row>
    <row r="69" spans="1:9" ht="41.25" customHeight="1" x14ac:dyDescent="0.3">
      <c r="A69" s="113" t="s">
        <v>255</v>
      </c>
      <c r="B69" s="689" t="s">
        <v>626</v>
      </c>
      <c r="C69" s="690"/>
      <c r="D69" s="691" t="s">
        <v>625</v>
      </c>
      <c r="E69" s="692"/>
      <c r="F69" s="621" t="s">
        <v>256</v>
      </c>
      <c r="G69" s="622"/>
      <c r="H69" s="621" t="s">
        <v>257</v>
      </c>
      <c r="I69" s="622"/>
    </row>
    <row r="70" spans="1:9" ht="40.5" customHeight="1" x14ac:dyDescent="0.3">
      <c r="A70" s="113" t="s">
        <v>258</v>
      </c>
      <c r="B70" s="597">
        <v>0.1</v>
      </c>
      <c r="C70" s="598"/>
      <c r="D70" s="599">
        <v>0.1</v>
      </c>
      <c r="E70" s="600"/>
      <c r="F70" s="599"/>
      <c r="G70" s="600"/>
      <c r="H70" s="599"/>
      <c r="I70" s="600"/>
    </row>
    <row r="71" spans="1:9" ht="30" customHeight="1" x14ac:dyDescent="0.3">
      <c r="A71" s="601" t="s">
        <v>188</v>
      </c>
      <c r="B71" s="172" t="s">
        <v>99</v>
      </c>
      <c r="C71" s="172" t="s">
        <v>236</v>
      </c>
      <c r="D71" s="172" t="s">
        <v>99</v>
      </c>
      <c r="E71" s="172" t="s">
        <v>236</v>
      </c>
      <c r="F71" s="172" t="s">
        <v>99</v>
      </c>
      <c r="G71" s="172" t="s">
        <v>236</v>
      </c>
      <c r="H71" s="172" t="s">
        <v>99</v>
      </c>
      <c r="I71" s="172" t="s">
        <v>236</v>
      </c>
    </row>
    <row r="72" spans="1:9" ht="30" customHeight="1" x14ac:dyDescent="0.3">
      <c r="A72" s="602"/>
      <c r="B72" s="115">
        <f>+B41/D38</f>
        <v>1.2903225806451613E-2</v>
      </c>
      <c r="C72" s="115">
        <v>1.2928248222365869E-2</v>
      </c>
      <c r="D72" s="115">
        <v>4.2000000000000003E-2</v>
      </c>
      <c r="E72" s="115">
        <v>4.2000000000000003E-2</v>
      </c>
      <c r="F72" s="123"/>
      <c r="G72" s="116"/>
      <c r="H72" s="123"/>
      <c r="I72" s="116"/>
    </row>
    <row r="73" spans="1:9" ht="178.2" customHeight="1" x14ac:dyDescent="0.3">
      <c r="A73" s="113" t="s">
        <v>259</v>
      </c>
      <c r="B73" s="623" t="s">
        <v>693</v>
      </c>
      <c r="C73" s="624"/>
      <c r="D73" s="623" t="s">
        <v>694</v>
      </c>
      <c r="E73" s="624"/>
      <c r="F73" s="625"/>
      <c r="G73" s="626"/>
      <c r="H73" s="625"/>
      <c r="I73" s="627"/>
    </row>
    <row r="74" spans="1:9" ht="80.25" customHeight="1" x14ac:dyDescent="0.3">
      <c r="A74" s="113" t="s">
        <v>260</v>
      </c>
      <c r="B74" s="655" t="s">
        <v>714</v>
      </c>
      <c r="C74" s="613"/>
      <c r="D74" s="655" t="s">
        <v>715</v>
      </c>
      <c r="E74" s="613"/>
      <c r="F74" s="614"/>
      <c r="G74" s="615"/>
      <c r="H74" s="614"/>
      <c r="I74" s="615"/>
    </row>
    <row r="75" spans="1:9" ht="30.75" customHeight="1" x14ac:dyDescent="0.3">
      <c r="A75" s="601" t="s">
        <v>190</v>
      </c>
      <c r="B75" s="172" t="s">
        <v>99</v>
      </c>
      <c r="C75" s="172" t="s">
        <v>236</v>
      </c>
      <c r="D75" s="172" t="s">
        <v>99</v>
      </c>
      <c r="E75" s="172" t="s">
        <v>236</v>
      </c>
      <c r="F75" s="172" t="s">
        <v>99</v>
      </c>
      <c r="G75" s="172" t="s">
        <v>236</v>
      </c>
      <c r="H75" s="172" t="s">
        <v>99</v>
      </c>
      <c r="I75" s="172" t="s">
        <v>236</v>
      </c>
    </row>
    <row r="76" spans="1:9" ht="30.75" customHeight="1" x14ac:dyDescent="0.3">
      <c r="A76" s="602"/>
      <c r="B76" s="115">
        <f>+B43/D38</f>
        <v>5.0967741935483868E-2</v>
      </c>
      <c r="C76" s="115">
        <f>+C43/D38</f>
        <v>6.1290322580645158E-2</v>
      </c>
      <c r="D76" s="115">
        <v>8.4000000000000005E-2</v>
      </c>
      <c r="E76" s="115">
        <v>8.4000000000000005E-2</v>
      </c>
      <c r="F76" s="123"/>
      <c r="G76" s="117"/>
      <c r="H76" s="123"/>
      <c r="I76" s="117"/>
    </row>
    <row r="77" spans="1:9" ht="169.95" customHeight="1" x14ac:dyDescent="0.3">
      <c r="A77" s="113" t="s">
        <v>259</v>
      </c>
      <c r="B77" s="658" t="s">
        <v>732</v>
      </c>
      <c r="C77" s="659"/>
      <c r="D77" s="660" t="s">
        <v>767</v>
      </c>
      <c r="E77" s="661"/>
      <c r="F77" s="625"/>
      <c r="G77" s="626"/>
      <c r="H77" s="656"/>
      <c r="I77" s="657"/>
    </row>
    <row r="78" spans="1:9" ht="80.25" customHeight="1" x14ac:dyDescent="0.3">
      <c r="A78" s="113" t="s">
        <v>260</v>
      </c>
      <c r="B78" s="655" t="s">
        <v>749</v>
      </c>
      <c r="C78" s="613"/>
      <c r="D78" s="655" t="s">
        <v>750</v>
      </c>
      <c r="E78" s="613"/>
      <c r="F78" s="614"/>
      <c r="G78" s="615"/>
      <c r="H78" s="614"/>
      <c r="I78" s="615"/>
    </row>
    <row r="79" spans="1:9" ht="30.75" customHeight="1" x14ac:dyDescent="0.3">
      <c r="A79" s="601" t="s">
        <v>191</v>
      </c>
      <c r="B79" s="172" t="s">
        <v>99</v>
      </c>
      <c r="C79" s="172" t="s">
        <v>236</v>
      </c>
      <c r="D79" s="172" t="s">
        <v>99</v>
      </c>
      <c r="E79" s="172" t="s">
        <v>236</v>
      </c>
      <c r="F79" s="172" t="s">
        <v>99</v>
      </c>
      <c r="G79" s="172" t="s">
        <v>236</v>
      </c>
      <c r="H79" s="172" t="s">
        <v>99</v>
      </c>
      <c r="I79" s="172" t="s">
        <v>236</v>
      </c>
    </row>
    <row r="80" spans="1:9" ht="30.75" customHeight="1" x14ac:dyDescent="0.3">
      <c r="A80" s="602"/>
      <c r="B80" s="115">
        <f>+B45/D38</f>
        <v>0.10193548387096774</v>
      </c>
      <c r="C80" s="116"/>
      <c r="D80" s="115">
        <v>0.104</v>
      </c>
      <c r="E80" s="116"/>
      <c r="F80" s="123"/>
      <c r="G80" s="117"/>
      <c r="H80" s="123"/>
      <c r="I80" s="117"/>
    </row>
    <row r="81" spans="1:9" ht="80.25" customHeight="1" x14ac:dyDescent="0.3">
      <c r="A81" s="113" t="s">
        <v>259</v>
      </c>
      <c r="B81" s="687"/>
      <c r="C81" s="688"/>
      <c r="D81" s="614"/>
      <c r="E81" s="615"/>
      <c r="F81" s="625"/>
      <c r="G81" s="626"/>
      <c r="H81" s="614"/>
      <c r="I81" s="615"/>
    </row>
    <row r="82" spans="1:9" ht="80.25" customHeight="1" x14ac:dyDescent="0.3">
      <c r="A82" s="113" t="s">
        <v>260</v>
      </c>
      <c r="B82" s="612"/>
      <c r="C82" s="613"/>
      <c r="D82" s="612"/>
      <c r="E82" s="613"/>
      <c r="F82" s="614"/>
      <c r="G82" s="615"/>
      <c r="H82" s="614"/>
      <c r="I82" s="615"/>
    </row>
    <row r="83" spans="1:9" ht="30.75" customHeight="1" x14ac:dyDescent="0.3">
      <c r="A83" s="601" t="s">
        <v>192</v>
      </c>
      <c r="B83" s="172" t="s">
        <v>99</v>
      </c>
      <c r="C83" s="172" t="s">
        <v>236</v>
      </c>
      <c r="D83" s="172" t="s">
        <v>99</v>
      </c>
      <c r="E83" s="172" t="s">
        <v>236</v>
      </c>
      <c r="F83" s="172" t="s">
        <v>99</v>
      </c>
      <c r="G83" s="172" t="s">
        <v>236</v>
      </c>
      <c r="H83" s="172" t="s">
        <v>99</v>
      </c>
      <c r="I83" s="172" t="s">
        <v>236</v>
      </c>
    </row>
    <row r="84" spans="1:9" ht="30.75" customHeight="1" x14ac:dyDescent="0.3">
      <c r="A84" s="602"/>
      <c r="B84" s="115">
        <f>+B47/D38</f>
        <v>0.10193548387096774</v>
      </c>
      <c r="C84" s="116"/>
      <c r="D84" s="115">
        <v>0.104</v>
      </c>
      <c r="E84" s="116"/>
      <c r="F84" s="123"/>
      <c r="G84" s="117"/>
      <c r="H84" s="123"/>
      <c r="I84" s="117"/>
    </row>
    <row r="85" spans="1:9" ht="80.25" customHeight="1" x14ac:dyDescent="0.3">
      <c r="A85" s="113" t="s">
        <v>259</v>
      </c>
      <c r="B85" s="694"/>
      <c r="C85" s="695"/>
      <c r="D85" s="614"/>
      <c r="E85" s="615"/>
      <c r="F85" s="625"/>
      <c r="G85" s="626"/>
      <c r="H85" s="614"/>
      <c r="I85" s="615"/>
    </row>
    <row r="86" spans="1:9" ht="80.25" customHeight="1" x14ac:dyDescent="0.3">
      <c r="A86" s="113" t="s">
        <v>260</v>
      </c>
      <c r="B86" s="610"/>
      <c r="C86" s="611"/>
      <c r="D86" s="612"/>
      <c r="E86" s="613"/>
      <c r="F86" s="614"/>
      <c r="G86" s="615"/>
      <c r="H86" s="614"/>
      <c r="I86" s="615"/>
    </row>
    <row r="87" spans="1:9" ht="30" customHeight="1" x14ac:dyDescent="0.3">
      <c r="A87" s="601" t="s">
        <v>195</v>
      </c>
      <c r="B87" s="172" t="s">
        <v>99</v>
      </c>
      <c r="C87" s="172" t="s">
        <v>236</v>
      </c>
      <c r="D87" s="172" t="s">
        <v>99</v>
      </c>
      <c r="E87" s="172" t="s">
        <v>236</v>
      </c>
      <c r="F87" s="172" t="s">
        <v>99</v>
      </c>
      <c r="G87" s="172" t="s">
        <v>236</v>
      </c>
      <c r="H87" s="172" t="s">
        <v>99</v>
      </c>
      <c r="I87" s="172" t="s">
        <v>236</v>
      </c>
    </row>
    <row r="88" spans="1:9" ht="30" customHeight="1" x14ac:dyDescent="0.3">
      <c r="A88" s="602"/>
      <c r="B88" s="317">
        <f>+B49/D38</f>
        <v>0.14000000000000001</v>
      </c>
      <c r="C88" s="116"/>
      <c r="D88" s="115">
        <v>0.104</v>
      </c>
      <c r="E88" s="116"/>
      <c r="F88" s="123"/>
      <c r="G88" s="117"/>
      <c r="H88" s="123"/>
      <c r="I88" s="117"/>
    </row>
    <row r="89" spans="1:9" ht="80.25" customHeight="1" x14ac:dyDescent="0.3">
      <c r="A89" s="113" t="s">
        <v>259</v>
      </c>
      <c r="B89" s="616"/>
      <c r="C89" s="616"/>
      <c r="D89" s="605"/>
      <c r="E89" s="606"/>
      <c r="F89" s="616"/>
      <c r="G89" s="616"/>
      <c r="H89" s="616"/>
      <c r="I89" s="616"/>
    </row>
    <row r="90" spans="1:9" ht="80.25" customHeight="1" x14ac:dyDescent="0.3">
      <c r="A90" s="113" t="s">
        <v>260</v>
      </c>
      <c r="B90" s="605"/>
      <c r="C90" s="606"/>
      <c r="D90" s="605"/>
      <c r="E90" s="606"/>
      <c r="F90" s="605"/>
      <c r="G90" s="606"/>
      <c r="H90" s="605"/>
      <c r="I90" s="606"/>
    </row>
    <row r="91" spans="1:9" ht="29.25" customHeight="1" x14ac:dyDescent="0.3">
      <c r="A91" s="601" t="s">
        <v>196</v>
      </c>
      <c r="B91" s="172" t="s">
        <v>99</v>
      </c>
      <c r="C91" s="172" t="s">
        <v>236</v>
      </c>
      <c r="D91" s="172" t="s">
        <v>99</v>
      </c>
      <c r="E91" s="172" t="s">
        <v>236</v>
      </c>
      <c r="F91" s="172" t="s">
        <v>99</v>
      </c>
      <c r="G91" s="172" t="s">
        <v>236</v>
      </c>
      <c r="H91" s="172" t="s">
        <v>99</v>
      </c>
      <c r="I91" s="172" t="s">
        <v>236</v>
      </c>
    </row>
    <row r="92" spans="1:9" ht="29.25" customHeight="1" x14ac:dyDescent="0.3">
      <c r="A92" s="602"/>
      <c r="B92" s="115">
        <f>+B51/D38</f>
        <v>0.10193548387096774</v>
      </c>
      <c r="C92" s="118"/>
      <c r="D92" s="115">
        <v>0.104</v>
      </c>
      <c r="E92" s="116"/>
      <c r="F92" s="123"/>
      <c r="G92" s="117"/>
      <c r="H92" s="123"/>
      <c r="I92" s="117"/>
    </row>
    <row r="93" spans="1:9" ht="80.25" customHeight="1" x14ac:dyDescent="0.3">
      <c r="A93" s="113" t="s">
        <v>259</v>
      </c>
      <c r="B93" s="607"/>
      <c r="C93" s="607"/>
      <c r="D93" s="608"/>
      <c r="E93" s="609"/>
      <c r="F93" s="607"/>
      <c r="G93" s="607"/>
      <c r="H93" s="607"/>
      <c r="I93" s="607"/>
    </row>
    <row r="94" spans="1:9" ht="80.25" customHeight="1" x14ac:dyDescent="0.3">
      <c r="A94" s="113" t="s">
        <v>260</v>
      </c>
      <c r="B94" s="605"/>
      <c r="C94" s="606"/>
      <c r="D94" s="605"/>
      <c r="E94" s="606"/>
      <c r="F94" s="605"/>
      <c r="G94" s="606"/>
      <c r="H94" s="605"/>
      <c r="I94" s="606"/>
    </row>
    <row r="95" spans="1:9" ht="25.2" customHeight="1" x14ac:dyDescent="0.3">
      <c r="A95" s="601" t="s">
        <v>197</v>
      </c>
      <c r="B95" s="172" t="s">
        <v>99</v>
      </c>
      <c r="C95" s="172" t="s">
        <v>236</v>
      </c>
      <c r="D95" s="172" t="s">
        <v>99</v>
      </c>
      <c r="E95" s="172" t="s">
        <v>236</v>
      </c>
      <c r="F95" s="172" t="s">
        <v>99</v>
      </c>
      <c r="G95" s="172" t="s">
        <v>236</v>
      </c>
      <c r="H95" s="172" t="s">
        <v>99</v>
      </c>
      <c r="I95" s="172" t="s">
        <v>236</v>
      </c>
    </row>
    <row r="96" spans="1:9" ht="25.2" customHeight="1" x14ac:dyDescent="0.3">
      <c r="A96" s="602"/>
      <c r="B96" s="115">
        <f>+B53/D38</f>
        <v>0.1</v>
      </c>
      <c r="C96" s="118"/>
      <c r="D96" s="115">
        <v>0.104</v>
      </c>
      <c r="E96" s="116"/>
      <c r="F96" s="123"/>
      <c r="G96" s="117"/>
      <c r="H96" s="123"/>
      <c r="I96" s="117"/>
    </row>
    <row r="97" spans="1:9" ht="80.25" customHeight="1" x14ac:dyDescent="0.3">
      <c r="A97" s="113" t="s">
        <v>259</v>
      </c>
      <c r="B97" s="607"/>
      <c r="C97" s="607"/>
      <c r="D97" s="608"/>
      <c r="E97" s="609"/>
      <c r="F97" s="607"/>
      <c r="G97" s="607"/>
      <c r="H97" s="607"/>
      <c r="I97" s="607"/>
    </row>
    <row r="98" spans="1:9" ht="80.25" customHeight="1" x14ac:dyDescent="0.3">
      <c r="A98" s="113" t="s">
        <v>260</v>
      </c>
      <c r="B98" s="605"/>
      <c r="C98" s="606"/>
      <c r="D98" s="605"/>
      <c r="E98" s="606"/>
      <c r="F98" s="605"/>
      <c r="G98" s="606"/>
      <c r="H98" s="605"/>
      <c r="I98" s="606"/>
    </row>
    <row r="99" spans="1:9" ht="25.2" customHeight="1" x14ac:dyDescent="0.3">
      <c r="A99" s="601" t="s">
        <v>198</v>
      </c>
      <c r="B99" s="172" t="s">
        <v>99</v>
      </c>
      <c r="C99" s="172" t="s">
        <v>236</v>
      </c>
      <c r="D99" s="172" t="s">
        <v>99</v>
      </c>
      <c r="E99" s="172" t="s">
        <v>236</v>
      </c>
      <c r="F99" s="172" t="s">
        <v>99</v>
      </c>
      <c r="G99" s="172" t="s">
        <v>236</v>
      </c>
      <c r="H99" s="172" t="s">
        <v>99</v>
      </c>
      <c r="I99" s="172" t="s">
        <v>236</v>
      </c>
    </row>
    <row r="100" spans="1:9" ht="25.2" customHeight="1" x14ac:dyDescent="0.3">
      <c r="A100" s="602"/>
      <c r="B100" s="115">
        <f>+B55/D38</f>
        <v>0.08</v>
      </c>
      <c r="C100" s="118"/>
      <c r="D100" s="115">
        <v>0.104</v>
      </c>
      <c r="E100" s="116"/>
      <c r="F100" s="123"/>
      <c r="G100" s="117"/>
      <c r="H100" s="123"/>
      <c r="I100" s="117"/>
    </row>
    <row r="101" spans="1:9" ht="80.25" customHeight="1" x14ac:dyDescent="0.3">
      <c r="A101" s="113" t="s">
        <v>259</v>
      </c>
      <c r="B101" s="607"/>
      <c r="C101" s="607"/>
      <c r="D101" s="608"/>
      <c r="E101" s="609"/>
      <c r="F101" s="607"/>
      <c r="G101" s="607"/>
      <c r="H101" s="607"/>
      <c r="I101" s="607"/>
    </row>
    <row r="102" spans="1:9" ht="80.25" customHeight="1" x14ac:dyDescent="0.3">
      <c r="A102" s="113" t="s">
        <v>260</v>
      </c>
      <c r="B102" s="605"/>
      <c r="C102" s="606"/>
      <c r="D102" s="605"/>
      <c r="E102" s="606"/>
      <c r="F102" s="605"/>
      <c r="G102" s="606"/>
      <c r="H102" s="605"/>
      <c r="I102" s="606"/>
    </row>
    <row r="103" spans="1:9" ht="25.2" customHeight="1" x14ac:dyDescent="0.3">
      <c r="A103" s="601" t="s">
        <v>200</v>
      </c>
      <c r="B103" s="172" t="s">
        <v>99</v>
      </c>
      <c r="C103" s="172" t="s">
        <v>236</v>
      </c>
      <c r="D103" s="172" t="s">
        <v>99</v>
      </c>
      <c r="E103" s="172" t="s">
        <v>236</v>
      </c>
      <c r="F103" s="172" t="s">
        <v>99</v>
      </c>
      <c r="G103" s="172" t="s">
        <v>236</v>
      </c>
      <c r="H103" s="172" t="s">
        <v>99</v>
      </c>
      <c r="I103" s="172" t="s">
        <v>236</v>
      </c>
    </row>
    <row r="104" spans="1:9" ht="25.2" customHeight="1" x14ac:dyDescent="0.3">
      <c r="A104" s="602"/>
      <c r="B104" s="115">
        <f>+B57/D38</f>
        <v>9.0322580645161285E-2</v>
      </c>
      <c r="C104" s="118"/>
      <c r="D104" s="115">
        <v>0.104</v>
      </c>
      <c r="E104" s="116"/>
      <c r="F104" s="123"/>
      <c r="G104" s="117"/>
      <c r="H104" s="123"/>
      <c r="I104" s="117"/>
    </row>
    <row r="105" spans="1:9" ht="80.25" customHeight="1" x14ac:dyDescent="0.3">
      <c r="A105" s="113" t="s">
        <v>259</v>
      </c>
      <c r="B105" s="607"/>
      <c r="C105" s="607"/>
      <c r="D105" s="608"/>
      <c r="E105" s="609"/>
      <c r="F105" s="607"/>
      <c r="G105" s="607"/>
      <c r="H105" s="607"/>
      <c r="I105" s="607"/>
    </row>
    <row r="106" spans="1:9" ht="80.25" customHeight="1" x14ac:dyDescent="0.3">
      <c r="A106" s="113" t="s">
        <v>260</v>
      </c>
      <c r="B106" s="605"/>
      <c r="C106" s="606"/>
      <c r="D106" s="605"/>
      <c r="E106" s="606"/>
      <c r="F106" s="605"/>
      <c r="G106" s="606"/>
      <c r="H106" s="605"/>
      <c r="I106" s="606"/>
    </row>
    <row r="107" spans="1:9" ht="25.2" customHeight="1" x14ac:dyDescent="0.3">
      <c r="A107" s="601" t="s">
        <v>201</v>
      </c>
      <c r="B107" s="172" t="s">
        <v>99</v>
      </c>
      <c r="C107" s="172" t="s">
        <v>236</v>
      </c>
      <c r="D107" s="172" t="s">
        <v>99</v>
      </c>
      <c r="E107" s="172" t="s">
        <v>236</v>
      </c>
      <c r="F107" s="172" t="s">
        <v>99</v>
      </c>
      <c r="G107" s="172" t="s">
        <v>236</v>
      </c>
      <c r="H107" s="172" t="s">
        <v>99</v>
      </c>
      <c r="I107" s="172" t="s">
        <v>236</v>
      </c>
    </row>
    <row r="108" spans="1:9" ht="25.2" customHeight="1" x14ac:dyDescent="0.3">
      <c r="A108" s="602"/>
      <c r="B108" s="115">
        <f>+B59/D38</f>
        <v>0.08</v>
      </c>
      <c r="C108" s="118"/>
      <c r="D108" s="115">
        <v>0.104</v>
      </c>
      <c r="E108" s="116"/>
      <c r="F108" s="123"/>
      <c r="G108" s="117"/>
      <c r="H108" s="123"/>
      <c r="I108" s="117"/>
    </row>
    <row r="109" spans="1:9" ht="80.25" customHeight="1" x14ac:dyDescent="0.3">
      <c r="A109" s="113" t="s">
        <v>259</v>
      </c>
      <c r="B109" s="607"/>
      <c r="C109" s="607"/>
      <c r="D109" s="608"/>
      <c r="E109" s="609"/>
      <c r="F109" s="607"/>
      <c r="G109" s="607"/>
      <c r="H109" s="607"/>
      <c r="I109" s="607"/>
    </row>
    <row r="110" spans="1:9" ht="80.25" customHeight="1" x14ac:dyDescent="0.3">
      <c r="A110" s="113" t="s">
        <v>260</v>
      </c>
      <c r="B110" s="605"/>
      <c r="C110" s="606"/>
      <c r="D110" s="605"/>
      <c r="E110" s="606"/>
      <c r="F110" s="605"/>
      <c r="G110" s="606"/>
      <c r="H110" s="605"/>
      <c r="I110" s="606"/>
    </row>
    <row r="111" spans="1:9" ht="25.2" customHeight="1" x14ac:dyDescent="0.3">
      <c r="A111" s="601" t="s">
        <v>202</v>
      </c>
      <c r="B111" s="172" t="s">
        <v>99</v>
      </c>
      <c r="C111" s="172" t="s">
        <v>236</v>
      </c>
      <c r="D111" s="172" t="s">
        <v>99</v>
      </c>
      <c r="E111" s="172" t="s">
        <v>236</v>
      </c>
      <c r="F111" s="172" t="s">
        <v>99</v>
      </c>
      <c r="G111" s="172" t="s">
        <v>236</v>
      </c>
      <c r="H111" s="172" t="s">
        <v>99</v>
      </c>
      <c r="I111" s="172" t="s">
        <v>236</v>
      </c>
    </row>
    <row r="112" spans="1:9" ht="25.2" customHeight="1" x14ac:dyDescent="0.3">
      <c r="A112" s="602"/>
      <c r="B112" s="115">
        <f>+B61/D38</f>
        <v>0.1</v>
      </c>
      <c r="C112" s="118"/>
      <c r="D112" s="115">
        <v>4.2000000000000003E-2</v>
      </c>
      <c r="E112" s="116"/>
      <c r="F112" s="123"/>
      <c r="G112" s="117"/>
      <c r="H112" s="123"/>
      <c r="I112" s="117"/>
    </row>
    <row r="113" spans="1:9" ht="80.25" customHeight="1" x14ac:dyDescent="0.3">
      <c r="A113" s="113" t="s">
        <v>259</v>
      </c>
      <c r="B113" s="607"/>
      <c r="C113" s="607"/>
      <c r="D113" s="608"/>
      <c r="E113" s="609"/>
      <c r="F113" s="607"/>
      <c r="G113" s="607"/>
      <c r="H113" s="607"/>
      <c r="I113" s="607"/>
    </row>
    <row r="114" spans="1:9" ht="80.25" customHeight="1" x14ac:dyDescent="0.3">
      <c r="A114" s="113" t="s">
        <v>260</v>
      </c>
      <c r="B114" s="605"/>
      <c r="C114" s="606"/>
      <c r="D114" s="605"/>
      <c r="E114" s="606"/>
      <c r="F114" s="605"/>
      <c r="G114" s="606"/>
      <c r="H114" s="605"/>
      <c r="I114" s="606"/>
    </row>
    <row r="115" spans="1:9" ht="25.2" customHeight="1" x14ac:dyDescent="0.3">
      <c r="A115" s="601" t="s">
        <v>203</v>
      </c>
      <c r="B115" s="172" t="s">
        <v>99</v>
      </c>
      <c r="C115" s="172" t="s">
        <v>236</v>
      </c>
      <c r="D115" s="172" t="s">
        <v>99</v>
      </c>
      <c r="E115" s="172" t="s">
        <v>236</v>
      </c>
      <c r="F115" s="172" t="s">
        <v>99</v>
      </c>
      <c r="G115" s="172" t="s">
        <v>236</v>
      </c>
      <c r="H115" s="172" t="s">
        <v>99</v>
      </c>
      <c r="I115" s="172" t="s">
        <v>236</v>
      </c>
    </row>
    <row r="116" spans="1:9" ht="25.2" customHeight="1" x14ac:dyDescent="0.3">
      <c r="A116" s="602"/>
      <c r="B116" s="115">
        <f>+B63/D38</f>
        <v>0.04</v>
      </c>
      <c r="C116" s="291"/>
      <c r="D116" s="291">
        <v>0</v>
      </c>
      <c r="E116" s="291"/>
      <c r="F116" s="291"/>
      <c r="G116" s="292"/>
      <c r="H116" s="291"/>
      <c r="I116" s="292"/>
    </row>
    <row r="117" spans="1:9" ht="80.25" customHeight="1" x14ac:dyDescent="0.3">
      <c r="A117" s="113" t="s">
        <v>259</v>
      </c>
      <c r="B117" s="693"/>
      <c r="C117" s="693"/>
      <c r="D117" s="696"/>
      <c r="E117" s="697"/>
      <c r="F117" s="693"/>
      <c r="G117" s="693"/>
      <c r="H117" s="693"/>
      <c r="I117" s="693"/>
    </row>
    <row r="118" spans="1:9" ht="80.25" customHeight="1" x14ac:dyDescent="0.3">
      <c r="A118" s="113" t="s">
        <v>260</v>
      </c>
      <c r="B118" s="605"/>
      <c r="C118" s="606"/>
      <c r="D118" s="605"/>
      <c r="E118" s="606"/>
      <c r="F118" s="605"/>
      <c r="G118" s="606"/>
      <c r="H118" s="605"/>
      <c r="I118" s="606"/>
    </row>
    <row r="119" spans="1:9" ht="16.8" x14ac:dyDescent="0.3">
      <c r="A119" s="114" t="s">
        <v>261</v>
      </c>
      <c r="B119" s="376">
        <f t="shared" ref="B119:I119" si="1">(B72+B76+B80+B84+B88+B92+B96+B100+B104+B108+B112+B116)</f>
        <v>0.99999999999999989</v>
      </c>
      <c r="C119" s="119">
        <f>(C72+C76+C80+C84+C88+C92+C96+C100+C104+C108+C112+C116)</f>
        <v>7.421857080301103E-2</v>
      </c>
      <c r="D119" s="119">
        <f t="shared" si="1"/>
        <v>0.99999999999999989</v>
      </c>
      <c r="E119" s="119">
        <f t="shared" si="1"/>
        <v>0.126</v>
      </c>
      <c r="F119" s="119">
        <f t="shared" si="1"/>
        <v>0</v>
      </c>
      <c r="G119" s="119">
        <f t="shared" si="1"/>
        <v>0</v>
      </c>
      <c r="H119" s="119">
        <f t="shared" si="1"/>
        <v>0</v>
      </c>
      <c r="I119" s="119">
        <f t="shared" si="1"/>
        <v>0</v>
      </c>
    </row>
    <row r="124" spans="1:9" ht="37.5" customHeight="1" x14ac:dyDescent="0.3"/>
    <row r="125" spans="1:9" ht="19.5" customHeight="1" x14ac:dyDescent="0.3"/>
    <row r="126" spans="1:9" ht="19.5" customHeight="1" x14ac:dyDescent="0.3"/>
    <row r="127" spans="1:9" ht="34.5" customHeight="1" x14ac:dyDescent="0.3"/>
    <row r="128" spans="1:9" ht="15" customHeight="1" x14ac:dyDescent="0.3"/>
    <row r="129" ht="15.75" customHeight="1" x14ac:dyDescent="0.3"/>
  </sheetData>
  <mergeCells count="211">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6:G56"/>
    <mergeCell ref="D58:E58"/>
    <mergeCell ref="F58:G58"/>
    <mergeCell ref="D53:E53"/>
    <mergeCell ref="D57:E57"/>
    <mergeCell ref="F63:G63"/>
    <mergeCell ref="F61:G61"/>
    <mergeCell ref="B106:C106"/>
    <mergeCell ref="D106:E106"/>
    <mergeCell ref="F106:G106"/>
    <mergeCell ref="B78:C78"/>
    <mergeCell ref="D78:E78"/>
    <mergeCell ref="F78:G78"/>
    <mergeCell ref="B81:C81"/>
    <mergeCell ref="D81:E81"/>
    <mergeCell ref="F81:G81"/>
    <mergeCell ref="F101:G101"/>
    <mergeCell ref="B69:C69"/>
    <mergeCell ref="D69:E69"/>
    <mergeCell ref="F60:G60"/>
    <mergeCell ref="F62:G62"/>
    <mergeCell ref="D89:E89"/>
    <mergeCell ref="F89:G89"/>
    <mergeCell ref="A52:A53"/>
    <mergeCell ref="A54:A55"/>
    <mergeCell ref="A56:A57"/>
    <mergeCell ref="A58:A59"/>
    <mergeCell ref="A60:A61"/>
    <mergeCell ref="A62:A63"/>
    <mergeCell ref="D52:E52"/>
    <mergeCell ref="D59:E59"/>
    <mergeCell ref="D61:E61"/>
    <mergeCell ref="D63:E63"/>
    <mergeCell ref="D60:E60"/>
    <mergeCell ref="D54:E54"/>
    <mergeCell ref="D56:E56"/>
    <mergeCell ref="D62:E62"/>
    <mergeCell ref="D55:E55"/>
    <mergeCell ref="F41:G41"/>
    <mergeCell ref="F48:G48"/>
    <mergeCell ref="F49:G49"/>
    <mergeCell ref="F51:G51"/>
    <mergeCell ref="F50:G50"/>
    <mergeCell ref="D51:E51"/>
    <mergeCell ref="A40:A41"/>
    <mergeCell ref="A42:A43"/>
    <mergeCell ref="D47:E47"/>
    <mergeCell ref="F46:G46"/>
    <mergeCell ref="F47:G47"/>
    <mergeCell ref="D46:E46"/>
    <mergeCell ref="D48:E48"/>
    <mergeCell ref="D50:E50"/>
    <mergeCell ref="D49:E49"/>
    <mergeCell ref="F52:G52"/>
    <mergeCell ref="F54:G54"/>
    <mergeCell ref="A35:I35"/>
    <mergeCell ref="B36:I36"/>
    <mergeCell ref="B39:C39"/>
    <mergeCell ref="D40:E40"/>
    <mergeCell ref="D41:E41"/>
    <mergeCell ref="F40:G40"/>
    <mergeCell ref="D44:E44"/>
    <mergeCell ref="D43:E43"/>
    <mergeCell ref="D45:E45"/>
    <mergeCell ref="D39:I39"/>
    <mergeCell ref="F43:G43"/>
    <mergeCell ref="F44:G44"/>
    <mergeCell ref="F45:G45"/>
    <mergeCell ref="D42:E42"/>
    <mergeCell ref="F42:G42"/>
    <mergeCell ref="A44:A45"/>
    <mergeCell ref="A37:A38"/>
    <mergeCell ref="G37:G38"/>
    <mergeCell ref="H37:I38"/>
    <mergeCell ref="A46:A47"/>
    <mergeCell ref="A48:A49"/>
    <mergeCell ref="A50:A51"/>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3:O23"/>
    <mergeCell ref="B13:O15"/>
    <mergeCell ref="B17:F17"/>
    <mergeCell ref="I17:O17"/>
    <mergeCell ref="K19:O19"/>
    <mergeCell ref="A1:A4"/>
    <mergeCell ref="J8:K10"/>
    <mergeCell ref="G17:H17"/>
    <mergeCell ref="G19:I19"/>
    <mergeCell ref="B19:E19"/>
    <mergeCell ref="C20:O20"/>
    <mergeCell ref="A13:A15"/>
    <mergeCell ref="A8:A10"/>
    <mergeCell ref="B6:K6"/>
    <mergeCell ref="M6:O6"/>
    <mergeCell ref="F55:G55"/>
    <mergeCell ref="F86:G86"/>
    <mergeCell ref="H86:I86"/>
    <mergeCell ref="B89:C89"/>
    <mergeCell ref="A107:A108"/>
    <mergeCell ref="A111:A112"/>
    <mergeCell ref="A115:A116"/>
    <mergeCell ref="M8:O8"/>
    <mergeCell ref="M9:O9"/>
    <mergeCell ref="M10:O10"/>
    <mergeCell ref="A71:A72"/>
    <mergeCell ref="A75:A76"/>
    <mergeCell ref="A79:A80"/>
    <mergeCell ref="A83:A84"/>
    <mergeCell ref="A87:A88"/>
    <mergeCell ref="A91:A92"/>
    <mergeCell ref="A24:O24"/>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3:G53"/>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59:G59"/>
    <mergeCell ref="F57:G57"/>
  </mergeCells>
  <phoneticPr fontId="52" type="noConversion"/>
  <hyperlinks>
    <hyperlink ref="B74" r:id="rId1" xr:uid="{02F30942-2070-8D4B-A8DA-4B1F1F71C05C}"/>
    <hyperlink ref="D74" r:id="rId2" xr:uid="{9AFA403D-2090-AC46-886E-18D496187CA8}"/>
    <hyperlink ref="B78" r:id="rId3" xr:uid="{996C3D78-846C-2A4F-BCFF-E15E68F50445}"/>
    <hyperlink ref="D78" r:id="rId4" xr:uid="{D39EACF9-0FAF-5B4A-A9E8-24CFA542E886}"/>
  </hyperlinks>
  <pageMargins left="0.25" right="0.25" top="0.75" bottom="0.75" header="0.3" footer="0.3"/>
  <pageSetup scale="25" fitToHeight="0" orientation="landscape" r:id="rId5"/>
  <rowBreaks count="1" manualBreakCount="1">
    <brk id="87" max="14" man="1"/>
  </rowBreaks>
  <drawing r:id="rId6"/>
  <legacyDrawing r:id="rId7"/>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H37:I38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E5DA-7A70-4A72-9632-5CDB3F2274D6}">
  <sheetPr>
    <tabColor theme="5" tint="0.59999389629810485"/>
    <pageSetUpPr fitToPage="1"/>
  </sheetPr>
  <dimension ref="A1:O128"/>
  <sheetViews>
    <sheetView showGridLines="0" view="pageBreakPreview" topLeftCell="F79" zoomScale="70" zoomScaleNormal="50" zoomScaleSheetLayoutView="70" zoomScalePageLayoutView="70" workbookViewId="0">
      <selection activeCell="H84" sqref="H84:I84"/>
    </sheetView>
  </sheetViews>
  <sheetFormatPr baseColWidth="10" defaultColWidth="10.6640625" defaultRowHeight="13.8" x14ac:dyDescent="0.3"/>
  <cols>
    <col min="1" max="1" width="49.6640625" style="68" customWidth="1"/>
    <col min="2" max="2" width="35.6640625" style="68" customWidth="1"/>
    <col min="3" max="3" width="52.6640625" style="68" customWidth="1"/>
    <col min="4" max="6" width="35.6640625" style="68" customWidth="1"/>
    <col min="7" max="7" width="59.44140625" style="68" customWidth="1"/>
    <col min="8" max="8" width="35.6640625" style="68" customWidth="1"/>
    <col min="9" max="9" width="84.66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642"/>
      <c r="B1" s="506" t="s">
        <v>182</v>
      </c>
      <c r="C1" s="507"/>
      <c r="D1" s="507"/>
      <c r="E1" s="507"/>
      <c r="F1" s="507"/>
      <c r="G1" s="507"/>
      <c r="H1" s="507"/>
      <c r="I1" s="507"/>
      <c r="J1" s="507"/>
      <c r="K1" s="507"/>
      <c r="L1" s="508"/>
      <c r="M1" s="628" t="s">
        <v>674</v>
      </c>
      <c r="N1" s="629"/>
      <c r="O1" s="630"/>
    </row>
    <row r="2" spans="1:15" s="156" customFormat="1" ht="30.75" customHeight="1" thickBot="1" x14ac:dyDescent="0.35">
      <c r="A2" s="643"/>
      <c r="B2" s="509" t="s">
        <v>183</v>
      </c>
      <c r="C2" s="510"/>
      <c r="D2" s="510"/>
      <c r="E2" s="510"/>
      <c r="F2" s="510"/>
      <c r="G2" s="510"/>
      <c r="H2" s="510"/>
      <c r="I2" s="510"/>
      <c r="J2" s="510"/>
      <c r="K2" s="510"/>
      <c r="L2" s="511"/>
      <c r="M2" s="628" t="s">
        <v>675</v>
      </c>
      <c r="N2" s="629"/>
      <c r="O2" s="630"/>
    </row>
    <row r="3" spans="1:15" s="156" customFormat="1" ht="24" customHeight="1" thickBot="1" x14ac:dyDescent="0.35">
      <c r="A3" s="643"/>
      <c r="B3" s="509" t="s">
        <v>184</v>
      </c>
      <c r="C3" s="510"/>
      <c r="D3" s="510"/>
      <c r="E3" s="510"/>
      <c r="F3" s="510"/>
      <c r="G3" s="510"/>
      <c r="H3" s="510"/>
      <c r="I3" s="510"/>
      <c r="J3" s="510"/>
      <c r="K3" s="510"/>
      <c r="L3" s="511"/>
      <c r="M3" s="628" t="s">
        <v>676</v>
      </c>
      <c r="N3" s="629"/>
      <c r="O3" s="630"/>
    </row>
    <row r="4" spans="1:15" s="156" customFormat="1" ht="21.75" customHeight="1" thickBot="1" x14ac:dyDescent="0.35">
      <c r="A4" s="644"/>
      <c r="B4" s="512" t="s">
        <v>185</v>
      </c>
      <c r="C4" s="513"/>
      <c r="D4" s="513"/>
      <c r="E4" s="513"/>
      <c r="F4" s="513"/>
      <c r="G4" s="513"/>
      <c r="H4" s="513"/>
      <c r="I4" s="513"/>
      <c r="J4" s="513"/>
      <c r="K4" s="513"/>
      <c r="L4" s="514"/>
      <c r="M4" s="628" t="s">
        <v>686</v>
      </c>
      <c r="N4" s="629"/>
      <c r="O4" s="630"/>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649" t="s">
        <v>337</v>
      </c>
      <c r="C6" s="650"/>
      <c r="D6" s="650"/>
      <c r="E6" s="650"/>
      <c r="F6" s="650"/>
      <c r="G6" s="650"/>
      <c r="H6" s="650"/>
      <c r="I6" s="650"/>
      <c r="J6" s="650"/>
      <c r="K6" s="651"/>
      <c r="L6" s="265" t="s">
        <v>673</v>
      </c>
      <c r="M6" s="652">
        <v>2024110010300</v>
      </c>
      <c r="N6" s="653"/>
      <c r="O6" s="654"/>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518" t="s">
        <v>187</v>
      </c>
      <c r="B8" s="265" t="s">
        <v>188</v>
      </c>
      <c r="C8" s="220"/>
      <c r="D8" s="265" t="s">
        <v>190</v>
      </c>
      <c r="E8" s="220" t="s">
        <v>189</v>
      </c>
      <c r="F8" s="265" t="s">
        <v>191</v>
      </c>
      <c r="G8" s="221"/>
      <c r="H8" s="265" t="s">
        <v>192</v>
      </c>
      <c r="I8" s="222"/>
      <c r="J8" s="619" t="s">
        <v>193</v>
      </c>
      <c r="K8" s="519"/>
      <c r="L8" s="264" t="s">
        <v>194</v>
      </c>
      <c r="M8" s="520"/>
      <c r="N8" s="520"/>
      <c r="O8" s="520"/>
    </row>
    <row r="9" spans="1:15" s="156" customFormat="1" ht="21.75" customHeight="1" thickBot="1" x14ac:dyDescent="0.35">
      <c r="A9" s="518"/>
      <c r="B9" s="266" t="s">
        <v>195</v>
      </c>
      <c r="C9" s="223"/>
      <c r="D9" s="265" t="s">
        <v>196</v>
      </c>
      <c r="E9" s="224"/>
      <c r="F9" s="265" t="s">
        <v>197</v>
      </c>
      <c r="G9" s="224"/>
      <c r="H9" s="265" t="s">
        <v>198</v>
      </c>
      <c r="I9" s="222"/>
      <c r="J9" s="619"/>
      <c r="K9" s="519"/>
      <c r="L9" s="264" t="s">
        <v>199</v>
      </c>
      <c r="M9" s="520"/>
      <c r="N9" s="520"/>
      <c r="O9" s="520"/>
    </row>
    <row r="10" spans="1:15" s="156" customFormat="1" ht="21.75" customHeight="1" thickBot="1" x14ac:dyDescent="0.35">
      <c r="A10" s="518"/>
      <c r="B10" s="265" t="s">
        <v>200</v>
      </c>
      <c r="C10" s="220"/>
      <c r="D10" s="265" t="s">
        <v>201</v>
      </c>
      <c r="E10" s="224"/>
      <c r="F10" s="265" t="s">
        <v>202</v>
      </c>
      <c r="G10" s="224"/>
      <c r="H10" s="265" t="s">
        <v>203</v>
      </c>
      <c r="I10" s="222"/>
      <c r="J10" s="619"/>
      <c r="K10" s="519"/>
      <c r="L10" s="264" t="s">
        <v>204</v>
      </c>
      <c r="M10" s="520" t="s">
        <v>189</v>
      </c>
      <c r="N10" s="520"/>
      <c r="O10" s="520"/>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646" t="s">
        <v>205</v>
      </c>
      <c r="B13" s="631" t="s">
        <v>627</v>
      </c>
      <c r="C13" s="632"/>
      <c r="D13" s="632"/>
      <c r="E13" s="632"/>
      <c r="F13" s="632"/>
      <c r="G13" s="632"/>
      <c r="H13" s="632"/>
      <c r="I13" s="632"/>
      <c r="J13" s="632"/>
      <c r="K13" s="632"/>
      <c r="L13" s="632"/>
      <c r="M13" s="632"/>
      <c r="N13" s="632"/>
      <c r="O13" s="633"/>
    </row>
    <row r="14" spans="1:15" ht="15" customHeight="1" x14ac:dyDescent="0.3">
      <c r="A14" s="647"/>
      <c r="B14" s="634"/>
      <c r="C14" s="635"/>
      <c r="D14" s="635"/>
      <c r="E14" s="635"/>
      <c r="F14" s="635"/>
      <c r="G14" s="635"/>
      <c r="H14" s="635"/>
      <c r="I14" s="635"/>
      <c r="J14" s="635"/>
      <c r="K14" s="635"/>
      <c r="L14" s="635"/>
      <c r="M14" s="635"/>
      <c r="N14" s="635"/>
      <c r="O14" s="636"/>
    </row>
    <row r="15" spans="1:15" ht="15" customHeight="1" thickBot="1" x14ac:dyDescent="0.35">
      <c r="A15" s="648"/>
      <c r="B15" s="637"/>
      <c r="C15" s="638"/>
      <c r="D15" s="638"/>
      <c r="E15" s="638"/>
      <c r="F15" s="638"/>
      <c r="G15" s="638"/>
      <c r="H15" s="638"/>
      <c r="I15" s="638"/>
      <c r="J15" s="638"/>
      <c r="K15" s="638"/>
      <c r="L15" s="638"/>
      <c r="M15" s="638"/>
      <c r="N15" s="638"/>
      <c r="O15" s="63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x14ac:dyDescent="0.3">
      <c r="A17" s="126" t="s">
        <v>207</v>
      </c>
      <c r="B17" s="640" t="s">
        <v>208</v>
      </c>
      <c r="C17" s="640"/>
      <c r="D17" s="640"/>
      <c r="E17" s="640"/>
      <c r="F17" s="640"/>
      <c r="G17" s="518" t="s">
        <v>209</v>
      </c>
      <c r="H17" s="518"/>
      <c r="I17" s="641" t="s">
        <v>628</v>
      </c>
      <c r="J17" s="641"/>
      <c r="K17" s="641"/>
      <c r="L17" s="641"/>
      <c r="M17" s="641"/>
      <c r="N17" s="641"/>
      <c r="O17" s="641"/>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640" t="s">
        <v>212</v>
      </c>
      <c r="C19" s="640"/>
      <c r="D19" s="640"/>
      <c r="E19" s="640"/>
      <c r="F19" s="126" t="s">
        <v>213</v>
      </c>
      <c r="G19" s="479" t="s">
        <v>214</v>
      </c>
      <c r="H19" s="479"/>
      <c r="I19" s="479"/>
      <c r="J19" s="126" t="s">
        <v>215</v>
      </c>
      <c r="K19" s="640" t="s">
        <v>262</v>
      </c>
      <c r="L19" s="640"/>
      <c r="M19" s="640"/>
      <c r="N19" s="640"/>
      <c r="O19" s="640"/>
    </row>
    <row r="20" spans="1:15" ht="9" customHeight="1" x14ac:dyDescent="0.3">
      <c r="A20" s="72"/>
      <c r="B20" s="69"/>
      <c r="C20" s="645"/>
      <c r="D20" s="645"/>
      <c r="E20" s="645"/>
      <c r="F20" s="645"/>
      <c r="G20" s="645"/>
      <c r="H20" s="645"/>
      <c r="I20" s="645"/>
      <c r="J20" s="645"/>
      <c r="K20" s="645"/>
      <c r="L20" s="645"/>
      <c r="M20" s="645"/>
      <c r="N20" s="645"/>
      <c r="O20" s="645"/>
    </row>
    <row r="22" spans="1:15" ht="16.5" customHeight="1" thickBot="1" x14ac:dyDescent="0.35">
      <c r="A22" s="153"/>
      <c r="B22" s="154"/>
      <c r="C22" s="154"/>
      <c r="D22" s="154"/>
      <c r="E22" s="154"/>
      <c r="F22" s="154"/>
      <c r="G22" s="154"/>
      <c r="H22" s="154"/>
      <c r="I22" s="154"/>
      <c r="J22" s="154"/>
      <c r="K22" s="154"/>
      <c r="L22" s="154"/>
      <c r="M22" s="154"/>
      <c r="N22" s="154"/>
      <c r="O22" s="154"/>
    </row>
    <row r="23" spans="1:15" ht="31.95" customHeight="1" thickBot="1" x14ac:dyDescent="0.35">
      <c r="A23" s="617" t="s">
        <v>217</v>
      </c>
      <c r="B23" s="618"/>
      <c r="C23" s="618"/>
      <c r="D23" s="618"/>
      <c r="E23" s="618"/>
      <c r="F23" s="618"/>
      <c r="G23" s="618"/>
      <c r="H23" s="618"/>
      <c r="I23" s="618"/>
      <c r="J23" s="618"/>
      <c r="K23" s="618"/>
      <c r="L23" s="618"/>
      <c r="M23" s="618"/>
      <c r="N23" s="618"/>
      <c r="O23" s="619"/>
    </row>
    <row r="24" spans="1:15" ht="31.95" customHeight="1" thickBot="1" x14ac:dyDescent="0.35">
      <c r="A24" s="617" t="s">
        <v>218</v>
      </c>
      <c r="B24" s="618"/>
      <c r="C24" s="618"/>
      <c r="D24" s="618"/>
      <c r="E24" s="618"/>
      <c r="F24" s="618"/>
      <c r="G24" s="618"/>
      <c r="H24" s="618"/>
      <c r="I24" s="618"/>
      <c r="J24" s="618"/>
      <c r="K24" s="618"/>
      <c r="L24" s="618"/>
      <c r="M24" s="618"/>
      <c r="N24" s="618"/>
      <c r="O24" s="619"/>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27">
        <f>661450000+23934000</f>
        <v>685384000</v>
      </c>
      <c r="C26" s="90"/>
      <c r="D26" s="90"/>
      <c r="E26" s="90"/>
      <c r="F26" s="90"/>
      <c r="G26" s="90"/>
      <c r="H26" s="88">
        <v>23348000</v>
      </c>
      <c r="I26" s="88">
        <v>12000000</v>
      </c>
      <c r="J26" s="88"/>
      <c r="K26" s="88"/>
      <c r="L26" s="88"/>
      <c r="M26" s="88"/>
      <c r="N26" s="427">
        <f>SUM(B26:M26)</f>
        <v>720732000</v>
      </c>
      <c r="O26" s="452">
        <v>1</v>
      </c>
    </row>
    <row r="27" spans="1:15" ht="31.95" customHeight="1" x14ac:dyDescent="0.3">
      <c r="A27" s="89" t="s">
        <v>222</v>
      </c>
      <c r="B27" s="427">
        <v>590700000</v>
      </c>
      <c r="C27" s="90">
        <v>1142064</v>
      </c>
      <c r="D27" s="90"/>
      <c r="E27" s="90"/>
      <c r="F27" s="90"/>
      <c r="G27" s="90"/>
      <c r="H27" s="90"/>
      <c r="I27" s="90"/>
      <c r="J27" s="90"/>
      <c r="K27" s="90"/>
      <c r="L27" s="90"/>
      <c r="M27" s="90"/>
      <c r="N27" s="427">
        <f t="shared" ref="N27:N31" si="0">SUM(B27:M27)</f>
        <v>591842064</v>
      </c>
      <c r="O27" s="125">
        <f>+(B27+C27+D27+E27+F27+G27+H27+I27+J27+K27+L27+M27)/N26</f>
        <v>0.82116801252060401</v>
      </c>
    </row>
    <row r="28" spans="1:15" ht="31.95" customHeight="1" x14ac:dyDescent="0.3">
      <c r="A28" s="89" t="s">
        <v>223</v>
      </c>
      <c r="B28" s="427">
        <v>0</v>
      </c>
      <c r="C28" s="90">
        <v>10351530</v>
      </c>
      <c r="D28" s="90"/>
      <c r="E28" s="90"/>
      <c r="F28" s="90"/>
      <c r="G28" s="90"/>
      <c r="H28" s="90"/>
      <c r="I28" s="90"/>
      <c r="J28" s="90"/>
      <c r="K28" s="90"/>
      <c r="L28" s="90"/>
      <c r="M28" s="90"/>
      <c r="N28" s="427">
        <f t="shared" si="0"/>
        <v>10351530</v>
      </c>
      <c r="O28" s="125"/>
    </row>
    <row r="29" spans="1:15" ht="31.95" customHeight="1" x14ac:dyDescent="0.3">
      <c r="A29" s="89" t="s">
        <v>224</v>
      </c>
      <c r="B29" s="427">
        <v>235833</v>
      </c>
      <c r="C29" s="90">
        <v>15157000</v>
      </c>
      <c r="D29" s="90">
        <v>7075000</v>
      </c>
      <c r="E29" s="90">
        <v>7075000</v>
      </c>
      <c r="F29" s="90">
        <v>7075000</v>
      </c>
      <c r="G29" s="90">
        <v>7075000</v>
      </c>
      <c r="H29" s="90">
        <v>7075000</v>
      </c>
      <c r="I29" s="90">
        <v>6839167</v>
      </c>
      <c r="J29" s="90"/>
      <c r="K29" s="90"/>
      <c r="L29" s="90"/>
      <c r="M29" s="90"/>
      <c r="N29" s="427">
        <f t="shared" si="0"/>
        <v>57607000</v>
      </c>
      <c r="O29" s="454">
        <v>1</v>
      </c>
    </row>
    <row r="30" spans="1:15" ht="31.95" customHeight="1" x14ac:dyDescent="0.3">
      <c r="A30" s="89" t="s">
        <v>225</v>
      </c>
      <c r="B30" s="427">
        <v>0</v>
      </c>
      <c r="C30" s="90"/>
      <c r="D30" s="90"/>
      <c r="E30" s="90"/>
      <c r="F30" s="90"/>
      <c r="G30" s="90"/>
      <c r="H30" s="90"/>
      <c r="I30" s="90"/>
      <c r="J30" s="90"/>
      <c r="K30" s="90"/>
      <c r="L30" s="90"/>
      <c r="M30" s="90"/>
      <c r="N30" s="90">
        <f t="shared" si="0"/>
        <v>0</v>
      </c>
      <c r="O30" s="91"/>
    </row>
    <row r="31" spans="1:15" ht="31.95" customHeight="1" thickBot="1" x14ac:dyDescent="0.35">
      <c r="A31" s="92" t="s">
        <v>226</v>
      </c>
      <c r="B31" s="428"/>
      <c r="C31" s="93">
        <v>8317833</v>
      </c>
      <c r="D31" s="93"/>
      <c r="E31" s="93"/>
      <c r="F31" s="93"/>
      <c r="G31" s="93"/>
      <c r="H31" s="93"/>
      <c r="I31" s="93"/>
      <c r="J31" s="93"/>
      <c r="K31" s="93"/>
      <c r="L31" s="93"/>
      <c r="M31" s="93"/>
      <c r="N31" s="93">
        <f t="shared" si="0"/>
        <v>8317833</v>
      </c>
      <c r="O31" s="453">
        <f>+N31/N29</f>
        <v>0.14438927560886697</v>
      </c>
    </row>
    <row r="32" spans="1:15" s="94" customFormat="1" ht="16.5" customHeight="1" x14ac:dyDescent="0.25"/>
    <row r="33" spans="1:10" s="94" customFormat="1" ht="17.25" customHeight="1" x14ac:dyDescent="0.25"/>
    <row r="34" spans="1:10" ht="5.25" customHeight="1" thickBot="1" x14ac:dyDescent="0.35"/>
    <row r="35" spans="1:10" ht="48" customHeight="1" thickBot="1" x14ac:dyDescent="0.35">
      <c r="A35" s="664" t="s">
        <v>227</v>
      </c>
      <c r="B35" s="665"/>
      <c r="C35" s="665"/>
      <c r="D35" s="665"/>
      <c r="E35" s="665"/>
      <c r="F35" s="665"/>
      <c r="G35" s="665"/>
      <c r="H35" s="665"/>
      <c r="I35" s="666"/>
      <c r="J35" s="99"/>
    </row>
    <row r="36" spans="1:10" ht="50.25" customHeight="1" thickBot="1" x14ac:dyDescent="0.35">
      <c r="A36" s="108" t="s">
        <v>228</v>
      </c>
      <c r="B36" s="667" t="str">
        <f>+B13</f>
        <v xml:space="preserve">Acompañar el 100% de los casos de representación jurídica que requieran el apoyo de psicología forense. </v>
      </c>
      <c r="C36" s="668"/>
      <c r="D36" s="668"/>
      <c r="E36" s="668"/>
      <c r="F36" s="668"/>
      <c r="G36" s="668"/>
      <c r="H36" s="668"/>
      <c r="I36" s="669"/>
      <c r="J36" s="97"/>
    </row>
    <row r="37" spans="1:10" ht="18.75" customHeight="1" thickBot="1" x14ac:dyDescent="0.35">
      <c r="A37" s="681" t="s">
        <v>229</v>
      </c>
      <c r="B37" s="164">
        <v>2024</v>
      </c>
      <c r="C37" s="164">
        <v>2025</v>
      </c>
      <c r="D37" s="164">
        <v>2026</v>
      </c>
      <c r="E37" s="164">
        <v>2027</v>
      </c>
      <c r="F37" s="164" t="s">
        <v>230</v>
      </c>
      <c r="G37" s="683" t="s">
        <v>231</v>
      </c>
      <c r="H37" s="683" t="s">
        <v>23</v>
      </c>
      <c r="I37" s="683"/>
      <c r="J37" s="97"/>
    </row>
    <row r="38" spans="1:10" ht="50.25" customHeight="1" thickBot="1" x14ac:dyDescent="0.35">
      <c r="A38" s="682"/>
      <c r="B38" s="166">
        <v>1</v>
      </c>
      <c r="C38" s="166">
        <v>1</v>
      </c>
      <c r="D38" s="166">
        <v>1</v>
      </c>
      <c r="E38" s="166">
        <v>1</v>
      </c>
      <c r="F38" s="165">
        <v>1</v>
      </c>
      <c r="G38" s="683"/>
      <c r="H38" s="683"/>
      <c r="I38" s="683"/>
      <c r="J38" s="97"/>
    </row>
    <row r="39" spans="1:10" ht="52.5" customHeight="1" thickBot="1" x14ac:dyDescent="0.35">
      <c r="A39" s="109" t="s">
        <v>232</v>
      </c>
      <c r="B39" s="670">
        <v>0.2</v>
      </c>
      <c r="C39" s="671"/>
      <c r="D39" s="678" t="s">
        <v>233</v>
      </c>
      <c r="E39" s="679"/>
      <c r="F39" s="679"/>
      <c r="G39" s="679"/>
      <c r="H39" s="679"/>
      <c r="I39" s="680"/>
    </row>
    <row r="40" spans="1:10" s="98" customFormat="1" ht="63" customHeight="1" thickBot="1" x14ac:dyDescent="0.35">
      <c r="A40" s="681" t="s">
        <v>234</v>
      </c>
      <c r="B40" s="109" t="s">
        <v>235</v>
      </c>
      <c r="C40" s="108" t="s">
        <v>236</v>
      </c>
      <c r="D40" s="662" t="s">
        <v>237</v>
      </c>
      <c r="E40" s="663"/>
      <c r="F40" s="662" t="s">
        <v>238</v>
      </c>
      <c r="G40" s="663"/>
      <c r="H40" s="110" t="s">
        <v>239</v>
      </c>
      <c r="I40" s="112" t="s">
        <v>240</v>
      </c>
    </row>
    <row r="41" spans="1:10" ht="354" customHeight="1" thickBot="1" x14ac:dyDescent="0.35">
      <c r="A41" s="682"/>
      <c r="B41" s="314">
        <v>1</v>
      </c>
      <c r="C41" s="441">
        <v>1</v>
      </c>
      <c r="D41" s="705" t="s">
        <v>712</v>
      </c>
      <c r="E41" s="706"/>
      <c r="F41" s="705" t="s">
        <v>712</v>
      </c>
      <c r="G41" s="706"/>
      <c r="H41" s="450" t="s">
        <v>709</v>
      </c>
      <c r="I41" s="445" t="s">
        <v>695</v>
      </c>
    </row>
    <row r="42" spans="1:10" s="98" customFormat="1" ht="63" customHeight="1" thickBot="1" x14ac:dyDescent="0.35">
      <c r="A42" s="681" t="s">
        <v>241</v>
      </c>
      <c r="B42" s="111" t="s">
        <v>235</v>
      </c>
      <c r="C42" s="110" t="s">
        <v>236</v>
      </c>
      <c r="D42" s="662" t="s">
        <v>237</v>
      </c>
      <c r="E42" s="663"/>
      <c r="F42" s="662" t="s">
        <v>238</v>
      </c>
      <c r="G42" s="663"/>
      <c r="H42" s="110" t="s">
        <v>239</v>
      </c>
      <c r="I42" s="112" t="s">
        <v>240</v>
      </c>
    </row>
    <row r="43" spans="1:10" ht="381.75" customHeight="1" thickBot="1" x14ac:dyDescent="0.35">
      <c r="A43" s="682"/>
      <c r="B43" s="314">
        <v>1</v>
      </c>
      <c r="C43" s="314">
        <v>1</v>
      </c>
      <c r="D43" s="676" t="s">
        <v>735</v>
      </c>
      <c r="E43" s="677"/>
      <c r="F43" s="676" t="s">
        <v>761</v>
      </c>
      <c r="G43" s="677"/>
      <c r="H43" s="450" t="s">
        <v>709</v>
      </c>
      <c r="I43" s="101" t="s">
        <v>763</v>
      </c>
    </row>
    <row r="44" spans="1:10" s="98" customFormat="1" ht="63" customHeight="1" thickBot="1" x14ac:dyDescent="0.35">
      <c r="A44" s="681" t="s">
        <v>242</v>
      </c>
      <c r="B44" s="111" t="s">
        <v>235</v>
      </c>
      <c r="C44" s="110" t="s">
        <v>236</v>
      </c>
      <c r="D44" s="662" t="s">
        <v>237</v>
      </c>
      <c r="E44" s="663"/>
      <c r="F44" s="662" t="s">
        <v>238</v>
      </c>
      <c r="G44" s="663"/>
      <c r="H44" s="110" t="s">
        <v>239</v>
      </c>
      <c r="I44" s="112" t="s">
        <v>240</v>
      </c>
    </row>
    <row r="45" spans="1:10" ht="63" customHeight="1" thickBot="1" x14ac:dyDescent="0.35">
      <c r="A45" s="682"/>
      <c r="B45" s="314">
        <v>1</v>
      </c>
      <c r="C45" s="103"/>
      <c r="D45" s="676"/>
      <c r="E45" s="677"/>
      <c r="F45" s="676"/>
      <c r="G45" s="677"/>
      <c r="H45" s="100"/>
      <c r="I45" s="101"/>
    </row>
    <row r="46" spans="1:10" s="98" customFormat="1" ht="63" customHeight="1" thickBot="1" x14ac:dyDescent="0.35">
      <c r="A46" s="681" t="s">
        <v>243</v>
      </c>
      <c r="B46" s="111" t="s">
        <v>235</v>
      </c>
      <c r="C46" s="111" t="s">
        <v>236</v>
      </c>
      <c r="D46" s="662" t="s">
        <v>237</v>
      </c>
      <c r="E46" s="663"/>
      <c r="F46" s="662" t="s">
        <v>238</v>
      </c>
      <c r="G46" s="663"/>
      <c r="H46" s="110" t="s">
        <v>239</v>
      </c>
      <c r="I46" s="110" t="s">
        <v>240</v>
      </c>
    </row>
    <row r="47" spans="1:10" ht="63" customHeight="1" thickBot="1" x14ac:dyDescent="0.35">
      <c r="A47" s="682"/>
      <c r="B47" s="314">
        <v>1</v>
      </c>
      <c r="C47" s="103"/>
      <c r="D47" s="684"/>
      <c r="E47" s="685"/>
      <c r="F47" s="684"/>
      <c r="G47" s="685"/>
      <c r="H47" s="120"/>
      <c r="I47" s="121"/>
    </row>
    <row r="48" spans="1:10" s="98" customFormat="1" ht="63" customHeight="1" thickBot="1" x14ac:dyDescent="0.35">
      <c r="A48" s="681" t="s">
        <v>244</v>
      </c>
      <c r="B48" s="111" t="s">
        <v>235</v>
      </c>
      <c r="C48" s="110" t="s">
        <v>236</v>
      </c>
      <c r="D48" s="662" t="s">
        <v>237</v>
      </c>
      <c r="E48" s="663"/>
      <c r="F48" s="662" t="s">
        <v>238</v>
      </c>
      <c r="G48" s="663"/>
      <c r="H48" s="110" t="s">
        <v>239</v>
      </c>
      <c r="I48" s="112" t="s">
        <v>240</v>
      </c>
    </row>
    <row r="49" spans="1:9" ht="63" customHeight="1" thickBot="1" x14ac:dyDescent="0.35">
      <c r="A49" s="682"/>
      <c r="B49" s="314">
        <v>1</v>
      </c>
      <c r="C49" s="103"/>
      <c r="D49" s="603"/>
      <c r="E49" s="604"/>
      <c r="F49" s="603"/>
      <c r="G49" s="604"/>
      <c r="H49" s="100"/>
      <c r="I49" s="102"/>
    </row>
    <row r="50" spans="1:9" s="98" customFormat="1" ht="63" customHeight="1" thickBot="1" x14ac:dyDescent="0.35">
      <c r="A50" s="681" t="s">
        <v>245</v>
      </c>
      <c r="B50" s="111" t="s">
        <v>235</v>
      </c>
      <c r="C50" s="110" t="s">
        <v>236</v>
      </c>
      <c r="D50" s="662" t="s">
        <v>237</v>
      </c>
      <c r="E50" s="663"/>
      <c r="F50" s="662" t="s">
        <v>238</v>
      </c>
      <c r="G50" s="663"/>
      <c r="H50" s="110" t="s">
        <v>239</v>
      </c>
      <c r="I50" s="112" t="s">
        <v>240</v>
      </c>
    </row>
    <row r="51" spans="1:9" ht="63" customHeight="1" thickBot="1" x14ac:dyDescent="0.35">
      <c r="A51" s="682"/>
      <c r="B51" s="315">
        <v>1</v>
      </c>
      <c r="C51" s="104"/>
      <c r="D51" s="603"/>
      <c r="E51" s="604"/>
      <c r="F51" s="603"/>
      <c r="G51" s="604"/>
      <c r="H51" s="100"/>
      <c r="I51" s="102"/>
    </row>
    <row r="52" spans="1:9" ht="63" customHeight="1" thickBot="1" x14ac:dyDescent="0.35">
      <c r="A52" s="681" t="s">
        <v>246</v>
      </c>
      <c r="B52" s="109" t="s">
        <v>235</v>
      </c>
      <c r="C52" s="108" t="s">
        <v>236</v>
      </c>
      <c r="D52" s="662" t="s">
        <v>237</v>
      </c>
      <c r="E52" s="663"/>
      <c r="F52" s="662" t="s">
        <v>238</v>
      </c>
      <c r="G52" s="663"/>
      <c r="H52" s="110" t="s">
        <v>239</v>
      </c>
      <c r="I52" s="112" t="s">
        <v>240</v>
      </c>
    </row>
    <row r="53" spans="1:9" ht="63" customHeight="1" thickBot="1" x14ac:dyDescent="0.35">
      <c r="A53" s="682"/>
      <c r="B53" s="315">
        <v>1</v>
      </c>
      <c r="C53" s="104"/>
      <c r="D53" s="603"/>
      <c r="E53" s="686"/>
      <c r="F53" s="603"/>
      <c r="G53" s="604"/>
      <c r="H53" s="100"/>
      <c r="I53" s="102"/>
    </row>
    <row r="54" spans="1:9" ht="63" customHeight="1" thickBot="1" x14ac:dyDescent="0.35">
      <c r="A54" s="681" t="s">
        <v>247</v>
      </c>
      <c r="B54" s="109" t="s">
        <v>235</v>
      </c>
      <c r="C54" s="108" t="s">
        <v>236</v>
      </c>
      <c r="D54" s="662" t="s">
        <v>237</v>
      </c>
      <c r="E54" s="663"/>
      <c r="F54" s="662" t="s">
        <v>238</v>
      </c>
      <c r="G54" s="663"/>
      <c r="H54" s="110" t="s">
        <v>239</v>
      </c>
      <c r="I54" s="112" t="s">
        <v>240</v>
      </c>
    </row>
    <row r="55" spans="1:9" ht="63" customHeight="1" thickBot="1" x14ac:dyDescent="0.35">
      <c r="A55" s="682"/>
      <c r="B55" s="315">
        <v>1</v>
      </c>
      <c r="C55" s="104"/>
      <c r="D55" s="603"/>
      <c r="E55" s="686"/>
      <c r="F55" s="603"/>
      <c r="G55" s="604"/>
      <c r="H55" s="122"/>
      <c r="I55" s="102"/>
    </row>
    <row r="56" spans="1:9" ht="63" customHeight="1" thickBot="1" x14ac:dyDescent="0.35">
      <c r="A56" s="681" t="s">
        <v>248</v>
      </c>
      <c r="B56" s="109" t="s">
        <v>235</v>
      </c>
      <c r="C56" s="108" t="s">
        <v>236</v>
      </c>
      <c r="D56" s="662" t="s">
        <v>237</v>
      </c>
      <c r="E56" s="663"/>
      <c r="F56" s="662" t="s">
        <v>238</v>
      </c>
      <c r="G56" s="663"/>
      <c r="H56" s="110" t="s">
        <v>239</v>
      </c>
      <c r="I56" s="112" t="s">
        <v>240</v>
      </c>
    </row>
    <row r="57" spans="1:9" ht="63" customHeight="1" thickBot="1" x14ac:dyDescent="0.35">
      <c r="A57" s="682"/>
      <c r="B57" s="315">
        <v>1</v>
      </c>
      <c r="C57" s="104"/>
      <c r="D57" s="603"/>
      <c r="E57" s="604"/>
      <c r="F57" s="603"/>
      <c r="G57" s="604"/>
      <c r="H57" s="100"/>
      <c r="I57" s="100"/>
    </row>
    <row r="58" spans="1:9" ht="63" customHeight="1" thickBot="1" x14ac:dyDescent="0.35">
      <c r="A58" s="681" t="s">
        <v>249</v>
      </c>
      <c r="B58" s="109" t="s">
        <v>235</v>
      </c>
      <c r="C58" s="108" t="s">
        <v>236</v>
      </c>
      <c r="D58" s="662" t="s">
        <v>237</v>
      </c>
      <c r="E58" s="663"/>
      <c r="F58" s="662" t="s">
        <v>238</v>
      </c>
      <c r="G58" s="663"/>
      <c r="H58" s="110" t="s">
        <v>239</v>
      </c>
      <c r="I58" s="112" t="s">
        <v>240</v>
      </c>
    </row>
    <row r="59" spans="1:9" ht="63" customHeight="1" thickBot="1" x14ac:dyDescent="0.35">
      <c r="A59" s="682"/>
      <c r="B59" s="315">
        <v>1</v>
      </c>
      <c r="C59" s="104"/>
      <c r="D59" s="603"/>
      <c r="E59" s="604"/>
      <c r="F59" s="603"/>
      <c r="G59" s="604"/>
      <c r="H59" s="100"/>
      <c r="I59" s="102"/>
    </row>
    <row r="60" spans="1:9" ht="63" customHeight="1" thickBot="1" x14ac:dyDescent="0.35">
      <c r="A60" s="681" t="s">
        <v>250</v>
      </c>
      <c r="B60" s="109" t="s">
        <v>235</v>
      </c>
      <c r="C60" s="108" t="s">
        <v>236</v>
      </c>
      <c r="D60" s="662" t="s">
        <v>237</v>
      </c>
      <c r="E60" s="663"/>
      <c r="F60" s="662" t="s">
        <v>238</v>
      </c>
      <c r="G60" s="663"/>
      <c r="H60" s="110" t="s">
        <v>239</v>
      </c>
      <c r="I60" s="112" t="s">
        <v>240</v>
      </c>
    </row>
    <row r="61" spans="1:9" ht="63" customHeight="1" thickBot="1" x14ac:dyDescent="0.35">
      <c r="A61" s="682"/>
      <c r="B61" s="315">
        <v>1</v>
      </c>
      <c r="C61" s="104"/>
      <c r="D61" s="603"/>
      <c r="E61" s="604"/>
      <c r="F61" s="686"/>
      <c r="G61" s="686"/>
      <c r="H61" s="100"/>
      <c r="I61" s="100"/>
    </row>
    <row r="62" spans="1:9" ht="63" customHeight="1" thickBot="1" x14ac:dyDescent="0.35">
      <c r="A62" s="681" t="s">
        <v>251</v>
      </c>
      <c r="B62" s="109" t="s">
        <v>235</v>
      </c>
      <c r="C62" s="108" t="s">
        <v>236</v>
      </c>
      <c r="D62" s="662" t="s">
        <v>237</v>
      </c>
      <c r="E62" s="663"/>
      <c r="F62" s="662" t="s">
        <v>238</v>
      </c>
      <c r="G62" s="663"/>
      <c r="H62" s="110" t="s">
        <v>239</v>
      </c>
      <c r="I62" s="112" t="s">
        <v>240</v>
      </c>
    </row>
    <row r="63" spans="1:9" ht="63" customHeight="1" thickBot="1" x14ac:dyDescent="0.35">
      <c r="A63" s="682"/>
      <c r="B63" s="315">
        <v>1</v>
      </c>
      <c r="C63" s="104"/>
      <c r="D63" s="603"/>
      <c r="E63" s="604"/>
      <c r="F63" s="603"/>
      <c r="G63" s="604"/>
      <c r="H63" s="100"/>
      <c r="I63" s="100"/>
    </row>
    <row r="66" spans="1:9" s="97" customFormat="1" ht="30" customHeight="1" x14ac:dyDescent="0.3">
      <c r="A66" s="68"/>
      <c r="B66" s="68"/>
      <c r="C66" s="68"/>
      <c r="D66" s="68"/>
      <c r="E66" s="68"/>
      <c r="F66" s="68"/>
      <c r="G66" s="68"/>
      <c r="H66" s="68"/>
      <c r="I66" s="68"/>
    </row>
    <row r="67" spans="1:9" ht="34.5" customHeight="1" x14ac:dyDescent="0.3">
      <c r="A67" s="620" t="s">
        <v>254</v>
      </c>
      <c r="B67" s="620"/>
      <c r="C67" s="620"/>
      <c r="D67" s="620"/>
      <c r="E67" s="620"/>
      <c r="F67" s="620"/>
      <c r="G67" s="620"/>
      <c r="H67" s="620"/>
      <c r="I67" s="620"/>
    </row>
    <row r="68" spans="1:9" ht="61.2" customHeight="1" x14ac:dyDescent="0.3">
      <c r="A68" s="113" t="s">
        <v>255</v>
      </c>
      <c r="B68" s="699" t="s">
        <v>629</v>
      </c>
      <c r="C68" s="700"/>
      <c r="D68" s="699" t="s">
        <v>687</v>
      </c>
      <c r="E68" s="700"/>
      <c r="F68" s="597" t="s">
        <v>256</v>
      </c>
      <c r="G68" s="598"/>
      <c r="H68" s="597" t="s">
        <v>257</v>
      </c>
      <c r="I68" s="598"/>
    </row>
    <row r="69" spans="1:9" ht="40.5" customHeight="1" x14ac:dyDescent="0.3">
      <c r="A69" s="113" t="s">
        <v>258</v>
      </c>
      <c r="B69" s="701">
        <v>0.05</v>
      </c>
      <c r="C69" s="702"/>
      <c r="D69" s="701">
        <v>0.15</v>
      </c>
      <c r="E69" s="702"/>
      <c r="F69" s="703"/>
      <c r="G69" s="704"/>
      <c r="H69" s="703"/>
      <c r="I69" s="704"/>
    </row>
    <row r="70" spans="1:9" ht="30" customHeight="1" x14ac:dyDescent="0.3">
      <c r="A70" s="601" t="s">
        <v>188</v>
      </c>
      <c r="B70" s="172" t="s">
        <v>99</v>
      </c>
      <c r="C70" s="172" t="s">
        <v>236</v>
      </c>
      <c r="D70" s="172" t="s">
        <v>99</v>
      </c>
      <c r="E70" s="172" t="s">
        <v>236</v>
      </c>
      <c r="F70" s="172" t="s">
        <v>99</v>
      </c>
      <c r="G70" s="172" t="s">
        <v>236</v>
      </c>
      <c r="H70" s="172" t="s">
        <v>99</v>
      </c>
      <c r="I70" s="172" t="s">
        <v>236</v>
      </c>
    </row>
    <row r="71" spans="1:9" ht="30" customHeight="1" x14ac:dyDescent="0.3">
      <c r="A71" s="602"/>
      <c r="B71" s="115">
        <v>0.05</v>
      </c>
      <c r="C71" s="115">
        <v>0.05</v>
      </c>
      <c r="D71" s="115">
        <v>0.05</v>
      </c>
      <c r="E71" s="115">
        <v>0.05</v>
      </c>
      <c r="F71" s="123"/>
      <c r="G71" s="116"/>
      <c r="H71" s="123"/>
      <c r="I71" s="116"/>
    </row>
    <row r="72" spans="1:9" ht="282" customHeight="1" x14ac:dyDescent="0.3">
      <c r="A72" s="113" t="s">
        <v>259</v>
      </c>
      <c r="B72" s="687" t="str">
        <f>+D41</f>
        <v>Durante el mes de enero de 2026, de las 23 representaciones jurídicas nuevas abiertas para litigio, se dio inicio al acompañamiento psicosocial a dos mujeres que solicitaron este apoyo y se encuentran vinculadas al proceso de representación jurídica. En el periodo reportado no se registró seguimiento a nuevas representaciones adicionales ni a mujeres que ya contaban con procesos previos de acompañamiento psicosocial y que actualmente son representadas por el equipo de litigio. En el marco de las actuaciones de psicología forense, las profesionales adelantaron acciones orientadas al fortalecimiento del proceso judicial, que incluyeron una entrevista inicial, una aplicación de pruebas psicométricas, cuatro entrevistas complementarias, cuatro comunicaciones con abogadas, cuatro entregas de informes de evaluación psicológica, tres asistencias a audiencia y una articulación con el equipo psicosocial para fortalecer el acompañamiento integral. Adicionalmente, se realizaron dos preparaciones de audiencia y once cierres de atenciones en el aplicativo Si-Misional 2.0, consolidando las acciones de apoyo técnico y forense requeridas para los casos atendidos.</v>
      </c>
      <c r="C72" s="688"/>
      <c r="D72" s="687" t="s">
        <v>688</v>
      </c>
      <c r="E72" s="688"/>
      <c r="F72" s="625"/>
      <c r="G72" s="626"/>
      <c r="H72" s="625"/>
      <c r="I72" s="627"/>
    </row>
    <row r="73" spans="1:9" ht="80.25" customHeight="1" x14ac:dyDescent="0.3">
      <c r="A73" s="113" t="s">
        <v>260</v>
      </c>
      <c r="B73" s="698" t="s">
        <v>716</v>
      </c>
      <c r="C73" s="613"/>
      <c r="D73" s="655" t="s">
        <v>717</v>
      </c>
      <c r="E73" s="613"/>
      <c r="F73" s="614"/>
      <c r="G73" s="615"/>
      <c r="H73" s="614"/>
      <c r="I73" s="615"/>
    </row>
    <row r="74" spans="1:9" ht="30.75" customHeight="1" x14ac:dyDescent="0.3">
      <c r="A74" s="601" t="s">
        <v>190</v>
      </c>
      <c r="B74" s="172" t="s">
        <v>99</v>
      </c>
      <c r="C74" s="172" t="s">
        <v>236</v>
      </c>
      <c r="D74" s="172" t="s">
        <v>99</v>
      </c>
      <c r="E74" s="172" t="s">
        <v>236</v>
      </c>
      <c r="F74" s="172" t="s">
        <v>99</v>
      </c>
      <c r="G74" s="172" t="s">
        <v>236</v>
      </c>
      <c r="H74" s="172" t="s">
        <v>99</v>
      </c>
      <c r="I74" s="172" t="s">
        <v>236</v>
      </c>
    </row>
    <row r="75" spans="1:9" ht="30.75" customHeight="1" x14ac:dyDescent="0.3">
      <c r="A75" s="602"/>
      <c r="B75" s="115">
        <v>0.05</v>
      </c>
      <c r="C75" s="115">
        <v>0.05</v>
      </c>
      <c r="D75" s="115">
        <v>0.05</v>
      </c>
      <c r="E75" s="115">
        <v>0.05</v>
      </c>
      <c r="F75" s="123"/>
      <c r="G75" s="117"/>
      <c r="H75" s="123"/>
      <c r="I75" s="117"/>
    </row>
    <row r="76" spans="1:9" ht="328.2" customHeight="1" x14ac:dyDescent="0.3">
      <c r="A76" s="113" t="s">
        <v>259</v>
      </c>
      <c r="B76" s="687" t="s">
        <v>733</v>
      </c>
      <c r="C76" s="688"/>
      <c r="D76" s="687" t="s">
        <v>734</v>
      </c>
      <c r="E76" s="688"/>
      <c r="F76" s="625"/>
      <c r="G76" s="626"/>
      <c r="H76" s="656"/>
      <c r="I76" s="657"/>
    </row>
    <row r="77" spans="1:9" ht="80.25" customHeight="1" x14ac:dyDescent="0.3">
      <c r="A77" s="113" t="s">
        <v>260</v>
      </c>
      <c r="B77" s="655" t="s">
        <v>751</v>
      </c>
      <c r="C77" s="613"/>
      <c r="D77" s="655" t="s">
        <v>752</v>
      </c>
      <c r="E77" s="613"/>
      <c r="F77" s="614"/>
      <c r="G77" s="615"/>
      <c r="H77" s="614"/>
      <c r="I77" s="615"/>
    </row>
    <row r="78" spans="1:9" ht="30.75" customHeight="1" x14ac:dyDescent="0.3">
      <c r="A78" s="601" t="s">
        <v>191</v>
      </c>
      <c r="B78" s="172" t="s">
        <v>99</v>
      </c>
      <c r="C78" s="172" t="s">
        <v>236</v>
      </c>
      <c r="D78" s="172" t="s">
        <v>99</v>
      </c>
      <c r="E78" s="172" t="s">
        <v>236</v>
      </c>
      <c r="F78" s="172" t="s">
        <v>99</v>
      </c>
      <c r="G78" s="172" t="s">
        <v>236</v>
      </c>
      <c r="H78" s="172" t="s">
        <v>99</v>
      </c>
      <c r="I78" s="172" t="s">
        <v>236</v>
      </c>
    </row>
    <row r="79" spans="1:9" ht="30.75" customHeight="1" x14ac:dyDescent="0.3">
      <c r="A79" s="602"/>
      <c r="B79" s="115">
        <v>0.09</v>
      </c>
      <c r="C79" s="116"/>
      <c r="D79" s="115">
        <v>0.09</v>
      </c>
      <c r="E79" s="116"/>
      <c r="F79" s="123"/>
      <c r="G79" s="117"/>
      <c r="H79" s="123"/>
      <c r="I79" s="117"/>
    </row>
    <row r="80" spans="1:9" ht="80.25" customHeight="1" x14ac:dyDescent="0.3">
      <c r="A80" s="113" t="s">
        <v>259</v>
      </c>
      <c r="B80" s="687"/>
      <c r="C80" s="688"/>
      <c r="D80" s="687"/>
      <c r="E80" s="688"/>
      <c r="F80" s="625"/>
      <c r="G80" s="626"/>
      <c r="H80" s="614"/>
      <c r="I80" s="615"/>
    </row>
    <row r="81" spans="1:9" ht="80.25" customHeight="1" x14ac:dyDescent="0.3">
      <c r="A81" s="113" t="s">
        <v>260</v>
      </c>
      <c r="B81" s="612"/>
      <c r="C81" s="613"/>
      <c r="D81" s="612"/>
      <c r="E81" s="613"/>
      <c r="F81" s="614"/>
      <c r="G81" s="615"/>
      <c r="H81" s="614"/>
      <c r="I81" s="615"/>
    </row>
    <row r="82" spans="1:9" ht="30.75" customHeight="1" x14ac:dyDescent="0.3">
      <c r="A82" s="601" t="s">
        <v>192</v>
      </c>
      <c r="B82" s="172" t="s">
        <v>99</v>
      </c>
      <c r="C82" s="172" t="s">
        <v>236</v>
      </c>
      <c r="D82" s="172" t="s">
        <v>99</v>
      </c>
      <c r="E82" s="172" t="s">
        <v>236</v>
      </c>
      <c r="F82" s="172" t="s">
        <v>99</v>
      </c>
      <c r="G82" s="172" t="s">
        <v>236</v>
      </c>
      <c r="H82" s="172" t="s">
        <v>99</v>
      </c>
      <c r="I82" s="172" t="s">
        <v>236</v>
      </c>
    </row>
    <row r="83" spans="1:9" ht="30.75" customHeight="1" x14ac:dyDescent="0.3">
      <c r="A83" s="602"/>
      <c r="B83" s="115">
        <v>0.09</v>
      </c>
      <c r="C83" s="116"/>
      <c r="D83" s="115">
        <v>0.09</v>
      </c>
      <c r="E83" s="116"/>
      <c r="F83" s="123"/>
      <c r="G83" s="117"/>
      <c r="H83" s="123"/>
      <c r="I83" s="117"/>
    </row>
    <row r="84" spans="1:9" ht="80.25" customHeight="1" x14ac:dyDescent="0.3">
      <c r="A84" s="113" t="s">
        <v>259</v>
      </c>
      <c r="B84" s="694"/>
      <c r="C84" s="695"/>
      <c r="D84" s="694"/>
      <c r="E84" s="695"/>
      <c r="F84" s="625"/>
      <c r="G84" s="626"/>
      <c r="H84" s="614"/>
      <c r="I84" s="615"/>
    </row>
    <row r="85" spans="1:9" ht="80.25" customHeight="1" x14ac:dyDescent="0.3">
      <c r="A85" s="113" t="s">
        <v>260</v>
      </c>
      <c r="B85" s="610"/>
      <c r="C85" s="611"/>
      <c r="D85" s="610"/>
      <c r="E85" s="611"/>
      <c r="F85" s="614"/>
      <c r="G85" s="615"/>
      <c r="H85" s="614"/>
      <c r="I85" s="615"/>
    </row>
    <row r="86" spans="1:9" ht="30" customHeight="1" x14ac:dyDescent="0.3">
      <c r="A86" s="601" t="s">
        <v>195</v>
      </c>
      <c r="B86" s="172" t="s">
        <v>99</v>
      </c>
      <c r="C86" s="172" t="s">
        <v>236</v>
      </c>
      <c r="D86" s="172" t="s">
        <v>99</v>
      </c>
      <c r="E86" s="172" t="s">
        <v>236</v>
      </c>
      <c r="F86" s="172" t="s">
        <v>99</v>
      </c>
      <c r="G86" s="172" t="s">
        <v>236</v>
      </c>
      <c r="H86" s="172" t="s">
        <v>99</v>
      </c>
      <c r="I86" s="172" t="s">
        <v>236</v>
      </c>
    </row>
    <row r="87" spans="1:9" ht="30" customHeight="1" x14ac:dyDescent="0.3">
      <c r="A87" s="602"/>
      <c r="B87" s="115">
        <v>0.09</v>
      </c>
      <c r="C87" s="116"/>
      <c r="D87" s="115">
        <v>0.09</v>
      </c>
      <c r="E87" s="116"/>
      <c r="F87" s="123"/>
      <c r="G87" s="117"/>
      <c r="H87" s="123"/>
      <c r="I87" s="117"/>
    </row>
    <row r="88" spans="1:9" ht="80.25" customHeight="1" x14ac:dyDescent="0.3">
      <c r="A88" s="113" t="s">
        <v>259</v>
      </c>
      <c r="B88" s="616"/>
      <c r="C88" s="616"/>
      <c r="D88" s="616"/>
      <c r="E88" s="616"/>
      <c r="F88" s="616"/>
      <c r="G88" s="616"/>
      <c r="H88" s="616"/>
      <c r="I88" s="616"/>
    </row>
    <row r="89" spans="1:9" ht="80.25" customHeight="1" x14ac:dyDescent="0.3">
      <c r="A89" s="113" t="s">
        <v>260</v>
      </c>
      <c r="B89" s="605"/>
      <c r="C89" s="606"/>
      <c r="D89" s="605"/>
      <c r="E89" s="606"/>
      <c r="F89" s="605"/>
      <c r="G89" s="606"/>
      <c r="H89" s="605"/>
      <c r="I89" s="606"/>
    </row>
    <row r="90" spans="1:9" ht="29.25" customHeight="1" x14ac:dyDescent="0.3">
      <c r="A90" s="601" t="s">
        <v>196</v>
      </c>
      <c r="B90" s="172" t="s">
        <v>99</v>
      </c>
      <c r="C90" s="172" t="s">
        <v>236</v>
      </c>
      <c r="D90" s="172" t="s">
        <v>99</v>
      </c>
      <c r="E90" s="172" t="s">
        <v>236</v>
      </c>
      <c r="F90" s="172" t="s">
        <v>99</v>
      </c>
      <c r="G90" s="172" t="s">
        <v>236</v>
      </c>
      <c r="H90" s="172" t="s">
        <v>99</v>
      </c>
      <c r="I90" s="172" t="s">
        <v>236</v>
      </c>
    </row>
    <row r="91" spans="1:9" ht="29.25" customHeight="1" x14ac:dyDescent="0.3">
      <c r="A91" s="602"/>
      <c r="B91" s="115">
        <v>0.09</v>
      </c>
      <c r="C91" s="118"/>
      <c r="D91" s="115">
        <v>0.09</v>
      </c>
      <c r="E91" s="118"/>
      <c r="F91" s="123"/>
      <c r="G91" s="117"/>
      <c r="H91" s="123"/>
      <c r="I91" s="117"/>
    </row>
    <row r="92" spans="1:9" ht="80.25" customHeight="1" x14ac:dyDescent="0.3">
      <c r="A92" s="113" t="s">
        <v>259</v>
      </c>
      <c r="B92" s="607"/>
      <c r="C92" s="607"/>
      <c r="D92" s="607"/>
      <c r="E92" s="607"/>
      <c r="F92" s="607"/>
      <c r="G92" s="607"/>
      <c r="H92" s="607"/>
      <c r="I92" s="607"/>
    </row>
    <row r="93" spans="1:9" ht="80.25" customHeight="1" x14ac:dyDescent="0.3">
      <c r="A93" s="113" t="s">
        <v>260</v>
      </c>
      <c r="B93" s="605"/>
      <c r="C93" s="606"/>
      <c r="D93" s="605"/>
      <c r="E93" s="606"/>
      <c r="F93" s="605"/>
      <c r="G93" s="606"/>
      <c r="H93" s="605"/>
      <c r="I93" s="606"/>
    </row>
    <row r="94" spans="1:9" ht="25.2" customHeight="1" x14ac:dyDescent="0.3">
      <c r="A94" s="601" t="s">
        <v>197</v>
      </c>
      <c r="B94" s="172" t="s">
        <v>99</v>
      </c>
      <c r="C94" s="172" t="s">
        <v>236</v>
      </c>
      <c r="D94" s="172" t="s">
        <v>99</v>
      </c>
      <c r="E94" s="172" t="s">
        <v>236</v>
      </c>
      <c r="F94" s="172" t="s">
        <v>99</v>
      </c>
      <c r="G94" s="172" t="s">
        <v>236</v>
      </c>
      <c r="H94" s="172" t="s">
        <v>99</v>
      </c>
      <c r="I94" s="172" t="s">
        <v>236</v>
      </c>
    </row>
    <row r="95" spans="1:9" ht="25.2" customHeight="1" x14ac:dyDescent="0.3">
      <c r="A95" s="602"/>
      <c r="B95" s="115">
        <v>0.09</v>
      </c>
      <c r="C95" s="118"/>
      <c r="D95" s="115">
        <v>0.09</v>
      </c>
      <c r="E95" s="118"/>
      <c r="F95" s="123"/>
      <c r="G95" s="117"/>
      <c r="H95" s="123"/>
      <c r="I95" s="117"/>
    </row>
    <row r="96" spans="1:9" ht="80.25" customHeight="1" x14ac:dyDescent="0.3">
      <c r="A96" s="113" t="s">
        <v>259</v>
      </c>
      <c r="B96" s="607"/>
      <c r="C96" s="607"/>
      <c r="D96" s="607"/>
      <c r="E96" s="607"/>
      <c r="F96" s="607"/>
      <c r="G96" s="607"/>
      <c r="H96" s="607"/>
      <c r="I96" s="607"/>
    </row>
    <row r="97" spans="1:9" ht="80.25" customHeight="1" x14ac:dyDescent="0.3">
      <c r="A97" s="113" t="s">
        <v>260</v>
      </c>
      <c r="B97" s="605"/>
      <c r="C97" s="606"/>
      <c r="D97" s="605"/>
      <c r="E97" s="606"/>
      <c r="F97" s="605"/>
      <c r="G97" s="606"/>
      <c r="H97" s="605"/>
      <c r="I97" s="606"/>
    </row>
    <row r="98" spans="1:9" ht="25.2" customHeight="1" x14ac:dyDescent="0.3">
      <c r="A98" s="601" t="s">
        <v>198</v>
      </c>
      <c r="B98" s="172" t="s">
        <v>99</v>
      </c>
      <c r="C98" s="172" t="s">
        <v>236</v>
      </c>
      <c r="D98" s="172" t="s">
        <v>99</v>
      </c>
      <c r="E98" s="172" t="s">
        <v>236</v>
      </c>
      <c r="F98" s="172" t="s">
        <v>99</v>
      </c>
      <c r="G98" s="172" t="s">
        <v>236</v>
      </c>
      <c r="H98" s="172" t="s">
        <v>99</v>
      </c>
      <c r="I98" s="172" t="s">
        <v>236</v>
      </c>
    </row>
    <row r="99" spans="1:9" ht="25.2" customHeight="1" x14ac:dyDescent="0.3">
      <c r="A99" s="602"/>
      <c r="B99" s="115">
        <v>0.09</v>
      </c>
      <c r="C99" s="118"/>
      <c r="D99" s="115">
        <v>0.09</v>
      </c>
      <c r="E99" s="118"/>
      <c r="F99" s="123"/>
      <c r="G99" s="117"/>
      <c r="H99" s="123"/>
      <c r="I99" s="117"/>
    </row>
    <row r="100" spans="1:9" ht="80.25" customHeight="1" x14ac:dyDescent="0.3">
      <c r="A100" s="113" t="s">
        <v>259</v>
      </c>
      <c r="B100" s="607"/>
      <c r="C100" s="607"/>
      <c r="D100" s="607"/>
      <c r="E100" s="607"/>
      <c r="F100" s="607"/>
      <c r="G100" s="607"/>
      <c r="H100" s="607"/>
      <c r="I100" s="607"/>
    </row>
    <row r="101" spans="1:9" ht="80.25" customHeight="1" x14ac:dyDescent="0.3">
      <c r="A101" s="113" t="s">
        <v>260</v>
      </c>
      <c r="B101" s="605"/>
      <c r="C101" s="606"/>
      <c r="D101" s="605"/>
      <c r="E101" s="606"/>
      <c r="F101" s="605"/>
      <c r="G101" s="606"/>
      <c r="H101" s="605"/>
      <c r="I101" s="606"/>
    </row>
    <row r="102" spans="1:9" ht="25.2" customHeight="1" x14ac:dyDescent="0.3">
      <c r="A102" s="601" t="s">
        <v>200</v>
      </c>
      <c r="B102" s="172" t="s">
        <v>99</v>
      </c>
      <c r="C102" s="172" t="s">
        <v>236</v>
      </c>
      <c r="D102" s="172" t="s">
        <v>99</v>
      </c>
      <c r="E102" s="172" t="s">
        <v>236</v>
      </c>
      <c r="F102" s="172" t="s">
        <v>99</v>
      </c>
      <c r="G102" s="172" t="s">
        <v>236</v>
      </c>
      <c r="H102" s="172" t="s">
        <v>99</v>
      </c>
      <c r="I102" s="172" t="s">
        <v>236</v>
      </c>
    </row>
    <row r="103" spans="1:9" ht="25.2" customHeight="1" x14ac:dyDescent="0.3">
      <c r="A103" s="602"/>
      <c r="B103" s="115">
        <v>0.09</v>
      </c>
      <c r="C103" s="118"/>
      <c r="D103" s="115">
        <v>0.09</v>
      </c>
      <c r="E103" s="118"/>
      <c r="F103" s="123"/>
      <c r="G103" s="117"/>
      <c r="H103" s="123"/>
      <c r="I103" s="117"/>
    </row>
    <row r="104" spans="1:9" ht="80.25" customHeight="1" x14ac:dyDescent="0.3">
      <c r="A104" s="113" t="s">
        <v>259</v>
      </c>
      <c r="B104" s="607"/>
      <c r="C104" s="607"/>
      <c r="D104" s="607"/>
      <c r="E104" s="607"/>
      <c r="F104" s="607"/>
      <c r="G104" s="607"/>
      <c r="H104" s="607"/>
      <c r="I104" s="607"/>
    </row>
    <row r="105" spans="1:9" ht="80.25" customHeight="1" x14ac:dyDescent="0.3">
      <c r="A105" s="113" t="s">
        <v>260</v>
      </c>
      <c r="B105" s="605"/>
      <c r="C105" s="606"/>
      <c r="D105" s="605"/>
      <c r="E105" s="606"/>
      <c r="F105" s="605"/>
      <c r="G105" s="606"/>
      <c r="H105" s="605"/>
      <c r="I105" s="606"/>
    </row>
    <row r="106" spans="1:9" ht="25.2" customHeight="1" x14ac:dyDescent="0.3">
      <c r="A106" s="601" t="s">
        <v>201</v>
      </c>
      <c r="B106" s="172" t="s">
        <v>99</v>
      </c>
      <c r="C106" s="172" t="s">
        <v>236</v>
      </c>
      <c r="D106" s="172" t="s">
        <v>99</v>
      </c>
      <c r="E106" s="172" t="s">
        <v>236</v>
      </c>
      <c r="F106" s="172" t="s">
        <v>99</v>
      </c>
      <c r="G106" s="172" t="s">
        <v>236</v>
      </c>
      <c r="H106" s="172" t="s">
        <v>99</v>
      </c>
      <c r="I106" s="172" t="s">
        <v>236</v>
      </c>
    </row>
    <row r="107" spans="1:9" ht="25.2" customHeight="1" x14ac:dyDescent="0.3">
      <c r="A107" s="602"/>
      <c r="B107" s="115">
        <v>0.09</v>
      </c>
      <c r="C107" s="118"/>
      <c r="D107" s="115">
        <v>0.09</v>
      </c>
      <c r="E107" s="118"/>
      <c r="F107" s="123"/>
      <c r="G107" s="117"/>
      <c r="H107" s="123"/>
      <c r="I107" s="117"/>
    </row>
    <row r="108" spans="1:9" ht="80.25" customHeight="1" x14ac:dyDescent="0.3">
      <c r="A108" s="113" t="s">
        <v>259</v>
      </c>
      <c r="B108" s="607"/>
      <c r="C108" s="607"/>
      <c r="D108" s="607"/>
      <c r="E108" s="607"/>
      <c r="F108" s="607"/>
      <c r="G108" s="607"/>
      <c r="H108" s="607"/>
      <c r="I108" s="607"/>
    </row>
    <row r="109" spans="1:9" ht="80.25" customHeight="1" x14ac:dyDescent="0.3">
      <c r="A109" s="113" t="s">
        <v>260</v>
      </c>
      <c r="B109" s="605"/>
      <c r="C109" s="606"/>
      <c r="D109" s="605"/>
      <c r="E109" s="606"/>
      <c r="F109" s="605"/>
      <c r="G109" s="606"/>
      <c r="H109" s="605"/>
      <c r="I109" s="606"/>
    </row>
    <row r="110" spans="1:9" ht="25.2" customHeight="1" x14ac:dyDescent="0.3">
      <c r="A110" s="601" t="s">
        <v>202</v>
      </c>
      <c r="B110" s="172" t="s">
        <v>99</v>
      </c>
      <c r="C110" s="172" t="s">
        <v>236</v>
      </c>
      <c r="D110" s="172" t="s">
        <v>99</v>
      </c>
      <c r="E110" s="172" t="s">
        <v>236</v>
      </c>
      <c r="F110" s="172" t="s">
        <v>99</v>
      </c>
      <c r="G110" s="172" t="s">
        <v>236</v>
      </c>
      <c r="H110" s="172" t="s">
        <v>99</v>
      </c>
      <c r="I110" s="172" t="s">
        <v>236</v>
      </c>
    </row>
    <row r="111" spans="1:9" ht="25.2" customHeight="1" x14ac:dyDescent="0.3">
      <c r="A111" s="602"/>
      <c r="B111" s="115">
        <v>0.09</v>
      </c>
      <c r="C111" s="118"/>
      <c r="D111" s="115">
        <v>0.09</v>
      </c>
      <c r="E111" s="118"/>
      <c r="F111" s="123"/>
      <c r="G111" s="117"/>
      <c r="H111" s="123"/>
      <c r="I111" s="117"/>
    </row>
    <row r="112" spans="1:9" ht="80.25" customHeight="1" x14ac:dyDescent="0.3">
      <c r="A112" s="113" t="s">
        <v>259</v>
      </c>
      <c r="B112" s="607"/>
      <c r="C112" s="607"/>
      <c r="D112" s="607"/>
      <c r="E112" s="607"/>
      <c r="F112" s="607"/>
      <c r="G112" s="607"/>
      <c r="H112" s="607"/>
      <c r="I112" s="607"/>
    </row>
    <row r="113" spans="1:9" ht="80.25" customHeight="1" x14ac:dyDescent="0.3">
      <c r="A113" s="113" t="s">
        <v>260</v>
      </c>
      <c r="B113" s="605"/>
      <c r="C113" s="606"/>
      <c r="D113" s="605"/>
      <c r="E113" s="606"/>
      <c r="F113" s="605"/>
      <c r="G113" s="606"/>
      <c r="H113" s="605"/>
      <c r="I113" s="606"/>
    </row>
    <row r="114" spans="1:9" ht="25.2" customHeight="1" x14ac:dyDescent="0.3">
      <c r="A114" s="601" t="s">
        <v>203</v>
      </c>
      <c r="B114" s="172" t="s">
        <v>99</v>
      </c>
      <c r="C114" s="172" t="s">
        <v>236</v>
      </c>
      <c r="D114" s="172" t="s">
        <v>99</v>
      </c>
      <c r="E114" s="172" t="s">
        <v>236</v>
      </c>
      <c r="F114" s="172" t="s">
        <v>99</v>
      </c>
      <c r="G114" s="172" t="s">
        <v>236</v>
      </c>
      <c r="H114" s="172" t="s">
        <v>99</v>
      </c>
      <c r="I114" s="172" t="s">
        <v>236</v>
      </c>
    </row>
    <row r="115" spans="1:9" ht="25.2" customHeight="1" x14ac:dyDescent="0.3">
      <c r="A115" s="602"/>
      <c r="B115" s="316">
        <v>0.09</v>
      </c>
      <c r="C115" s="291"/>
      <c r="D115" s="316">
        <v>0.09</v>
      </c>
      <c r="E115" s="291"/>
      <c r="F115" s="291"/>
      <c r="G115" s="292"/>
      <c r="H115" s="291"/>
      <c r="I115" s="292"/>
    </row>
    <row r="116" spans="1:9" ht="80.25" customHeight="1" x14ac:dyDescent="0.3">
      <c r="A116" s="113" t="s">
        <v>259</v>
      </c>
      <c r="B116" s="693"/>
      <c r="C116" s="693"/>
      <c r="D116" s="693"/>
      <c r="E116" s="693"/>
      <c r="F116" s="693"/>
      <c r="G116" s="693"/>
      <c r="H116" s="693"/>
      <c r="I116" s="693"/>
    </row>
    <row r="117" spans="1:9" ht="80.25" customHeight="1" x14ac:dyDescent="0.3">
      <c r="A117" s="113" t="s">
        <v>260</v>
      </c>
      <c r="B117" s="605"/>
      <c r="C117" s="606"/>
      <c r="D117" s="605"/>
      <c r="E117" s="606"/>
      <c r="F117" s="605"/>
      <c r="G117" s="606"/>
      <c r="H117" s="605"/>
      <c r="I117" s="606"/>
    </row>
    <row r="118" spans="1:9" ht="16.8" x14ac:dyDescent="0.3">
      <c r="A118" s="114" t="s">
        <v>261</v>
      </c>
      <c r="B118" s="119">
        <f t="shared" ref="B118:I118" si="1">(B71+B75+B79+B83+B87+B91+B95+B99+B103+B107+B111+B115)</f>
        <v>0.99999999999999978</v>
      </c>
      <c r="C118" s="119">
        <f t="shared" si="1"/>
        <v>0.1</v>
      </c>
      <c r="D118" s="119">
        <f t="shared" ref="D118:E118" si="2">(D71+D75+D79+D83+D87+D91+D95+D99+D103+D107+D111+D115)</f>
        <v>0.99999999999999978</v>
      </c>
      <c r="E118" s="119">
        <f t="shared" si="2"/>
        <v>0.1</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9B833136-71E3-B14B-94FD-12A2AC4D5E8F}"/>
    <hyperlink ref="D73" r:id="rId2" xr:uid="{0BC48F5B-5D54-C547-889F-52AEB13B8806}"/>
    <hyperlink ref="B77" r:id="rId3" xr:uid="{F07A9600-D687-0146-B028-E8AEDA22218E}"/>
    <hyperlink ref="D77" r:id="rId4" xr:uid="{063E83E7-EA66-E04E-8D4F-31918A39C260}"/>
  </hyperlinks>
  <pageMargins left="0.25" right="0.25" top="0.75" bottom="0.75" header="0.3" footer="0.3"/>
  <pageSetup scale="22" fitToHeight="0"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F5BA0F32-842F-4355-BD56-E9ED04A4EF13}">
          <x14:formula1>
            <xm:f>Listas!$B$2:$B$4</xm:f>
          </x14:formula1>
          <xm:sqref>H37:I38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1607-104D-4B87-A317-F9AAA4428B86}">
  <sheetPr>
    <tabColor theme="5" tint="0.59999389629810485"/>
    <pageSetUpPr fitToPage="1"/>
  </sheetPr>
  <dimension ref="A1:P128"/>
  <sheetViews>
    <sheetView showGridLines="0" view="pageBreakPreview" topLeftCell="D88" zoomScale="50" zoomScaleNormal="50" zoomScaleSheetLayoutView="50" workbookViewId="0">
      <selection activeCell="K97" sqref="K97"/>
    </sheetView>
  </sheetViews>
  <sheetFormatPr baseColWidth="10" defaultColWidth="10.6640625" defaultRowHeight="13.8" x14ac:dyDescent="0.3"/>
  <cols>
    <col min="1" max="1" width="49.6640625" style="68" customWidth="1"/>
    <col min="2" max="8" width="35.6640625" style="68" customWidth="1"/>
    <col min="9" max="9" width="62.33203125" style="68" customWidth="1"/>
    <col min="10" max="13" width="35.6640625" style="68" customWidth="1"/>
    <col min="14" max="15" width="18.109375" style="68" customWidth="1"/>
    <col min="16" max="16" width="14.33203125" style="68" bestFit="1"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642"/>
      <c r="B1" s="506" t="s">
        <v>182</v>
      </c>
      <c r="C1" s="507"/>
      <c r="D1" s="507"/>
      <c r="E1" s="507"/>
      <c r="F1" s="507"/>
      <c r="G1" s="507"/>
      <c r="H1" s="507"/>
      <c r="I1" s="507"/>
      <c r="J1" s="507"/>
      <c r="K1" s="507"/>
      <c r="L1" s="508"/>
      <c r="M1" s="628" t="s">
        <v>674</v>
      </c>
      <c r="N1" s="629"/>
      <c r="O1" s="630"/>
    </row>
    <row r="2" spans="1:15" s="156" customFormat="1" ht="30.75" customHeight="1" thickBot="1" x14ac:dyDescent="0.35">
      <c r="A2" s="643"/>
      <c r="B2" s="509" t="s">
        <v>183</v>
      </c>
      <c r="C2" s="510"/>
      <c r="D2" s="510"/>
      <c r="E2" s="510"/>
      <c r="F2" s="510"/>
      <c r="G2" s="510"/>
      <c r="H2" s="510"/>
      <c r="I2" s="510"/>
      <c r="J2" s="510"/>
      <c r="K2" s="510"/>
      <c r="L2" s="511"/>
      <c r="M2" s="628" t="s">
        <v>675</v>
      </c>
      <c r="N2" s="629"/>
      <c r="O2" s="630"/>
    </row>
    <row r="3" spans="1:15" s="156" customFormat="1" ht="24" customHeight="1" thickBot="1" x14ac:dyDescent="0.35">
      <c r="A3" s="643"/>
      <c r="B3" s="509" t="s">
        <v>184</v>
      </c>
      <c r="C3" s="510"/>
      <c r="D3" s="510"/>
      <c r="E3" s="510"/>
      <c r="F3" s="510"/>
      <c r="G3" s="510"/>
      <c r="H3" s="510"/>
      <c r="I3" s="510"/>
      <c r="J3" s="510"/>
      <c r="K3" s="510"/>
      <c r="L3" s="511"/>
      <c r="M3" s="628" t="s">
        <v>676</v>
      </c>
      <c r="N3" s="629"/>
      <c r="O3" s="630"/>
    </row>
    <row r="4" spans="1:15" s="156" customFormat="1" ht="21.75" customHeight="1" thickBot="1" x14ac:dyDescent="0.35">
      <c r="A4" s="644"/>
      <c r="B4" s="512" t="s">
        <v>185</v>
      </c>
      <c r="C4" s="513"/>
      <c r="D4" s="513"/>
      <c r="E4" s="513"/>
      <c r="F4" s="513"/>
      <c r="G4" s="513"/>
      <c r="H4" s="513"/>
      <c r="I4" s="513"/>
      <c r="J4" s="513"/>
      <c r="K4" s="513"/>
      <c r="L4" s="514"/>
      <c r="M4" s="628" t="s">
        <v>686</v>
      </c>
      <c r="N4" s="629"/>
      <c r="O4" s="630"/>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649" t="s">
        <v>337</v>
      </c>
      <c r="C6" s="650"/>
      <c r="D6" s="650"/>
      <c r="E6" s="650"/>
      <c r="F6" s="650"/>
      <c r="G6" s="650"/>
      <c r="H6" s="650"/>
      <c r="I6" s="650"/>
      <c r="J6" s="650"/>
      <c r="K6" s="651"/>
      <c r="L6" s="265" t="s">
        <v>673</v>
      </c>
      <c r="M6" s="652">
        <v>2024110010300</v>
      </c>
      <c r="N6" s="653"/>
      <c r="O6" s="654"/>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518" t="s">
        <v>187</v>
      </c>
      <c r="B8" s="265" t="s">
        <v>188</v>
      </c>
      <c r="C8" s="220"/>
      <c r="D8" s="265" t="s">
        <v>190</v>
      </c>
      <c r="E8" s="220" t="s">
        <v>189</v>
      </c>
      <c r="F8" s="265" t="s">
        <v>191</v>
      </c>
      <c r="G8" s="221"/>
      <c r="H8" s="265" t="s">
        <v>192</v>
      </c>
      <c r="I8" s="222"/>
      <c r="J8" s="619" t="s">
        <v>193</v>
      </c>
      <c r="K8" s="519"/>
      <c r="L8" s="264" t="s">
        <v>194</v>
      </c>
      <c r="M8" s="520"/>
      <c r="N8" s="520"/>
      <c r="O8" s="520"/>
    </row>
    <row r="9" spans="1:15" s="156" customFormat="1" ht="21.75" customHeight="1" thickBot="1" x14ac:dyDescent="0.35">
      <c r="A9" s="518"/>
      <c r="B9" s="266" t="s">
        <v>195</v>
      </c>
      <c r="C9" s="223"/>
      <c r="D9" s="265" t="s">
        <v>196</v>
      </c>
      <c r="E9" s="224"/>
      <c r="F9" s="265" t="s">
        <v>197</v>
      </c>
      <c r="G9" s="224"/>
      <c r="H9" s="265" t="s">
        <v>198</v>
      </c>
      <c r="I9" s="222"/>
      <c r="J9" s="619"/>
      <c r="K9" s="519"/>
      <c r="L9" s="264" t="s">
        <v>199</v>
      </c>
      <c r="M9" s="520"/>
      <c r="N9" s="520"/>
      <c r="O9" s="520"/>
    </row>
    <row r="10" spans="1:15" s="156" customFormat="1" ht="21.75" customHeight="1" thickBot="1" x14ac:dyDescent="0.35">
      <c r="A10" s="518"/>
      <c r="B10" s="265" t="s">
        <v>200</v>
      </c>
      <c r="C10" s="220"/>
      <c r="D10" s="265" t="s">
        <v>201</v>
      </c>
      <c r="E10" s="224"/>
      <c r="F10" s="265" t="s">
        <v>202</v>
      </c>
      <c r="G10" s="224"/>
      <c r="H10" s="265" t="s">
        <v>203</v>
      </c>
      <c r="I10" s="222"/>
      <c r="J10" s="619"/>
      <c r="K10" s="519"/>
      <c r="L10" s="264" t="s">
        <v>204</v>
      </c>
      <c r="M10" s="520" t="s">
        <v>189</v>
      </c>
      <c r="N10" s="520"/>
      <c r="O10" s="520"/>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646" t="s">
        <v>205</v>
      </c>
      <c r="B13" s="712" t="s">
        <v>665</v>
      </c>
      <c r="C13" s="713"/>
      <c r="D13" s="713"/>
      <c r="E13" s="713"/>
      <c r="F13" s="713"/>
      <c r="G13" s="713"/>
      <c r="H13" s="713"/>
      <c r="I13" s="713"/>
      <c r="J13" s="713"/>
      <c r="K13" s="713"/>
      <c r="L13" s="713"/>
      <c r="M13" s="713"/>
      <c r="N13" s="713"/>
      <c r="O13" s="714"/>
    </row>
    <row r="14" spans="1:15" ht="15" customHeight="1" x14ac:dyDescent="0.3">
      <c r="A14" s="647"/>
      <c r="B14" s="715"/>
      <c r="C14" s="716"/>
      <c r="D14" s="716"/>
      <c r="E14" s="716"/>
      <c r="F14" s="716"/>
      <c r="G14" s="716"/>
      <c r="H14" s="716"/>
      <c r="I14" s="716"/>
      <c r="J14" s="716"/>
      <c r="K14" s="716"/>
      <c r="L14" s="716"/>
      <c r="M14" s="716"/>
      <c r="N14" s="716"/>
      <c r="O14" s="717"/>
    </row>
    <row r="15" spans="1:15" ht="15" customHeight="1" thickBot="1" x14ac:dyDescent="0.35">
      <c r="A15" s="648"/>
      <c r="B15" s="718"/>
      <c r="C15" s="719"/>
      <c r="D15" s="719"/>
      <c r="E15" s="719"/>
      <c r="F15" s="719"/>
      <c r="G15" s="719"/>
      <c r="H15" s="719"/>
      <c r="I15" s="719"/>
      <c r="J15" s="719"/>
      <c r="K15" s="719"/>
      <c r="L15" s="719"/>
      <c r="M15" s="719"/>
      <c r="N15" s="719"/>
      <c r="O15" s="720"/>
    </row>
    <row r="16" spans="1:15" ht="9" customHeight="1" thickBot="1" x14ac:dyDescent="0.35">
      <c r="A16" s="81"/>
      <c r="B16" s="155"/>
      <c r="C16" s="82"/>
      <c r="D16" s="82"/>
      <c r="E16" s="82"/>
      <c r="F16" s="82"/>
      <c r="G16" s="83"/>
      <c r="H16" s="83"/>
      <c r="I16" s="83"/>
      <c r="J16" s="83"/>
      <c r="K16" s="83"/>
      <c r="L16" s="84"/>
      <c r="M16" s="84"/>
      <c r="N16" s="84"/>
      <c r="O16" s="84"/>
    </row>
    <row r="17" spans="1:16" s="85" customFormat="1" ht="37.5" customHeight="1" thickBot="1" x14ac:dyDescent="0.35">
      <c r="A17" s="126" t="s">
        <v>207</v>
      </c>
      <c r="B17" s="640" t="s">
        <v>264</v>
      </c>
      <c r="C17" s="640"/>
      <c r="D17" s="640"/>
      <c r="E17" s="640"/>
      <c r="F17" s="640"/>
      <c r="G17" s="518" t="s">
        <v>209</v>
      </c>
      <c r="H17" s="518"/>
      <c r="I17" s="641" t="s">
        <v>265</v>
      </c>
      <c r="J17" s="641"/>
      <c r="K17" s="641"/>
      <c r="L17" s="641"/>
      <c r="M17" s="641"/>
      <c r="N17" s="641"/>
      <c r="O17" s="641"/>
    </row>
    <row r="18" spans="1:16" ht="9" customHeight="1" thickBot="1" x14ac:dyDescent="0.35">
      <c r="A18" s="81"/>
      <c r="B18" s="83"/>
      <c r="C18" s="82"/>
      <c r="D18" s="82"/>
      <c r="E18" s="82"/>
      <c r="F18" s="82"/>
      <c r="G18" s="83"/>
      <c r="H18" s="83"/>
      <c r="I18" s="83"/>
      <c r="J18" s="83"/>
      <c r="K18" s="83"/>
      <c r="L18" s="84"/>
      <c r="M18" s="84"/>
      <c r="N18" s="84"/>
      <c r="O18" s="84"/>
    </row>
    <row r="19" spans="1:16" ht="56.25" customHeight="1" thickBot="1" x14ac:dyDescent="0.35">
      <c r="A19" s="126" t="s">
        <v>211</v>
      </c>
      <c r="B19" s="640" t="s">
        <v>212</v>
      </c>
      <c r="C19" s="640"/>
      <c r="D19" s="640"/>
      <c r="E19" s="640"/>
      <c r="F19" s="126" t="s">
        <v>213</v>
      </c>
      <c r="G19" s="479" t="s">
        <v>214</v>
      </c>
      <c r="H19" s="479"/>
      <c r="I19" s="479"/>
      <c r="J19" s="126" t="s">
        <v>215</v>
      </c>
      <c r="K19" s="640" t="s">
        <v>670</v>
      </c>
      <c r="L19" s="640"/>
      <c r="M19" s="640"/>
      <c r="N19" s="640"/>
      <c r="O19" s="640"/>
    </row>
    <row r="20" spans="1:16" ht="9" customHeight="1" x14ac:dyDescent="0.3">
      <c r="A20" s="72"/>
      <c r="B20" s="69"/>
      <c r="C20" s="645"/>
      <c r="D20" s="645"/>
      <c r="E20" s="645"/>
      <c r="F20" s="645"/>
      <c r="G20" s="645"/>
      <c r="H20" s="645"/>
      <c r="I20" s="645"/>
      <c r="J20" s="645"/>
      <c r="K20" s="645"/>
      <c r="L20" s="645"/>
      <c r="M20" s="645"/>
      <c r="N20" s="645"/>
      <c r="O20" s="645"/>
    </row>
    <row r="22" spans="1:16" ht="16.5" customHeight="1" thickBot="1" x14ac:dyDescent="0.35">
      <c r="A22" s="153"/>
      <c r="B22" s="154"/>
      <c r="C22" s="154"/>
      <c r="D22" s="154"/>
      <c r="E22" s="154"/>
      <c r="F22" s="154"/>
      <c r="G22" s="154"/>
      <c r="H22" s="154"/>
      <c r="I22" s="154"/>
      <c r="J22" s="154"/>
      <c r="K22" s="154"/>
      <c r="L22" s="154"/>
      <c r="M22" s="154"/>
      <c r="N22" s="154"/>
      <c r="O22" s="154"/>
    </row>
    <row r="23" spans="1:16" ht="31.95" customHeight="1" thickBot="1" x14ac:dyDescent="0.35">
      <c r="A23" s="617" t="s">
        <v>217</v>
      </c>
      <c r="B23" s="618"/>
      <c r="C23" s="618"/>
      <c r="D23" s="618"/>
      <c r="E23" s="618"/>
      <c r="F23" s="618"/>
      <c r="G23" s="618"/>
      <c r="H23" s="618"/>
      <c r="I23" s="618"/>
      <c r="J23" s="618"/>
      <c r="K23" s="618"/>
      <c r="L23" s="618"/>
      <c r="M23" s="618"/>
      <c r="N23" s="618"/>
      <c r="O23" s="619"/>
    </row>
    <row r="24" spans="1:16" ht="31.95" customHeight="1" thickBot="1" x14ac:dyDescent="0.35">
      <c r="A24" s="617" t="s">
        <v>218</v>
      </c>
      <c r="B24" s="618"/>
      <c r="C24" s="618"/>
      <c r="D24" s="618"/>
      <c r="E24" s="618"/>
      <c r="F24" s="618"/>
      <c r="G24" s="618"/>
      <c r="H24" s="618"/>
      <c r="I24" s="618"/>
      <c r="J24" s="618"/>
      <c r="K24" s="618"/>
      <c r="L24" s="618"/>
      <c r="M24" s="618"/>
      <c r="N24" s="618"/>
      <c r="O24" s="619"/>
    </row>
    <row r="25" spans="1:16"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6" ht="31.95" customHeight="1" x14ac:dyDescent="0.3">
      <c r="A26" s="89" t="s">
        <v>221</v>
      </c>
      <c r="B26" s="427">
        <f>2341460000+115962000+82934000</f>
        <v>2540356000</v>
      </c>
      <c r="C26" s="90"/>
      <c r="D26" s="90"/>
      <c r="E26" s="90"/>
      <c r="F26" s="90">
        <v>281824000</v>
      </c>
      <c r="G26" s="90"/>
      <c r="H26" s="88">
        <v>104959000</v>
      </c>
      <c r="I26" s="88"/>
      <c r="J26" s="88">
        <v>23192000</v>
      </c>
      <c r="K26" s="88"/>
      <c r="L26" s="88"/>
      <c r="M26" s="88"/>
      <c r="N26" s="427">
        <f>SUM(B26:M26)</f>
        <v>2950331000</v>
      </c>
      <c r="O26" s="452">
        <v>1</v>
      </c>
    </row>
    <row r="27" spans="1:16" ht="31.95" customHeight="1" x14ac:dyDescent="0.3">
      <c r="A27" s="89" t="s">
        <v>222</v>
      </c>
      <c r="B27" s="427">
        <v>2432872000</v>
      </c>
      <c r="C27" s="90">
        <v>3711708</v>
      </c>
      <c r="D27" s="90"/>
      <c r="E27" s="90"/>
      <c r="F27" s="90"/>
      <c r="G27" s="90"/>
      <c r="H27" s="90"/>
      <c r="I27" s="90"/>
      <c r="J27" s="90"/>
      <c r="K27" s="90"/>
      <c r="L27" s="90"/>
      <c r="M27" s="90"/>
      <c r="N27" s="90">
        <f t="shared" ref="N27:N31" si="0">SUM(B27:M27)</f>
        <v>2436583708</v>
      </c>
      <c r="O27" s="125">
        <f>+(B27+C27+D27+E27+F27+G27+H27+I27+J27+K27+L27+M27)/N26</f>
        <v>0.82586791380356983</v>
      </c>
      <c r="P27" s="474">
        <f>+C27+ACTIVIDAD_4!C27+ACTIVIDAD_5!C27</f>
        <v>10135818</v>
      </c>
    </row>
    <row r="28" spans="1:16" ht="31.95" customHeight="1" x14ac:dyDescent="0.3">
      <c r="A28" s="89" t="s">
        <v>223</v>
      </c>
      <c r="B28" s="427">
        <v>0</v>
      </c>
      <c r="C28" s="90">
        <v>41932954</v>
      </c>
      <c r="D28" s="90"/>
      <c r="E28" s="90"/>
      <c r="F28" s="90"/>
      <c r="G28" s="90"/>
      <c r="H28" s="90"/>
      <c r="I28" s="90"/>
      <c r="J28" s="90"/>
      <c r="K28" s="90"/>
      <c r="L28" s="90"/>
      <c r="M28" s="90"/>
      <c r="N28" s="90">
        <f t="shared" si="0"/>
        <v>41932954</v>
      </c>
      <c r="O28" s="125"/>
      <c r="P28" s="474">
        <f>+N28+ACTIVIDAD_4!N28+ACTIVIDAD_5!N28</f>
        <v>71818663</v>
      </c>
    </row>
    <row r="29" spans="1:16" ht="31.95" customHeight="1" x14ac:dyDescent="0.3">
      <c r="A29" s="89" t="s">
        <v>224</v>
      </c>
      <c r="B29" s="427">
        <v>24513943</v>
      </c>
      <c r="C29" s="90">
        <v>70866667</v>
      </c>
      <c r="D29" s="90">
        <v>31582000</v>
      </c>
      <c r="E29" s="90">
        <v>31582000</v>
      </c>
      <c r="F29" s="90">
        <v>31582000</v>
      </c>
      <c r="G29" s="90">
        <v>31780756</v>
      </c>
      <c r="H29" s="90">
        <v>31582000</v>
      </c>
      <c r="I29" s="90">
        <v>30669332</v>
      </c>
      <c r="J29" s="90">
        <v>4061933</v>
      </c>
      <c r="K29" s="90"/>
      <c r="L29" s="90"/>
      <c r="M29" s="90"/>
      <c r="N29" s="427">
        <f t="shared" si="0"/>
        <v>288220631</v>
      </c>
      <c r="O29" s="454">
        <v>1</v>
      </c>
    </row>
    <row r="30" spans="1:16" ht="31.95" customHeight="1" x14ac:dyDescent="0.3">
      <c r="A30" s="89" t="s">
        <v>225</v>
      </c>
      <c r="B30" s="427"/>
      <c r="C30" s="90"/>
      <c r="D30" s="90"/>
      <c r="E30" s="90"/>
      <c r="F30" s="90"/>
      <c r="G30" s="90"/>
      <c r="H30" s="90"/>
      <c r="I30" s="90"/>
      <c r="J30" s="90"/>
      <c r="K30" s="90"/>
      <c r="L30" s="90"/>
      <c r="M30" s="90"/>
      <c r="N30" s="90">
        <f t="shared" si="0"/>
        <v>0</v>
      </c>
      <c r="O30" s="91"/>
    </row>
    <row r="31" spans="1:16" ht="31.95" customHeight="1" thickBot="1" x14ac:dyDescent="0.35">
      <c r="A31" s="92" t="s">
        <v>226</v>
      </c>
      <c r="B31" s="428">
        <v>17852369</v>
      </c>
      <c r="C31" s="93">
        <v>56993241</v>
      </c>
      <c r="D31" s="93"/>
      <c r="E31" s="93"/>
      <c r="F31" s="93"/>
      <c r="G31" s="93"/>
      <c r="H31" s="93"/>
      <c r="I31" s="93"/>
      <c r="J31" s="93"/>
      <c r="K31" s="93"/>
      <c r="L31" s="93"/>
      <c r="M31" s="93"/>
      <c r="N31" s="93">
        <f t="shared" si="0"/>
        <v>74845610</v>
      </c>
      <c r="O31" s="458">
        <f>+N31/N29</f>
        <v>0.25968165339281352</v>
      </c>
    </row>
    <row r="32" spans="1:16" s="94" customFormat="1" ht="16.5" customHeight="1" x14ac:dyDescent="0.25"/>
    <row r="33" spans="1:10" s="94" customFormat="1" ht="17.25" customHeight="1" x14ac:dyDescent="0.25">
      <c r="C33" s="94">
        <v>16329</v>
      </c>
      <c r="D33" s="418">
        <f>+C38-C33</f>
        <v>0</v>
      </c>
      <c r="E33" s="418">
        <f>+E38+D33</f>
        <v>8450</v>
      </c>
    </row>
    <row r="34" spans="1:10" ht="5.25" customHeight="1" thickBot="1" x14ac:dyDescent="0.35"/>
    <row r="35" spans="1:10" ht="48" customHeight="1" thickBot="1" x14ac:dyDescent="0.35">
      <c r="A35" s="664" t="s">
        <v>227</v>
      </c>
      <c r="B35" s="665"/>
      <c r="C35" s="665"/>
      <c r="D35" s="665"/>
      <c r="E35" s="665"/>
      <c r="F35" s="665"/>
      <c r="G35" s="665"/>
      <c r="H35" s="665"/>
      <c r="I35" s="666"/>
      <c r="J35" s="99"/>
    </row>
    <row r="36" spans="1:10" ht="50.25" customHeight="1" thickBot="1" x14ac:dyDescent="0.35">
      <c r="A36" s="108" t="s">
        <v>228</v>
      </c>
      <c r="B36" s="667" t="str">
        <f>+B13</f>
        <v>Brindar a 44500 mujeres orientación y asesoría jurídica en los espacios con presencia de la SDMujer</v>
      </c>
      <c r="C36" s="668"/>
      <c r="D36" s="668"/>
      <c r="E36" s="668"/>
      <c r="F36" s="668"/>
      <c r="G36" s="668"/>
      <c r="H36" s="668"/>
      <c r="I36" s="669"/>
      <c r="J36" s="97"/>
    </row>
    <row r="37" spans="1:10" ht="18.75" customHeight="1" thickBot="1" x14ac:dyDescent="0.35">
      <c r="A37" s="681" t="s">
        <v>229</v>
      </c>
      <c r="B37" s="164">
        <v>2024</v>
      </c>
      <c r="C37" s="164">
        <v>2025</v>
      </c>
      <c r="D37" s="164">
        <v>2026</v>
      </c>
      <c r="E37" s="164">
        <v>2027</v>
      </c>
      <c r="F37" s="164" t="s">
        <v>230</v>
      </c>
      <c r="G37" s="683" t="s">
        <v>231</v>
      </c>
      <c r="H37" s="683" t="s">
        <v>21</v>
      </c>
      <c r="I37" s="683"/>
      <c r="J37" s="97"/>
    </row>
    <row r="38" spans="1:10" ht="50.25" customHeight="1" thickBot="1" x14ac:dyDescent="0.35">
      <c r="A38" s="682"/>
      <c r="B38" s="429">
        <v>7421</v>
      </c>
      <c r="C38" s="429">
        <v>16329</v>
      </c>
      <c r="D38" s="429">
        <v>12300</v>
      </c>
      <c r="E38" s="429">
        <v>8450</v>
      </c>
      <c r="F38" s="313">
        <f>SUM(B38:E38)</f>
        <v>44500</v>
      </c>
      <c r="G38" s="683"/>
      <c r="H38" s="683"/>
      <c r="I38" s="683"/>
      <c r="J38" s="97"/>
    </row>
    <row r="39" spans="1:10" ht="52.5" customHeight="1" thickBot="1" x14ac:dyDescent="0.35">
      <c r="A39" s="109" t="s">
        <v>232</v>
      </c>
      <c r="B39" s="670">
        <v>0.3</v>
      </c>
      <c r="C39" s="671"/>
      <c r="D39" s="678" t="s">
        <v>233</v>
      </c>
      <c r="E39" s="679"/>
      <c r="F39" s="679"/>
      <c r="G39" s="679"/>
      <c r="H39" s="679"/>
      <c r="I39" s="680"/>
    </row>
    <row r="40" spans="1:10" s="98" customFormat="1" ht="65.25" customHeight="1" thickBot="1" x14ac:dyDescent="0.35">
      <c r="A40" s="681" t="s">
        <v>234</v>
      </c>
      <c r="B40" s="109" t="s">
        <v>235</v>
      </c>
      <c r="C40" s="108" t="s">
        <v>236</v>
      </c>
      <c r="D40" s="662" t="s">
        <v>237</v>
      </c>
      <c r="E40" s="663"/>
      <c r="F40" s="662" t="s">
        <v>238</v>
      </c>
      <c r="G40" s="663"/>
      <c r="H40" s="110" t="s">
        <v>239</v>
      </c>
      <c r="I40" s="112" t="s">
        <v>240</v>
      </c>
    </row>
    <row r="41" spans="1:10" ht="240.6" thickBot="1" x14ac:dyDescent="0.35">
      <c r="A41" s="682"/>
      <c r="B41" s="421">
        <v>511</v>
      </c>
      <c r="C41" s="103">
        <v>618</v>
      </c>
      <c r="D41" s="674" t="s">
        <v>772</v>
      </c>
      <c r="E41" s="675"/>
      <c r="F41" s="674" t="s">
        <v>772</v>
      </c>
      <c r="G41" s="675"/>
      <c r="H41" s="450" t="s">
        <v>709</v>
      </c>
      <c r="I41" s="451" t="s">
        <v>697</v>
      </c>
    </row>
    <row r="42" spans="1:10" s="98" customFormat="1" ht="65.25" customHeight="1" thickBot="1" x14ac:dyDescent="0.35">
      <c r="A42" s="681" t="s">
        <v>241</v>
      </c>
      <c r="B42" s="111" t="s">
        <v>235</v>
      </c>
      <c r="C42" s="110" t="s">
        <v>236</v>
      </c>
      <c r="D42" s="662" t="s">
        <v>237</v>
      </c>
      <c r="E42" s="663"/>
      <c r="F42" s="662" t="s">
        <v>238</v>
      </c>
      <c r="G42" s="663"/>
      <c r="H42" s="110" t="s">
        <v>239</v>
      </c>
      <c r="I42" s="112" t="s">
        <v>240</v>
      </c>
    </row>
    <row r="43" spans="1:10" ht="180.6" thickBot="1" x14ac:dyDescent="0.35">
      <c r="A43" s="682"/>
      <c r="B43" s="421">
        <v>726</v>
      </c>
      <c r="C43" s="103">
        <v>1615</v>
      </c>
      <c r="D43" s="674" t="s">
        <v>773</v>
      </c>
      <c r="E43" s="675"/>
      <c r="F43" s="674" t="s">
        <v>768</v>
      </c>
      <c r="G43" s="675"/>
      <c r="H43" s="466" t="s">
        <v>709</v>
      </c>
      <c r="I43" s="465" t="s">
        <v>769</v>
      </c>
    </row>
    <row r="44" spans="1:10" s="98" customFormat="1" ht="65.25" customHeight="1" thickBot="1" x14ac:dyDescent="0.35">
      <c r="A44" s="681" t="s">
        <v>242</v>
      </c>
      <c r="B44" s="111" t="s">
        <v>235</v>
      </c>
      <c r="C44" s="110" t="s">
        <v>236</v>
      </c>
      <c r="D44" s="662" t="s">
        <v>237</v>
      </c>
      <c r="E44" s="663"/>
      <c r="F44" s="662" t="s">
        <v>238</v>
      </c>
      <c r="G44" s="663"/>
      <c r="H44" s="110" t="s">
        <v>239</v>
      </c>
      <c r="I44" s="112" t="s">
        <v>240</v>
      </c>
    </row>
    <row r="45" spans="1:10" ht="65.25" customHeight="1" thickBot="1" x14ac:dyDescent="0.35">
      <c r="A45" s="682"/>
      <c r="B45" s="421">
        <v>904</v>
      </c>
      <c r="C45" s="103"/>
      <c r="D45" s="676"/>
      <c r="E45" s="677"/>
      <c r="F45" s="676"/>
      <c r="G45" s="677"/>
      <c r="H45" s="100"/>
      <c r="I45" s="101"/>
    </row>
    <row r="46" spans="1:10" s="98" customFormat="1" ht="65.25" customHeight="1" thickBot="1" x14ac:dyDescent="0.35">
      <c r="A46" s="681" t="s">
        <v>243</v>
      </c>
      <c r="B46" s="111" t="s">
        <v>235</v>
      </c>
      <c r="C46" s="111" t="s">
        <v>236</v>
      </c>
      <c r="D46" s="662" t="s">
        <v>237</v>
      </c>
      <c r="E46" s="663"/>
      <c r="F46" s="662" t="s">
        <v>238</v>
      </c>
      <c r="G46" s="663"/>
      <c r="H46" s="110" t="s">
        <v>239</v>
      </c>
      <c r="I46" s="110" t="s">
        <v>240</v>
      </c>
    </row>
    <row r="47" spans="1:10" ht="65.25" customHeight="1" thickBot="1" x14ac:dyDescent="0.35">
      <c r="A47" s="682"/>
      <c r="B47" s="421">
        <v>1111</v>
      </c>
      <c r="C47" s="103"/>
      <c r="D47" s="684"/>
      <c r="E47" s="685"/>
      <c r="F47" s="684"/>
      <c r="G47" s="685"/>
      <c r="H47" s="120"/>
      <c r="I47" s="121"/>
    </row>
    <row r="48" spans="1:10" s="98" customFormat="1" ht="65.25" customHeight="1" thickBot="1" x14ac:dyDescent="0.35">
      <c r="A48" s="681" t="s">
        <v>244</v>
      </c>
      <c r="B48" s="111" t="s">
        <v>235</v>
      </c>
      <c r="C48" s="110" t="s">
        <v>236</v>
      </c>
      <c r="D48" s="662" t="s">
        <v>237</v>
      </c>
      <c r="E48" s="663"/>
      <c r="F48" s="662" t="s">
        <v>238</v>
      </c>
      <c r="G48" s="663"/>
      <c r="H48" s="110" t="s">
        <v>239</v>
      </c>
      <c r="I48" s="112" t="s">
        <v>240</v>
      </c>
    </row>
    <row r="49" spans="1:9" ht="65.25" customHeight="1" thickBot="1" x14ac:dyDescent="0.35">
      <c r="A49" s="682"/>
      <c r="B49" s="421">
        <v>1168</v>
      </c>
      <c r="C49" s="103"/>
      <c r="D49" s="603"/>
      <c r="E49" s="604"/>
      <c r="F49" s="603"/>
      <c r="G49" s="604"/>
      <c r="H49" s="100"/>
      <c r="I49" s="102"/>
    </row>
    <row r="50" spans="1:9" s="98" customFormat="1" ht="65.25" customHeight="1" thickBot="1" x14ac:dyDescent="0.35">
      <c r="A50" s="681" t="s">
        <v>245</v>
      </c>
      <c r="B50" s="111" t="s">
        <v>235</v>
      </c>
      <c r="C50" s="110" t="s">
        <v>236</v>
      </c>
      <c r="D50" s="662" t="s">
        <v>237</v>
      </c>
      <c r="E50" s="663"/>
      <c r="F50" s="662" t="s">
        <v>238</v>
      </c>
      <c r="G50" s="663"/>
      <c r="H50" s="110" t="s">
        <v>239</v>
      </c>
      <c r="I50" s="112" t="s">
        <v>240</v>
      </c>
    </row>
    <row r="51" spans="1:9" ht="65.25" customHeight="1" thickBot="1" x14ac:dyDescent="0.35">
      <c r="A51" s="682"/>
      <c r="B51" s="422">
        <v>1056</v>
      </c>
      <c r="C51" s="104"/>
      <c r="D51" s="603"/>
      <c r="E51" s="604"/>
      <c r="F51" s="603"/>
      <c r="G51" s="604"/>
      <c r="H51" s="100"/>
      <c r="I51" s="102"/>
    </row>
    <row r="52" spans="1:9" ht="65.25" customHeight="1" thickBot="1" x14ac:dyDescent="0.35">
      <c r="A52" s="681" t="s">
        <v>246</v>
      </c>
      <c r="B52" s="109" t="s">
        <v>235</v>
      </c>
      <c r="C52" s="108" t="s">
        <v>236</v>
      </c>
      <c r="D52" s="662" t="s">
        <v>237</v>
      </c>
      <c r="E52" s="663"/>
      <c r="F52" s="662" t="s">
        <v>238</v>
      </c>
      <c r="G52" s="663"/>
      <c r="H52" s="110" t="s">
        <v>239</v>
      </c>
      <c r="I52" s="112" t="s">
        <v>240</v>
      </c>
    </row>
    <row r="53" spans="1:9" ht="65.25" customHeight="1" thickBot="1" x14ac:dyDescent="0.35">
      <c r="A53" s="682"/>
      <c r="B53" s="422">
        <v>1326</v>
      </c>
      <c r="C53" s="104"/>
      <c r="D53" s="603"/>
      <c r="E53" s="686"/>
      <c r="F53" s="603"/>
      <c r="G53" s="604"/>
      <c r="H53" s="100"/>
      <c r="I53" s="102"/>
    </row>
    <row r="54" spans="1:9" ht="65.25" customHeight="1" thickBot="1" x14ac:dyDescent="0.35">
      <c r="A54" s="681" t="s">
        <v>247</v>
      </c>
      <c r="B54" s="109" t="s">
        <v>235</v>
      </c>
      <c r="C54" s="108" t="s">
        <v>236</v>
      </c>
      <c r="D54" s="662" t="s">
        <v>237</v>
      </c>
      <c r="E54" s="663"/>
      <c r="F54" s="662" t="s">
        <v>238</v>
      </c>
      <c r="G54" s="663"/>
      <c r="H54" s="110" t="s">
        <v>239</v>
      </c>
      <c r="I54" s="112" t="s">
        <v>240</v>
      </c>
    </row>
    <row r="55" spans="1:9" ht="65.25" customHeight="1" thickBot="1" x14ac:dyDescent="0.35">
      <c r="A55" s="682"/>
      <c r="B55" s="422">
        <v>1136</v>
      </c>
      <c r="C55" s="104"/>
      <c r="D55" s="603"/>
      <c r="E55" s="686"/>
      <c r="F55" s="603"/>
      <c r="G55" s="604"/>
      <c r="H55" s="122"/>
      <c r="I55" s="102"/>
    </row>
    <row r="56" spans="1:9" ht="65.25" customHeight="1" thickBot="1" x14ac:dyDescent="0.35">
      <c r="A56" s="681" t="s">
        <v>248</v>
      </c>
      <c r="B56" s="109" t="s">
        <v>235</v>
      </c>
      <c r="C56" s="108" t="s">
        <v>236</v>
      </c>
      <c r="D56" s="662" t="s">
        <v>237</v>
      </c>
      <c r="E56" s="663"/>
      <c r="F56" s="662" t="s">
        <v>238</v>
      </c>
      <c r="G56" s="663"/>
      <c r="H56" s="110" t="s">
        <v>239</v>
      </c>
      <c r="I56" s="112" t="s">
        <v>240</v>
      </c>
    </row>
    <row r="57" spans="1:9" ht="65.25" customHeight="1" thickBot="1" x14ac:dyDescent="0.35">
      <c r="A57" s="682"/>
      <c r="B57" s="422">
        <v>1184</v>
      </c>
      <c r="C57" s="104"/>
      <c r="D57" s="603"/>
      <c r="E57" s="604"/>
      <c r="F57" s="603"/>
      <c r="G57" s="604"/>
      <c r="H57" s="100"/>
      <c r="I57" s="100"/>
    </row>
    <row r="58" spans="1:9" ht="65.25" customHeight="1" thickBot="1" x14ac:dyDescent="0.35">
      <c r="A58" s="681" t="s">
        <v>249</v>
      </c>
      <c r="B58" s="109" t="s">
        <v>235</v>
      </c>
      <c r="C58" s="108" t="s">
        <v>236</v>
      </c>
      <c r="D58" s="662" t="s">
        <v>237</v>
      </c>
      <c r="E58" s="663"/>
      <c r="F58" s="662" t="s">
        <v>238</v>
      </c>
      <c r="G58" s="663"/>
      <c r="H58" s="110" t="s">
        <v>239</v>
      </c>
      <c r="I58" s="112" t="s">
        <v>240</v>
      </c>
    </row>
    <row r="59" spans="1:9" ht="65.25" customHeight="1" thickBot="1" x14ac:dyDescent="0.35">
      <c r="A59" s="682"/>
      <c r="B59" s="422">
        <v>1127</v>
      </c>
      <c r="C59" s="104"/>
      <c r="D59" s="603"/>
      <c r="E59" s="604"/>
      <c r="F59" s="603"/>
      <c r="G59" s="604"/>
      <c r="H59" s="100"/>
      <c r="I59" s="102"/>
    </row>
    <row r="60" spans="1:9" ht="65.25" customHeight="1" thickBot="1" x14ac:dyDescent="0.35">
      <c r="A60" s="681" t="s">
        <v>250</v>
      </c>
      <c r="B60" s="109" t="s">
        <v>235</v>
      </c>
      <c r="C60" s="108" t="s">
        <v>236</v>
      </c>
      <c r="D60" s="662" t="s">
        <v>237</v>
      </c>
      <c r="E60" s="663"/>
      <c r="F60" s="662" t="s">
        <v>238</v>
      </c>
      <c r="G60" s="663"/>
      <c r="H60" s="110" t="s">
        <v>239</v>
      </c>
      <c r="I60" s="112" t="s">
        <v>240</v>
      </c>
    </row>
    <row r="61" spans="1:9" ht="65.25" customHeight="1" thickBot="1" x14ac:dyDescent="0.35">
      <c r="A61" s="682"/>
      <c r="B61" s="422">
        <v>1067</v>
      </c>
      <c r="C61" s="104"/>
      <c r="D61" s="603"/>
      <c r="E61" s="604"/>
      <c r="F61" s="686"/>
      <c r="G61" s="686"/>
      <c r="H61" s="100"/>
      <c r="I61" s="100"/>
    </row>
    <row r="62" spans="1:9" ht="65.25" customHeight="1" thickBot="1" x14ac:dyDescent="0.35">
      <c r="A62" s="681" t="s">
        <v>251</v>
      </c>
      <c r="B62" s="109" t="s">
        <v>235</v>
      </c>
      <c r="C62" s="108" t="s">
        <v>236</v>
      </c>
      <c r="D62" s="662" t="s">
        <v>237</v>
      </c>
      <c r="E62" s="663"/>
      <c r="F62" s="662" t="s">
        <v>238</v>
      </c>
      <c r="G62" s="663"/>
      <c r="H62" s="110" t="s">
        <v>239</v>
      </c>
      <c r="I62" s="112" t="s">
        <v>240</v>
      </c>
    </row>
    <row r="63" spans="1:9" ht="65.25" customHeight="1" thickBot="1" x14ac:dyDescent="0.35">
      <c r="A63" s="682"/>
      <c r="B63" s="422">
        <v>984</v>
      </c>
      <c r="C63" s="104"/>
      <c r="D63" s="603"/>
      <c r="E63" s="604"/>
      <c r="F63" s="603"/>
      <c r="G63" s="604"/>
      <c r="H63" s="100"/>
      <c r="I63" s="100"/>
    </row>
    <row r="64" spans="1:9" x14ac:dyDescent="0.3">
      <c r="B64" s="398">
        <f>+B63+B61+B59+B57+B55+B53+B51+B49+B47+B45+B43+B41</f>
        <v>12300</v>
      </c>
      <c r="C64" s="398">
        <f>+C63+C61+C59+C57+C55+C53+C51+C49+C47+C45+C43+C41</f>
        <v>2233</v>
      </c>
    </row>
    <row r="66" spans="1:9" s="97" customFormat="1" ht="30" customHeight="1" x14ac:dyDescent="0.3">
      <c r="A66" s="68"/>
      <c r="B66" s="68"/>
      <c r="C66" s="68"/>
      <c r="D66" s="68"/>
      <c r="E66" s="68"/>
      <c r="F66" s="68"/>
      <c r="G66" s="68"/>
      <c r="H66" s="68"/>
      <c r="I66" s="68"/>
    </row>
    <row r="67" spans="1:9" ht="34.5" customHeight="1" x14ac:dyDescent="0.3">
      <c r="A67" s="620" t="s">
        <v>254</v>
      </c>
      <c r="B67" s="620"/>
      <c r="C67" s="620"/>
      <c r="D67" s="620"/>
      <c r="E67" s="620"/>
      <c r="F67" s="620"/>
      <c r="G67" s="620"/>
      <c r="H67" s="620"/>
      <c r="I67" s="620"/>
    </row>
    <row r="68" spans="1:9" ht="78" customHeight="1" x14ac:dyDescent="0.3">
      <c r="A68" s="113" t="s">
        <v>255</v>
      </c>
      <c r="B68" s="699" t="s">
        <v>266</v>
      </c>
      <c r="C68" s="700"/>
      <c r="D68" s="699" t="s">
        <v>267</v>
      </c>
      <c r="E68" s="700"/>
      <c r="F68" s="699" t="s">
        <v>268</v>
      </c>
      <c r="G68" s="700"/>
      <c r="H68" s="597" t="s">
        <v>257</v>
      </c>
      <c r="I68" s="598"/>
    </row>
    <row r="69" spans="1:9" ht="40.5" customHeight="1" x14ac:dyDescent="0.3">
      <c r="A69" s="113" t="s">
        <v>258</v>
      </c>
      <c r="B69" s="701">
        <v>0.1</v>
      </c>
      <c r="C69" s="702"/>
      <c r="D69" s="701">
        <v>0.1</v>
      </c>
      <c r="E69" s="702"/>
      <c r="F69" s="701">
        <v>0.1</v>
      </c>
      <c r="G69" s="702"/>
      <c r="H69" s="703"/>
      <c r="I69" s="704"/>
    </row>
    <row r="70" spans="1:9" ht="30" customHeight="1" x14ac:dyDescent="0.3">
      <c r="A70" s="601" t="s">
        <v>188</v>
      </c>
      <c r="B70" s="172" t="s">
        <v>99</v>
      </c>
      <c r="C70" s="172" t="s">
        <v>236</v>
      </c>
      <c r="D70" s="172" t="s">
        <v>99</v>
      </c>
      <c r="E70" s="172" t="s">
        <v>236</v>
      </c>
      <c r="F70" s="172" t="s">
        <v>99</v>
      </c>
      <c r="G70" s="172" t="s">
        <v>236</v>
      </c>
      <c r="H70" s="172" t="s">
        <v>99</v>
      </c>
      <c r="I70" s="172" t="s">
        <v>236</v>
      </c>
    </row>
    <row r="71" spans="1:9" ht="30" customHeight="1" x14ac:dyDescent="0.3">
      <c r="A71" s="602"/>
      <c r="B71" s="115">
        <f>+B41/D38</f>
        <v>4.1544715447154469E-2</v>
      </c>
      <c r="C71" s="115">
        <v>4.1500000000000002E-2</v>
      </c>
      <c r="D71" s="115">
        <f>B71</f>
        <v>4.1544715447154469E-2</v>
      </c>
      <c r="E71" s="115">
        <v>3.1294016779962033E-2</v>
      </c>
      <c r="F71" s="123">
        <f>$B$71</f>
        <v>4.1544715447154469E-2</v>
      </c>
      <c r="G71" s="115">
        <v>3.1294016779962033E-2</v>
      </c>
      <c r="H71" s="123"/>
      <c r="I71" s="116"/>
    </row>
    <row r="72" spans="1:9" ht="72.75" customHeight="1" x14ac:dyDescent="0.3">
      <c r="A72" s="113" t="s">
        <v>259</v>
      </c>
      <c r="B72" s="708" t="s">
        <v>698</v>
      </c>
      <c r="C72" s="709"/>
      <c r="D72" s="708" t="s">
        <v>774</v>
      </c>
      <c r="E72" s="709"/>
      <c r="F72" s="710" t="s">
        <v>699</v>
      </c>
      <c r="G72" s="711"/>
      <c r="H72" s="710"/>
      <c r="I72" s="711"/>
    </row>
    <row r="73" spans="1:9" ht="80.25" customHeight="1" x14ac:dyDescent="0.3">
      <c r="A73" s="113" t="s">
        <v>260</v>
      </c>
      <c r="B73" s="698" t="s">
        <v>718</v>
      </c>
      <c r="C73" s="613"/>
      <c r="D73" s="698" t="s">
        <v>719</v>
      </c>
      <c r="E73" s="613"/>
      <c r="F73" s="698" t="s">
        <v>720</v>
      </c>
      <c r="G73" s="613"/>
      <c r="H73" s="614"/>
      <c r="I73" s="615"/>
    </row>
    <row r="74" spans="1:9" ht="30.75" customHeight="1" x14ac:dyDescent="0.3">
      <c r="A74" s="601" t="s">
        <v>190</v>
      </c>
      <c r="B74" s="475" t="s">
        <v>99</v>
      </c>
      <c r="C74" s="475" t="s">
        <v>236</v>
      </c>
      <c r="D74" s="475" t="s">
        <v>99</v>
      </c>
      <c r="E74" s="475" t="s">
        <v>236</v>
      </c>
      <c r="F74" s="475" t="s">
        <v>99</v>
      </c>
      <c r="G74" s="475" t="s">
        <v>236</v>
      </c>
      <c r="H74" s="172" t="s">
        <v>99</v>
      </c>
      <c r="I74" s="172" t="s">
        <v>236</v>
      </c>
    </row>
    <row r="75" spans="1:9" ht="30.75" customHeight="1" x14ac:dyDescent="0.3">
      <c r="A75" s="602"/>
      <c r="B75" s="430">
        <f>+B43/D38</f>
        <v>5.9024390243902436E-2</v>
      </c>
      <c r="C75" s="430">
        <v>5.9024390243902436E-2</v>
      </c>
      <c r="D75" s="430">
        <v>8.3299999999999999E-2</v>
      </c>
      <c r="E75" s="430">
        <v>8.3299999999999999E-2</v>
      </c>
      <c r="F75" s="476">
        <v>8.3299999999999999E-2</v>
      </c>
      <c r="G75" s="476">
        <v>8.3299999999999999E-2</v>
      </c>
      <c r="H75" s="123"/>
      <c r="I75" s="117"/>
    </row>
    <row r="76" spans="1:9" ht="187.2" customHeight="1" x14ac:dyDescent="0.3">
      <c r="A76" s="113" t="s">
        <v>259</v>
      </c>
      <c r="B76" s="708" t="s">
        <v>770</v>
      </c>
      <c r="C76" s="709"/>
      <c r="D76" s="708" t="s">
        <v>775</v>
      </c>
      <c r="E76" s="709"/>
      <c r="F76" s="710" t="s">
        <v>771</v>
      </c>
      <c r="G76" s="711"/>
      <c r="H76" s="656"/>
      <c r="I76" s="657"/>
    </row>
    <row r="77" spans="1:9" ht="80.25" customHeight="1" x14ac:dyDescent="0.3">
      <c r="A77" s="113" t="s">
        <v>260</v>
      </c>
      <c r="B77" s="655" t="s">
        <v>765</v>
      </c>
      <c r="C77" s="613"/>
      <c r="D77" s="655" t="s">
        <v>766</v>
      </c>
      <c r="E77" s="613"/>
      <c r="F77" s="655" t="s">
        <v>778</v>
      </c>
      <c r="G77" s="615"/>
      <c r="H77" s="614"/>
      <c r="I77" s="615"/>
    </row>
    <row r="78" spans="1:9" ht="30.75" customHeight="1" x14ac:dyDescent="0.3">
      <c r="A78" s="601" t="s">
        <v>191</v>
      </c>
      <c r="B78" s="172" t="s">
        <v>99</v>
      </c>
      <c r="C78" s="172" t="s">
        <v>236</v>
      </c>
      <c r="D78" s="172" t="s">
        <v>99</v>
      </c>
      <c r="E78" s="172" t="s">
        <v>236</v>
      </c>
      <c r="F78" s="172" t="s">
        <v>99</v>
      </c>
      <c r="G78" s="172" t="s">
        <v>236</v>
      </c>
      <c r="H78" s="172" t="s">
        <v>99</v>
      </c>
      <c r="I78" s="172" t="s">
        <v>236</v>
      </c>
    </row>
    <row r="79" spans="1:9" ht="30.75" customHeight="1" x14ac:dyDescent="0.3">
      <c r="A79" s="602"/>
      <c r="B79" s="115">
        <f>+B45/D38</f>
        <v>7.3495934959349599E-2</v>
      </c>
      <c r="C79" s="116"/>
      <c r="D79" s="115">
        <v>0.1</v>
      </c>
      <c r="E79" s="116"/>
      <c r="F79" s="123">
        <v>0.1</v>
      </c>
      <c r="G79" s="117"/>
      <c r="H79" s="123"/>
      <c r="I79" s="117"/>
    </row>
    <row r="80" spans="1:9" ht="80.25" customHeight="1" x14ac:dyDescent="0.3">
      <c r="A80" s="113" t="s">
        <v>259</v>
      </c>
      <c r="B80" s="687"/>
      <c r="C80" s="688"/>
      <c r="D80" s="614"/>
      <c r="E80" s="707"/>
      <c r="F80" s="625"/>
      <c r="G80" s="626"/>
      <c r="H80" s="614"/>
      <c r="I80" s="615"/>
    </row>
    <row r="81" spans="1:9" ht="80.25" customHeight="1" x14ac:dyDescent="0.3">
      <c r="A81" s="113" t="s">
        <v>260</v>
      </c>
      <c r="B81" s="612"/>
      <c r="C81" s="613"/>
      <c r="D81" s="612"/>
      <c r="E81" s="613"/>
      <c r="F81" s="614"/>
      <c r="G81" s="615"/>
      <c r="H81" s="614"/>
      <c r="I81" s="615"/>
    </row>
    <row r="82" spans="1:9" ht="30.75" customHeight="1" x14ac:dyDescent="0.3">
      <c r="A82" s="601" t="s">
        <v>192</v>
      </c>
      <c r="B82" s="172" t="s">
        <v>99</v>
      </c>
      <c r="C82" s="172" t="s">
        <v>236</v>
      </c>
      <c r="D82" s="172" t="s">
        <v>99</v>
      </c>
      <c r="E82" s="172" t="s">
        <v>236</v>
      </c>
      <c r="F82" s="172" t="s">
        <v>99</v>
      </c>
      <c r="G82" s="172" t="s">
        <v>236</v>
      </c>
      <c r="H82" s="172" t="s">
        <v>99</v>
      </c>
      <c r="I82" s="172" t="s">
        <v>236</v>
      </c>
    </row>
    <row r="83" spans="1:9" ht="30.75" customHeight="1" x14ac:dyDescent="0.3">
      <c r="A83" s="602"/>
      <c r="B83" s="115">
        <f>+B47/D38</f>
        <v>9.0325203252032527E-2</v>
      </c>
      <c r="C83" s="116"/>
      <c r="D83" s="115">
        <v>0.1</v>
      </c>
      <c r="E83" s="116"/>
      <c r="F83" s="123">
        <v>0.1</v>
      </c>
      <c r="G83" s="117"/>
      <c r="H83" s="123"/>
      <c r="I83" s="117"/>
    </row>
    <row r="84" spans="1:9" ht="80.25" customHeight="1" x14ac:dyDescent="0.3">
      <c r="A84" s="113" t="s">
        <v>259</v>
      </c>
      <c r="B84" s="694"/>
      <c r="C84" s="695"/>
      <c r="D84" s="614"/>
      <c r="E84" s="615"/>
      <c r="F84" s="625"/>
      <c r="G84" s="626"/>
      <c r="H84" s="614"/>
      <c r="I84" s="615"/>
    </row>
    <row r="85" spans="1:9" ht="80.25" customHeight="1" x14ac:dyDescent="0.3">
      <c r="A85" s="113" t="s">
        <v>260</v>
      </c>
      <c r="B85" s="610"/>
      <c r="C85" s="611"/>
      <c r="D85" s="612"/>
      <c r="E85" s="613"/>
      <c r="F85" s="614"/>
      <c r="G85" s="615"/>
      <c r="H85" s="614"/>
      <c r="I85" s="615"/>
    </row>
    <row r="86" spans="1:9" ht="30" customHeight="1" x14ac:dyDescent="0.3">
      <c r="A86" s="601" t="s">
        <v>195</v>
      </c>
      <c r="B86" s="172" t="s">
        <v>99</v>
      </c>
      <c r="C86" s="172" t="s">
        <v>236</v>
      </c>
      <c r="D86" s="172" t="s">
        <v>99</v>
      </c>
      <c r="E86" s="172" t="s">
        <v>236</v>
      </c>
      <c r="F86" s="172" t="s">
        <v>99</v>
      </c>
      <c r="G86" s="172" t="s">
        <v>236</v>
      </c>
      <c r="H86" s="172" t="s">
        <v>99</v>
      </c>
      <c r="I86" s="172" t="s">
        <v>236</v>
      </c>
    </row>
    <row r="87" spans="1:9" ht="30" customHeight="1" x14ac:dyDescent="0.3">
      <c r="A87" s="602"/>
      <c r="B87" s="115">
        <f>+B49/D38</f>
        <v>9.4959349593495931E-2</v>
      </c>
      <c r="C87" s="116"/>
      <c r="D87" s="115">
        <v>0.1</v>
      </c>
      <c r="E87" s="116"/>
      <c r="F87" s="123">
        <v>0.1</v>
      </c>
      <c r="G87" s="117"/>
      <c r="H87" s="123"/>
      <c r="I87" s="117"/>
    </row>
    <row r="88" spans="1:9" ht="80.25" customHeight="1" x14ac:dyDescent="0.3">
      <c r="A88" s="113" t="s">
        <v>259</v>
      </c>
      <c r="B88" s="616"/>
      <c r="C88" s="616"/>
      <c r="D88" s="616"/>
      <c r="E88" s="616"/>
      <c r="F88" s="616"/>
      <c r="G88" s="616"/>
      <c r="H88" s="616"/>
      <c r="I88" s="616"/>
    </row>
    <row r="89" spans="1:9" ht="80.25" customHeight="1" x14ac:dyDescent="0.3">
      <c r="A89" s="113" t="s">
        <v>260</v>
      </c>
      <c r="B89" s="605"/>
      <c r="C89" s="606"/>
      <c r="D89" s="605"/>
      <c r="E89" s="606"/>
      <c r="F89" s="605"/>
      <c r="G89" s="606"/>
      <c r="H89" s="605"/>
      <c r="I89" s="606"/>
    </row>
    <row r="90" spans="1:9" ht="29.25" customHeight="1" x14ac:dyDescent="0.3">
      <c r="A90" s="601" t="s">
        <v>196</v>
      </c>
      <c r="B90" s="172" t="s">
        <v>99</v>
      </c>
      <c r="C90" s="172" t="s">
        <v>236</v>
      </c>
      <c r="D90" s="172" t="s">
        <v>99</v>
      </c>
      <c r="E90" s="172" t="s">
        <v>236</v>
      </c>
      <c r="F90" s="172" t="s">
        <v>99</v>
      </c>
      <c r="G90" s="172" t="s">
        <v>236</v>
      </c>
      <c r="H90" s="172" t="s">
        <v>99</v>
      </c>
      <c r="I90" s="172" t="s">
        <v>236</v>
      </c>
    </row>
    <row r="91" spans="1:9" ht="29.25" customHeight="1" x14ac:dyDescent="0.3">
      <c r="A91" s="602"/>
      <c r="B91" s="115">
        <f>+B51/D38</f>
        <v>8.5853658536585373E-2</v>
      </c>
      <c r="C91" s="118"/>
      <c r="D91" s="115">
        <v>0.1</v>
      </c>
      <c r="E91" s="116"/>
      <c r="F91" s="123">
        <v>0.1</v>
      </c>
      <c r="G91" s="117"/>
      <c r="H91" s="123"/>
      <c r="I91" s="117"/>
    </row>
    <row r="92" spans="1:9" ht="80.25" customHeight="1" x14ac:dyDescent="0.3">
      <c r="A92" s="113" t="s">
        <v>259</v>
      </c>
      <c r="B92" s="607"/>
      <c r="C92" s="607"/>
      <c r="D92" s="607"/>
      <c r="E92" s="607"/>
      <c r="F92" s="607"/>
      <c r="G92" s="607"/>
      <c r="H92" s="607"/>
      <c r="I92" s="607"/>
    </row>
    <row r="93" spans="1:9" ht="80.25" customHeight="1" x14ac:dyDescent="0.3">
      <c r="A93" s="113" t="s">
        <v>260</v>
      </c>
      <c r="B93" s="605"/>
      <c r="C93" s="606"/>
      <c r="D93" s="605"/>
      <c r="E93" s="606"/>
      <c r="F93" s="605"/>
      <c r="G93" s="606"/>
      <c r="H93" s="605"/>
      <c r="I93" s="606"/>
    </row>
    <row r="94" spans="1:9" ht="25.2" customHeight="1" x14ac:dyDescent="0.3">
      <c r="A94" s="601" t="s">
        <v>197</v>
      </c>
      <c r="B94" s="172" t="s">
        <v>99</v>
      </c>
      <c r="C94" s="172" t="s">
        <v>236</v>
      </c>
      <c r="D94" s="172" t="s">
        <v>99</v>
      </c>
      <c r="E94" s="172" t="s">
        <v>236</v>
      </c>
      <c r="F94" s="172" t="s">
        <v>99</v>
      </c>
      <c r="G94" s="172" t="s">
        <v>236</v>
      </c>
      <c r="H94" s="172" t="s">
        <v>99</v>
      </c>
      <c r="I94" s="172" t="s">
        <v>236</v>
      </c>
    </row>
    <row r="95" spans="1:9" ht="25.2" customHeight="1" x14ac:dyDescent="0.3">
      <c r="A95" s="602"/>
      <c r="B95" s="115">
        <f>+B53/D38</f>
        <v>0.10780487804878049</v>
      </c>
      <c r="C95" s="118"/>
      <c r="D95" s="115">
        <v>0.1</v>
      </c>
      <c r="E95" s="116"/>
      <c r="F95" s="123">
        <v>0.1</v>
      </c>
      <c r="G95" s="117"/>
      <c r="H95" s="123"/>
      <c r="I95" s="117"/>
    </row>
    <row r="96" spans="1:9" ht="80.25" customHeight="1" x14ac:dyDescent="0.3">
      <c r="A96" s="113" t="s">
        <v>259</v>
      </c>
      <c r="B96" s="607"/>
      <c r="C96" s="607"/>
      <c r="D96" s="607"/>
      <c r="E96" s="607"/>
      <c r="F96" s="607"/>
      <c r="G96" s="607"/>
      <c r="H96" s="607"/>
      <c r="I96" s="607"/>
    </row>
    <row r="97" spans="1:9" ht="80.25" customHeight="1" x14ac:dyDescent="0.3">
      <c r="A97" s="113" t="s">
        <v>260</v>
      </c>
      <c r="B97" s="605"/>
      <c r="C97" s="606"/>
      <c r="D97" s="605"/>
      <c r="E97" s="606"/>
      <c r="F97" s="605"/>
      <c r="G97" s="606"/>
      <c r="H97" s="605"/>
      <c r="I97" s="606"/>
    </row>
    <row r="98" spans="1:9" ht="25.2" customHeight="1" x14ac:dyDescent="0.3">
      <c r="A98" s="601" t="s">
        <v>198</v>
      </c>
      <c r="B98" s="172" t="s">
        <v>99</v>
      </c>
      <c r="C98" s="172" t="s">
        <v>236</v>
      </c>
      <c r="D98" s="172" t="s">
        <v>99</v>
      </c>
      <c r="E98" s="172" t="s">
        <v>236</v>
      </c>
      <c r="F98" s="172" t="s">
        <v>99</v>
      </c>
      <c r="G98" s="172" t="s">
        <v>236</v>
      </c>
      <c r="H98" s="172" t="s">
        <v>99</v>
      </c>
      <c r="I98" s="172" t="s">
        <v>236</v>
      </c>
    </row>
    <row r="99" spans="1:9" ht="25.2" customHeight="1" x14ac:dyDescent="0.3">
      <c r="A99" s="602"/>
      <c r="B99" s="115">
        <f>+B55/D38</f>
        <v>9.2357723577235776E-2</v>
      </c>
      <c r="C99" s="118"/>
      <c r="D99" s="115">
        <v>0.1</v>
      </c>
      <c r="E99" s="116"/>
      <c r="F99" s="123">
        <v>0.1</v>
      </c>
      <c r="G99" s="117"/>
      <c r="H99" s="123"/>
      <c r="I99" s="117"/>
    </row>
    <row r="100" spans="1:9" ht="80.25" customHeight="1" x14ac:dyDescent="0.3">
      <c r="A100" s="113" t="s">
        <v>259</v>
      </c>
      <c r="B100" s="607"/>
      <c r="C100" s="607"/>
      <c r="D100" s="607"/>
      <c r="E100" s="607"/>
      <c r="F100" s="607"/>
      <c r="G100" s="607"/>
      <c r="H100" s="607"/>
      <c r="I100" s="607"/>
    </row>
    <row r="101" spans="1:9" ht="80.25" customHeight="1" x14ac:dyDescent="0.3">
      <c r="A101" s="113" t="s">
        <v>260</v>
      </c>
      <c r="B101" s="605"/>
      <c r="C101" s="606"/>
      <c r="D101" s="605"/>
      <c r="E101" s="606"/>
      <c r="F101" s="605"/>
      <c r="G101" s="606"/>
      <c r="H101" s="605"/>
      <c r="I101" s="606"/>
    </row>
    <row r="102" spans="1:9" ht="25.2" customHeight="1" x14ac:dyDescent="0.3">
      <c r="A102" s="601" t="s">
        <v>200</v>
      </c>
      <c r="B102" s="172" t="s">
        <v>99</v>
      </c>
      <c r="C102" s="172" t="s">
        <v>236</v>
      </c>
      <c r="D102" s="172" t="s">
        <v>99</v>
      </c>
      <c r="E102" s="172" t="s">
        <v>236</v>
      </c>
      <c r="F102" s="172" t="s">
        <v>99</v>
      </c>
      <c r="G102" s="172" t="s">
        <v>236</v>
      </c>
      <c r="H102" s="172" t="s">
        <v>99</v>
      </c>
      <c r="I102" s="172" t="s">
        <v>236</v>
      </c>
    </row>
    <row r="103" spans="1:9" ht="25.2" customHeight="1" x14ac:dyDescent="0.3">
      <c r="A103" s="602"/>
      <c r="B103" s="115">
        <f>+B57/D38</f>
        <v>9.6260162601626023E-2</v>
      </c>
      <c r="C103" s="118"/>
      <c r="D103" s="115">
        <v>0.1</v>
      </c>
      <c r="E103" s="116"/>
      <c r="F103" s="123">
        <v>0.1</v>
      </c>
      <c r="G103" s="117"/>
      <c r="H103" s="123"/>
      <c r="I103" s="117"/>
    </row>
    <row r="104" spans="1:9" ht="80.25" customHeight="1" x14ac:dyDescent="0.3">
      <c r="A104" s="113" t="s">
        <v>259</v>
      </c>
      <c r="B104" s="607"/>
      <c r="C104" s="607"/>
      <c r="D104" s="607"/>
      <c r="E104" s="607"/>
      <c r="F104" s="607"/>
      <c r="G104" s="607"/>
      <c r="H104" s="607"/>
      <c r="I104" s="607"/>
    </row>
    <row r="105" spans="1:9" ht="80.25" customHeight="1" x14ac:dyDescent="0.3">
      <c r="A105" s="113" t="s">
        <v>260</v>
      </c>
      <c r="B105" s="605"/>
      <c r="C105" s="606"/>
      <c r="D105" s="605"/>
      <c r="E105" s="606"/>
      <c r="F105" s="605"/>
      <c r="G105" s="606"/>
      <c r="H105" s="605"/>
      <c r="I105" s="606"/>
    </row>
    <row r="106" spans="1:9" ht="25.2" customHeight="1" x14ac:dyDescent="0.3">
      <c r="A106" s="601" t="s">
        <v>201</v>
      </c>
      <c r="B106" s="172" t="s">
        <v>99</v>
      </c>
      <c r="C106" s="172" t="s">
        <v>236</v>
      </c>
      <c r="D106" s="172" t="s">
        <v>99</v>
      </c>
      <c r="E106" s="172" t="s">
        <v>236</v>
      </c>
      <c r="F106" s="172" t="s">
        <v>99</v>
      </c>
      <c r="G106" s="172" t="s">
        <v>236</v>
      </c>
      <c r="H106" s="172" t="s">
        <v>99</v>
      </c>
      <c r="I106" s="172" t="s">
        <v>236</v>
      </c>
    </row>
    <row r="107" spans="1:9" ht="25.2" customHeight="1" x14ac:dyDescent="0.3">
      <c r="A107" s="602"/>
      <c r="B107" s="115">
        <f>+B59/D38</f>
        <v>9.1626016260162604E-2</v>
      </c>
      <c r="C107" s="118"/>
      <c r="D107" s="115">
        <v>0.1</v>
      </c>
      <c r="E107" s="116"/>
      <c r="F107" s="123">
        <v>0.1</v>
      </c>
      <c r="G107" s="117"/>
      <c r="H107" s="123"/>
      <c r="I107" s="117"/>
    </row>
    <row r="108" spans="1:9" ht="80.25" customHeight="1" x14ac:dyDescent="0.3">
      <c r="A108" s="113" t="s">
        <v>259</v>
      </c>
      <c r="B108" s="607"/>
      <c r="C108" s="607"/>
      <c r="D108" s="607"/>
      <c r="E108" s="607"/>
      <c r="F108" s="607"/>
      <c r="G108" s="607"/>
      <c r="H108" s="607"/>
      <c r="I108" s="607"/>
    </row>
    <row r="109" spans="1:9" ht="80.25" customHeight="1" x14ac:dyDescent="0.3">
      <c r="A109" s="113" t="s">
        <v>260</v>
      </c>
      <c r="B109" s="605"/>
      <c r="C109" s="606"/>
      <c r="D109" s="605"/>
      <c r="E109" s="606"/>
      <c r="F109" s="605"/>
      <c r="G109" s="606"/>
      <c r="H109" s="605"/>
      <c r="I109" s="606"/>
    </row>
    <row r="110" spans="1:9" ht="25.2" customHeight="1" x14ac:dyDescent="0.3">
      <c r="A110" s="601" t="s">
        <v>202</v>
      </c>
      <c r="B110" s="172" t="s">
        <v>99</v>
      </c>
      <c r="C110" s="172" t="s">
        <v>236</v>
      </c>
      <c r="D110" s="172" t="s">
        <v>99</v>
      </c>
      <c r="E110" s="172" t="s">
        <v>236</v>
      </c>
      <c r="F110" s="172" t="s">
        <v>99</v>
      </c>
      <c r="G110" s="172" t="s">
        <v>236</v>
      </c>
      <c r="H110" s="172" t="s">
        <v>99</v>
      </c>
      <c r="I110" s="172" t="s">
        <v>236</v>
      </c>
    </row>
    <row r="111" spans="1:9" ht="25.2" customHeight="1" x14ac:dyDescent="0.3">
      <c r="A111" s="602"/>
      <c r="B111" s="115">
        <f>+B61/D38</f>
        <v>8.6747967479674795E-2</v>
      </c>
      <c r="C111" s="118"/>
      <c r="D111" s="115">
        <v>4.1700000000000001E-2</v>
      </c>
      <c r="E111" s="116"/>
      <c r="F111" s="123">
        <v>4.1700000000000001E-2</v>
      </c>
      <c r="G111" s="117"/>
      <c r="H111" s="123"/>
      <c r="I111" s="117"/>
    </row>
    <row r="112" spans="1:9" ht="80.25" customHeight="1" x14ac:dyDescent="0.3">
      <c r="A112" s="113" t="s">
        <v>259</v>
      </c>
      <c r="B112" s="607"/>
      <c r="C112" s="607"/>
      <c r="D112" s="607"/>
      <c r="E112" s="607"/>
      <c r="F112" s="607"/>
      <c r="G112" s="607"/>
      <c r="H112" s="607"/>
      <c r="I112" s="607"/>
    </row>
    <row r="113" spans="1:9" ht="80.25" customHeight="1" x14ac:dyDescent="0.3">
      <c r="A113" s="113" t="s">
        <v>260</v>
      </c>
      <c r="B113" s="605"/>
      <c r="C113" s="606"/>
      <c r="D113" s="605"/>
      <c r="E113" s="606"/>
      <c r="F113" s="605"/>
      <c r="G113" s="606"/>
      <c r="H113" s="605"/>
      <c r="I113" s="606"/>
    </row>
    <row r="114" spans="1:9" ht="25.2" customHeight="1" x14ac:dyDescent="0.3">
      <c r="A114" s="601" t="s">
        <v>203</v>
      </c>
      <c r="B114" s="172" t="s">
        <v>99</v>
      </c>
      <c r="C114" s="172" t="s">
        <v>236</v>
      </c>
      <c r="D114" s="172" t="s">
        <v>99</v>
      </c>
      <c r="E114" s="172" t="s">
        <v>236</v>
      </c>
      <c r="F114" s="172" t="s">
        <v>99</v>
      </c>
      <c r="G114" s="172" t="s">
        <v>236</v>
      </c>
      <c r="H114" s="172" t="s">
        <v>99</v>
      </c>
      <c r="I114" s="172" t="s">
        <v>236</v>
      </c>
    </row>
    <row r="115" spans="1:9" ht="25.2" customHeight="1" x14ac:dyDescent="0.3">
      <c r="A115" s="602"/>
      <c r="B115" s="316">
        <f>+B63/D38</f>
        <v>0.08</v>
      </c>
      <c r="C115" s="291"/>
      <c r="D115" s="316">
        <v>3.3399999999999999E-2</v>
      </c>
      <c r="E115" s="291"/>
      <c r="F115" s="316">
        <v>3.3399999999999999E-2</v>
      </c>
      <c r="G115" s="292"/>
      <c r="H115" s="291"/>
      <c r="I115" s="292"/>
    </row>
    <row r="116" spans="1:9" ht="80.25" customHeight="1" x14ac:dyDescent="0.3">
      <c r="A116" s="113" t="s">
        <v>259</v>
      </c>
      <c r="B116" s="693"/>
      <c r="C116" s="693"/>
      <c r="D116" s="693"/>
      <c r="E116" s="693"/>
      <c r="F116" s="693"/>
      <c r="G116" s="693"/>
      <c r="H116" s="693"/>
      <c r="I116" s="693"/>
    </row>
    <row r="117" spans="1:9" ht="80.25" customHeight="1" x14ac:dyDescent="0.3">
      <c r="A117" s="113" t="s">
        <v>260</v>
      </c>
      <c r="B117" s="605"/>
      <c r="C117" s="606"/>
      <c r="D117" s="605"/>
      <c r="E117" s="606"/>
      <c r="F117" s="605"/>
      <c r="G117" s="606"/>
      <c r="H117" s="605"/>
      <c r="I117" s="606"/>
    </row>
    <row r="118" spans="1:9" ht="16.8" x14ac:dyDescent="0.3">
      <c r="A118" s="114" t="s">
        <v>261</v>
      </c>
      <c r="B118" s="119">
        <f t="shared" ref="B118:I118" si="1">(B71+B75+B79+B83+B87+B91+B95+B99+B103+B107+B111+B115)</f>
        <v>1.0000000000000002</v>
      </c>
      <c r="C118" s="455">
        <f t="shared" si="1"/>
        <v>0.10052439024390245</v>
      </c>
      <c r="D118" s="119">
        <f>(D71+D75+D79+D83+D87+D91+D95+D99+D103+D107+D111+D115)</f>
        <v>0.99994471544715435</v>
      </c>
      <c r="E118" s="455">
        <f t="shared" si="1"/>
        <v>0.11459401677996203</v>
      </c>
      <c r="F118" s="119">
        <f t="shared" si="1"/>
        <v>0.99994471544715435</v>
      </c>
      <c r="G118" s="455">
        <f t="shared" si="1"/>
        <v>0.11459401677996203</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7" r:id="rId1" xr:uid="{D7DA36EE-FE4A-6E4F-A793-EED25411E584}"/>
    <hyperlink ref="D77" r:id="rId2" xr:uid="{CBDA5731-B33D-F64D-B9AE-EBBE460D6068}"/>
    <hyperlink ref="F77" r:id="rId3" xr:uid="{587EC650-D6E9-B641-8D67-3E3B34753069}"/>
    <hyperlink ref="F73" r:id="rId4" xr:uid="{E273A53F-B02D-AC4B-86A4-4A893FC1EFA4}"/>
    <hyperlink ref="D73" r:id="rId5" xr:uid="{5E52BA89-A3E2-1D42-8C8C-D50F86FB3679}"/>
    <hyperlink ref="B73" r:id="rId6" xr:uid="{698C12E5-3EEF-9343-A1BD-030774487866}"/>
  </hyperlinks>
  <pageMargins left="0.25" right="0.25" top="0.75" bottom="0.75" header="0.3" footer="0.3"/>
  <pageSetup scale="24" fitToHeight="0" orientation="landscape" r:id="rId7"/>
  <rowBreaks count="1" manualBreakCount="1">
    <brk id="100" max="14" man="1"/>
  </rowBreaks>
  <ignoredErrors>
    <ignoredError sqref="N26:N31" emptyCellReference="1"/>
  </ignoredErrors>
  <drawing r:id="rId8"/>
  <legacyDrawing r:id="rId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FF287AC-E13A-4F0E-9D7A-C5683FA08831}">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DFE9-BD15-4607-A6A1-7596BB3C45FC}">
  <sheetPr>
    <tabColor theme="5" tint="0.59999389629810485"/>
    <pageSetUpPr fitToPage="1"/>
  </sheetPr>
  <dimension ref="A1:O128"/>
  <sheetViews>
    <sheetView showGridLines="0" view="pageBreakPreview" topLeftCell="B19" zoomScale="50" zoomScaleNormal="80" zoomScaleSheetLayoutView="50" workbookViewId="0">
      <selection activeCell="I33" sqref="I33"/>
    </sheetView>
  </sheetViews>
  <sheetFormatPr baseColWidth="10" defaultColWidth="10.6640625" defaultRowHeight="13.8" x14ac:dyDescent="0.3"/>
  <cols>
    <col min="1" max="1" width="49.6640625" style="68" customWidth="1"/>
    <col min="2" max="8" width="35.6640625" style="68" customWidth="1"/>
    <col min="9" max="9" width="53.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642"/>
      <c r="B1" s="506" t="s">
        <v>182</v>
      </c>
      <c r="C1" s="507"/>
      <c r="D1" s="507"/>
      <c r="E1" s="507"/>
      <c r="F1" s="507"/>
      <c r="G1" s="507"/>
      <c r="H1" s="507"/>
      <c r="I1" s="507"/>
      <c r="J1" s="507"/>
      <c r="K1" s="507"/>
      <c r="L1" s="508"/>
      <c r="M1" s="628" t="s">
        <v>674</v>
      </c>
      <c r="N1" s="629"/>
      <c r="O1" s="630"/>
    </row>
    <row r="2" spans="1:15" s="156" customFormat="1" ht="30.75" customHeight="1" thickBot="1" x14ac:dyDescent="0.35">
      <c r="A2" s="643"/>
      <c r="B2" s="509" t="s">
        <v>183</v>
      </c>
      <c r="C2" s="510"/>
      <c r="D2" s="510"/>
      <c r="E2" s="510"/>
      <c r="F2" s="510"/>
      <c r="G2" s="510"/>
      <c r="H2" s="510"/>
      <c r="I2" s="510"/>
      <c r="J2" s="510"/>
      <c r="K2" s="510"/>
      <c r="L2" s="511"/>
      <c r="M2" s="628" t="s">
        <v>675</v>
      </c>
      <c r="N2" s="629"/>
      <c r="O2" s="630"/>
    </row>
    <row r="3" spans="1:15" s="156" customFormat="1" ht="24" customHeight="1" thickBot="1" x14ac:dyDescent="0.35">
      <c r="A3" s="643"/>
      <c r="B3" s="509" t="s">
        <v>184</v>
      </c>
      <c r="C3" s="510"/>
      <c r="D3" s="510"/>
      <c r="E3" s="510"/>
      <c r="F3" s="510"/>
      <c r="G3" s="510"/>
      <c r="H3" s="510"/>
      <c r="I3" s="510"/>
      <c r="J3" s="510"/>
      <c r="K3" s="510"/>
      <c r="L3" s="511"/>
      <c r="M3" s="628" t="s">
        <v>676</v>
      </c>
      <c r="N3" s="629"/>
      <c r="O3" s="630"/>
    </row>
    <row r="4" spans="1:15" s="156" customFormat="1" ht="21.75" customHeight="1" thickBot="1" x14ac:dyDescent="0.35">
      <c r="A4" s="644"/>
      <c r="B4" s="512" t="s">
        <v>185</v>
      </c>
      <c r="C4" s="513"/>
      <c r="D4" s="513"/>
      <c r="E4" s="513"/>
      <c r="F4" s="513"/>
      <c r="G4" s="513"/>
      <c r="H4" s="513"/>
      <c r="I4" s="513"/>
      <c r="J4" s="513"/>
      <c r="K4" s="513"/>
      <c r="L4" s="514"/>
      <c r="M4" s="628" t="s">
        <v>686</v>
      </c>
      <c r="N4" s="629"/>
      <c r="O4" s="630"/>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649" t="s">
        <v>337</v>
      </c>
      <c r="C6" s="650"/>
      <c r="D6" s="650"/>
      <c r="E6" s="650"/>
      <c r="F6" s="650"/>
      <c r="G6" s="650"/>
      <c r="H6" s="650"/>
      <c r="I6" s="650"/>
      <c r="J6" s="650"/>
      <c r="K6" s="651"/>
      <c r="L6" s="265" t="s">
        <v>673</v>
      </c>
      <c r="M6" s="652">
        <v>2024110010300</v>
      </c>
      <c r="N6" s="653"/>
      <c r="O6" s="654"/>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518" t="s">
        <v>187</v>
      </c>
      <c r="B8" s="265" t="s">
        <v>188</v>
      </c>
      <c r="C8" s="220"/>
      <c r="D8" s="265" t="s">
        <v>190</v>
      </c>
      <c r="E8" s="220" t="s">
        <v>189</v>
      </c>
      <c r="F8" s="265" t="s">
        <v>191</v>
      </c>
      <c r="G8" s="221"/>
      <c r="H8" s="265" t="s">
        <v>192</v>
      </c>
      <c r="I8" s="222"/>
      <c r="J8" s="619" t="s">
        <v>193</v>
      </c>
      <c r="K8" s="519"/>
      <c r="L8" s="264" t="s">
        <v>194</v>
      </c>
      <c r="M8" s="520"/>
      <c r="N8" s="520"/>
      <c r="O8" s="520"/>
    </row>
    <row r="9" spans="1:15" s="156" customFormat="1" ht="21.75" customHeight="1" thickBot="1" x14ac:dyDescent="0.35">
      <c r="A9" s="518"/>
      <c r="B9" s="266" t="s">
        <v>195</v>
      </c>
      <c r="C9" s="223"/>
      <c r="D9" s="265" t="s">
        <v>196</v>
      </c>
      <c r="E9" s="224"/>
      <c r="F9" s="265" t="s">
        <v>197</v>
      </c>
      <c r="G9" s="224"/>
      <c r="H9" s="265" t="s">
        <v>198</v>
      </c>
      <c r="I9" s="222"/>
      <c r="J9" s="619"/>
      <c r="K9" s="519"/>
      <c r="L9" s="264" t="s">
        <v>199</v>
      </c>
      <c r="M9" s="520"/>
      <c r="N9" s="520"/>
      <c r="O9" s="520"/>
    </row>
    <row r="10" spans="1:15" s="156" customFormat="1" ht="21.75" customHeight="1" thickBot="1" x14ac:dyDescent="0.35">
      <c r="A10" s="518"/>
      <c r="B10" s="265" t="s">
        <v>200</v>
      </c>
      <c r="C10" s="220"/>
      <c r="D10" s="265" t="s">
        <v>201</v>
      </c>
      <c r="E10" s="224"/>
      <c r="F10" s="265" t="s">
        <v>202</v>
      </c>
      <c r="G10" s="224"/>
      <c r="H10" s="265" t="s">
        <v>203</v>
      </c>
      <c r="I10" s="222"/>
      <c r="J10" s="619"/>
      <c r="K10" s="519"/>
      <c r="L10" s="264" t="s">
        <v>204</v>
      </c>
      <c r="M10" s="520" t="s">
        <v>189</v>
      </c>
      <c r="N10" s="520"/>
      <c r="O10" s="520"/>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76"/>
      <c r="E12" s="75"/>
      <c r="F12" s="75"/>
      <c r="G12" s="364"/>
      <c r="H12" s="364"/>
      <c r="I12" s="77"/>
      <c r="J12" s="77"/>
      <c r="K12" s="74"/>
      <c r="L12" s="74"/>
      <c r="M12" s="74"/>
      <c r="N12" s="74"/>
      <c r="O12" s="74"/>
    </row>
    <row r="13" spans="1:15" ht="15" customHeight="1" x14ac:dyDescent="0.3">
      <c r="A13" s="646" t="s">
        <v>205</v>
      </c>
      <c r="B13" s="631" t="s">
        <v>666</v>
      </c>
      <c r="C13" s="632"/>
      <c r="D13" s="632"/>
      <c r="E13" s="632"/>
      <c r="F13" s="632"/>
      <c r="G13" s="632"/>
      <c r="H13" s="632"/>
      <c r="I13" s="632"/>
      <c r="J13" s="632"/>
      <c r="K13" s="632"/>
      <c r="L13" s="632"/>
      <c r="M13" s="632"/>
      <c r="N13" s="632"/>
      <c r="O13" s="633"/>
    </row>
    <row r="14" spans="1:15" ht="15" customHeight="1" x14ac:dyDescent="0.3">
      <c r="A14" s="647"/>
      <c r="B14" s="634"/>
      <c r="C14" s="635"/>
      <c r="D14" s="635"/>
      <c r="E14" s="635"/>
      <c r="F14" s="635"/>
      <c r="G14" s="635"/>
      <c r="H14" s="635"/>
      <c r="I14" s="635"/>
      <c r="J14" s="635"/>
      <c r="K14" s="635"/>
      <c r="L14" s="635"/>
      <c r="M14" s="635"/>
      <c r="N14" s="635"/>
      <c r="O14" s="636"/>
    </row>
    <row r="15" spans="1:15" ht="15" customHeight="1" thickBot="1" x14ac:dyDescent="0.35">
      <c r="A15" s="648"/>
      <c r="B15" s="637"/>
      <c r="C15" s="638"/>
      <c r="D15" s="638"/>
      <c r="E15" s="638"/>
      <c r="F15" s="638"/>
      <c r="G15" s="638"/>
      <c r="H15" s="638"/>
      <c r="I15" s="638"/>
      <c r="J15" s="638"/>
      <c r="K15" s="638"/>
      <c r="L15" s="638"/>
      <c r="M15" s="638"/>
      <c r="N15" s="638"/>
      <c r="O15" s="63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x14ac:dyDescent="0.3">
      <c r="A17" s="126" t="s">
        <v>207</v>
      </c>
      <c r="B17" s="640" t="s">
        <v>264</v>
      </c>
      <c r="C17" s="640"/>
      <c r="D17" s="640"/>
      <c r="E17" s="640"/>
      <c r="F17" s="640"/>
      <c r="G17" s="518" t="s">
        <v>209</v>
      </c>
      <c r="H17" s="518"/>
      <c r="I17" s="736" t="s">
        <v>270</v>
      </c>
      <c r="J17" s="641"/>
      <c r="K17" s="641"/>
      <c r="L17" s="641"/>
      <c r="M17" s="641"/>
      <c r="N17" s="641"/>
      <c r="O17" s="641"/>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640" t="s">
        <v>212</v>
      </c>
      <c r="C19" s="640"/>
      <c r="D19" s="640"/>
      <c r="E19" s="640"/>
      <c r="F19" s="126" t="s">
        <v>213</v>
      </c>
      <c r="G19" s="479" t="s">
        <v>214</v>
      </c>
      <c r="H19" s="479"/>
      <c r="I19" s="479"/>
      <c r="J19" s="126" t="s">
        <v>215</v>
      </c>
      <c r="K19" s="640" t="s">
        <v>671</v>
      </c>
      <c r="L19" s="640"/>
      <c r="M19" s="640"/>
      <c r="N19" s="640"/>
      <c r="O19" s="640"/>
    </row>
    <row r="20" spans="1:15" ht="9" customHeight="1" x14ac:dyDescent="0.3">
      <c r="A20" s="72"/>
      <c r="B20" s="69"/>
      <c r="C20" s="645"/>
      <c r="D20" s="645"/>
      <c r="E20" s="645"/>
      <c r="F20" s="645"/>
      <c r="G20" s="645"/>
      <c r="H20" s="645"/>
      <c r="I20" s="645"/>
      <c r="J20" s="645"/>
      <c r="K20" s="645"/>
      <c r="L20" s="645"/>
      <c r="M20" s="645"/>
      <c r="N20" s="645"/>
      <c r="O20" s="645"/>
    </row>
    <row r="22" spans="1:15" ht="16.5" customHeight="1" thickBot="1" x14ac:dyDescent="0.35">
      <c r="A22" s="153"/>
      <c r="B22" s="154"/>
      <c r="C22" s="154"/>
      <c r="D22" s="154"/>
      <c r="E22" s="154"/>
      <c r="F22" s="154"/>
      <c r="G22" s="154"/>
      <c r="H22" s="154"/>
      <c r="I22" s="154"/>
      <c r="J22" s="154"/>
      <c r="K22" s="154"/>
      <c r="L22" s="154"/>
      <c r="M22" s="154"/>
      <c r="N22" s="154"/>
      <c r="O22" s="154"/>
    </row>
    <row r="23" spans="1:15" ht="31.95" customHeight="1" thickBot="1" x14ac:dyDescent="0.35">
      <c r="A23" s="617" t="s">
        <v>217</v>
      </c>
      <c r="B23" s="618"/>
      <c r="C23" s="618"/>
      <c r="D23" s="618"/>
      <c r="E23" s="618"/>
      <c r="F23" s="618"/>
      <c r="G23" s="618"/>
      <c r="H23" s="618"/>
      <c r="I23" s="618"/>
      <c r="J23" s="618"/>
      <c r="K23" s="618"/>
      <c r="L23" s="618"/>
      <c r="M23" s="618"/>
      <c r="N23" s="618"/>
      <c r="O23" s="619"/>
    </row>
    <row r="24" spans="1:15" ht="31.95" customHeight="1" thickBot="1" x14ac:dyDescent="0.35">
      <c r="A24" s="617" t="s">
        <v>218</v>
      </c>
      <c r="B24" s="618"/>
      <c r="C24" s="618"/>
      <c r="D24" s="618"/>
      <c r="E24" s="618"/>
      <c r="F24" s="618"/>
      <c r="G24" s="618"/>
      <c r="H24" s="618"/>
      <c r="I24" s="618"/>
      <c r="J24" s="618"/>
      <c r="K24" s="618"/>
      <c r="L24" s="618"/>
      <c r="M24" s="618"/>
      <c r="N24" s="618"/>
      <c r="O24" s="619"/>
    </row>
    <row r="25" spans="1:15" ht="31.95" customHeight="1" thickBot="1" x14ac:dyDescent="0.35">
      <c r="A25" s="95"/>
      <c r="B25" s="86" t="s">
        <v>188</v>
      </c>
      <c r="C25" s="86" t="s">
        <v>190</v>
      </c>
      <c r="D25" s="86" t="s">
        <v>191</v>
      </c>
      <c r="E25" s="86" t="s">
        <v>192</v>
      </c>
      <c r="F25" s="86" t="s">
        <v>195</v>
      </c>
      <c r="G25" s="86" t="s">
        <v>196</v>
      </c>
      <c r="H25" s="86" t="s">
        <v>197</v>
      </c>
      <c r="I25" s="86" t="s">
        <v>198</v>
      </c>
      <c r="J25" s="86" t="s">
        <v>200</v>
      </c>
      <c r="K25" s="86" t="s">
        <v>201</v>
      </c>
      <c r="L25" s="86" t="s">
        <v>202</v>
      </c>
      <c r="M25" s="86" t="s">
        <v>203</v>
      </c>
      <c r="N25" s="87" t="s">
        <v>219</v>
      </c>
      <c r="O25" s="87" t="s">
        <v>220</v>
      </c>
    </row>
    <row r="26" spans="1:15" ht="31.95" customHeight="1" x14ac:dyDescent="0.3">
      <c r="A26" s="89" t="s">
        <v>221</v>
      </c>
      <c r="B26" s="427">
        <f>1574350000+93498700</f>
        <v>1667848700</v>
      </c>
      <c r="C26" s="90"/>
      <c r="D26" s="90"/>
      <c r="E26" s="90"/>
      <c r="F26" s="90"/>
      <c r="G26" s="90">
        <v>41070000</v>
      </c>
      <c r="H26" s="88">
        <v>135760000</v>
      </c>
      <c r="I26" s="88">
        <v>27380000</v>
      </c>
      <c r="J26" s="88"/>
      <c r="K26" s="88"/>
      <c r="L26" s="88"/>
      <c r="M26" s="88"/>
      <c r="N26" s="427">
        <f>SUM(B26:M26)</f>
        <v>1872058700</v>
      </c>
      <c r="O26" s="454">
        <v>1</v>
      </c>
    </row>
    <row r="27" spans="1:15" ht="31.95" customHeight="1" x14ac:dyDescent="0.3">
      <c r="A27" s="89" t="s">
        <v>222</v>
      </c>
      <c r="B27" s="427">
        <v>1574350000</v>
      </c>
      <c r="C27" s="90">
        <v>4139982</v>
      </c>
      <c r="D27" s="90"/>
      <c r="E27" s="90"/>
      <c r="F27" s="90"/>
      <c r="G27" s="90"/>
      <c r="H27" s="90"/>
      <c r="I27" s="90"/>
      <c r="J27" s="90"/>
      <c r="K27" s="90"/>
      <c r="L27" s="90"/>
      <c r="M27" s="90"/>
      <c r="N27" s="90">
        <f t="shared" ref="N27:N31" si="0">SUM(B27:M27)</f>
        <v>1578489982</v>
      </c>
      <c r="O27" s="125">
        <f>+(B27+C27+D27+E27+F27+G27+H27+I27+J27+K27+L27+M27)/N26</f>
        <v>0.8431840208856699</v>
      </c>
    </row>
    <row r="28" spans="1:15" ht="31.95" customHeight="1" x14ac:dyDescent="0.3">
      <c r="A28" s="89" t="s">
        <v>223</v>
      </c>
      <c r="B28" s="427">
        <v>0</v>
      </c>
      <c r="C28" s="90">
        <v>23077814</v>
      </c>
      <c r="D28" s="90"/>
      <c r="E28" s="90"/>
      <c r="F28" s="90"/>
      <c r="G28" s="90"/>
      <c r="H28" s="90"/>
      <c r="I28" s="90"/>
      <c r="J28" s="90"/>
      <c r="K28" s="90"/>
      <c r="L28" s="90"/>
      <c r="M28" s="90"/>
      <c r="N28" s="90">
        <f t="shared" si="0"/>
        <v>23077814</v>
      </c>
      <c r="O28" s="125"/>
    </row>
    <row r="29" spans="1:15" ht="31.95" customHeight="1" x14ac:dyDescent="0.3">
      <c r="A29" s="89" t="s">
        <v>224</v>
      </c>
      <c r="B29" s="427">
        <v>3382902</v>
      </c>
      <c r="C29" s="90">
        <v>67922000</v>
      </c>
      <c r="D29" s="90">
        <v>47335468</v>
      </c>
      <c r="E29" s="90">
        <v>41070000</v>
      </c>
      <c r="F29" s="90">
        <v>41070000</v>
      </c>
      <c r="G29" s="90">
        <v>41070000</v>
      </c>
      <c r="H29" s="90">
        <v>41070000</v>
      </c>
      <c r="I29" s="90">
        <v>39700998</v>
      </c>
      <c r="J29" s="90"/>
      <c r="K29" s="90"/>
      <c r="L29" s="90"/>
      <c r="M29" s="90"/>
      <c r="N29" s="427">
        <f t="shared" si="0"/>
        <v>322621368</v>
      </c>
      <c r="O29" s="454">
        <v>1</v>
      </c>
    </row>
    <row r="30" spans="1:15" ht="31.95" customHeight="1" x14ac:dyDescent="0.3">
      <c r="A30" s="89" t="s">
        <v>225</v>
      </c>
      <c r="B30" s="427">
        <v>0</v>
      </c>
      <c r="C30" s="90"/>
      <c r="D30" s="90"/>
      <c r="E30" s="90"/>
      <c r="F30" s="90"/>
      <c r="G30" s="90"/>
      <c r="H30" s="90"/>
      <c r="I30" s="90"/>
      <c r="J30" s="90"/>
      <c r="K30" s="90"/>
      <c r="L30" s="90"/>
      <c r="M30" s="90"/>
      <c r="N30" s="90">
        <f t="shared" si="0"/>
        <v>0</v>
      </c>
      <c r="O30" s="91"/>
    </row>
    <row r="31" spans="1:15" ht="31.95" customHeight="1" thickBot="1" x14ac:dyDescent="0.35">
      <c r="A31" s="92" t="s">
        <v>226</v>
      </c>
      <c r="B31" s="428">
        <v>0</v>
      </c>
      <c r="C31" s="93">
        <v>36755568</v>
      </c>
      <c r="D31" s="93"/>
      <c r="E31" s="93"/>
      <c r="F31" s="93"/>
      <c r="G31" s="93"/>
      <c r="H31" s="93"/>
      <c r="I31" s="93"/>
      <c r="J31" s="93"/>
      <c r="K31" s="93"/>
      <c r="L31" s="93"/>
      <c r="M31" s="93"/>
      <c r="N31" s="93">
        <f t="shared" si="0"/>
        <v>36755568</v>
      </c>
      <c r="O31" s="96"/>
    </row>
    <row r="32" spans="1:15" s="94" customFormat="1" ht="16.5" customHeight="1" x14ac:dyDescent="0.25"/>
    <row r="33" spans="1:10" s="94" customFormat="1" ht="17.25" customHeight="1" x14ac:dyDescent="0.25">
      <c r="C33" s="94">
        <v>8373</v>
      </c>
      <c r="D33" s="418">
        <f>+C38-C33</f>
        <v>0</v>
      </c>
      <c r="E33" s="418">
        <f>+E38+D33</f>
        <v>3624</v>
      </c>
    </row>
    <row r="34" spans="1:10" ht="5.25" customHeight="1" thickBot="1" x14ac:dyDescent="0.35"/>
    <row r="35" spans="1:10" ht="48" customHeight="1" thickBot="1" x14ac:dyDescent="0.35">
      <c r="A35" s="664" t="s">
        <v>227</v>
      </c>
      <c r="B35" s="665"/>
      <c r="C35" s="665"/>
      <c r="D35" s="665"/>
      <c r="E35" s="665"/>
      <c r="F35" s="665"/>
      <c r="G35" s="665"/>
      <c r="H35" s="665"/>
      <c r="I35" s="666"/>
      <c r="J35" s="99"/>
    </row>
    <row r="36" spans="1:10" ht="50.25" customHeight="1" thickBot="1" x14ac:dyDescent="0.35">
      <c r="A36" s="108" t="s">
        <v>228</v>
      </c>
      <c r="B36" s="667" t="str">
        <f>+B13</f>
        <v>Realizar a 22000 mujeres acompañamiento psicosocial en los espacios con presencia de la SDMujer</v>
      </c>
      <c r="C36" s="668"/>
      <c r="D36" s="668"/>
      <c r="E36" s="668"/>
      <c r="F36" s="668"/>
      <c r="G36" s="668"/>
      <c r="H36" s="668"/>
      <c r="I36" s="669"/>
      <c r="J36" s="97"/>
    </row>
    <row r="37" spans="1:10" ht="18.75" customHeight="1" thickBot="1" x14ac:dyDescent="0.35">
      <c r="A37" s="681" t="s">
        <v>229</v>
      </c>
      <c r="B37" s="164">
        <v>2024</v>
      </c>
      <c r="C37" s="164">
        <v>2025</v>
      </c>
      <c r="D37" s="164">
        <v>2026</v>
      </c>
      <c r="E37" s="164">
        <v>2027</v>
      </c>
      <c r="F37" s="164" t="s">
        <v>230</v>
      </c>
      <c r="G37" s="683" t="s">
        <v>231</v>
      </c>
      <c r="H37" s="683" t="s">
        <v>21</v>
      </c>
      <c r="I37" s="683"/>
      <c r="J37" s="97"/>
    </row>
    <row r="38" spans="1:10" ht="50.25" customHeight="1" thickBot="1" x14ac:dyDescent="0.35">
      <c r="A38" s="682"/>
      <c r="B38" s="429">
        <v>3603</v>
      </c>
      <c r="C38" s="429">
        <v>8373</v>
      </c>
      <c r="D38" s="429">
        <v>6400</v>
      </c>
      <c r="E38" s="429">
        <v>3624</v>
      </c>
      <c r="F38" s="313">
        <f>SUM(B38:E38)</f>
        <v>22000</v>
      </c>
      <c r="G38" s="683"/>
      <c r="H38" s="683"/>
      <c r="I38" s="683"/>
      <c r="J38" s="97"/>
    </row>
    <row r="39" spans="1:10" ht="52.5" customHeight="1" thickBot="1" x14ac:dyDescent="0.35">
      <c r="A39" s="109" t="s">
        <v>232</v>
      </c>
      <c r="B39" s="670">
        <v>0.2</v>
      </c>
      <c r="C39" s="671"/>
      <c r="D39" s="678" t="s">
        <v>233</v>
      </c>
      <c r="E39" s="679"/>
      <c r="F39" s="679"/>
      <c r="G39" s="679"/>
      <c r="H39" s="679"/>
      <c r="I39" s="680"/>
    </row>
    <row r="40" spans="1:10" s="98" customFormat="1" ht="68.25" customHeight="1" thickBot="1" x14ac:dyDescent="0.35">
      <c r="A40" s="681" t="s">
        <v>234</v>
      </c>
      <c r="B40" s="109" t="s">
        <v>235</v>
      </c>
      <c r="C40" s="108" t="s">
        <v>236</v>
      </c>
      <c r="D40" s="662" t="s">
        <v>237</v>
      </c>
      <c r="E40" s="663"/>
      <c r="F40" s="662" t="s">
        <v>238</v>
      </c>
      <c r="G40" s="663"/>
      <c r="H40" s="110" t="s">
        <v>239</v>
      </c>
      <c r="I40" s="112" t="s">
        <v>240</v>
      </c>
    </row>
    <row r="41" spans="1:10" ht="285" customHeight="1" thickBot="1" x14ac:dyDescent="0.35">
      <c r="A41" s="682"/>
      <c r="B41" s="423">
        <v>250</v>
      </c>
      <c r="C41" s="103">
        <v>297</v>
      </c>
      <c r="D41" s="734" t="s">
        <v>760</v>
      </c>
      <c r="E41" s="735"/>
      <c r="F41" s="734" t="s">
        <v>760</v>
      </c>
      <c r="G41" s="735"/>
      <c r="H41" s="466" t="s">
        <v>709</v>
      </c>
      <c r="I41" s="451" t="s">
        <v>700</v>
      </c>
    </row>
    <row r="42" spans="1:10" s="98" customFormat="1" ht="68.25" customHeight="1" thickBot="1" x14ac:dyDescent="0.35">
      <c r="A42" s="681" t="s">
        <v>241</v>
      </c>
      <c r="B42" s="111" t="s">
        <v>235</v>
      </c>
      <c r="C42" s="110" t="s">
        <v>236</v>
      </c>
      <c r="D42" s="662" t="s">
        <v>237</v>
      </c>
      <c r="E42" s="663"/>
      <c r="F42" s="662" t="s">
        <v>238</v>
      </c>
      <c r="G42" s="663"/>
      <c r="H42" s="110" t="s">
        <v>239</v>
      </c>
      <c r="I42" s="112" t="s">
        <v>240</v>
      </c>
    </row>
    <row r="43" spans="1:10" ht="268.2" customHeight="1" thickBot="1" x14ac:dyDescent="0.35">
      <c r="A43" s="682"/>
      <c r="B43" s="423">
        <v>300</v>
      </c>
      <c r="C43" s="103">
        <v>771</v>
      </c>
      <c r="D43" s="674" t="s">
        <v>736</v>
      </c>
      <c r="E43" s="675"/>
      <c r="F43" s="674" t="s">
        <v>737</v>
      </c>
      <c r="G43" s="675"/>
      <c r="H43" s="466" t="s">
        <v>709</v>
      </c>
      <c r="I43" s="465" t="s">
        <v>738</v>
      </c>
    </row>
    <row r="44" spans="1:10" s="98" customFormat="1" ht="68.25" customHeight="1" thickBot="1" x14ac:dyDescent="0.35">
      <c r="A44" s="681" t="s">
        <v>242</v>
      </c>
      <c r="B44" s="111" t="s">
        <v>235</v>
      </c>
      <c r="C44" s="110" t="s">
        <v>236</v>
      </c>
      <c r="D44" s="662" t="s">
        <v>237</v>
      </c>
      <c r="E44" s="663"/>
      <c r="F44" s="662" t="s">
        <v>238</v>
      </c>
      <c r="G44" s="663"/>
      <c r="H44" s="110" t="s">
        <v>239</v>
      </c>
      <c r="I44" s="112" t="s">
        <v>240</v>
      </c>
    </row>
    <row r="45" spans="1:10" ht="68.25" customHeight="1" thickBot="1" x14ac:dyDescent="0.35">
      <c r="A45" s="682"/>
      <c r="B45" s="423">
        <v>500</v>
      </c>
      <c r="C45" s="103"/>
      <c r="D45" s="676"/>
      <c r="E45" s="677"/>
      <c r="F45" s="676"/>
      <c r="G45" s="677"/>
      <c r="H45" s="100"/>
      <c r="I45" s="101"/>
    </row>
    <row r="46" spans="1:10" s="98" customFormat="1" ht="68.25" customHeight="1" thickBot="1" x14ac:dyDescent="0.35">
      <c r="A46" s="681" t="s">
        <v>243</v>
      </c>
      <c r="B46" s="111" t="s">
        <v>235</v>
      </c>
      <c r="C46" s="111" t="s">
        <v>236</v>
      </c>
      <c r="D46" s="662" t="s">
        <v>237</v>
      </c>
      <c r="E46" s="663"/>
      <c r="F46" s="662" t="s">
        <v>238</v>
      </c>
      <c r="G46" s="663"/>
      <c r="H46" s="110" t="s">
        <v>239</v>
      </c>
      <c r="I46" s="110" t="s">
        <v>240</v>
      </c>
    </row>
    <row r="47" spans="1:10" ht="68.25" customHeight="1" thickBot="1" x14ac:dyDescent="0.35">
      <c r="A47" s="682"/>
      <c r="B47" s="423">
        <v>550</v>
      </c>
      <c r="C47" s="103"/>
      <c r="D47" s="684"/>
      <c r="E47" s="685"/>
      <c r="F47" s="684"/>
      <c r="G47" s="685"/>
      <c r="H47" s="120"/>
      <c r="I47" s="121"/>
    </row>
    <row r="48" spans="1:10" s="98" customFormat="1" ht="68.25" customHeight="1" thickBot="1" x14ac:dyDescent="0.35">
      <c r="A48" s="681" t="s">
        <v>244</v>
      </c>
      <c r="B48" s="111" t="s">
        <v>235</v>
      </c>
      <c r="C48" s="110" t="s">
        <v>236</v>
      </c>
      <c r="D48" s="662" t="s">
        <v>237</v>
      </c>
      <c r="E48" s="663"/>
      <c r="F48" s="662" t="s">
        <v>238</v>
      </c>
      <c r="G48" s="663"/>
      <c r="H48" s="110" t="s">
        <v>239</v>
      </c>
      <c r="I48" s="112" t="s">
        <v>240</v>
      </c>
    </row>
    <row r="49" spans="1:9" ht="68.25" customHeight="1" thickBot="1" x14ac:dyDescent="0.35">
      <c r="A49" s="682"/>
      <c r="B49" s="423">
        <v>590</v>
      </c>
      <c r="C49" s="103"/>
      <c r="D49" s="603"/>
      <c r="E49" s="604"/>
      <c r="F49" s="603"/>
      <c r="G49" s="604"/>
      <c r="H49" s="100"/>
      <c r="I49" s="102"/>
    </row>
    <row r="50" spans="1:9" s="98" customFormat="1" ht="68.25" customHeight="1" thickBot="1" x14ac:dyDescent="0.35">
      <c r="A50" s="681" t="s">
        <v>245</v>
      </c>
      <c r="B50" s="111" t="s">
        <v>235</v>
      </c>
      <c r="C50" s="110" t="s">
        <v>236</v>
      </c>
      <c r="D50" s="662" t="s">
        <v>237</v>
      </c>
      <c r="E50" s="663"/>
      <c r="F50" s="662" t="s">
        <v>238</v>
      </c>
      <c r="G50" s="663"/>
      <c r="H50" s="110" t="s">
        <v>239</v>
      </c>
      <c r="I50" s="112" t="s">
        <v>240</v>
      </c>
    </row>
    <row r="51" spans="1:9" ht="68.25" customHeight="1" thickBot="1" x14ac:dyDescent="0.35">
      <c r="A51" s="682"/>
      <c r="B51" s="424">
        <v>590</v>
      </c>
      <c r="C51" s="104"/>
      <c r="D51" s="603"/>
      <c r="E51" s="604"/>
      <c r="F51" s="603"/>
      <c r="G51" s="604"/>
      <c r="H51" s="100"/>
      <c r="I51" s="102"/>
    </row>
    <row r="52" spans="1:9" ht="68.25" customHeight="1" thickBot="1" x14ac:dyDescent="0.35">
      <c r="A52" s="681" t="s">
        <v>246</v>
      </c>
      <c r="B52" s="109" t="s">
        <v>235</v>
      </c>
      <c r="C52" s="108" t="s">
        <v>236</v>
      </c>
      <c r="D52" s="662" t="s">
        <v>237</v>
      </c>
      <c r="E52" s="663"/>
      <c r="F52" s="662" t="s">
        <v>238</v>
      </c>
      <c r="G52" s="663"/>
      <c r="H52" s="110" t="s">
        <v>239</v>
      </c>
      <c r="I52" s="112" t="s">
        <v>240</v>
      </c>
    </row>
    <row r="53" spans="1:9" ht="68.25" customHeight="1" thickBot="1" x14ac:dyDescent="0.35">
      <c r="A53" s="682"/>
      <c r="B53" s="424">
        <v>800</v>
      </c>
      <c r="C53" s="104"/>
      <c r="D53" s="603"/>
      <c r="E53" s="686"/>
      <c r="F53" s="603"/>
      <c r="G53" s="604"/>
      <c r="H53" s="100"/>
      <c r="I53" s="102"/>
    </row>
    <row r="54" spans="1:9" ht="68.25" customHeight="1" thickBot="1" x14ac:dyDescent="0.35">
      <c r="A54" s="681" t="s">
        <v>247</v>
      </c>
      <c r="B54" s="109" t="s">
        <v>235</v>
      </c>
      <c r="C54" s="108" t="s">
        <v>236</v>
      </c>
      <c r="D54" s="662" t="s">
        <v>237</v>
      </c>
      <c r="E54" s="663"/>
      <c r="F54" s="662" t="s">
        <v>238</v>
      </c>
      <c r="G54" s="663"/>
      <c r="H54" s="110" t="s">
        <v>239</v>
      </c>
      <c r="I54" s="112" t="s">
        <v>240</v>
      </c>
    </row>
    <row r="55" spans="1:9" ht="68.25" customHeight="1" thickBot="1" x14ac:dyDescent="0.35">
      <c r="A55" s="682"/>
      <c r="B55" s="424">
        <v>600</v>
      </c>
      <c r="C55" s="104"/>
      <c r="D55" s="603"/>
      <c r="E55" s="686"/>
      <c r="F55" s="603"/>
      <c r="G55" s="604"/>
      <c r="H55" s="122"/>
      <c r="I55" s="102"/>
    </row>
    <row r="56" spans="1:9" ht="68.25" customHeight="1" thickBot="1" x14ac:dyDescent="0.35">
      <c r="A56" s="681" t="s">
        <v>248</v>
      </c>
      <c r="B56" s="109" t="s">
        <v>235</v>
      </c>
      <c r="C56" s="108" t="s">
        <v>236</v>
      </c>
      <c r="D56" s="662" t="s">
        <v>237</v>
      </c>
      <c r="E56" s="663"/>
      <c r="F56" s="662" t="s">
        <v>238</v>
      </c>
      <c r="G56" s="663"/>
      <c r="H56" s="110" t="s">
        <v>239</v>
      </c>
      <c r="I56" s="112" t="s">
        <v>240</v>
      </c>
    </row>
    <row r="57" spans="1:9" ht="68.25" customHeight="1" thickBot="1" x14ac:dyDescent="0.35">
      <c r="A57" s="682"/>
      <c r="B57" s="424">
        <v>670</v>
      </c>
      <c r="C57" s="104"/>
      <c r="D57" s="603"/>
      <c r="E57" s="604"/>
      <c r="F57" s="603"/>
      <c r="G57" s="604"/>
      <c r="H57" s="100"/>
      <c r="I57" s="100"/>
    </row>
    <row r="58" spans="1:9" ht="68.25" customHeight="1" thickBot="1" x14ac:dyDescent="0.35">
      <c r="A58" s="681" t="s">
        <v>249</v>
      </c>
      <c r="B58" s="109" t="s">
        <v>235</v>
      </c>
      <c r="C58" s="108" t="s">
        <v>236</v>
      </c>
      <c r="D58" s="662" t="s">
        <v>237</v>
      </c>
      <c r="E58" s="663"/>
      <c r="F58" s="662" t="s">
        <v>238</v>
      </c>
      <c r="G58" s="663"/>
      <c r="H58" s="110" t="s">
        <v>239</v>
      </c>
      <c r="I58" s="112" t="s">
        <v>240</v>
      </c>
    </row>
    <row r="59" spans="1:9" ht="68.25" customHeight="1" thickBot="1" x14ac:dyDescent="0.35">
      <c r="A59" s="682"/>
      <c r="B59" s="424">
        <v>636</v>
      </c>
      <c r="C59" s="104"/>
      <c r="D59" s="603"/>
      <c r="E59" s="604"/>
      <c r="F59" s="603"/>
      <c r="G59" s="604"/>
      <c r="H59" s="100"/>
      <c r="I59" s="102"/>
    </row>
    <row r="60" spans="1:9" ht="68.25" customHeight="1" thickBot="1" x14ac:dyDescent="0.35">
      <c r="A60" s="681" t="s">
        <v>250</v>
      </c>
      <c r="B60" s="109" t="s">
        <v>235</v>
      </c>
      <c r="C60" s="108" t="s">
        <v>236</v>
      </c>
      <c r="D60" s="662" t="s">
        <v>237</v>
      </c>
      <c r="E60" s="663"/>
      <c r="F60" s="662" t="s">
        <v>238</v>
      </c>
      <c r="G60" s="663"/>
      <c r="H60" s="110" t="s">
        <v>239</v>
      </c>
      <c r="I60" s="112" t="s">
        <v>240</v>
      </c>
    </row>
    <row r="61" spans="1:9" ht="68.25" customHeight="1" thickBot="1" x14ac:dyDescent="0.35">
      <c r="A61" s="682"/>
      <c r="B61" s="424">
        <v>495</v>
      </c>
      <c r="C61" s="104"/>
      <c r="D61" s="603"/>
      <c r="E61" s="604"/>
      <c r="F61" s="686"/>
      <c r="G61" s="686"/>
      <c r="H61" s="100"/>
      <c r="I61" s="100"/>
    </row>
    <row r="62" spans="1:9" ht="68.25" customHeight="1" thickBot="1" x14ac:dyDescent="0.35">
      <c r="A62" s="681" t="s">
        <v>251</v>
      </c>
      <c r="B62" s="109" t="s">
        <v>235</v>
      </c>
      <c r="C62" s="108" t="s">
        <v>236</v>
      </c>
      <c r="D62" s="662" t="s">
        <v>237</v>
      </c>
      <c r="E62" s="663"/>
      <c r="F62" s="662" t="s">
        <v>238</v>
      </c>
      <c r="G62" s="663"/>
      <c r="H62" s="110" t="s">
        <v>239</v>
      </c>
      <c r="I62" s="112" t="s">
        <v>240</v>
      </c>
    </row>
    <row r="63" spans="1:9" ht="68.25" customHeight="1" thickBot="1" x14ac:dyDescent="0.35">
      <c r="A63" s="682"/>
      <c r="B63" s="424">
        <v>419</v>
      </c>
      <c r="C63" s="104"/>
      <c r="D63" s="603"/>
      <c r="E63" s="604"/>
      <c r="F63" s="603"/>
      <c r="G63" s="604"/>
      <c r="H63" s="100"/>
      <c r="I63" s="100"/>
    </row>
    <row r="64" spans="1:9" x14ac:dyDescent="0.3">
      <c r="B64" s="398">
        <f>+B63+B61+B59+B57+B55+B53+B51+B49+B47+B45+B43+B41</f>
        <v>6400</v>
      </c>
      <c r="C64" s="398">
        <f>+C63+C61+C59+C57+C55+C53+C51+C49+C47+C45+C43+C41</f>
        <v>1068</v>
      </c>
    </row>
    <row r="66" spans="1:9" s="97" customFormat="1" ht="30" customHeight="1" x14ac:dyDescent="0.3">
      <c r="A66" s="68"/>
      <c r="B66" s="68"/>
      <c r="C66" s="68"/>
      <c r="D66" s="68"/>
      <c r="E66" s="68"/>
      <c r="F66" s="68"/>
      <c r="G66" s="68"/>
      <c r="H66" s="68"/>
      <c r="I66" s="68"/>
    </row>
    <row r="67" spans="1:9" ht="34.5" customHeight="1" x14ac:dyDescent="0.3">
      <c r="A67" s="620" t="s">
        <v>254</v>
      </c>
      <c r="B67" s="620"/>
      <c r="C67" s="620"/>
      <c r="D67" s="620"/>
      <c r="E67" s="620"/>
      <c r="F67" s="620"/>
      <c r="G67" s="620"/>
      <c r="H67" s="620"/>
      <c r="I67" s="620"/>
    </row>
    <row r="68" spans="1:9" ht="78" customHeight="1" x14ac:dyDescent="0.3">
      <c r="A68" s="113" t="s">
        <v>255</v>
      </c>
      <c r="B68" s="699" t="s">
        <v>271</v>
      </c>
      <c r="C68" s="700"/>
      <c r="D68" s="699" t="s">
        <v>272</v>
      </c>
      <c r="E68" s="700"/>
      <c r="F68" s="699" t="s">
        <v>273</v>
      </c>
      <c r="G68" s="700"/>
      <c r="H68" s="597" t="s">
        <v>257</v>
      </c>
      <c r="I68" s="598"/>
    </row>
    <row r="69" spans="1:9" ht="40.5" customHeight="1" x14ac:dyDescent="0.3">
      <c r="A69" s="113" t="s">
        <v>258</v>
      </c>
      <c r="B69" s="701">
        <v>0.05</v>
      </c>
      <c r="C69" s="702"/>
      <c r="D69" s="701">
        <v>0.08</v>
      </c>
      <c r="E69" s="702"/>
      <c r="F69" s="701">
        <v>7.0000000000000007E-2</v>
      </c>
      <c r="G69" s="702"/>
      <c r="H69" s="703"/>
      <c r="I69" s="704"/>
    </row>
    <row r="70" spans="1:9" ht="30" customHeight="1" x14ac:dyDescent="0.3">
      <c r="A70" s="601" t="s">
        <v>188</v>
      </c>
      <c r="B70" s="172" t="s">
        <v>99</v>
      </c>
      <c r="C70" s="172" t="s">
        <v>236</v>
      </c>
      <c r="D70" s="172" t="s">
        <v>99</v>
      </c>
      <c r="E70" s="172" t="s">
        <v>236</v>
      </c>
      <c r="F70" s="172" t="s">
        <v>99</v>
      </c>
      <c r="G70" s="172" t="s">
        <v>236</v>
      </c>
      <c r="H70" s="172" t="s">
        <v>99</v>
      </c>
      <c r="I70" s="172" t="s">
        <v>236</v>
      </c>
    </row>
    <row r="71" spans="1:9" ht="30" customHeight="1" x14ac:dyDescent="0.3">
      <c r="A71" s="602"/>
      <c r="B71" s="115">
        <f>+B41/D38</f>
        <v>3.90625E-2</v>
      </c>
      <c r="C71" s="115">
        <f>+C41/D38</f>
        <v>4.6406250000000003E-2</v>
      </c>
      <c r="D71" s="115">
        <v>0.114</v>
      </c>
      <c r="E71" s="115">
        <v>0.114</v>
      </c>
      <c r="F71" s="123">
        <v>0.114</v>
      </c>
      <c r="G71" s="123">
        <v>0.114</v>
      </c>
      <c r="H71" s="123"/>
      <c r="I71" s="116"/>
    </row>
    <row r="72" spans="1:9" ht="80.25" customHeight="1" x14ac:dyDescent="0.3">
      <c r="A72" s="113" t="s">
        <v>259</v>
      </c>
      <c r="B72" s="732" t="s">
        <v>707</v>
      </c>
      <c r="C72" s="733"/>
      <c r="D72" s="732" t="s">
        <v>708</v>
      </c>
      <c r="E72" s="733"/>
      <c r="F72" s="732" t="s">
        <v>701</v>
      </c>
      <c r="G72" s="733"/>
      <c r="H72" s="625"/>
      <c r="I72" s="627"/>
    </row>
    <row r="73" spans="1:9" ht="80.25" customHeight="1" x14ac:dyDescent="0.3">
      <c r="A73" s="113" t="s">
        <v>260</v>
      </c>
      <c r="B73" s="698" t="s">
        <v>721</v>
      </c>
      <c r="C73" s="729"/>
      <c r="D73" s="698" t="s">
        <v>722</v>
      </c>
      <c r="E73" s="729"/>
      <c r="F73" s="698" t="s">
        <v>723</v>
      </c>
      <c r="G73" s="729"/>
      <c r="H73" s="614"/>
      <c r="I73" s="615"/>
    </row>
    <row r="74" spans="1:9" ht="30.75" customHeight="1" x14ac:dyDescent="0.3">
      <c r="A74" s="601" t="s">
        <v>190</v>
      </c>
      <c r="B74" s="172" t="s">
        <v>99</v>
      </c>
      <c r="C74" s="172" t="s">
        <v>236</v>
      </c>
      <c r="D74" s="172" t="s">
        <v>99</v>
      </c>
      <c r="E74" s="172" t="s">
        <v>236</v>
      </c>
      <c r="F74" s="172" t="s">
        <v>99</v>
      </c>
      <c r="G74" s="172" t="s">
        <v>236</v>
      </c>
      <c r="H74" s="172" t="s">
        <v>99</v>
      </c>
      <c r="I74" s="172" t="s">
        <v>236</v>
      </c>
    </row>
    <row r="75" spans="1:9" ht="30.75" customHeight="1" x14ac:dyDescent="0.3">
      <c r="A75" s="602"/>
      <c r="B75" s="430">
        <f>+B43/D38</f>
        <v>4.6875E-2</v>
      </c>
      <c r="C75" s="115">
        <f>+C43/D38</f>
        <v>0.12046875</v>
      </c>
      <c r="D75" s="115">
        <v>0.2281</v>
      </c>
      <c r="E75" s="115">
        <v>0.2281</v>
      </c>
      <c r="F75" s="123">
        <v>0.2281</v>
      </c>
      <c r="G75" s="461">
        <v>0.2281</v>
      </c>
      <c r="H75" s="123"/>
      <c r="I75" s="117"/>
    </row>
    <row r="76" spans="1:9" ht="80.25" customHeight="1" x14ac:dyDescent="0.3">
      <c r="A76" s="113" t="s">
        <v>259</v>
      </c>
      <c r="B76" s="730" t="s">
        <v>739</v>
      </c>
      <c r="C76" s="731"/>
      <c r="D76" s="730" t="s">
        <v>740</v>
      </c>
      <c r="E76" s="731"/>
      <c r="F76" s="730" t="s">
        <v>741</v>
      </c>
      <c r="G76" s="731"/>
      <c r="H76" s="656"/>
      <c r="I76" s="657"/>
    </row>
    <row r="77" spans="1:9" ht="80.25" customHeight="1" x14ac:dyDescent="0.3">
      <c r="A77" s="113" t="s">
        <v>260</v>
      </c>
      <c r="B77" s="655" t="s">
        <v>753</v>
      </c>
      <c r="C77" s="729"/>
      <c r="D77" s="655" t="s">
        <v>754</v>
      </c>
      <c r="E77" s="613"/>
      <c r="F77" s="655" t="s">
        <v>755</v>
      </c>
      <c r="G77" s="615"/>
      <c r="H77" s="614"/>
      <c r="I77" s="615"/>
    </row>
    <row r="78" spans="1:9" ht="30.75" customHeight="1" x14ac:dyDescent="0.3">
      <c r="A78" s="601" t="s">
        <v>191</v>
      </c>
      <c r="B78" s="172" t="s">
        <v>99</v>
      </c>
      <c r="C78" s="172" t="s">
        <v>236</v>
      </c>
      <c r="D78" s="172" t="s">
        <v>99</v>
      </c>
      <c r="E78" s="172" t="s">
        <v>236</v>
      </c>
      <c r="F78" s="172" t="s">
        <v>99</v>
      </c>
      <c r="G78" s="172" t="s">
        <v>236</v>
      </c>
      <c r="H78" s="172" t="s">
        <v>99</v>
      </c>
      <c r="I78" s="172" t="s">
        <v>236</v>
      </c>
    </row>
    <row r="79" spans="1:9" ht="30.75" customHeight="1" x14ac:dyDescent="0.3">
      <c r="A79" s="602"/>
      <c r="B79" s="430">
        <f>+B45/D38</f>
        <v>7.8125E-2</v>
      </c>
      <c r="C79" s="116"/>
      <c r="D79" s="316">
        <v>6.5799999999999997E-2</v>
      </c>
      <c r="E79" s="116"/>
      <c r="F79" s="316">
        <v>6.5799999999999997E-2</v>
      </c>
      <c r="G79" s="117"/>
      <c r="H79" s="123"/>
      <c r="I79" s="117"/>
    </row>
    <row r="80" spans="1:9" ht="80.25" customHeight="1" x14ac:dyDescent="0.3">
      <c r="A80" s="113" t="s">
        <v>259</v>
      </c>
      <c r="B80" s="726"/>
      <c r="C80" s="727"/>
      <c r="D80" s="614"/>
      <c r="E80" s="707"/>
      <c r="F80" s="625"/>
      <c r="G80" s="626"/>
      <c r="H80" s="614"/>
      <c r="I80" s="615"/>
    </row>
    <row r="81" spans="1:9" ht="80.25" customHeight="1" x14ac:dyDescent="0.3">
      <c r="A81" s="113" t="s">
        <v>260</v>
      </c>
      <c r="B81" s="728"/>
      <c r="C81" s="729"/>
      <c r="D81" s="612"/>
      <c r="E81" s="613"/>
      <c r="F81" s="614"/>
      <c r="G81" s="615"/>
      <c r="H81" s="614"/>
      <c r="I81" s="615"/>
    </row>
    <row r="82" spans="1:9" ht="30.75" customHeight="1" x14ac:dyDescent="0.3">
      <c r="A82" s="601" t="s">
        <v>192</v>
      </c>
      <c r="B82" s="172" t="s">
        <v>99</v>
      </c>
      <c r="C82" s="172" t="s">
        <v>236</v>
      </c>
      <c r="D82" s="172" t="s">
        <v>99</v>
      </c>
      <c r="E82" s="172" t="s">
        <v>236</v>
      </c>
      <c r="F82" s="172" t="s">
        <v>99</v>
      </c>
      <c r="G82" s="172" t="s">
        <v>236</v>
      </c>
      <c r="H82" s="172" t="s">
        <v>99</v>
      </c>
      <c r="I82" s="172" t="s">
        <v>236</v>
      </c>
    </row>
    <row r="83" spans="1:9" ht="30.75" customHeight="1" x14ac:dyDescent="0.3">
      <c r="A83" s="602"/>
      <c r="B83" s="430">
        <f>+B47/D38</f>
        <v>8.59375E-2</v>
      </c>
      <c r="C83" s="116"/>
      <c r="D83" s="316">
        <v>6.5799999999999997E-2</v>
      </c>
      <c r="E83" s="116"/>
      <c r="F83" s="316">
        <v>6.5799999999999997E-2</v>
      </c>
      <c r="G83" s="117"/>
      <c r="H83" s="123"/>
      <c r="I83" s="117"/>
    </row>
    <row r="84" spans="1:9" ht="80.25" customHeight="1" x14ac:dyDescent="0.3">
      <c r="A84" s="113" t="s">
        <v>259</v>
      </c>
      <c r="B84" s="726"/>
      <c r="C84" s="727"/>
      <c r="D84" s="614"/>
      <c r="E84" s="615"/>
      <c r="F84" s="625"/>
      <c r="G84" s="626"/>
      <c r="H84" s="614"/>
      <c r="I84" s="615"/>
    </row>
    <row r="85" spans="1:9" ht="80.25" customHeight="1" x14ac:dyDescent="0.3">
      <c r="A85" s="113" t="s">
        <v>260</v>
      </c>
      <c r="B85" s="728"/>
      <c r="C85" s="729"/>
      <c r="D85" s="612"/>
      <c r="E85" s="613"/>
      <c r="F85" s="614"/>
      <c r="G85" s="615"/>
      <c r="H85" s="614"/>
      <c r="I85" s="615"/>
    </row>
    <row r="86" spans="1:9" ht="30" customHeight="1" x14ac:dyDescent="0.3">
      <c r="A86" s="601" t="s">
        <v>195</v>
      </c>
      <c r="B86" s="172" t="s">
        <v>99</v>
      </c>
      <c r="C86" s="172" t="s">
        <v>236</v>
      </c>
      <c r="D86" s="172" t="s">
        <v>99</v>
      </c>
      <c r="E86" s="172" t="s">
        <v>236</v>
      </c>
      <c r="F86" s="172" t="s">
        <v>99</v>
      </c>
      <c r="G86" s="172" t="s">
        <v>236</v>
      </c>
      <c r="H86" s="172" t="s">
        <v>99</v>
      </c>
      <c r="I86" s="172" t="s">
        <v>236</v>
      </c>
    </row>
    <row r="87" spans="1:9" ht="30" customHeight="1" x14ac:dyDescent="0.3">
      <c r="A87" s="602"/>
      <c r="B87" s="430">
        <f>+B49/D38</f>
        <v>9.2187500000000006E-2</v>
      </c>
      <c r="C87" s="116"/>
      <c r="D87" s="316">
        <v>6.5799999999999997E-2</v>
      </c>
      <c r="E87" s="116"/>
      <c r="F87" s="316">
        <v>6.5799999999999997E-2</v>
      </c>
      <c r="G87" s="117"/>
      <c r="H87" s="123"/>
      <c r="I87" s="117"/>
    </row>
    <row r="88" spans="1:9" ht="80.25" customHeight="1" x14ac:dyDescent="0.3">
      <c r="A88" s="113" t="s">
        <v>259</v>
      </c>
      <c r="B88" s="725"/>
      <c r="C88" s="725"/>
      <c r="D88" s="616"/>
      <c r="E88" s="616"/>
      <c r="F88" s="616"/>
      <c r="G88" s="616"/>
      <c r="H88" s="616"/>
      <c r="I88" s="616"/>
    </row>
    <row r="89" spans="1:9" ht="80.25" customHeight="1" x14ac:dyDescent="0.3">
      <c r="A89" s="113" t="s">
        <v>260</v>
      </c>
      <c r="B89" s="722"/>
      <c r="C89" s="723"/>
      <c r="D89" s="605"/>
      <c r="E89" s="606"/>
      <c r="F89" s="605"/>
      <c r="G89" s="606"/>
      <c r="H89" s="605"/>
      <c r="I89" s="606"/>
    </row>
    <row r="90" spans="1:9" ht="29.25" customHeight="1" x14ac:dyDescent="0.3">
      <c r="A90" s="601" t="s">
        <v>196</v>
      </c>
      <c r="B90" s="172" t="s">
        <v>99</v>
      </c>
      <c r="C90" s="172" t="s">
        <v>236</v>
      </c>
      <c r="D90" s="172" t="s">
        <v>99</v>
      </c>
      <c r="E90" s="172" t="s">
        <v>236</v>
      </c>
      <c r="F90" s="172" t="s">
        <v>99</v>
      </c>
      <c r="G90" s="172" t="s">
        <v>236</v>
      </c>
      <c r="H90" s="172" t="s">
        <v>99</v>
      </c>
      <c r="I90" s="172" t="s">
        <v>236</v>
      </c>
    </row>
    <row r="91" spans="1:9" ht="29.25" customHeight="1" x14ac:dyDescent="0.3">
      <c r="A91" s="602"/>
      <c r="B91" s="430">
        <f>+B51/D38</f>
        <v>9.2187500000000006E-2</v>
      </c>
      <c r="C91" s="118"/>
      <c r="D91" s="316">
        <v>6.5799999999999997E-2</v>
      </c>
      <c r="E91" s="116"/>
      <c r="F91" s="316">
        <v>6.5799999999999997E-2</v>
      </c>
      <c r="G91" s="117"/>
      <c r="H91" s="123"/>
      <c r="I91" s="117"/>
    </row>
    <row r="92" spans="1:9" ht="80.25" customHeight="1" x14ac:dyDescent="0.3">
      <c r="A92" s="113" t="s">
        <v>259</v>
      </c>
      <c r="B92" s="724"/>
      <c r="C92" s="724"/>
      <c r="D92" s="607"/>
      <c r="E92" s="607"/>
      <c r="F92" s="607"/>
      <c r="G92" s="607"/>
      <c r="H92" s="607"/>
      <c r="I92" s="607"/>
    </row>
    <row r="93" spans="1:9" ht="80.25" customHeight="1" x14ac:dyDescent="0.3">
      <c r="A93" s="113" t="s">
        <v>260</v>
      </c>
      <c r="B93" s="722"/>
      <c r="C93" s="723"/>
      <c r="D93" s="605"/>
      <c r="E93" s="606"/>
      <c r="F93" s="605"/>
      <c r="G93" s="606"/>
      <c r="H93" s="605"/>
      <c r="I93" s="606"/>
    </row>
    <row r="94" spans="1:9" ht="25.2" customHeight="1" x14ac:dyDescent="0.3">
      <c r="A94" s="601" t="s">
        <v>197</v>
      </c>
      <c r="B94" s="172" t="s">
        <v>99</v>
      </c>
      <c r="C94" s="172" t="s">
        <v>236</v>
      </c>
      <c r="D94" s="172" t="s">
        <v>99</v>
      </c>
      <c r="E94" s="172" t="s">
        <v>236</v>
      </c>
      <c r="F94" s="172" t="s">
        <v>99</v>
      </c>
      <c r="G94" s="172" t="s">
        <v>236</v>
      </c>
      <c r="H94" s="172" t="s">
        <v>99</v>
      </c>
      <c r="I94" s="172" t="s">
        <v>236</v>
      </c>
    </row>
    <row r="95" spans="1:9" ht="25.2" customHeight="1" x14ac:dyDescent="0.3">
      <c r="A95" s="602"/>
      <c r="B95" s="430">
        <f>+B53/D38</f>
        <v>0.125</v>
      </c>
      <c r="C95" s="118"/>
      <c r="D95" s="316">
        <v>6.5799999999999997E-2</v>
      </c>
      <c r="E95" s="116"/>
      <c r="F95" s="316">
        <v>6.5799999999999997E-2</v>
      </c>
      <c r="G95" s="117"/>
      <c r="H95" s="123"/>
      <c r="I95" s="117"/>
    </row>
    <row r="96" spans="1:9" ht="80.25" customHeight="1" x14ac:dyDescent="0.3">
      <c r="A96" s="113" t="s">
        <v>259</v>
      </c>
      <c r="B96" s="724"/>
      <c r="C96" s="724"/>
      <c r="D96" s="607"/>
      <c r="E96" s="607"/>
      <c r="F96" s="607"/>
      <c r="G96" s="607"/>
      <c r="H96" s="607"/>
      <c r="I96" s="607"/>
    </row>
    <row r="97" spans="1:9" ht="80.25" customHeight="1" x14ac:dyDescent="0.3">
      <c r="A97" s="113" t="s">
        <v>260</v>
      </c>
      <c r="B97" s="722"/>
      <c r="C97" s="723"/>
      <c r="D97" s="605"/>
      <c r="E97" s="606"/>
      <c r="F97" s="605"/>
      <c r="G97" s="606"/>
      <c r="H97" s="605"/>
      <c r="I97" s="606"/>
    </row>
    <row r="98" spans="1:9" ht="25.2" customHeight="1" x14ac:dyDescent="0.3">
      <c r="A98" s="601" t="s">
        <v>198</v>
      </c>
      <c r="B98" s="172" t="s">
        <v>99</v>
      </c>
      <c r="C98" s="172" t="s">
        <v>236</v>
      </c>
      <c r="D98" s="172" t="s">
        <v>99</v>
      </c>
      <c r="E98" s="172" t="s">
        <v>236</v>
      </c>
      <c r="F98" s="172" t="s">
        <v>99</v>
      </c>
      <c r="G98" s="172" t="s">
        <v>236</v>
      </c>
      <c r="H98" s="172" t="s">
        <v>99</v>
      </c>
      <c r="I98" s="172" t="s">
        <v>236</v>
      </c>
    </row>
    <row r="99" spans="1:9" ht="25.2" customHeight="1" x14ac:dyDescent="0.3">
      <c r="A99" s="602"/>
      <c r="B99" s="430">
        <f>+B55/D38</f>
        <v>9.375E-2</v>
      </c>
      <c r="C99" s="118"/>
      <c r="D99" s="316">
        <v>6.5799999999999997E-2</v>
      </c>
      <c r="E99" s="116"/>
      <c r="F99" s="316">
        <v>6.5799999999999997E-2</v>
      </c>
      <c r="G99" s="117"/>
      <c r="H99" s="123"/>
      <c r="I99" s="117"/>
    </row>
    <row r="100" spans="1:9" ht="80.25" customHeight="1" x14ac:dyDescent="0.3">
      <c r="A100" s="113" t="s">
        <v>259</v>
      </c>
      <c r="B100" s="724"/>
      <c r="C100" s="724"/>
      <c r="D100" s="607"/>
      <c r="E100" s="607"/>
      <c r="F100" s="607"/>
      <c r="G100" s="607"/>
      <c r="H100" s="607"/>
      <c r="I100" s="607"/>
    </row>
    <row r="101" spans="1:9" ht="80.25" customHeight="1" x14ac:dyDescent="0.3">
      <c r="A101" s="113" t="s">
        <v>260</v>
      </c>
      <c r="B101" s="722"/>
      <c r="C101" s="723"/>
      <c r="D101" s="605"/>
      <c r="E101" s="606"/>
      <c r="F101" s="605"/>
      <c r="G101" s="606"/>
      <c r="H101" s="605"/>
      <c r="I101" s="606"/>
    </row>
    <row r="102" spans="1:9" ht="25.2" customHeight="1" x14ac:dyDescent="0.3">
      <c r="A102" s="601" t="s">
        <v>200</v>
      </c>
      <c r="B102" s="172" t="s">
        <v>99</v>
      </c>
      <c r="C102" s="172" t="s">
        <v>236</v>
      </c>
      <c r="D102" s="172" t="s">
        <v>99</v>
      </c>
      <c r="E102" s="172" t="s">
        <v>236</v>
      </c>
      <c r="F102" s="172" t="s">
        <v>99</v>
      </c>
      <c r="G102" s="172" t="s">
        <v>236</v>
      </c>
      <c r="H102" s="172" t="s">
        <v>99</v>
      </c>
      <c r="I102" s="172" t="s">
        <v>236</v>
      </c>
    </row>
    <row r="103" spans="1:9" ht="25.2" customHeight="1" x14ac:dyDescent="0.3">
      <c r="A103" s="602"/>
      <c r="B103" s="430">
        <f>+B57/D38</f>
        <v>0.1046875</v>
      </c>
      <c r="C103" s="118"/>
      <c r="D103" s="316">
        <v>6.5799999999999997E-2</v>
      </c>
      <c r="E103" s="116"/>
      <c r="F103" s="316">
        <v>6.5799999999999997E-2</v>
      </c>
      <c r="G103" s="117"/>
      <c r="H103" s="123"/>
      <c r="I103" s="117"/>
    </row>
    <row r="104" spans="1:9" ht="80.25" customHeight="1" x14ac:dyDescent="0.3">
      <c r="A104" s="113" t="s">
        <v>259</v>
      </c>
      <c r="B104" s="724"/>
      <c r="C104" s="724"/>
      <c r="D104" s="607"/>
      <c r="E104" s="607"/>
      <c r="F104" s="607"/>
      <c r="G104" s="607"/>
      <c r="H104" s="607"/>
      <c r="I104" s="607"/>
    </row>
    <row r="105" spans="1:9" ht="80.25" customHeight="1" x14ac:dyDescent="0.3">
      <c r="A105" s="113" t="s">
        <v>260</v>
      </c>
      <c r="B105" s="722"/>
      <c r="C105" s="723"/>
      <c r="D105" s="605"/>
      <c r="E105" s="606"/>
      <c r="F105" s="605"/>
      <c r="G105" s="606"/>
      <c r="H105" s="605"/>
      <c r="I105" s="606"/>
    </row>
    <row r="106" spans="1:9" ht="25.2" customHeight="1" x14ac:dyDescent="0.3">
      <c r="A106" s="601" t="s">
        <v>201</v>
      </c>
      <c r="B106" s="172" t="s">
        <v>99</v>
      </c>
      <c r="C106" s="172" t="s">
        <v>236</v>
      </c>
      <c r="D106" s="172" t="s">
        <v>99</v>
      </c>
      <c r="E106" s="172" t="s">
        <v>236</v>
      </c>
      <c r="F106" s="172" t="s">
        <v>99</v>
      </c>
      <c r="G106" s="172" t="s">
        <v>236</v>
      </c>
      <c r="H106" s="172" t="s">
        <v>99</v>
      </c>
      <c r="I106" s="172" t="s">
        <v>236</v>
      </c>
    </row>
    <row r="107" spans="1:9" ht="25.2" customHeight="1" x14ac:dyDescent="0.3">
      <c r="A107" s="602"/>
      <c r="B107" s="430">
        <f>+B59/D38</f>
        <v>9.9375000000000005E-2</v>
      </c>
      <c r="C107" s="118"/>
      <c r="D107" s="316">
        <v>6.5799999999999997E-2</v>
      </c>
      <c r="E107" s="116"/>
      <c r="F107" s="316">
        <v>6.5799999999999997E-2</v>
      </c>
      <c r="G107" s="117"/>
      <c r="H107" s="123"/>
      <c r="I107" s="117"/>
    </row>
    <row r="108" spans="1:9" ht="80.25" customHeight="1" x14ac:dyDescent="0.3">
      <c r="A108" s="113" t="s">
        <v>259</v>
      </c>
      <c r="B108" s="724"/>
      <c r="C108" s="724"/>
      <c r="D108" s="607"/>
      <c r="E108" s="607"/>
      <c r="F108" s="607"/>
      <c r="G108" s="607"/>
      <c r="H108" s="607"/>
      <c r="I108" s="607"/>
    </row>
    <row r="109" spans="1:9" ht="80.25" customHeight="1" x14ac:dyDescent="0.3">
      <c r="A109" s="113" t="s">
        <v>260</v>
      </c>
      <c r="B109" s="722"/>
      <c r="C109" s="723"/>
      <c r="D109" s="605"/>
      <c r="E109" s="606"/>
      <c r="F109" s="605"/>
      <c r="G109" s="606"/>
      <c r="H109" s="605"/>
      <c r="I109" s="606"/>
    </row>
    <row r="110" spans="1:9" ht="25.2" customHeight="1" x14ac:dyDescent="0.3">
      <c r="A110" s="601" t="s">
        <v>202</v>
      </c>
      <c r="B110" s="172" t="s">
        <v>99</v>
      </c>
      <c r="C110" s="172" t="s">
        <v>236</v>
      </c>
      <c r="D110" s="172" t="s">
        <v>99</v>
      </c>
      <c r="E110" s="172" t="s">
        <v>236</v>
      </c>
      <c r="F110" s="172" t="s">
        <v>99</v>
      </c>
      <c r="G110" s="172" t="s">
        <v>236</v>
      </c>
      <c r="H110" s="172" t="s">
        <v>99</v>
      </c>
      <c r="I110" s="172" t="s">
        <v>236</v>
      </c>
    </row>
    <row r="111" spans="1:9" ht="25.2" customHeight="1" x14ac:dyDescent="0.3">
      <c r="A111" s="602"/>
      <c r="B111" s="430">
        <f>+B61/D38</f>
        <v>7.7343750000000003E-2</v>
      </c>
      <c r="C111" s="118"/>
      <c r="D111" s="316">
        <v>6.5799999999999997E-2</v>
      </c>
      <c r="E111" s="116"/>
      <c r="F111" s="316">
        <v>6.5799999999999997E-2</v>
      </c>
      <c r="G111" s="117"/>
      <c r="H111" s="123"/>
      <c r="I111" s="117"/>
    </row>
    <row r="112" spans="1:9" ht="80.25" customHeight="1" x14ac:dyDescent="0.3">
      <c r="A112" s="113" t="s">
        <v>259</v>
      </c>
      <c r="B112" s="724"/>
      <c r="C112" s="724"/>
      <c r="D112" s="607"/>
      <c r="E112" s="607"/>
      <c r="F112" s="607"/>
      <c r="G112" s="607"/>
      <c r="H112" s="607"/>
      <c r="I112" s="607"/>
    </row>
    <row r="113" spans="1:9" ht="80.25" customHeight="1" x14ac:dyDescent="0.3">
      <c r="A113" s="113" t="s">
        <v>260</v>
      </c>
      <c r="B113" s="722"/>
      <c r="C113" s="723"/>
      <c r="D113" s="605"/>
      <c r="E113" s="606"/>
      <c r="F113" s="605"/>
      <c r="G113" s="606"/>
      <c r="H113" s="605"/>
      <c r="I113" s="606"/>
    </row>
    <row r="114" spans="1:9" ht="25.2" customHeight="1" x14ac:dyDescent="0.3">
      <c r="A114" s="601" t="s">
        <v>203</v>
      </c>
      <c r="B114" s="172" t="s">
        <v>99</v>
      </c>
      <c r="C114" s="172" t="s">
        <v>236</v>
      </c>
      <c r="D114" s="172" t="s">
        <v>99</v>
      </c>
      <c r="E114" s="172" t="s">
        <v>236</v>
      </c>
      <c r="F114" s="172" t="s">
        <v>99</v>
      </c>
      <c r="G114" s="172" t="s">
        <v>236</v>
      </c>
      <c r="H114" s="172" t="s">
        <v>99</v>
      </c>
      <c r="I114" s="172" t="s">
        <v>236</v>
      </c>
    </row>
    <row r="115" spans="1:9" ht="25.2" customHeight="1" x14ac:dyDescent="0.3">
      <c r="A115" s="602"/>
      <c r="B115" s="430">
        <f>+B63/D38</f>
        <v>6.5468750000000006E-2</v>
      </c>
      <c r="C115" s="291"/>
      <c r="D115" s="316">
        <v>6.5799999999999997E-2</v>
      </c>
      <c r="E115" s="291"/>
      <c r="F115" s="316">
        <v>6.5799999999999997E-2</v>
      </c>
      <c r="G115" s="292"/>
      <c r="H115" s="291"/>
      <c r="I115" s="292"/>
    </row>
    <row r="116" spans="1:9" ht="80.25" customHeight="1" x14ac:dyDescent="0.3">
      <c r="A116" s="113" t="s">
        <v>259</v>
      </c>
      <c r="B116" s="721"/>
      <c r="C116" s="721"/>
      <c r="D116" s="693"/>
      <c r="E116" s="693"/>
      <c r="F116" s="693"/>
      <c r="G116" s="693"/>
      <c r="H116" s="693"/>
      <c r="I116" s="693"/>
    </row>
    <row r="117" spans="1:9" ht="80.25" customHeight="1" x14ac:dyDescent="0.3">
      <c r="A117" s="113" t="s">
        <v>260</v>
      </c>
      <c r="B117" s="722"/>
      <c r="C117" s="723"/>
      <c r="D117" s="605"/>
      <c r="E117" s="606"/>
      <c r="F117" s="605"/>
      <c r="G117" s="606"/>
      <c r="H117" s="605"/>
      <c r="I117" s="606"/>
    </row>
    <row r="118" spans="1:9" ht="16.8" x14ac:dyDescent="0.3">
      <c r="A118" s="114" t="s">
        <v>261</v>
      </c>
      <c r="B118" s="376">
        <f>(B71+B75+B79+B83+B87+B91+B95+B99+B103+B107+B111+B115)</f>
        <v>1</v>
      </c>
      <c r="C118" s="456">
        <f t="shared" ref="C118:I118" si="1">(C71+C75+C79+C83+C87+C91+C95+C99+C103+C107+C111+C115)</f>
        <v>0.166875</v>
      </c>
      <c r="D118" s="119">
        <f>(D71+D75+D79+D83+D87+D91+D95+D99+D103+D107+D111+D115)</f>
        <v>1.0000999999999998</v>
      </c>
      <c r="E118" s="455">
        <f t="shared" si="1"/>
        <v>0.34210000000000002</v>
      </c>
      <c r="F118" s="119">
        <f t="shared" si="1"/>
        <v>1.0000999999999998</v>
      </c>
      <c r="G118" s="455">
        <f t="shared" si="1"/>
        <v>0.34210000000000002</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C32D3064-7035-CA48-AB2E-203C12DDE757}"/>
    <hyperlink ref="D73" r:id="rId2" xr:uid="{477E0343-38AC-7444-922D-56EE49AF7D81}"/>
    <hyperlink ref="F73" r:id="rId3" xr:uid="{06CDA5BA-6BD7-FC40-948F-3FE52E29DD5D}"/>
    <hyperlink ref="B77" r:id="rId4" xr:uid="{1B9EF903-9F52-2F49-834C-A9E2D62139E5}"/>
    <hyperlink ref="D77" r:id="rId5" xr:uid="{7B080059-CE0D-C647-822F-78EA778F217D}"/>
    <hyperlink ref="F77" r:id="rId6" xr:uid="{F60F63A5-F221-7947-B83C-3E7A67BE634B}"/>
  </hyperlinks>
  <pageMargins left="0.25" right="0.25" top="0.75" bottom="0.75" header="0.3" footer="0.3"/>
  <pageSetup scale="25" fitToHeight="0" orientation="landscape" r:id="rId7"/>
  <rowBreaks count="1" manualBreakCount="1">
    <brk id="99" max="14" man="1"/>
  </rowBreak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A6E64E92-D6C5-492F-8C35-A930647CE55B}">
          <x14:formula1>
            <xm:f>Listas!$B$2:$B$4</xm:f>
          </x14:formula1>
          <xm:sqref>H37:I38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0425-F66A-44EB-A328-4E9F60F3B225}">
  <sheetPr>
    <tabColor theme="5" tint="0.59999389629810485"/>
    <pageSetUpPr fitToPage="1"/>
  </sheetPr>
  <dimension ref="A1:O128"/>
  <sheetViews>
    <sheetView showGridLines="0" view="pageBreakPreview" topLeftCell="D94" zoomScale="50" zoomScaleNormal="34" zoomScaleSheetLayoutView="50" workbookViewId="0">
      <selection activeCell="M105" sqref="M105"/>
    </sheetView>
  </sheetViews>
  <sheetFormatPr baseColWidth="10" defaultColWidth="10.6640625" defaultRowHeight="13.8" x14ac:dyDescent="0.3"/>
  <cols>
    <col min="1" max="1" width="49.6640625" style="68" customWidth="1"/>
    <col min="2" max="3" width="35.6640625" style="68" customWidth="1"/>
    <col min="4" max="4" width="35.6640625" style="374" customWidth="1"/>
    <col min="5" max="8" width="35.6640625" style="68" customWidth="1"/>
    <col min="9" max="9" width="66.44140625" style="68" customWidth="1"/>
    <col min="10" max="13" width="35.6640625" style="68" customWidth="1"/>
    <col min="14" max="15" width="18.109375" style="68" customWidth="1"/>
    <col min="16" max="16" width="8.44140625" style="68" customWidth="1"/>
    <col min="17" max="17" width="18.44140625" style="68" bestFit="1" customWidth="1"/>
    <col min="18" max="18" width="5.6640625" style="68" customWidth="1"/>
    <col min="19" max="19" width="18.44140625" style="68" bestFit="1" customWidth="1"/>
    <col min="20" max="20" width="4.6640625" style="68" customWidth="1"/>
    <col min="21" max="21" width="23" style="68" bestFit="1" customWidth="1"/>
    <col min="22" max="22" width="10.6640625" style="68"/>
    <col min="23" max="23" width="18.44140625" style="68" bestFit="1" customWidth="1"/>
    <col min="24" max="24" width="16.109375" style="68" customWidth="1"/>
    <col min="25" max="16384" width="10.6640625" style="68"/>
  </cols>
  <sheetData>
    <row r="1" spans="1:15" s="156" customFormat="1" ht="32.25" customHeight="1" thickBot="1" x14ac:dyDescent="0.35">
      <c r="A1" s="642"/>
      <c r="B1" s="506" t="s">
        <v>182</v>
      </c>
      <c r="C1" s="507"/>
      <c r="D1" s="507"/>
      <c r="E1" s="507"/>
      <c r="F1" s="507"/>
      <c r="G1" s="507"/>
      <c r="H1" s="507"/>
      <c r="I1" s="507"/>
      <c r="J1" s="507"/>
      <c r="K1" s="507"/>
      <c r="L1" s="508"/>
      <c r="M1" s="628" t="s">
        <v>674</v>
      </c>
      <c r="N1" s="629"/>
      <c r="O1" s="630"/>
    </row>
    <row r="2" spans="1:15" s="156" customFormat="1" ht="30.75" customHeight="1" thickBot="1" x14ac:dyDescent="0.35">
      <c r="A2" s="643"/>
      <c r="B2" s="509" t="s">
        <v>183</v>
      </c>
      <c r="C2" s="510"/>
      <c r="D2" s="510"/>
      <c r="E2" s="510"/>
      <c r="F2" s="510"/>
      <c r="G2" s="510"/>
      <c r="H2" s="510"/>
      <c r="I2" s="510"/>
      <c r="J2" s="510"/>
      <c r="K2" s="510"/>
      <c r="L2" s="511"/>
      <c r="M2" s="628" t="s">
        <v>675</v>
      </c>
      <c r="N2" s="629"/>
      <c r="O2" s="630"/>
    </row>
    <row r="3" spans="1:15" s="156" customFormat="1" ht="24" customHeight="1" thickBot="1" x14ac:dyDescent="0.35">
      <c r="A3" s="643"/>
      <c r="B3" s="509" t="s">
        <v>184</v>
      </c>
      <c r="C3" s="510"/>
      <c r="D3" s="510"/>
      <c r="E3" s="510"/>
      <c r="F3" s="510"/>
      <c r="G3" s="510"/>
      <c r="H3" s="510"/>
      <c r="I3" s="510"/>
      <c r="J3" s="510"/>
      <c r="K3" s="510"/>
      <c r="L3" s="511"/>
      <c r="M3" s="628" t="s">
        <v>676</v>
      </c>
      <c r="N3" s="629"/>
      <c r="O3" s="630"/>
    </row>
    <row r="4" spans="1:15" s="156" customFormat="1" ht="21.75" customHeight="1" thickBot="1" x14ac:dyDescent="0.35">
      <c r="A4" s="644"/>
      <c r="B4" s="512" t="s">
        <v>185</v>
      </c>
      <c r="C4" s="513"/>
      <c r="D4" s="513"/>
      <c r="E4" s="513"/>
      <c r="F4" s="513"/>
      <c r="G4" s="513"/>
      <c r="H4" s="513"/>
      <c r="I4" s="513"/>
      <c r="J4" s="513"/>
      <c r="K4" s="513"/>
      <c r="L4" s="514"/>
      <c r="M4" s="628" t="s">
        <v>686</v>
      </c>
      <c r="N4" s="629"/>
      <c r="O4" s="630"/>
    </row>
    <row r="5" spans="1:15" s="156" customFormat="1" ht="21.75" customHeight="1" thickBot="1" x14ac:dyDescent="0.35">
      <c r="A5" s="157"/>
      <c r="B5" s="158"/>
      <c r="C5" s="158"/>
      <c r="D5" s="158"/>
      <c r="E5" s="158"/>
      <c r="F5" s="158"/>
      <c r="G5" s="158"/>
      <c r="H5" s="158"/>
      <c r="I5" s="158"/>
      <c r="J5" s="158"/>
      <c r="K5" s="158"/>
      <c r="L5" s="158"/>
      <c r="M5" s="159"/>
      <c r="N5" s="159"/>
      <c r="O5" s="159"/>
    </row>
    <row r="6" spans="1:15" s="156" customFormat="1" ht="21.75" customHeight="1" thickBot="1" x14ac:dyDescent="0.35">
      <c r="A6" s="126" t="s">
        <v>672</v>
      </c>
      <c r="B6" s="649" t="s">
        <v>337</v>
      </c>
      <c r="C6" s="650"/>
      <c r="D6" s="650"/>
      <c r="E6" s="650"/>
      <c r="F6" s="650"/>
      <c r="G6" s="650"/>
      <c r="H6" s="650"/>
      <c r="I6" s="650"/>
      <c r="J6" s="650"/>
      <c r="K6" s="651"/>
      <c r="L6" s="265" t="s">
        <v>673</v>
      </c>
      <c r="M6" s="652">
        <v>2024110010300</v>
      </c>
      <c r="N6" s="653"/>
      <c r="O6" s="654"/>
    </row>
    <row r="7" spans="1:15" s="156" customFormat="1" ht="21.75" customHeight="1" thickBot="1" x14ac:dyDescent="0.35">
      <c r="A7" s="157"/>
      <c r="B7" s="158"/>
      <c r="C7" s="158"/>
      <c r="D7" s="158"/>
      <c r="E7" s="158"/>
      <c r="F7" s="158"/>
      <c r="G7" s="158"/>
      <c r="H7" s="158"/>
      <c r="I7" s="158"/>
      <c r="J7" s="158"/>
      <c r="K7" s="158"/>
      <c r="L7" s="158"/>
      <c r="M7" s="159"/>
      <c r="N7" s="159"/>
      <c r="O7" s="159"/>
    </row>
    <row r="8" spans="1:15" s="156" customFormat="1" ht="21.75" customHeight="1" thickBot="1" x14ac:dyDescent="0.35">
      <c r="A8" s="518" t="s">
        <v>187</v>
      </c>
      <c r="B8" s="265" t="s">
        <v>188</v>
      </c>
      <c r="C8" s="220"/>
      <c r="D8" s="265" t="s">
        <v>190</v>
      </c>
      <c r="E8" s="220" t="s">
        <v>189</v>
      </c>
      <c r="F8" s="265" t="s">
        <v>191</v>
      </c>
      <c r="G8" s="221"/>
      <c r="H8" s="265" t="s">
        <v>192</v>
      </c>
      <c r="I8" s="222"/>
      <c r="J8" s="619" t="s">
        <v>193</v>
      </c>
      <c r="K8" s="519"/>
      <c r="L8" s="264" t="s">
        <v>194</v>
      </c>
      <c r="M8" s="520"/>
      <c r="N8" s="520"/>
      <c r="O8" s="520"/>
    </row>
    <row r="9" spans="1:15" s="156" customFormat="1" ht="21.75" customHeight="1" thickBot="1" x14ac:dyDescent="0.35">
      <c r="A9" s="518"/>
      <c r="B9" s="266" t="s">
        <v>195</v>
      </c>
      <c r="C9" s="223"/>
      <c r="D9" s="265" t="s">
        <v>196</v>
      </c>
      <c r="E9" s="224"/>
      <c r="F9" s="265" t="s">
        <v>197</v>
      </c>
      <c r="G9" s="224"/>
      <c r="H9" s="265" t="s">
        <v>198</v>
      </c>
      <c r="I9" s="222"/>
      <c r="J9" s="619"/>
      <c r="K9" s="519"/>
      <c r="L9" s="264" t="s">
        <v>199</v>
      </c>
      <c r="M9" s="520"/>
      <c r="N9" s="520"/>
      <c r="O9" s="520"/>
    </row>
    <row r="10" spans="1:15" s="156" customFormat="1" ht="21.75" customHeight="1" thickBot="1" x14ac:dyDescent="0.35">
      <c r="A10" s="518"/>
      <c r="B10" s="265" t="s">
        <v>200</v>
      </c>
      <c r="C10" s="220"/>
      <c r="D10" s="265" t="s">
        <v>201</v>
      </c>
      <c r="E10" s="224"/>
      <c r="F10" s="265" t="s">
        <v>202</v>
      </c>
      <c r="G10" s="224"/>
      <c r="H10" s="265" t="s">
        <v>203</v>
      </c>
      <c r="I10" s="222"/>
      <c r="J10" s="619"/>
      <c r="K10" s="519"/>
      <c r="L10" s="264" t="s">
        <v>204</v>
      </c>
      <c r="M10" s="520" t="s">
        <v>189</v>
      </c>
      <c r="N10" s="520"/>
      <c r="O10" s="520"/>
    </row>
    <row r="11" spans="1:15" s="156" customFormat="1" ht="21.75" customHeight="1" x14ac:dyDescent="0.3">
      <c r="A11" s="157"/>
      <c r="B11" s="158"/>
      <c r="C11" s="158"/>
      <c r="D11" s="158"/>
      <c r="E11" s="158"/>
      <c r="F11" s="158"/>
      <c r="G11" s="158"/>
      <c r="H11" s="158"/>
      <c r="I11" s="158"/>
      <c r="J11" s="158"/>
      <c r="K11" s="158"/>
      <c r="L11" s="158"/>
      <c r="M11" s="159"/>
      <c r="N11" s="159"/>
      <c r="O11" s="159"/>
    </row>
    <row r="12" spans="1:15" ht="15" customHeight="1" thickBot="1" x14ac:dyDescent="0.35">
      <c r="A12" s="73"/>
      <c r="B12" s="74"/>
      <c r="C12" s="74"/>
      <c r="D12" s="369"/>
      <c r="E12" s="75"/>
      <c r="F12" s="75"/>
      <c r="G12" s="364"/>
      <c r="H12" s="364"/>
      <c r="I12" s="77"/>
      <c r="J12" s="77"/>
      <c r="K12" s="74"/>
      <c r="L12" s="74"/>
      <c r="M12" s="74"/>
      <c r="N12" s="74"/>
      <c r="O12" s="74"/>
    </row>
    <row r="13" spans="1:15" ht="15" customHeight="1" x14ac:dyDescent="0.3">
      <c r="A13" s="646" t="s">
        <v>205</v>
      </c>
      <c r="B13" s="631" t="s">
        <v>667</v>
      </c>
      <c r="C13" s="632"/>
      <c r="D13" s="632"/>
      <c r="E13" s="632"/>
      <c r="F13" s="632"/>
      <c r="G13" s="632"/>
      <c r="H13" s="632"/>
      <c r="I13" s="632"/>
      <c r="J13" s="632"/>
      <c r="K13" s="632"/>
      <c r="L13" s="632"/>
      <c r="M13" s="632"/>
      <c r="N13" s="632"/>
      <c r="O13" s="633"/>
    </row>
    <row r="14" spans="1:15" ht="15" customHeight="1" x14ac:dyDescent="0.3">
      <c r="A14" s="647"/>
      <c r="B14" s="634"/>
      <c r="C14" s="635"/>
      <c r="D14" s="635"/>
      <c r="E14" s="635"/>
      <c r="F14" s="635"/>
      <c r="G14" s="635"/>
      <c r="H14" s="635"/>
      <c r="I14" s="635"/>
      <c r="J14" s="635"/>
      <c r="K14" s="635"/>
      <c r="L14" s="635"/>
      <c r="M14" s="635"/>
      <c r="N14" s="635"/>
      <c r="O14" s="636"/>
    </row>
    <row r="15" spans="1:15" ht="15" customHeight="1" thickBot="1" x14ac:dyDescent="0.35">
      <c r="A15" s="648"/>
      <c r="B15" s="637"/>
      <c r="C15" s="638"/>
      <c r="D15" s="638"/>
      <c r="E15" s="638"/>
      <c r="F15" s="638"/>
      <c r="G15" s="638"/>
      <c r="H15" s="638"/>
      <c r="I15" s="638"/>
      <c r="J15" s="638"/>
      <c r="K15" s="638"/>
      <c r="L15" s="638"/>
      <c r="M15" s="638"/>
      <c r="N15" s="638"/>
      <c r="O15" s="639"/>
    </row>
    <row r="16" spans="1:15" ht="9" customHeight="1" thickBot="1" x14ac:dyDescent="0.35">
      <c r="A16" s="81"/>
      <c r="B16" s="155"/>
      <c r="C16" s="82"/>
      <c r="D16" s="82"/>
      <c r="E16" s="82"/>
      <c r="F16" s="82"/>
      <c r="G16" s="83"/>
      <c r="H16" s="83"/>
      <c r="I16" s="83"/>
      <c r="J16" s="83"/>
      <c r="K16" s="83"/>
      <c r="L16" s="84"/>
      <c r="M16" s="84"/>
      <c r="N16" s="84"/>
      <c r="O16" s="84"/>
    </row>
    <row r="17" spans="1:15" s="85" customFormat="1" ht="37.5" customHeight="1" x14ac:dyDescent="0.3">
      <c r="A17" s="126" t="s">
        <v>207</v>
      </c>
      <c r="B17" s="640" t="s">
        <v>264</v>
      </c>
      <c r="C17" s="640"/>
      <c r="D17" s="640"/>
      <c r="E17" s="640"/>
      <c r="F17" s="640"/>
      <c r="G17" s="518" t="s">
        <v>209</v>
      </c>
      <c r="H17" s="518"/>
      <c r="I17" s="641" t="s">
        <v>630</v>
      </c>
      <c r="J17" s="641"/>
      <c r="K17" s="641"/>
      <c r="L17" s="641"/>
      <c r="M17" s="641"/>
      <c r="N17" s="641"/>
      <c r="O17" s="641"/>
    </row>
    <row r="18" spans="1:15" ht="9" customHeight="1" thickBot="1" x14ac:dyDescent="0.35">
      <c r="A18" s="81"/>
      <c r="B18" s="83"/>
      <c r="C18" s="82"/>
      <c r="D18" s="82"/>
      <c r="E18" s="82"/>
      <c r="F18" s="82"/>
      <c r="G18" s="83"/>
      <c r="H18" s="83"/>
      <c r="I18" s="83"/>
      <c r="J18" s="83"/>
      <c r="K18" s="83"/>
      <c r="L18" s="84"/>
      <c r="M18" s="84"/>
      <c r="N18" s="84"/>
      <c r="O18" s="84"/>
    </row>
    <row r="19" spans="1:15" ht="56.25" customHeight="1" thickBot="1" x14ac:dyDescent="0.35">
      <c r="A19" s="126" t="s">
        <v>211</v>
      </c>
      <c r="B19" s="640" t="s">
        <v>212</v>
      </c>
      <c r="C19" s="640"/>
      <c r="D19" s="640"/>
      <c r="E19" s="640"/>
      <c r="F19" s="126" t="s">
        <v>213</v>
      </c>
      <c r="G19" s="479" t="s">
        <v>214</v>
      </c>
      <c r="H19" s="479"/>
      <c r="I19" s="479"/>
      <c r="J19" s="126" t="s">
        <v>215</v>
      </c>
      <c r="K19" s="640" t="s">
        <v>671</v>
      </c>
      <c r="L19" s="640"/>
      <c r="M19" s="640"/>
      <c r="N19" s="640"/>
      <c r="O19" s="640"/>
    </row>
    <row r="20" spans="1:15" ht="9" customHeight="1" x14ac:dyDescent="0.3">
      <c r="A20" s="72"/>
      <c r="B20" s="69"/>
      <c r="C20" s="645"/>
      <c r="D20" s="645"/>
      <c r="E20" s="645"/>
      <c r="F20" s="645"/>
      <c r="G20" s="645"/>
      <c r="H20" s="645"/>
      <c r="I20" s="645"/>
      <c r="J20" s="645"/>
      <c r="K20" s="645"/>
      <c r="L20" s="645"/>
      <c r="M20" s="645"/>
      <c r="N20" s="645"/>
      <c r="O20" s="645"/>
    </row>
    <row r="22" spans="1:15" ht="16.5" customHeight="1" thickBot="1" x14ac:dyDescent="0.35">
      <c r="A22" s="153"/>
      <c r="B22" s="154"/>
      <c r="C22" s="154"/>
      <c r="D22" s="370"/>
      <c r="E22" s="154"/>
      <c r="F22" s="154"/>
      <c r="G22" s="154"/>
      <c r="H22" s="154"/>
      <c r="I22" s="154"/>
      <c r="J22" s="154"/>
      <c r="K22" s="154"/>
      <c r="L22" s="154"/>
      <c r="M22" s="154"/>
      <c r="N22" s="154"/>
      <c r="O22" s="154"/>
    </row>
    <row r="23" spans="1:15" ht="31.95" customHeight="1" thickBot="1" x14ac:dyDescent="0.35">
      <c r="A23" s="617" t="s">
        <v>217</v>
      </c>
      <c r="B23" s="618"/>
      <c r="C23" s="618"/>
      <c r="D23" s="618"/>
      <c r="E23" s="618"/>
      <c r="F23" s="618"/>
      <c r="G23" s="618"/>
      <c r="H23" s="618"/>
      <c r="I23" s="618"/>
      <c r="J23" s="618"/>
      <c r="K23" s="618"/>
      <c r="L23" s="618"/>
      <c r="M23" s="618"/>
      <c r="N23" s="618"/>
      <c r="O23" s="619"/>
    </row>
    <row r="24" spans="1:15" ht="31.95" customHeight="1" thickBot="1" x14ac:dyDescent="0.35">
      <c r="A24" s="617" t="s">
        <v>218</v>
      </c>
      <c r="B24" s="618"/>
      <c r="C24" s="618"/>
      <c r="D24" s="618"/>
      <c r="E24" s="618"/>
      <c r="F24" s="618"/>
      <c r="G24" s="618"/>
      <c r="H24" s="618"/>
      <c r="I24" s="618"/>
      <c r="J24" s="618"/>
      <c r="K24" s="618"/>
      <c r="L24" s="618"/>
      <c r="M24" s="741"/>
      <c r="N24" s="741"/>
      <c r="O24" s="619"/>
    </row>
    <row r="25" spans="1:15" ht="31.95" customHeight="1" thickBot="1" x14ac:dyDescent="0.35">
      <c r="A25" s="95"/>
      <c r="B25" s="392" t="s">
        <v>188</v>
      </c>
      <c r="C25" s="392" t="s">
        <v>190</v>
      </c>
      <c r="D25" s="392" t="s">
        <v>191</v>
      </c>
      <c r="E25" s="392" t="s">
        <v>192</v>
      </c>
      <c r="F25" s="392" t="s">
        <v>195</v>
      </c>
      <c r="G25" s="392" t="s">
        <v>196</v>
      </c>
      <c r="H25" s="392" t="s">
        <v>197</v>
      </c>
      <c r="I25" s="392" t="s">
        <v>198</v>
      </c>
      <c r="J25" s="392" t="s">
        <v>200</v>
      </c>
      <c r="K25" s="392" t="s">
        <v>201</v>
      </c>
      <c r="L25" s="393" t="s">
        <v>202</v>
      </c>
      <c r="M25" s="394" t="s">
        <v>203</v>
      </c>
      <c r="N25" s="391" t="s">
        <v>219</v>
      </c>
      <c r="O25" s="395" t="s">
        <v>220</v>
      </c>
    </row>
    <row r="26" spans="1:15" ht="31.95" customHeight="1" x14ac:dyDescent="0.3">
      <c r="A26" s="396" t="s">
        <v>221</v>
      </c>
      <c r="B26" s="431">
        <f>714220000+49334000</f>
        <v>763554000</v>
      </c>
      <c r="C26" s="88"/>
      <c r="D26" s="397"/>
      <c r="E26" s="88"/>
      <c r="F26" s="88"/>
      <c r="G26" s="88">
        <v>34236000</v>
      </c>
      <c r="H26" s="88">
        <v>51082300</v>
      </c>
      <c r="I26" s="88">
        <v>22824000</v>
      </c>
      <c r="J26" s="88"/>
      <c r="K26" s="88"/>
      <c r="L26" s="88"/>
      <c r="M26" s="88"/>
      <c r="N26" s="431">
        <f>SUM(B26:M26)</f>
        <v>871696300</v>
      </c>
      <c r="O26" s="454">
        <v>1</v>
      </c>
    </row>
    <row r="27" spans="1:15" ht="31.95" customHeight="1" x14ac:dyDescent="0.3">
      <c r="A27" s="89" t="s">
        <v>222</v>
      </c>
      <c r="B27" s="427">
        <v>714220000</v>
      </c>
      <c r="C27" s="90">
        <v>2284128</v>
      </c>
      <c r="D27" s="371"/>
      <c r="E27" s="90"/>
      <c r="F27" s="90"/>
      <c r="G27" s="90"/>
      <c r="H27" s="90"/>
      <c r="I27" s="90"/>
      <c r="J27" s="90"/>
      <c r="K27" s="90"/>
      <c r="L27" s="90"/>
      <c r="M27" s="90"/>
      <c r="N27" s="90">
        <f t="shared" ref="N27:N31" si="0">SUM(B27:M27)</f>
        <v>716504128</v>
      </c>
      <c r="O27" s="125">
        <f>+(B27+C27+D27+E27+F27+G27+H27+I27+J27+K27+L27+M27)/N26</f>
        <v>0.82196531980232101</v>
      </c>
    </row>
    <row r="28" spans="1:15" ht="31.95" customHeight="1" x14ac:dyDescent="0.3">
      <c r="A28" s="89" t="s">
        <v>223</v>
      </c>
      <c r="B28" s="427">
        <v>0</v>
      </c>
      <c r="C28" s="90">
        <v>6807895</v>
      </c>
      <c r="D28" s="371"/>
      <c r="E28" s="90"/>
      <c r="F28" s="90"/>
      <c r="G28" s="90"/>
      <c r="H28" s="90"/>
      <c r="I28" s="90"/>
      <c r="J28" s="90"/>
      <c r="K28" s="90"/>
      <c r="L28" s="90"/>
      <c r="M28" s="90"/>
      <c r="N28" s="90">
        <f t="shared" si="0"/>
        <v>6807895</v>
      </c>
      <c r="O28" s="125"/>
    </row>
    <row r="29" spans="1:15" ht="31.95" customHeight="1" x14ac:dyDescent="0.3">
      <c r="A29" s="89" t="s">
        <v>224</v>
      </c>
      <c r="B29" s="427">
        <v>490700</v>
      </c>
      <c r="C29" s="90">
        <v>17518500</v>
      </c>
      <c r="D29" s="371">
        <v>14721000</v>
      </c>
      <c r="E29" s="371">
        <v>14721000</v>
      </c>
      <c r="F29" s="371">
        <v>14721000</v>
      </c>
      <c r="G29" s="371">
        <v>14721000</v>
      </c>
      <c r="H29" s="371">
        <v>14721000</v>
      </c>
      <c r="I29" s="90">
        <v>14230300</v>
      </c>
      <c r="J29" s="90"/>
      <c r="K29" s="90"/>
      <c r="L29" s="90"/>
      <c r="M29" s="90"/>
      <c r="N29" s="427">
        <f t="shared" si="0"/>
        <v>105844500</v>
      </c>
      <c r="O29" s="454">
        <v>1</v>
      </c>
    </row>
    <row r="30" spans="1:15" ht="31.95" customHeight="1" x14ac:dyDescent="0.3">
      <c r="A30" s="89" t="s">
        <v>225</v>
      </c>
      <c r="B30" s="427">
        <v>0</v>
      </c>
      <c r="C30" s="90"/>
      <c r="D30" s="371"/>
      <c r="E30" s="90"/>
      <c r="F30" s="90"/>
      <c r="G30" s="90"/>
      <c r="H30" s="90"/>
      <c r="I30" s="90"/>
      <c r="J30" s="90"/>
      <c r="K30" s="90"/>
      <c r="L30" s="90"/>
      <c r="M30" s="90"/>
      <c r="N30" s="90">
        <f t="shared" si="0"/>
        <v>0</v>
      </c>
      <c r="O30" s="91"/>
    </row>
    <row r="31" spans="1:15" ht="31.95" customHeight="1" thickBot="1" x14ac:dyDescent="0.35">
      <c r="A31" s="92" t="s">
        <v>226</v>
      </c>
      <c r="B31" s="428">
        <v>0</v>
      </c>
      <c r="C31" s="93">
        <v>3288200</v>
      </c>
      <c r="D31" s="372"/>
      <c r="E31" s="93"/>
      <c r="F31" s="93"/>
      <c r="G31" s="93"/>
      <c r="H31" s="93"/>
      <c r="I31" s="93"/>
      <c r="J31" s="93"/>
      <c r="K31" s="93"/>
      <c r="L31" s="93"/>
      <c r="M31" s="93"/>
      <c r="N31" s="93">
        <f t="shared" si="0"/>
        <v>3288200</v>
      </c>
      <c r="O31" s="96"/>
    </row>
    <row r="32" spans="1:15" s="94" customFormat="1" ht="16.5" customHeight="1" x14ac:dyDescent="0.25">
      <c r="D32" s="373"/>
    </row>
    <row r="33" spans="1:10" s="94" customFormat="1" ht="17.25" customHeight="1" x14ac:dyDescent="0.25">
      <c r="C33" s="94">
        <v>3728</v>
      </c>
      <c r="D33" s="425">
        <v>228</v>
      </c>
      <c r="E33" s="418">
        <f>+E38-D33</f>
        <v>1107</v>
      </c>
    </row>
    <row r="34" spans="1:10" ht="5.25" customHeight="1" thickBot="1" x14ac:dyDescent="0.35"/>
    <row r="35" spans="1:10" ht="48" customHeight="1" thickBot="1" x14ac:dyDescent="0.35">
      <c r="A35" s="664" t="s">
        <v>227</v>
      </c>
      <c r="B35" s="665"/>
      <c r="C35" s="665"/>
      <c r="D35" s="665"/>
      <c r="E35" s="665"/>
      <c r="F35" s="665"/>
      <c r="G35" s="665"/>
      <c r="H35" s="665"/>
      <c r="I35" s="666"/>
      <c r="J35" s="99"/>
    </row>
    <row r="36" spans="1:10" ht="50.25" customHeight="1" thickBot="1" x14ac:dyDescent="0.35">
      <c r="A36" s="108" t="s">
        <v>228</v>
      </c>
      <c r="B36" s="667" t="str">
        <f>+B13</f>
        <v>Gestionar 9500 activaciones de rutas y servicios de la oferta distrital para la atención integral a mujeres</v>
      </c>
      <c r="C36" s="668"/>
      <c r="D36" s="668"/>
      <c r="E36" s="668"/>
      <c r="F36" s="668"/>
      <c r="G36" s="668"/>
      <c r="H36" s="668"/>
      <c r="I36" s="669"/>
      <c r="J36" s="97"/>
    </row>
    <row r="37" spans="1:10" ht="18.75" customHeight="1" thickBot="1" x14ac:dyDescent="0.35">
      <c r="A37" s="681" t="s">
        <v>229</v>
      </c>
      <c r="B37" s="164">
        <v>2024</v>
      </c>
      <c r="C37" s="164">
        <v>2025</v>
      </c>
      <c r="D37" s="375">
        <v>2026</v>
      </c>
      <c r="E37" s="164">
        <v>2027</v>
      </c>
      <c r="F37" s="164" t="s">
        <v>230</v>
      </c>
      <c r="G37" s="683" t="s">
        <v>231</v>
      </c>
      <c r="H37" s="683" t="s">
        <v>21</v>
      </c>
      <c r="I37" s="683"/>
      <c r="J37" s="97"/>
    </row>
    <row r="38" spans="1:10" ht="50.25" customHeight="1" thickBot="1" x14ac:dyDescent="0.35">
      <c r="A38" s="682"/>
      <c r="B38" s="429">
        <v>1437</v>
      </c>
      <c r="C38" s="429">
        <v>3728</v>
      </c>
      <c r="D38" s="432">
        <v>3000</v>
      </c>
      <c r="E38" s="429">
        <v>1335</v>
      </c>
      <c r="F38" s="313">
        <f>SUM(B38:E38)</f>
        <v>9500</v>
      </c>
      <c r="G38" s="683"/>
      <c r="H38" s="683"/>
      <c r="I38" s="683"/>
      <c r="J38" s="97"/>
    </row>
    <row r="39" spans="1:10" ht="52.5" customHeight="1" thickBot="1" x14ac:dyDescent="0.35">
      <c r="A39" s="109" t="s">
        <v>232</v>
      </c>
      <c r="B39" s="670">
        <v>0.1</v>
      </c>
      <c r="C39" s="671"/>
      <c r="D39" s="678" t="s">
        <v>233</v>
      </c>
      <c r="E39" s="679"/>
      <c r="F39" s="679"/>
      <c r="G39" s="679"/>
      <c r="H39" s="679"/>
      <c r="I39" s="680"/>
    </row>
    <row r="40" spans="1:10" s="98" customFormat="1" ht="68.25" customHeight="1" thickBot="1" x14ac:dyDescent="0.35">
      <c r="A40" s="681" t="s">
        <v>234</v>
      </c>
      <c r="B40" s="109" t="s">
        <v>235</v>
      </c>
      <c r="C40" s="108" t="s">
        <v>236</v>
      </c>
      <c r="D40" s="662" t="s">
        <v>237</v>
      </c>
      <c r="E40" s="663"/>
      <c r="F40" s="662" t="s">
        <v>238</v>
      </c>
      <c r="G40" s="663"/>
      <c r="H40" s="110" t="s">
        <v>239</v>
      </c>
      <c r="I40" s="112" t="s">
        <v>240</v>
      </c>
    </row>
    <row r="41" spans="1:10" ht="93" customHeight="1" thickBot="1" x14ac:dyDescent="0.35">
      <c r="A41" s="682"/>
      <c r="B41" s="467">
        <v>30</v>
      </c>
      <c r="C41" s="468">
        <v>455</v>
      </c>
      <c r="D41" s="739" t="s">
        <v>728</v>
      </c>
      <c r="E41" s="740"/>
      <c r="F41" s="739" t="s">
        <v>728</v>
      </c>
      <c r="G41" s="740"/>
      <c r="H41" s="466" t="s">
        <v>709</v>
      </c>
      <c r="I41" s="451" t="s">
        <v>702</v>
      </c>
    </row>
    <row r="42" spans="1:10" s="98" customFormat="1" ht="81.75" customHeight="1" thickBot="1" x14ac:dyDescent="0.35">
      <c r="A42" s="681" t="s">
        <v>241</v>
      </c>
      <c r="B42" s="111" t="s">
        <v>235</v>
      </c>
      <c r="C42" s="110" t="s">
        <v>236</v>
      </c>
      <c r="D42" s="662" t="s">
        <v>237</v>
      </c>
      <c r="E42" s="663"/>
      <c r="F42" s="662" t="s">
        <v>238</v>
      </c>
      <c r="G42" s="663"/>
      <c r="H42" s="110" t="s">
        <v>239</v>
      </c>
      <c r="I42" s="112" t="s">
        <v>240</v>
      </c>
    </row>
    <row r="43" spans="1:10" ht="180.75" customHeight="1" thickBot="1" x14ac:dyDescent="0.35">
      <c r="A43" s="682"/>
      <c r="B43" s="467">
        <v>90</v>
      </c>
      <c r="C43" s="469">
        <v>1142</v>
      </c>
      <c r="D43" s="739" t="s">
        <v>747</v>
      </c>
      <c r="E43" s="740"/>
      <c r="F43" s="674" t="s">
        <v>762</v>
      </c>
      <c r="G43" s="675"/>
      <c r="H43" s="466" t="s">
        <v>709</v>
      </c>
      <c r="I43" s="465" t="s">
        <v>748</v>
      </c>
    </row>
    <row r="44" spans="1:10" s="98" customFormat="1" ht="34.950000000000003" customHeight="1" thickBot="1" x14ac:dyDescent="0.35">
      <c r="A44" s="681" t="s">
        <v>242</v>
      </c>
      <c r="B44" s="111" t="s">
        <v>235</v>
      </c>
      <c r="C44" s="110" t="s">
        <v>236</v>
      </c>
      <c r="D44" s="662" t="s">
        <v>237</v>
      </c>
      <c r="E44" s="663"/>
      <c r="F44" s="662" t="s">
        <v>238</v>
      </c>
      <c r="G44" s="663"/>
      <c r="H44" s="110" t="s">
        <v>239</v>
      </c>
      <c r="I44" s="112" t="s">
        <v>240</v>
      </c>
    </row>
    <row r="45" spans="1:10" ht="120.75" customHeight="1" thickBot="1" x14ac:dyDescent="0.35">
      <c r="A45" s="682"/>
      <c r="B45" s="421">
        <v>210.00000000000003</v>
      </c>
      <c r="C45" s="103"/>
      <c r="D45" s="676"/>
      <c r="E45" s="677"/>
      <c r="F45" s="676"/>
      <c r="G45" s="677"/>
      <c r="H45" s="100"/>
      <c r="I45" s="101"/>
    </row>
    <row r="46" spans="1:10" s="98" customFormat="1" ht="34.950000000000003" customHeight="1" thickBot="1" x14ac:dyDescent="0.35">
      <c r="A46" s="681" t="s">
        <v>243</v>
      </c>
      <c r="B46" s="111" t="s">
        <v>235</v>
      </c>
      <c r="C46" s="111" t="s">
        <v>236</v>
      </c>
      <c r="D46" s="662" t="s">
        <v>237</v>
      </c>
      <c r="E46" s="663"/>
      <c r="F46" s="662" t="s">
        <v>238</v>
      </c>
      <c r="G46" s="663"/>
      <c r="H46" s="110" t="s">
        <v>239</v>
      </c>
      <c r="I46" s="110" t="s">
        <v>240</v>
      </c>
    </row>
    <row r="47" spans="1:10" ht="120.75" customHeight="1" thickBot="1" x14ac:dyDescent="0.35">
      <c r="A47" s="682"/>
      <c r="B47" s="421">
        <v>285</v>
      </c>
      <c r="C47" s="103"/>
      <c r="D47" s="684"/>
      <c r="E47" s="685"/>
      <c r="F47" s="684"/>
      <c r="G47" s="685"/>
      <c r="H47" s="120"/>
      <c r="I47" s="121"/>
    </row>
    <row r="48" spans="1:10" s="98" customFormat="1" ht="34.950000000000003" customHeight="1" thickBot="1" x14ac:dyDescent="0.35">
      <c r="A48" s="681" t="s">
        <v>244</v>
      </c>
      <c r="B48" s="111" t="s">
        <v>235</v>
      </c>
      <c r="C48" s="110" t="s">
        <v>236</v>
      </c>
      <c r="D48" s="662" t="s">
        <v>237</v>
      </c>
      <c r="E48" s="663"/>
      <c r="F48" s="662" t="s">
        <v>238</v>
      </c>
      <c r="G48" s="663"/>
      <c r="H48" s="110" t="s">
        <v>239</v>
      </c>
      <c r="I48" s="112" t="s">
        <v>240</v>
      </c>
    </row>
    <row r="49" spans="1:9" ht="120.75" customHeight="1" thickBot="1" x14ac:dyDescent="0.35">
      <c r="A49" s="682"/>
      <c r="B49" s="421">
        <v>330</v>
      </c>
      <c r="C49" s="103"/>
      <c r="D49" s="603"/>
      <c r="E49" s="604"/>
      <c r="F49" s="603"/>
      <c r="G49" s="604"/>
      <c r="H49" s="100"/>
      <c r="I49" s="102"/>
    </row>
    <row r="50" spans="1:9" s="98" customFormat="1" ht="34.950000000000003" customHeight="1" thickBot="1" x14ac:dyDescent="0.35">
      <c r="A50" s="681" t="s">
        <v>245</v>
      </c>
      <c r="B50" s="111" t="s">
        <v>235</v>
      </c>
      <c r="C50" s="110" t="s">
        <v>236</v>
      </c>
      <c r="D50" s="662" t="s">
        <v>237</v>
      </c>
      <c r="E50" s="663"/>
      <c r="F50" s="662" t="s">
        <v>238</v>
      </c>
      <c r="G50" s="663"/>
      <c r="H50" s="110" t="s">
        <v>239</v>
      </c>
      <c r="I50" s="112" t="s">
        <v>240</v>
      </c>
    </row>
    <row r="51" spans="1:9" ht="120.75" customHeight="1" thickBot="1" x14ac:dyDescent="0.35">
      <c r="A51" s="682"/>
      <c r="B51" s="422">
        <v>270</v>
      </c>
      <c r="C51" s="104"/>
      <c r="D51" s="603"/>
      <c r="E51" s="604"/>
      <c r="F51" s="603"/>
      <c r="G51" s="604"/>
      <c r="H51" s="100"/>
      <c r="I51" s="102"/>
    </row>
    <row r="52" spans="1:9" ht="34.950000000000003" customHeight="1" thickBot="1" x14ac:dyDescent="0.35">
      <c r="A52" s="681" t="s">
        <v>246</v>
      </c>
      <c r="B52" s="109" t="s">
        <v>235</v>
      </c>
      <c r="C52" s="108" t="s">
        <v>236</v>
      </c>
      <c r="D52" s="662" t="s">
        <v>237</v>
      </c>
      <c r="E52" s="663"/>
      <c r="F52" s="662" t="s">
        <v>238</v>
      </c>
      <c r="G52" s="663"/>
      <c r="H52" s="110" t="s">
        <v>239</v>
      </c>
      <c r="I52" s="112" t="s">
        <v>240</v>
      </c>
    </row>
    <row r="53" spans="1:9" ht="120.75" customHeight="1" thickBot="1" x14ac:dyDescent="0.35">
      <c r="A53" s="682"/>
      <c r="B53" s="422">
        <v>330</v>
      </c>
      <c r="C53" s="104"/>
      <c r="D53" s="603"/>
      <c r="E53" s="686"/>
      <c r="F53" s="603"/>
      <c r="G53" s="604"/>
      <c r="H53" s="100"/>
      <c r="I53" s="102"/>
    </row>
    <row r="54" spans="1:9" ht="34.950000000000003" customHeight="1" thickBot="1" x14ac:dyDescent="0.35">
      <c r="A54" s="681" t="s">
        <v>247</v>
      </c>
      <c r="B54" s="109" t="s">
        <v>235</v>
      </c>
      <c r="C54" s="108" t="s">
        <v>236</v>
      </c>
      <c r="D54" s="662" t="s">
        <v>237</v>
      </c>
      <c r="E54" s="663"/>
      <c r="F54" s="662" t="s">
        <v>238</v>
      </c>
      <c r="G54" s="663"/>
      <c r="H54" s="110" t="s">
        <v>239</v>
      </c>
      <c r="I54" s="112" t="s">
        <v>240</v>
      </c>
    </row>
    <row r="55" spans="1:9" ht="120.75" customHeight="1" thickBot="1" x14ac:dyDescent="0.35">
      <c r="A55" s="682"/>
      <c r="B55" s="422">
        <v>330</v>
      </c>
      <c r="C55" s="104"/>
      <c r="D55" s="603"/>
      <c r="E55" s="686"/>
      <c r="F55" s="603"/>
      <c r="G55" s="604"/>
      <c r="H55" s="122"/>
      <c r="I55" s="102"/>
    </row>
    <row r="56" spans="1:9" ht="34.950000000000003" customHeight="1" thickBot="1" x14ac:dyDescent="0.35">
      <c r="A56" s="681" t="s">
        <v>248</v>
      </c>
      <c r="B56" s="109" t="s">
        <v>235</v>
      </c>
      <c r="C56" s="108" t="s">
        <v>236</v>
      </c>
      <c r="D56" s="662" t="s">
        <v>237</v>
      </c>
      <c r="E56" s="663"/>
      <c r="F56" s="662" t="s">
        <v>238</v>
      </c>
      <c r="G56" s="663"/>
      <c r="H56" s="110" t="s">
        <v>239</v>
      </c>
      <c r="I56" s="112" t="s">
        <v>240</v>
      </c>
    </row>
    <row r="57" spans="1:9" ht="120.75" customHeight="1" thickBot="1" x14ac:dyDescent="0.35">
      <c r="A57" s="682"/>
      <c r="B57" s="422">
        <v>315</v>
      </c>
      <c r="C57" s="104"/>
      <c r="D57" s="603"/>
      <c r="E57" s="604"/>
      <c r="F57" s="603"/>
      <c r="G57" s="604"/>
      <c r="H57" s="100"/>
      <c r="I57" s="100"/>
    </row>
    <row r="58" spans="1:9" ht="34.950000000000003" customHeight="1" thickBot="1" x14ac:dyDescent="0.35">
      <c r="A58" s="681" t="s">
        <v>249</v>
      </c>
      <c r="B58" s="109" t="s">
        <v>235</v>
      </c>
      <c r="C58" s="108" t="s">
        <v>236</v>
      </c>
      <c r="D58" s="662" t="s">
        <v>237</v>
      </c>
      <c r="E58" s="663"/>
      <c r="F58" s="662" t="s">
        <v>238</v>
      </c>
      <c r="G58" s="663"/>
      <c r="H58" s="110" t="s">
        <v>239</v>
      </c>
      <c r="I58" s="112" t="s">
        <v>240</v>
      </c>
    </row>
    <row r="59" spans="1:9" ht="120.75" customHeight="1" thickBot="1" x14ac:dyDescent="0.35">
      <c r="A59" s="682"/>
      <c r="B59" s="422">
        <v>310</v>
      </c>
      <c r="C59" s="104"/>
      <c r="D59" s="603"/>
      <c r="E59" s="604"/>
      <c r="F59" s="603"/>
      <c r="G59" s="604"/>
      <c r="H59" s="100"/>
      <c r="I59" s="102"/>
    </row>
    <row r="60" spans="1:9" ht="34.950000000000003" customHeight="1" thickBot="1" x14ac:dyDescent="0.35">
      <c r="A60" s="681" t="s">
        <v>250</v>
      </c>
      <c r="B60" s="109" t="s">
        <v>235</v>
      </c>
      <c r="C60" s="108" t="s">
        <v>236</v>
      </c>
      <c r="D60" s="662" t="s">
        <v>237</v>
      </c>
      <c r="E60" s="663"/>
      <c r="F60" s="662" t="s">
        <v>238</v>
      </c>
      <c r="G60" s="663"/>
      <c r="H60" s="110" t="s">
        <v>239</v>
      </c>
      <c r="I60" s="112" t="s">
        <v>240</v>
      </c>
    </row>
    <row r="61" spans="1:9" ht="120.75" customHeight="1" thickBot="1" x14ac:dyDescent="0.35">
      <c r="A61" s="682"/>
      <c r="B61" s="422">
        <v>300</v>
      </c>
      <c r="C61" s="104"/>
      <c r="D61" s="603"/>
      <c r="E61" s="604"/>
      <c r="F61" s="686"/>
      <c r="G61" s="686"/>
      <c r="H61" s="100"/>
      <c r="I61" s="100"/>
    </row>
    <row r="62" spans="1:9" ht="34.950000000000003" customHeight="1" thickBot="1" x14ac:dyDescent="0.35">
      <c r="A62" s="681" t="s">
        <v>251</v>
      </c>
      <c r="B62" s="109" t="s">
        <v>235</v>
      </c>
      <c r="C62" s="108" t="s">
        <v>236</v>
      </c>
      <c r="D62" s="662" t="s">
        <v>237</v>
      </c>
      <c r="E62" s="663"/>
      <c r="F62" s="662" t="s">
        <v>238</v>
      </c>
      <c r="G62" s="663"/>
      <c r="H62" s="110" t="s">
        <v>239</v>
      </c>
      <c r="I62" s="112" t="s">
        <v>240</v>
      </c>
    </row>
    <row r="63" spans="1:9" ht="120.75" customHeight="1" thickBot="1" x14ac:dyDescent="0.35">
      <c r="A63" s="682"/>
      <c r="B63" s="422">
        <v>200</v>
      </c>
      <c r="C63" s="104"/>
      <c r="D63" s="603"/>
      <c r="E63" s="604"/>
      <c r="F63" s="603"/>
      <c r="G63" s="604"/>
      <c r="H63" s="100"/>
      <c r="I63" s="100"/>
    </row>
    <row r="64" spans="1:9" x14ac:dyDescent="0.3">
      <c r="B64" s="398">
        <f>+B63+B61+B59+B57+B55+B53+B51+B49+B47+B45+B43+B41</f>
        <v>3000</v>
      </c>
      <c r="C64" s="398">
        <f>+C63+C61+C59+C57+C55+C53+C51+C49+C47+C45+C43+C41</f>
        <v>1597</v>
      </c>
    </row>
    <row r="66" spans="1:9" s="97" customFormat="1" ht="30" customHeight="1" x14ac:dyDescent="0.3">
      <c r="A66" s="68"/>
      <c r="B66" s="68"/>
      <c r="C66" s="68"/>
      <c r="D66" s="374"/>
      <c r="E66" s="68"/>
      <c r="F66" s="68"/>
      <c r="G66" s="68"/>
      <c r="H66" s="68"/>
      <c r="I66" s="68"/>
    </row>
    <row r="67" spans="1:9" ht="34.5" customHeight="1" x14ac:dyDescent="0.3">
      <c r="A67" s="620" t="s">
        <v>254</v>
      </c>
      <c r="B67" s="620"/>
      <c r="C67" s="620"/>
      <c r="D67" s="620"/>
      <c r="E67" s="620"/>
      <c r="F67" s="620"/>
      <c r="G67" s="620"/>
      <c r="H67" s="620"/>
      <c r="I67" s="620"/>
    </row>
    <row r="68" spans="1:9" ht="78" customHeight="1" x14ac:dyDescent="0.3">
      <c r="A68" s="113" t="s">
        <v>255</v>
      </c>
      <c r="B68" s="699" t="s">
        <v>631</v>
      </c>
      <c r="C68" s="700"/>
      <c r="D68" s="699" t="s">
        <v>632</v>
      </c>
      <c r="E68" s="700"/>
      <c r="F68" s="699" t="s">
        <v>256</v>
      </c>
      <c r="G68" s="700"/>
      <c r="H68" s="597" t="s">
        <v>257</v>
      </c>
      <c r="I68" s="598"/>
    </row>
    <row r="69" spans="1:9" ht="40.5" customHeight="1" x14ac:dyDescent="0.3">
      <c r="A69" s="113" t="s">
        <v>258</v>
      </c>
      <c r="B69" s="737">
        <v>0.05</v>
      </c>
      <c r="C69" s="738"/>
      <c r="D69" s="737">
        <v>0.05</v>
      </c>
      <c r="E69" s="738"/>
      <c r="F69" s="701"/>
      <c r="G69" s="702"/>
      <c r="H69" s="703"/>
      <c r="I69" s="704"/>
    </row>
    <row r="70" spans="1:9" ht="30" customHeight="1" x14ac:dyDescent="0.3">
      <c r="A70" s="601" t="s">
        <v>188</v>
      </c>
      <c r="B70" s="172" t="s">
        <v>99</v>
      </c>
      <c r="C70" s="172" t="s">
        <v>236</v>
      </c>
      <c r="D70" s="172" t="s">
        <v>99</v>
      </c>
      <c r="E70" s="172" t="s">
        <v>236</v>
      </c>
      <c r="F70" s="172" t="s">
        <v>99</v>
      </c>
      <c r="G70" s="172" t="s">
        <v>236</v>
      </c>
      <c r="H70" s="172" t="s">
        <v>99</v>
      </c>
      <c r="I70" s="172" t="s">
        <v>236</v>
      </c>
    </row>
    <row r="71" spans="1:9" ht="30" customHeight="1" x14ac:dyDescent="0.3">
      <c r="A71" s="602"/>
      <c r="B71" s="115">
        <f>+B41/D38</f>
        <v>0.01</v>
      </c>
      <c r="C71" s="115">
        <v>0.01</v>
      </c>
      <c r="D71" s="115">
        <v>6.6699999999999995E-2</v>
      </c>
      <c r="E71" s="115">
        <v>6.6699999999999995E-2</v>
      </c>
      <c r="F71" s="123"/>
      <c r="G71" s="116"/>
      <c r="H71" s="123"/>
      <c r="I71" s="116"/>
    </row>
    <row r="72" spans="1:9" ht="93.75" customHeight="1" x14ac:dyDescent="0.3">
      <c r="A72" s="113" t="s">
        <v>259</v>
      </c>
      <c r="B72" s="710" t="s">
        <v>710</v>
      </c>
      <c r="C72" s="711"/>
      <c r="D72" s="710" t="s">
        <v>703</v>
      </c>
      <c r="E72" s="711"/>
      <c r="F72" s="625"/>
      <c r="G72" s="626"/>
      <c r="H72" s="625"/>
      <c r="I72" s="627"/>
    </row>
    <row r="73" spans="1:9" ht="80.25" customHeight="1" x14ac:dyDescent="0.3">
      <c r="A73" s="113" t="s">
        <v>260</v>
      </c>
      <c r="B73" s="655" t="s">
        <v>724</v>
      </c>
      <c r="C73" s="613"/>
      <c r="D73" s="655" t="s">
        <v>725</v>
      </c>
      <c r="E73" s="613"/>
      <c r="F73" s="614"/>
      <c r="G73" s="615"/>
      <c r="H73" s="614"/>
      <c r="I73" s="615"/>
    </row>
    <row r="74" spans="1:9" ht="30.75" customHeight="1" x14ac:dyDescent="0.3">
      <c r="A74" s="601" t="s">
        <v>190</v>
      </c>
      <c r="B74" s="172" t="s">
        <v>99</v>
      </c>
      <c r="C74" s="172" t="s">
        <v>236</v>
      </c>
      <c r="D74" s="172" t="s">
        <v>99</v>
      </c>
      <c r="E74" s="172" t="s">
        <v>236</v>
      </c>
      <c r="F74" s="172" t="s">
        <v>99</v>
      </c>
      <c r="G74" s="172" t="s">
        <v>236</v>
      </c>
      <c r="H74" s="172" t="s">
        <v>99</v>
      </c>
      <c r="I74" s="172" t="s">
        <v>236</v>
      </c>
    </row>
    <row r="75" spans="1:9" ht="30.75" customHeight="1" x14ac:dyDescent="0.3">
      <c r="A75" s="602"/>
      <c r="B75" s="430">
        <f>+B43/D38</f>
        <v>0.03</v>
      </c>
      <c r="C75" s="115">
        <f>+C43/D38</f>
        <v>0.38066666666666665</v>
      </c>
      <c r="D75" s="115">
        <v>6.6699999999999995E-2</v>
      </c>
      <c r="E75" s="115">
        <v>6.6699999999999995E-2</v>
      </c>
      <c r="F75" s="123"/>
      <c r="G75" s="117"/>
      <c r="H75" s="123"/>
      <c r="I75" s="117"/>
    </row>
    <row r="76" spans="1:9" ht="111" customHeight="1" x14ac:dyDescent="0.3">
      <c r="A76" s="113" t="s">
        <v>259</v>
      </c>
      <c r="B76" s="710" t="s">
        <v>745</v>
      </c>
      <c r="C76" s="711"/>
      <c r="D76" s="710" t="s">
        <v>746</v>
      </c>
      <c r="E76" s="711"/>
      <c r="F76" s="625"/>
      <c r="G76" s="626"/>
      <c r="H76" s="656"/>
      <c r="I76" s="657"/>
    </row>
    <row r="77" spans="1:9" ht="80.25" customHeight="1" x14ac:dyDescent="0.3">
      <c r="A77" s="113" t="s">
        <v>260</v>
      </c>
      <c r="B77" s="655" t="s">
        <v>756</v>
      </c>
      <c r="C77" s="613"/>
      <c r="D77" s="655" t="s">
        <v>757</v>
      </c>
      <c r="E77" s="613"/>
      <c r="F77" s="614"/>
      <c r="G77" s="615"/>
      <c r="H77" s="614"/>
      <c r="I77" s="615"/>
    </row>
    <row r="78" spans="1:9" ht="30.75" customHeight="1" x14ac:dyDescent="0.3">
      <c r="A78" s="601" t="s">
        <v>191</v>
      </c>
      <c r="B78" s="172" t="s">
        <v>99</v>
      </c>
      <c r="C78" s="172" t="s">
        <v>236</v>
      </c>
      <c r="D78" s="172" t="s">
        <v>99</v>
      </c>
      <c r="E78" s="172" t="s">
        <v>236</v>
      </c>
      <c r="F78" s="172" t="s">
        <v>99</v>
      </c>
      <c r="G78" s="172" t="s">
        <v>236</v>
      </c>
      <c r="H78" s="172" t="s">
        <v>99</v>
      </c>
      <c r="I78" s="172" t="s">
        <v>236</v>
      </c>
    </row>
    <row r="79" spans="1:9" ht="30.75" customHeight="1" x14ac:dyDescent="0.3">
      <c r="A79" s="602"/>
      <c r="B79" s="430">
        <f>+B45/D38</f>
        <v>7.0000000000000007E-2</v>
      </c>
      <c r="C79" s="116"/>
      <c r="D79" s="115">
        <v>8.6699999999999999E-2</v>
      </c>
      <c r="E79" s="116"/>
      <c r="F79" s="316"/>
      <c r="G79" s="117"/>
      <c r="H79" s="123"/>
      <c r="I79" s="117"/>
    </row>
    <row r="80" spans="1:9" ht="80.25" customHeight="1" x14ac:dyDescent="0.3">
      <c r="A80" s="113" t="s">
        <v>259</v>
      </c>
      <c r="B80" s="687"/>
      <c r="C80" s="688"/>
      <c r="D80" s="614"/>
      <c r="E80" s="707"/>
      <c r="F80" s="625"/>
      <c r="G80" s="626"/>
      <c r="H80" s="614"/>
      <c r="I80" s="615"/>
    </row>
    <row r="81" spans="1:9" ht="80.25" customHeight="1" x14ac:dyDescent="0.3">
      <c r="A81" s="113" t="s">
        <v>260</v>
      </c>
      <c r="B81" s="612"/>
      <c r="C81" s="613"/>
      <c r="D81" s="612"/>
      <c r="E81" s="613"/>
      <c r="F81" s="614"/>
      <c r="G81" s="615"/>
      <c r="H81" s="614"/>
      <c r="I81" s="615"/>
    </row>
    <row r="82" spans="1:9" ht="30.75" customHeight="1" x14ac:dyDescent="0.3">
      <c r="A82" s="601" t="s">
        <v>192</v>
      </c>
      <c r="B82" s="172" t="s">
        <v>99</v>
      </c>
      <c r="C82" s="172" t="s">
        <v>236</v>
      </c>
      <c r="D82" s="172" t="s">
        <v>99</v>
      </c>
      <c r="E82" s="172" t="s">
        <v>236</v>
      </c>
      <c r="F82" s="172" t="s">
        <v>99</v>
      </c>
      <c r="G82" s="172" t="s">
        <v>236</v>
      </c>
      <c r="H82" s="172" t="s">
        <v>99</v>
      </c>
      <c r="I82" s="172" t="s">
        <v>236</v>
      </c>
    </row>
    <row r="83" spans="1:9" ht="30.75" customHeight="1" x14ac:dyDescent="0.3">
      <c r="A83" s="602"/>
      <c r="B83" s="430">
        <f>+B47/D38</f>
        <v>9.5000000000000001E-2</v>
      </c>
      <c r="C83" s="116"/>
      <c r="D83" s="115">
        <v>8.6699999999999999E-2</v>
      </c>
      <c r="E83" s="116"/>
      <c r="F83" s="316"/>
      <c r="G83" s="117"/>
      <c r="H83" s="123"/>
      <c r="I83" s="117"/>
    </row>
    <row r="84" spans="1:9" ht="80.25" customHeight="1" x14ac:dyDescent="0.3">
      <c r="A84" s="113" t="s">
        <v>259</v>
      </c>
      <c r="B84" s="694"/>
      <c r="C84" s="695"/>
      <c r="D84" s="614"/>
      <c r="E84" s="615"/>
      <c r="F84" s="625"/>
      <c r="G84" s="626"/>
      <c r="H84" s="614"/>
      <c r="I84" s="615"/>
    </row>
    <row r="85" spans="1:9" ht="80.25" customHeight="1" x14ac:dyDescent="0.3">
      <c r="A85" s="113" t="s">
        <v>260</v>
      </c>
      <c r="B85" s="610"/>
      <c r="C85" s="611"/>
      <c r="D85" s="612"/>
      <c r="E85" s="613"/>
      <c r="F85" s="614"/>
      <c r="G85" s="615"/>
      <c r="H85" s="614"/>
      <c r="I85" s="615"/>
    </row>
    <row r="86" spans="1:9" ht="30" customHeight="1" x14ac:dyDescent="0.3">
      <c r="A86" s="601" t="s">
        <v>195</v>
      </c>
      <c r="B86" s="172" t="s">
        <v>99</v>
      </c>
      <c r="C86" s="172" t="s">
        <v>236</v>
      </c>
      <c r="D86" s="172" t="s">
        <v>99</v>
      </c>
      <c r="E86" s="172" t="s">
        <v>236</v>
      </c>
      <c r="F86" s="172" t="s">
        <v>99</v>
      </c>
      <c r="G86" s="172" t="s">
        <v>236</v>
      </c>
      <c r="H86" s="172" t="s">
        <v>99</v>
      </c>
      <c r="I86" s="172" t="s">
        <v>236</v>
      </c>
    </row>
    <row r="87" spans="1:9" ht="30" customHeight="1" x14ac:dyDescent="0.3">
      <c r="A87" s="602"/>
      <c r="B87" s="433">
        <f>+B49/D38</f>
        <v>0.11</v>
      </c>
      <c r="C87" s="116"/>
      <c r="D87" s="115">
        <v>8.6699999999999999E-2</v>
      </c>
      <c r="E87" s="116"/>
      <c r="F87" s="316"/>
      <c r="G87" s="117"/>
      <c r="H87" s="123"/>
      <c r="I87" s="117"/>
    </row>
    <row r="88" spans="1:9" ht="80.25" customHeight="1" x14ac:dyDescent="0.3">
      <c r="A88" s="113" t="s">
        <v>259</v>
      </c>
      <c r="B88" s="616"/>
      <c r="C88" s="616"/>
      <c r="D88" s="616"/>
      <c r="E88" s="616"/>
      <c r="F88" s="616"/>
      <c r="G88" s="616"/>
      <c r="H88" s="616"/>
      <c r="I88" s="616"/>
    </row>
    <row r="89" spans="1:9" ht="80.25" customHeight="1" x14ac:dyDescent="0.3">
      <c r="A89" s="113" t="s">
        <v>260</v>
      </c>
      <c r="B89" s="605"/>
      <c r="C89" s="606"/>
      <c r="D89" s="605"/>
      <c r="E89" s="606"/>
      <c r="F89" s="605"/>
      <c r="G89" s="606"/>
      <c r="H89" s="605"/>
      <c r="I89" s="606"/>
    </row>
    <row r="90" spans="1:9" ht="29.25" customHeight="1" x14ac:dyDescent="0.3">
      <c r="A90" s="601" t="s">
        <v>196</v>
      </c>
      <c r="B90" s="172" t="s">
        <v>99</v>
      </c>
      <c r="C90" s="172" t="s">
        <v>236</v>
      </c>
      <c r="D90" s="172" t="s">
        <v>99</v>
      </c>
      <c r="E90" s="172" t="s">
        <v>236</v>
      </c>
      <c r="F90" s="172" t="s">
        <v>99</v>
      </c>
      <c r="G90" s="172" t="s">
        <v>236</v>
      </c>
      <c r="H90" s="172" t="s">
        <v>99</v>
      </c>
      <c r="I90" s="172" t="s">
        <v>236</v>
      </c>
    </row>
    <row r="91" spans="1:9" ht="29.25" customHeight="1" x14ac:dyDescent="0.3">
      <c r="A91" s="602"/>
      <c r="B91" s="430">
        <f>+B51/D38</f>
        <v>0.09</v>
      </c>
      <c r="C91" s="118"/>
      <c r="D91" s="115">
        <v>8.6699999999999999E-2</v>
      </c>
      <c r="E91" s="116"/>
      <c r="F91" s="316"/>
      <c r="G91" s="117"/>
      <c r="H91" s="123"/>
      <c r="I91" s="117"/>
    </row>
    <row r="92" spans="1:9" ht="80.25" customHeight="1" x14ac:dyDescent="0.3">
      <c r="A92" s="113" t="s">
        <v>259</v>
      </c>
      <c r="B92" s="607"/>
      <c r="C92" s="607"/>
      <c r="D92" s="607"/>
      <c r="E92" s="607"/>
      <c r="F92" s="607"/>
      <c r="G92" s="607"/>
      <c r="H92" s="607"/>
      <c r="I92" s="607"/>
    </row>
    <row r="93" spans="1:9" ht="80.25" customHeight="1" x14ac:dyDescent="0.3">
      <c r="A93" s="113" t="s">
        <v>260</v>
      </c>
      <c r="B93" s="605"/>
      <c r="C93" s="606"/>
      <c r="D93" s="605"/>
      <c r="E93" s="606"/>
      <c r="F93" s="605"/>
      <c r="G93" s="606"/>
      <c r="H93" s="605"/>
      <c r="I93" s="606"/>
    </row>
    <row r="94" spans="1:9" ht="25.2" customHeight="1" x14ac:dyDescent="0.3">
      <c r="A94" s="601" t="s">
        <v>197</v>
      </c>
      <c r="B94" s="172" t="s">
        <v>99</v>
      </c>
      <c r="C94" s="172" t="s">
        <v>236</v>
      </c>
      <c r="D94" s="172" t="s">
        <v>99</v>
      </c>
      <c r="E94" s="172" t="s">
        <v>236</v>
      </c>
      <c r="F94" s="172" t="s">
        <v>99</v>
      </c>
      <c r="G94" s="172" t="s">
        <v>236</v>
      </c>
      <c r="H94" s="172" t="s">
        <v>99</v>
      </c>
      <c r="I94" s="172" t="s">
        <v>236</v>
      </c>
    </row>
    <row r="95" spans="1:9" ht="25.2" customHeight="1" x14ac:dyDescent="0.3">
      <c r="A95" s="602"/>
      <c r="B95" s="430">
        <f>+B53/D38</f>
        <v>0.11</v>
      </c>
      <c r="C95" s="118"/>
      <c r="D95" s="115">
        <v>8.6699999999999999E-2</v>
      </c>
      <c r="E95" s="116"/>
      <c r="F95" s="316"/>
      <c r="G95" s="117"/>
      <c r="H95" s="123"/>
      <c r="I95" s="117"/>
    </row>
    <row r="96" spans="1:9" ht="80.25" customHeight="1" x14ac:dyDescent="0.3">
      <c r="A96" s="113" t="s">
        <v>259</v>
      </c>
      <c r="B96" s="607"/>
      <c r="C96" s="607"/>
      <c r="D96" s="607"/>
      <c r="E96" s="607"/>
      <c r="F96" s="607"/>
      <c r="G96" s="607"/>
      <c r="H96" s="607"/>
      <c r="I96" s="607"/>
    </row>
    <row r="97" spans="1:9" ht="80.25" customHeight="1" x14ac:dyDescent="0.3">
      <c r="A97" s="113" t="s">
        <v>260</v>
      </c>
      <c r="B97" s="605"/>
      <c r="C97" s="606"/>
      <c r="D97" s="605"/>
      <c r="E97" s="606"/>
      <c r="F97" s="605"/>
      <c r="G97" s="606"/>
      <c r="H97" s="605"/>
      <c r="I97" s="606"/>
    </row>
    <row r="98" spans="1:9" ht="25.2" customHeight="1" x14ac:dyDescent="0.3">
      <c r="A98" s="601" t="s">
        <v>198</v>
      </c>
      <c r="B98" s="172" t="s">
        <v>99</v>
      </c>
      <c r="C98" s="172" t="s">
        <v>236</v>
      </c>
      <c r="D98" s="172" t="s">
        <v>99</v>
      </c>
      <c r="E98" s="172" t="s">
        <v>236</v>
      </c>
      <c r="F98" s="172" t="s">
        <v>99</v>
      </c>
      <c r="G98" s="172" t="s">
        <v>236</v>
      </c>
      <c r="H98" s="172" t="s">
        <v>99</v>
      </c>
      <c r="I98" s="172" t="s">
        <v>236</v>
      </c>
    </row>
    <row r="99" spans="1:9" ht="25.2" customHeight="1" x14ac:dyDescent="0.3">
      <c r="A99" s="602"/>
      <c r="B99" s="430">
        <f>+B55/D38</f>
        <v>0.11</v>
      </c>
      <c r="C99" s="118"/>
      <c r="D99" s="115">
        <v>8.6699999999999999E-2</v>
      </c>
      <c r="E99" s="116"/>
      <c r="F99" s="316"/>
      <c r="G99" s="117"/>
      <c r="H99" s="123"/>
      <c r="I99" s="117"/>
    </row>
    <row r="100" spans="1:9" ht="80.25" customHeight="1" x14ac:dyDescent="0.3">
      <c r="A100" s="113" t="s">
        <v>259</v>
      </c>
      <c r="B100" s="607"/>
      <c r="C100" s="607"/>
      <c r="D100" s="607"/>
      <c r="E100" s="607"/>
      <c r="F100" s="607"/>
      <c r="G100" s="607"/>
      <c r="H100" s="607"/>
      <c r="I100" s="607"/>
    </row>
    <row r="101" spans="1:9" ht="80.25" customHeight="1" x14ac:dyDescent="0.3">
      <c r="A101" s="113" t="s">
        <v>260</v>
      </c>
      <c r="B101" s="605"/>
      <c r="C101" s="606"/>
      <c r="D101" s="605"/>
      <c r="E101" s="606"/>
      <c r="F101" s="605"/>
      <c r="G101" s="606"/>
      <c r="H101" s="605"/>
      <c r="I101" s="606"/>
    </row>
    <row r="102" spans="1:9" ht="25.2" customHeight="1" x14ac:dyDescent="0.3">
      <c r="A102" s="601" t="s">
        <v>200</v>
      </c>
      <c r="B102" s="172" t="s">
        <v>99</v>
      </c>
      <c r="C102" s="172" t="s">
        <v>236</v>
      </c>
      <c r="D102" s="172" t="s">
        <v>99</v>
      </c>
      <c r="E102" s="172" t="s">
        <v>236</v>
      </c>
      <c r="F102" s="172" t="s">
        <v>99</v>
      </c>
      <c r="G102" s="172" t="s">
        <v>236</v>
      </c>
      <c r="H102" s="172" t="s">
        <v>99</v>
      </c>
      <c r="I102" s="172" t="s">
        <v>236</v>
      </c>
    </row>
    <row r="103" spans="1:9" ht="25.2" customHeight="1" x14ac:dyDescent="0.3">
      <c r="A103" s="602"/>
      <c r="B103" s="430">
        <f>+B57/D38</f>
        <v>0.105</v>
      </c>
      <c r="C103" s="118"/>
      <c r="D103" s="115">
        <v>8.6699999999999999E-2</v>
      </c>
      <c r="E103" s="116"/>
      <c r="F103" s="316"/>
      <c r="G103" s="117"/>
      <c r="H103" s="123"/>
      <c r="I103" s="117"/>
    </row>
    <row r="104" spans="1:9" ht="80.25" customHeight="1" x14ac:dyDescent="0.3">
      <c r="A104" s="113" t="s">
        <v>259</v>
      </c>
      <c r="B104" s="607"/>
      <c r="C104" s="607"/>
      <c r="D104" s="607"/>
      <c r="E104" s="607"/>
      <c r="F104" s="607"/>
      <c r="G104" s="607"/>
      <c r="H104" s="607"/>
      <c r="I104" s="607"/>
    </row>
    <row r="105" spans="1:9" ht="80.25" customHeight="1" x14ac:dyDescent="0.3">
      <c r="A105" s="113" t="s">
        <v>260</v>
      </c>
      <c r="B105" s="605"/>
      <c r="C105" s="606"/>
      <c r="D105" s="605"/>
      <c r="E105" s="606"/>
      <c r="F105" s="605"/>
      <c r="G105" s="606"/>
      <c r="H105" s="605"/>
      <c r="I105" s="606"/>
    </row>
    <row r="106" spans="1:9" ht="25.2" customHeight="1" x14ac:dyDescent="0.3">
      <c r="A106" s="601" t="s">
        <v>201</v>
      </c>
      <c r="B106" s="172" t="s">
        <v>99</v>
      </c>
      <c r="C106" s="172" t="s">
        <v>236</v>
      </c>
      <c r="D106" s="172" t="s">
        <v>99</v>
      </c>
      <c r="E106" s="172" t="s">
        <v>236</v>
      </c>
      <c r="F106" s="172" t="s">
        <v>99</v>
      </c>
      <c r="G106" s="172" t="s">
        <v>236</v>
      </c>
      <c r="H106" s="172" t="s">
        <v>99</v>
      </c>
      <c r="I106" s="172" t="s">
        <v>236</v>
      </c>
    </row>
    <row r="107" spans="1:9" ht="25.2" customHeight="1" x14ac:dyDescent="0.3">
      <c r="A107" s="602"/>
      <c r="B107" s="430">
        <f>+B59/D38</f>
        <v>0.10333333333333333</v>
      </c>
      <c r="C107" s="118"/>
      <c r="D107" s="115">
        <v>8.6699999999999999E-2</v>
      </c>
      <c r="E107" s="116"/>
      <c r="F107" s="316"/>
      <c r="G107" s="117"/>
      <c r="H107" s="123"/>
      <c r="I107" s="117"/>
    </row>
    <row r="108" spans="1:9" ht="80.25" customHeight="1" x14ac:dyDescent="0.3">
      <c r="A108" s="113" t="s">
        <v>259</v>
      </c>
      <c r="B108" s="607"/>
      <c r="C108" s="607"/>
      <c r="D108" s="607"/>
      <c r="E108" s="607"/>
      <c r="F108" s="607"/>
      <c r="G108" s="607"/>
      <c r="H108" s="607"/>
      <c r="I108" s="607"/>
    </row>
    <row r="109" spans="1:9" ht="80.25" customHeight="1" x14ac:dyDescent="0.3">
      <c r="A109" s="113" t="s">
        <v>260</v>
      </c>
      <c r="B109" s="605"/>
      <c r="C109" s="606"/>
      <c r="D109" s="605"/>
      <c r="E109" s="606"/>
      <c r="F109" s="605"/>
      <c r="G109" s="606"/>
      <c r="H109" s="605"/>
      <c r="I109" s="606"/>
    </row>
    <row r="110" spans="1:9" ht="25.2" customHeight="1" x14ac:dyDescent="0.3">
      <c r="A110" s="601" t="s">
        <v>202</v>
      </c>
      <c r="B110" s="172" t="s">
        <v>99</v>
      </c>
      <c r="C110" s="172" t="s">
        <v>236</v>
      </c>
      <c r="D110" s="172" t="s">
        <v>99</v>
      </c>
      <c r="E110" s="172" t="s">
        <v>236</v>
      </c>
      <c r="F110" s="172" t="s">
        <v>99</v>
      </c>
      <c r="G110" s="172" t="s">
        <v>236</v>
      </c>
      <c r="H110" s="172" t="s">
        <v>99</v>
      </c>
      <c r="I110" s="172" t="s">
        <v>236</v>
      </c>
    </row>
    <row r="111" spans="1:9" ht="25.2" customHeight="1" x14ac:dyDescent="0.3">
      <c r="A111" s="602"/>
      <c r="B111" s="430">
        <f>+B61/D38</f>
        <v>0.1</v>
      </c>
      <c r="C111" s="118"/>
      <c r="D111" s="115">
        <v>8.6699999999999999E-2</v>
      </c>
      <c r="E111" s="116"/>
      <c r="F111" s="316"/>
      <c r="G111" s="117"/>
      <c r="H111" s="123"/>
      <c r="I111" s="117"/>
    </row>
    <row r="112" spans="1:9" ht="80.25" customHeight="1" x14ac:dyDescent="0.3">
      <c r="A112" s="113" t="s">
        <v>259</v>
      </c>
      <c r="B112" s="607"/>
      <c r="C112" s="607"/>
      <c r="D112" s="607"/>
      <c r="E112" s="607"/>
      <c r="F112" s="607"/>
      <c r="G112" s="607"/>
      <c r="H112" s="607"/>
      <c r="I112" s="607"/>
    </row>
    <row r="113" spans="1:9" ht="80.25" customHeight="1" x14ac:dyDescent="0.3">
      <c r="A113" s="113" t="s">
        <v>260</v>
      </c>
      <c r="B113" s="605"/>
      <c r="C113" s="606"/>
      <c r="D113" s="605"/>
      <c r="E113" s="606"/>
      <c r="F113" s="605"/>
      <c r="G113" s="606"/>
      <c r="H113" s="605"/>
      <c r="I113" s="606"/>
    </row>
    <row r="114" spans="1:9" ht="25.2" customHeight="1" x14ac:dyDescent="0.3">
      <c r="A114" s="601" t="s">
        <v>203</v>
      </c>
      <c r="B114" s="172" t="s">
        <v>99</v>
      </c>
      <c r="C114" s="172" t="s">
        <v>236</v>
      </c>
      <c r="D114" s="172" t="s">
        <v>99</v>
      </c>
      <c r="E114" s="172" t="s">
        <v>236</v>
      </c>
      <c r="F114" s="172" t="s">
        <v>99</v>
      </c>
      <c r="G114" s="172" t="s">
        <v>236</v>
      </c>
      <c r="H114" s="172" t="s">
        <v>99</v>
      </c>
      <c r="I114" s="172" t="s">
        <v>236</v>
      </c>
    </row>
    <row r="115" spans="1:9" ht="25.2" customHeight="1" x14ac:dyDescent="0.3">
      <c r="A115" s="602"/>
      <c r="B115" s="434">
        <f>+B63/D38</f>
        <v>6.6666666666666666E-2</v>
      </c>
      <c r="C115" s="291"/>
      <c r="D115" s="115">
        <v>8.6699999999999999E-2</v>
      </c>
      <c r="E115" s="291"/>
      <c r="F115" s="316"/>
      <c r="G115" s="292"/>
      <c r="H115" s="291"/>
      <c r="I115" s="292"/>
    </row>
    <row r="116" spans="1:9" ht="80.25" customHeight="1" x14ac:dyDescent="0.3">
      <c r="A116" s="113" t="s">
        <v>259</v>
      </c>
      <c r="B116" s="693"/>
      <c r="C116" s="693"/>
      <c r="D116" s="693"/>
      <c r="E116" s="693"/>
      <c r="F116" s="693"/>
      <c r="G116" s="693"/>
      <c r="H116" s="693"/>
      <c r="I116" s="693"/>
    </row>
    <row r="117" spans="1:9" ht="80.25" customHeight="1" x14ac:dyDescent="0.3">
      <c r="A117" s="113" t="s">
        <v>260</v>
      </c>
      <c r="B117" s="605"/>
      <c r="C117" s="606"/>
      <c r="D117" s="605"/>
      <c r="E117" s="606"/>
      <c r="F117" s="605"/>
      <c r="G117" s="606"/>
      <c r="H117" s="605"/>
      <c r="I117" s="606"/>
    </row>
    <row r="118" spans="1:9" ht="16.8" x14ac:dyDescent="0.3">
      <c r="A118" s="114" t="s">
        <v>261</v>
      </c>
      <c r="B118" s="119">
        <f>(B71+B75+B79+B83+B87+B91+B95+B99+B103+B107+B111+B115)</f>
        <v>0.99999999999999989</v>
      </c>
      <c r="C118" s="119">
        <f t="shared" ref="C118:I118" si="1">(C71+C75+C79+C83+C87+C91+C95+C99+C103+C107+C111+C115)</f>
        <v>0.39066666666666666</v>
      </c>
      <c r="D118" s="376">
        <f>(D71+D75+D79+D83+D87+D91+D95+D99+D103+D107+D111+D115)</f>
        <v>1.0004</v>
      </c>
      <c r="E118" s="119">
        <f t="shared" si="1"/>
        <v>0.13339999999999999</v>
      </c>
      <c r="F118" s="119">
        <f t="shared" si="1"/>
        <v>0</v>
      </c>
      <c r="G118" s="119">
        <f t="shared" si="1"/>
        <v>0</v>
      </c>
      <c r="H118" s="119">
        <f t="shared" si="1"/>
        <v>0</v>
      </c>
      <c r="I118" s="119">
        <f t="shared" si="1"/>
        <v>0</v>
      </c>
    </row>
    <row r="123" spans="1:9" ht="37.5" customHeight="1" x14ac:dyDescent="0.3"/>
    <row r="124" spans="1:9" ht="19.5" customHeight="1" x14ac:dyDescent="0.3"/>
    <row r="125" spans="1:9" ht="19.5" customHeight="1" x14ac:dyDescent="0.3"/>
    <row r="126" spans="1:9" ht="34.5" customHeight="1" x14ac:dyDescent="0.3"/>
    <row r="127" spans="1:9" ht="15" customHeight="1" x14ac:dyDescent="0.3"/>
    <row r="128" spans="1:9" ht="15.75" customHeight="1" x14ac:dyDescent="0.3"/>
  </sheetData>
  <mergeCells count="211">
    <mergeCell ref="B6:K6"/>
    <mergeCell ref="M6:O6"/>
    <mergeCell ref="M1:O1"/>
    <mergeCell ref="M2:O2"/>
    <mergeCell ref="M3:O3"/>
    <mergeCell ref="M4:O4"/>
    <mergeCell ref="A1:A4"/>
    <mergeCell ref="B1:L1"/>
    <mergeCell ref="B2:L2"/>
    <mergeCell ref="B3:L3"/>
    <mergeCell ref="B4:L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hyperlinks>
    <hyperlink ref="B73" r:id="rId1" xr:uid="{81BE645B-873E-2F4F-8F05-EE9F71CCBEAF}"/>
    <hyperlink ref="D73" r:id="rId2" xr:uid="{002A0AE7-0190-004F-B998-553B33DC3C4B}"/>
    <hyperlink ref="B77" r:id="rId3" xr:uid="{925937B2-FFA7-8748-9635-8272CD74C09E}"/>
    <hyperlink ref="D77" r:id="rId4" xr:uid="{ACC83ADC-2D06-5C47-A20C-916902C2DFFF}"/>
  </hyperlinks>
  <pageMargins left="0.25" right="0.25" top="0.75" bottom="0.75" header="0.3" footer="0.3"/>
  <pageSetup scale="24" fitToHeight="0" orientation="landscape" r:id="rId5"/>
  <rowBreaks count="1" manualBreakCount="1">
    <brk id="99" max="14" man="1"/>
  </rowBreaks>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511691A7-389E-4EC9-9A58-1ABCC4C6845C}">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8"/>
  <sheetViews>
    <sheetView view="pageBreakPreview" zoomScale="60" zoomScaleNormal="100" workbookViewId="0">
      <selection activeCell="D17" sqref="D17:H17"/>
    </sheetView>
  </sheetViews>
  <sheetFormatPr baseColWidth="10" defaultColWidth="8.6640625" defaultRowHeight="13.8" x14ac:dyDescent="0.3"/>
  <cols>
    <col min="1" max="1" width="3.33203125" style="281" customWidth="1"/>
    <col min="2" max="2" width="9.33203125" style="281" customWidth="1"/>
    <col min="3" max="3" width="5.6640625" style="281" customWidth="1"/>
    <col min="4" max="4" width="6.6640625" style="281" customWidth="1"/>
    <col min="5" max="5" width="5.6640625" style="281" customWidth="1"/>
    <col min="6" max="6" width="10.33203125" style="281" customWidth="1"/>
    <col min="7" max="7" width="2.109375" style="281" customWidth="1"/>
    <col min="8" max="8" width="18.6640625" style="281" customWidth="1"/>
    <col min="9" max="9" width="12.6640625" style="281" customWidth="1"/>
    <col min="10" max="10" width="6.6640625" style="281" customWidth="1"/>
    <col min="11" max="11" width="18.6640625" style="281" customWidth="1"/>
    <col min="12" max="12" width="25.6640625" style="281" customWidth="1"/>
    <col min="13" max="16384" width="8.6640625" style="281"/>
  </cols>
  <sheetData>
    <row r="1" spans="1:12" ht="18.75" customHeight="1" x14ac:dyDescent="0.3">
      <c r="A1" s="766"/>
      <c r="B1" s="767"/>
      <c r="C1" s="767"/>
      <c r="D1" s="767"/>
      <c r="E1" s="768"/>
      <c r="F1" s="775" t="s">
        <v>275</v>
      </c>
      <c r="G1" s="776"/>
      <c r="H1" s="776"/>
      <c r="I1" s="776"/>
      <c r="J1" s="776"/>
      <c r="K1" s="776"/>
      <c r="L1" s="280"/>
    </row>
    <row r="2" spans="1:12" ht="18.75" customHeight="1" x14ac:dyDescent="0.3">
      <c r="A2" s="769"/>
      <c r="B2" s="770"/>
      <c r="C2" s="770"/>
      <c r="D2" s="770"/>
      <c r="E2" s="771"/>
      <c r="F2" s="777"/>
      <c r="G2" s="778"/>
      <c r="H2" s="778"/>
      <c r="I2" s="778"/>
      <c r="J2" s="778"/>
      <c r="K2" s="778"/>
      <c r="L2" s="280"/>
    </row>
    <row r="3" spans="1:12" ht="18.75" customHeight="1" x14ac:dyDescent="0.3">
      <c r="A3" s="769"/>
      <c r="B3" s="770"/>
      <c r="C3" s="770"/>
      <c r="D3" s="770"/>
      <c r="E3" s="771"/>
      <c r="F3" s="775" t="s">
        <v>276</v>
      </c>
      <c r="G3" s="776"/>
      <c r="H3" s="776"/>
      <c r="I3" s="776"/>
      <c r="J3" s="776"/>
      <c r="K3" s="776"/>
      <c r="L3" s="280"/>
    </row>
    <row r="4" spans="1:12" ht="18.75" customHeight="1" x14ac:dyDescent="0.3">
      <c r="A4" s="772"/>
      <c r="B4" s="773"/>
      <c r="C4" s="773"/>
      <c r="D4" s="773"/>
      <c r="E4" s="774"/>
      <c r="F4" s="777"/>
      <c r="G4" s="778"/>
      <c r="H4" s="778"/>
      <c r="I4" s="778"/>
      <c r="J4" s="778"/>
      <c r="K4" s="778"/>
      <c r="L4" s="280"/>
    </row>
    <row r="5" spans="1:12" ht="15.75" customHeight="1" x14ac:dyDescent="0.3">
      <c r="A5" s="747" t="s">
        <v>277</v>
      </c>
      <c r="B5" s="748"/>
      <c r="C5" s="748"/>
      <c r="D5" s="748"/>
      <c r="E5" s="748"/>
      <c r="F5" s="748"/>
      <c r="G5" s="748"/>
      <c r="H5" s="748"/>
      <c r="I5" s="748"/>
      <c r="J5" s="748"/>
      <c r="K5" s="748"/>
      <c r="L5" s="761"/>
    </row>
    <row r="6" spans="1:12" ht="23.25" customHeight="1" x14ac:dyDescent="0.3">
      <c r="A6" s="747" t="s">
        <v>278</v>
      </c>
      <c r="B6" s="748"/>
      <c r="C6" s="749"/>
      <c r="D6" s="742" t="s">
        <v>12</v>
      </c>
      <c r="E6" s="743"/>
      <c r="F6" s="743"/>
      <c r="G6" s="743"/>
      <c r="H6" s="744"/>
      <c r="I6" s="747" t="s">
        <v>279</v>
      </c>
      <c r="J6" s="749"/>
      <c r="K6" s="742" t="s">
        <v>37</v>
      </c>
      <c r="L6" s="744"/>
    </row>
    <row r="7" spans="1:12" ht="17.7" customHeight="1" x14ac:dyDescent="0.3">
      <c r="A7" s="747" t="s">
        <v>280</v>
      </c>
      <c r="B7" s="748"/>
      <c r="C7" s="749"/>
      <c r="D7" s="742" t="s">
        <v>26</v>
      </c>
      <c r="E7" s="743"/>
      <c r="F7" s="743"/>
      <c r="G7" s="743"/>
      <c r="H7" s="744"/>
      <c r="I7" s="747" t="s">
        <v>98</v>
      </c>
      <c r="J7" s="749"/>
      <c r="K7" s="742" t="s">
        <v>15</v>
      </c>
      <c r="L7" s="744"/>
    </row>
    <row r="8" spans="1:12" ht="35.700000000000003" customHeight="1" x14ac:dyDescent="0.3">
      <c r="A8" s="747" t="s">
        <v>281</v>
      </c>
      <c r="B8" s="748"/>
      <c r="C8" s="749"/>
      <c r="D8" s="742" t="s">
        <v>59</v>
      </c>
      <c r="E8" s="743"/>
      <c r="F8" s="743"/>
      <c r="G8" s="743"/>
      <c r="H8" s="744"/>
      <c r="I8" s="747" t="s">
        <v>282</v>
      </c>
      <c r="J8" s="749"/>
      <c r="K8" s="742" t="s">
        <v>73</v>
      </c>
      <c r="L8" s="744"/>
    </row>
    <row r="9" spans="1:12" ht="15.75" customHeight="1" x14ac:dyDescent="0.3">
      <c r="A9" s="760" t="s">
        <v>283</v>
      </c>
      <c r="B9" s="753"/>
      <c r="C9" s="753"/>
      <c r="D9" s="753"/>
      <c r="E9" s="748"/>
      <c r="F9" s="748"/>
      <c r="G9" s="748"/>
      <c r="H9" s="748"/>
      <c r="I9" s="748"/>
      <c r="J9" s="748"/>
      <c r="K9" s="748"/>
      <c r="L9" s="761"/>
    </row>
    <row r="10" spans="1:12" ht="15.75" customHeight="1" x14ac:dyDescent="0.3">
      <c r="A10" s="745" t="s">
        <v>284</v>
      </c>
      <c r="B10" s="745"/>
      <c r="C10" s="745"/>
      <c r="D10" s="745"/>
      <c r="E10" s="746" t="str">
        <f>+ACTIVIDAD_1!B13</f>
        <v>Iniciar 4600 casos de representación jurídica asignados por el Comité Técnico de Representación Jurídica</v>
      </c>
      <c r="F10" s="746"/>
      <c r="G10" s="746"/>
      <c r="H10" s="746"/>
      <c r="I10" s="746"/>
      <c r="J10" s="746"/>
      <c r="K10" s="746"/>
      <c r="L10" s="746"/>
    </row>
    <row r="11" spans="1:12" ht="34.5" customHeight="1" x14ac:dyDescent="0.3">
      <c r="A11" s="762" t="s">
        <v>285</v>
      </c>
      <c r="B11" s="763"/>
      <c r="C11" s="763"/>
      <c r="D11" s="761"/>
      <c r="E11" s="764" t="str">
        <f>+ACTIVIDAD_1!I17</f>
        <v xml:space="preserve">Número de casos de representación jurídica asignados por el Comité Técnico de Representación Jurídica - CTRJ. </v>
      </c>
      <c r="F11" s="746"/>
      <c r="G11" s="746"/>
      <c r="H11" s="746"/>
      <c r="I11" s="746"/>
      <c r="J11" s="746"/>
      <c r="K11" s="746"/>
      <c r="L11" s="765"/>
    </row>
    <row r="12" spans="1:12" ht="47.25" customHeight="1" x14ac:dyDescent="0.3">
      <c r="A12" s="747" t="s">
        <v>286</v>
      </c>
      <c r="B12" s="748"/>
      <c r="C12" s="748"/>
      <c r="D12" s="749"/>
      <c r="E12" s="764" t="s">
        <v>633</v>
      </c>
      <c r="F12" s="746"/>
      <c r="G12" s="746"/>
      <c r="H12" s="746"/>
      <c r="I12" s="746"/>
      <c r="J12" s="746"/>
      <c r="K12" s="746"/>
      <c r="L12" s="765"/>
    </row>
    <row r="13" spans="1:12" ht="28.5" customHeight="1" x14ac:dyDescent="0.3">
      <c r="A13" s="747" t="s">
        <v>287</v>
      </c>
      <c r="B13" s="748"/>
      <c r="C13" s="749"/>
      <c r="D13" s="742" t="s">
        <v>288</v>
      </c>
      <c r="E13" s="743"/>
      <c r="F13" s="743"/>
      <c r="G13" s="743"/>
      <c r="H13" s="744"/>
      <c r="I13" s="747" t="s">
        <v>289</v>
      </c>
      <c r="J13" s="749"/>
      <c r="K13" s="742" t="s">
        <v>49</v>
      </c>
      <c r="L13" s="744"/>
    </row>
    <row r="14" spans="1:12" ht="15.75" customHeight="1" x14ac:dyDescent="0.3">
      <c r="A14" s="747" t="s">
        <v>290</v>
      </c>
      <c r="B14" s="748"/>
      <c r="C14" s="748"/>
      <c r="D14" s="748"/>
      <c r="E14" s="748"/>
      <c r="F14" s="748"/>
      <c r="G14" s="748"/>
      <c r="H14" s="748"/>
      <c r="I14" s="748"/>
      <c r="J14" s="748"/>
      <c r="K14" s="748"/>
      <c r="L14" s="761"/>
    </row>
    <row r="15" spans="1:12" ht="25.5" customHeight="1" x14ac:dyDescent="0.3">
      <c r="A15" s="747" t="s">
        <v>291</v>
      </c>
      <c r="B15" s="748"/>
      <c r="C15" s="749"/>
      <c r="D15" s="742" t="s">
        <v>19</v>
      </c>
      <c r="E15" s="743"/>
      <c r="F15" s="743"/>
      <c r="G15" s="743"/>
      <c r="H15" s="744"/>
      <c r="I15" s="747" t="s">
        <v>292</v>
      </c>
      <c r="J15" s="749"/>
      <c r="K15" s="742" t="s">
        <v>20</v>
      </c>
      <c r="L15" s="744"/>
    </row>
    <row r="16" spans="1:12" ht="25.5" customHeight="1" x14ac:dyDescent="0.3">
      <c r="A16" s="747" t="s">
        <v>293</v>
      </c>
      <c r="B16" s="748"/>
      <c r="C16" s="749"/>
      <c r="D16" s="757">
        <f>+ACTIVIDAD_1!D38</f>
        <v>1550</v>
      </c>
      <c r="E16" s="758"/>
      <c r="F16" s="758"/>
      <c r="G16" s="758"/>
      <c r="H16" s="759"/>
      <c r="I16" s="747" t="s">
        <v>231</v>
      </c>
      <c r="J16" s="749"/>
      <c r="K16" s="742" t="s">
        <v>21</v>
      </c>
      <c r="L16" s="744"/>
    </row>
    <row r="17" spans="1:12" ht="27.45" customHeight="1" x14ac:dyDescent="0.3">
      <c r="A17" s="747" t="s">
        <v>294</v>
      </c>
      <c r="B17" s="748"/>
      <c r="C17" s="749"/>
      <c r="D17" s="742" t="s">
        <v>288</v>
      </c>
      <c r="E17" s="743"/>
      <c r="F17" s="743"/>
      <c r="G17" s="743"/>
      <c r="H17" s="744"/>
      <c r="I17" s="750"/>
      <c r="J17" s="752"/>
      <c r="K17" s="752"/>
      <c r="L17" s="751"/>
    </row>
    <row r="18" spans="1:12" ht="12" customHeight="1" x14ac:dyDescent="0.3">
      <c r="A18" s="287" t="s">
        <v>295</v>
      </c>
      <c r="B18" s="287" t="s">
        <v>296</v>
      </c>
      <c r="C18" s="747" t="s">
        <v>297</v>
      </c>
      <c r="D18" s="748"/>
      <c r="E18" s="748"/>
      <c r="F18" s="748"/>
      <c r="G18" s="749"/>
      <c r="H18" s="747" t="s">
        <v>298</v>
      </c>
      <c r="I18" s="749"/>
      <c r="J18" s="747" t="s">
        <v>299</v>
      </c>
      <c r="K18" s="749"/>
      <c r="L18" s="287" t="s">
        <v>300</v>
      </c>
    </row>
    <row r="19" spans="1:12" ht="98.25" customHeight="1" x14ac:dyDescent="0.3">
      <c r="A19" s="282">
        <v>1</v>
      </c>
      <c r="B19" s="283" t="s">
        <v>288</v>
      </c>
      <c r="C19" s="742" t="s">
        <v>634</v>
      </c>
      <c r="D19" s="743"/>
      <c r="E19" s="743"/>
      <c r="F19" s="743"/>
      <c r="G19" s="744"/>
      <c r="H19" s="742" t="s">
        <v>635</v>
      </c>
      <c r="I19" s="744"/>
      <c r="J19" s="750" t="s">
        <v>22</v>
      </c>
      <c r="K19" s="751"/>
      <c r="L19" s="283" t="s">
        <v>301</v>
      </c>
    </row>
    <row r="20" spans="1:12" ht="34.200000000000003" customHeight="1" x14ac:dyDescent="0.3">
      <c r="A20" s="282">
        <v>2</v>
      </c>
      <c r="B20" s="283"/>
      <c r="C20" s="742"/>
      <c r="D20" s="743"/>
      <c r="E20" s="743"/>
      <c r="F20" s="743"/>
      <c r="G20" s="744"/>
      <c r="H20" s="742"/>
      <c r="I20" s="744"/>
      <c r="J20" s="750"/>
      <c r="K20" s="751"/>
      <c r="L20" s="283"/>
    </row>
    <row r="21" spans="1:12" ht="34.200000000000003" customHeight="1" x14ac:dyDescent="0.3">
      <c r="A21" s="282">
        <v>3</v>
      </c>
      <c r="B21" s="283"/>
      <c r="C21" s="742"/>
      <c r="D21" s="743"/>
      <c r="E21" s="743"/>
      <c r="F21" s="743"/>
      <c r="G21" s="744"/>
      <c r="H21" s="742"/>
      <c r="I21" s="744"/>
      <c r="J21" s="750"/>
      <c r="K21" s="751"/>
      <c r="L21" s="283"/>
    </row>
    <row r="22" spans="1:12" ht="25.5" customHeight="1" x14ac:dyDescent="0.3">
      <c r="A22" s="287" t="s">
        <v>295</v>
      </c>
      <c r="B22" s="747" t="s">
        <v>302</v>
      </c>
      <c r="C22" s="748"/>
      <c r="D22" s="748"/>
      <c r="E22" s="748"/>
      <c r="F22" s="748"/>
      <c r="G22" s="748"/>
      <c r="H22" s="748"/>
      <c r="I22" s="748"/>
      <c r="J22" s="748"/>
      <c r="K22" s="749"/>
      <c r="L22" s="287" t="s">
        <v>303</v>
      </c>
    </row>
    <row r="23" spans="1:12" ht="28.2" customHeight="1" x14ac:dyDescent="0.3">
      <c r="A23" s="282">
        <v>1</v>
      </c>
      <c r="B23" s="742" t="s">
        <v>304</v>
      </c>
      <c r="C23" s="743"/>
      <c r="D23" s="743"/>
      <c r="E23" s="743"/>
      <c r="F23" s="743"/>
      <c r="G23" s="743"/>
      <c r="H23" s="743"/>
      <c r="I23" s="743"/>
      <c r="J23" s="743"/>
      <c r="K23" s="744"/>
      <c r="L23" s="283" t="s">
        <v>22</v>
      </c>
    </row>
    <row r="24" spans="1:12" ht="15.75" customHeight="1" x14ac:dyDescent="0.3">
      <c r="A24" s="747" t="s">
        <v>305</v>
      </c>
      <c r="B24" s="748"/>
      <c r="C24" s="748"/>
      <c r="D24" s="748"/>
      <c r="E24" s="748"/>
      <c r="F24" s="753"/>
      <c r="G24" s="753"/>
      <c r="H24" s="748"/>
      <c r="I24" s="753"/>
      <c r="J24" s="753"/>
      <c r="K24" s="748"/>
      <c r="L24" s="754"/>
    </row>
    <row r="25" spans="1:12" ht="26.25" customHeight="1" x14ac:dyDescent="0.3">
      <c r="A25" s="747" t="s">
        <v>306</v>
      </c>
      <c r="B25" s="748"/>
      <c r="C25" s="749"/>
      <c r="D25" s="742">
        <v>485</v>
      </c>
      <c r="E25" s="743"/>
      <c r="F25" s="745" t="s">
        <v>307</v>
      </c>
      <c r="G25" s="745"/>
      <c r="H25" s="294">
        <v>2024</v>
      </c>
      <c r="I25" s="745" t="s">
        <v>308</v>
      </c>
      <c r="J25" s="745"/>
      <c r="L25" s="293" t="s">
        <v>309</v>
      </c>
    </row>
    <row r="26" spans="1:12" ht="26.25" customHeight="1" x14ac:dyDescent="0.3">
      <c r="A26" s="747" t="s">
        <v>310</v>
      </c>
      <c r="B26" s="748"/>
      <c r="C26" s="749"/>
      <c r="D26" s="742" t="s">
        <v>311</v>
      </c>
      <c r="E26" s="743"/>
      <c r="F26" s="755"/>
      <c r="G26" s="755"/>
      <c r="H26" s="743"/>
      <c r="I26" s="755"/>
      <c r="J26" s="755"/>
      <c r="K26" s="743"/>
      <c r="L26" s="756"/>
    </row>
    <row r="27" spans="1:12" ht="45.75" customHeight="1" x14ac:dyDescent="0.3">
      <c r="A27" s="747" t="s">
        <v>312</v>
      </c>
      <c r="B27" s="748"/>
      <c r="C27" s="749"/>
      <c r="D27" s="750" t="s">
        <v>313</v>
      </c>
      <c r="E27" s="752"/>
      <c r="F27" s="752"/>
      <c r="G27" s="752"/>
      <c r="H27" s="752"/>
      <c r="I27" s="752"/>
      <c r="J27" s="752"/>
      <c r="K27" s="752"/>
      <c r="L27" s="751"/>
    </row>
    <row r="28" spans="1:12" ht="17.7" customHeight="1" x14ac:dyDescent="0.3">
      <c r="A28" s="747" t="s">
        <v>314</v>
      </c>
      <c r="B28" s="748"/>
      <c r="C28" s="749"/>
      <c r="D28" s="742"/>
      <c r="E28" s="743"/>
      <c r="F28" s="743"/>
      <c r="G28" s="743"/>
      <c r="H28" s="743"/>
      <c r="I28" s="743"/>
      <c r="J28" s="743"/>
      <c r="K28" s="743"/>
      <c r="L28" s="744"/>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72"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0522EC-09DB-499D-94D5-227677D14C07}"/>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 ds:uri="b5925ce7-4d20-4e9c-ad74-4e63fc08faa9"/>
    <ds:schemaRef ds:uri="1de4ae10-bcc1-4fad-a667-64c1f3e8b3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27</vt:i4>
      </vt:variant>
    </vt:vector>
  </HeadingPairs>
  <TitlesOfParts>
    <vt:vector size="62" baseType="lpstr">
      <vt:lpstr>Datos</vt:lpstr>
      <vt:lpstr>Actividades_proyecto </vt:lpstr>
      <vt:lpstr>HV_BaseEstratificacion</vt:lpstr>
      <vt:lpstr>ACTIVIDAD_1</vt:lpstr>
      <vt:lpstr>ACTIVIDAD_2</vt:lpstr>
      <vt:lpstr>ACTIVIDAD_3</vt:lpstr>
      <vt:lpstr>ACTIVIDAD_4</vt:lpstr>
      <vt:lpstr>ACTIVIDAD_5</vt:lpstr>
      <vt:lpstr>Hoja de vida del Indi_ACT_1</vt:lpstr>
      <vt:lpstr>Hoja de vida del Indi_ACT_2</vt:lpstr>
      <vt:lpstr>Hoja de vida del Indi_ACT_3</vt:lpstr>
      <vt:lpstr>Hoja de vida del Indi_ACT_4</vt:lpstr>
      <vt:lpstr>Hoja de vida del Indi_ACT_5</vt:lpstr>
      <vt:lpstr>META_PDD_1938</vt:lpstr>
      <vt:lpstr>META_PDD_1939</vt:lpstr>
      <vt:lpstr>Hoja de vida_MetaPDD_37</vt:lpstr>
      <vt:lpstr>Hoja de vida_MetaPDD_38</vt:lpstr>
      <vt:lpstr>TERRITORIALIZACIÓN</vt:lpstr>
      <vt:lpstr>PMR</vt:lpstr>
      <vt:lpstr>PRODUCTO_MGA</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'Hoja de vida del Indi_ACT_5'!Área_de_impresión</vt:lpstr>
      <vt:lpstr>META_PDD_1938!Área_de_impresión</vt:lpstr>
      <vt:lpstr>META_PDD_1939!Área_de_impresión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cp:lastPrinted>2025-02-26T21:36:42Z</cp:lastPrinted>
  <dcterms:created xsi:type="dcterms:W3CDTF">2016-04-29T15:11:54Z</dcterms:created>
  <dcterms:modified xsi:type="dcterms:W3CDTF">2026-03-27T23:42:30Z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