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11"/>
  <workbookPr/>
  <mc:AlternateContent xmlns:mc="http://schemas.openxmlformats.org/markup-compatibility/2006">
    <mc:Choice Requires="x15">
      <x15ac:absPath xmlns:x15ac="http://schemas.microsoft.com/office/spreadsheetml/2010/11/ac" url="C:\Users\ngarcia\Downloads\"/>
    </mc:Choice>
  </mc:AlternateContent>
  <xr:revisionPtr revIDLastSave="10" documentId="13_ncr:1_{807A8F7E-B3F6-47EB-90DC-21FB0E6C9C3B}" xr6:coauthVersionLast="47" xr6:coauthVersionMax="47" xr10:uidLastSave="{B86D2084-BF61-40CE-935D-D40D5F9FA950}"/>
  <bookViews>
    <workbookView xWindow="-120" yWindow="-120" windowWidth="29040" windowHeight="15720" tabRatio="731" firstSheet="3" activeTab="2" xr2:uid="{00000000-000D-0000-FFFF-FFFF00000000}"/>
  </bookViews>
  <sheets>
    <sheet name="Instructivo" sheetId="48" state="hidden" r:id="rId1"/>
    <sheet name="ACTIVIDAD_1" sheetId="20" r:id="rId2"/>
    <sheet name="ACTIVIDAD_2" sheetId="49" r:id="rId3"/>
    <sheet name="META_PDD" sheetId="38" r:id="rId4"/>
    <sheet name="PRODUCTO_MGA" sheetId="47" r:id="rId5"/>
    <sheet name="PMR" sheetId="46" r:id="rId6"/>
    <sheet name="TERRITORIALIZACIÓN" sheetId="41" r:id="rId7"/>
    <sheet name="CONTROL DE CAMBIOS" sheetId="40" r:id="rId8"/>
  </sheets>
  <externalReferences>
    <externalReference r:id="rId9"/>
    <externalReference r:id="rId10"/>
  </externalReferences>
  <definedNames>
    <definedName name="_xlnm._FilterDatabase" localSheetId="5" hidden="1">PMR!$A$12:$AX$14</definedName>
    <definedName name="_xlnm.Print_Area" localSheetId="1">ACTIVIDAD_1!$A$1:$O$31</definedName>
    <definedName name="_xlnm.Print_Area" localSheetId="3">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7" i="38" l="1"/>
  <c r="C52" i="38"/>
  <c r="C62" i="20"/>
  <c r="C116" i="49"/>
  <c r="K37" i="47"/>
  <c r="K36" i="47"/>
  <c r="J37" i="47"/>
  <c r="J36" i="47"/>
  <c r="N24" i="20"/>
  <c r="E116" i="49"/>
  <c r="C62" i="49"/>
  <c r="B62" i="20"/>
  <c r="N26" i="20"/>
  <c r="N25" i="20"/>
  <c r="N29" i="49"/>
  <c r="N28" i="49"/>
  <c r="N27" i="49"/>
  <c r="N26" i="49"/>
  <c r="O26" i="49" a="1"/>
  <c r="N25" i="49"/>
  <c r="N24" i="49"/>
  <c r="N29" i="20"/>
  <c r="N28" i="20"/>
  <c r="B27" i="20"/>
  <c r="N27" i="20"/>
  <c r="O26" i="20"/>
  <c r="D37" i="47"/>
  <c r="D36" i="47"/>
  <c r="E37" i="47"/>
  <c r="E36" i="47"/>
  <c r="O26" i="49"/>
  <c r="O28" i="49"/>
  <c r="O25" i="49"/>
  <c r="O25" i="20"/>
  <c r="O29" i="49"/>
  <c r="O28" i="20"/>
  <c r="O29" i="20"/>
  <c r="F116" i="20"/>
  <c r="G116" i="20"/>
  <c r="K23" i="47"/>
  <c r="J23" i="47"/>
  <c r="K22" i="47"/>
  <c r="J22" i="47"/>
  <c r="B34" i="49"/>
  <c r="J15" i="47"/>
  <c r="AW15" i="46"/>
  <c r="AV15" i="46"/>
  <c r="AW14" i="46"/>
  <c r="AV14" i="46"/>
  <c r="I16" i="47"/>
  <c r="H16" i="47"/>
  <c r="G16" i="47"/>
  <c r="F16" i="47"/>
  <c r="D16" i="47"/>
  <c r="I15" i="47"/>
  <c r="H15" i="47"/>
  <c r="G15" i="47"/>
  <c r="F15" i="47"/>
  <c r="D15" i="47"/>
  <c r="B52" i="38"/>
  <c r="C29" i="38"/>
  <c r="F26" i="38"/>
  <c r="I116" i="49"/>
  <c r="H116" i="49"/>
  <c r="G116" i="49"/>
  <c r="F116" i="49"/>
  <c r="D116" i="49"/>
  <c r="B116" i="49"/>
  <c r="B62" i="49"/>
  <c r="F36" i="49"/>
  <c r="I116" i="20"/>
  <c r="H116" i="20"/>
  <c r="E116" i="20"/>
  <c r="D116" i="20"/>
  <c r="C116" i="20"/>
  <c r="B116" i="20"/>
  <c r="B34" i="20"/>
  <c r="F3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B07522D-45F5-4E09-936E-9F48BE7623C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K14" authorId="0" shapeId="0" xr:uid="{DC9F826A-A9C7-4388-ABFA-13743CE48485}">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<sst xmlns="http://schemas.openxmlformats.org/spreadsheetml/2006/main" count="1737" uniqueCount="594">
  <si>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</si>
  <si>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</si>
  <si>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</si>
  <si>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</si>
  <si>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</si>
  <si>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</si>
  <si>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</si>
  <si>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</si>
  <si>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</si>
  <si>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</si>
  <si>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</si>
  <si>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</si>
  <si>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</si>
  <si>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</si>
  <si>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</si>
  <si>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</si>
  <si>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</si>
  <si>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</si>
  <si>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</si>
  <si>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</si>
  <si>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</si>
  <si>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</si>
  <si>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</si>
  <si>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</si>
  <si>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</si>
  <si>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</si>
  <si>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</si>
  <si>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</si>
  <si>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</si>
  <si>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</si>
  <si>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</si>
  <si>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</si>
  <si>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</si>
  <si>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</si>
  <si>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</si>
  <si>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</si>
  <si>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</si>
  <si>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</si>
  <si>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</si>
  <si>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</si>
  <si>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</si>
  <si>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</si>
  <si>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</si>
  <si>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</si>
  <si>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</si>
  <si>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</si>
  <si>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</si>
  <si>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</si>
  <si>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</si>
  <si>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</si>
  <si>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</si>
  <si>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</si>
  <si>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</si>
  <si>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</si>
  <si>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</si>
  <si>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</si>
  <si>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</si>
  <si>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</si>
  <si>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</si>
  <si>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</si>
  <si>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</si>
  <si>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</si>
  <si>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</si>
  <si>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</si>
  <si>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</si>
  <si>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</si>
  <si>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</si>
  <si>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</si>
  <si>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</si>
  <si>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</si>
  <si>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</si>
  <si>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</si>
  <si>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</si>
  <si>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</si>
  <si>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</si>
  <si>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</si>
  <si>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</si>
  <si>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</si>
  <si>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</si>
  <si>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</si>
  <si>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</si>
  <si>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</si>
  <si>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</si>
  <si>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</si>
  <si>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</si>
  <si>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</si>
  <si>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</si>
  <si>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</si>
  <si>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</si>
  <si>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</si>
  <si>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</si>
  <si>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</si>
  <si>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</si>
  <si>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</si>
  <si>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</si>
  <si>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</si>
  <si>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</si>
  <si>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</si>
  <si>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</si>
  <si>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</si>
  <si>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</si>
  <si>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</si>
  <si>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</si>
  <si>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</si>
  <si>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</si>
  <si>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</si>
  <si>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</si>
  <si>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</si>
  <si>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</si>
  <si>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</si>
  <si>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</si>
  <si>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</si>
  <si>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</si>
  <si>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</si>
  <si>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</si>
  <si>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</si>
  <si>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</si>
  <si>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</si>
  <si>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</si>
  <si>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</si>
  <si>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</si>
  <si>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</si>
  <si>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</si>
  <si>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</si>
  <si>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</si>
  <si>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</si>
  <si>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</si>
  <si>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</si>
  <si>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</si>
  <si>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</si>
  <si>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</si>
  <si>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</si>
  <si>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</si>
  <si>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</si>
  <si>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</si>
  <si>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</si>
  <si>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</si>
  <si>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</si>
  <si>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</si>
  <si>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</si>
  <si>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</si>
  <si>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</si>
  <si>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</si>
  <si>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</si>
  <si>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</si>
  <si>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</si>
  <si>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</si>
  <si>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</si>
  <si>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</si>
  <si>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</si>
  <si>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</si>
  <si>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</si>
  <si>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</si>
  <si>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</si>
  <si>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</si>
  <si>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</si>
  <si>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</si>
  <si>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</si>
  <si>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</si>
  <si>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</si>
  <si>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</si>
  <si>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</si>
  <si>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</si>
  <si>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</si>
  <si>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</si>
  <si>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</si>
  <si>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</si>
  <si>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</si>
  <si>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8181 - Producción de Información sobre los derechos de las mujeres para potenciar la toma de decisiones en Bogotá D.C.</t>
  </si>
  <si>
    <t>BPIN</t>
  </si>
  <si>
    <t>Enero</t>
  </si>
  <si>
    <t>X</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</si>
  <si>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</si>
  <si>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</si>
  <si>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</si>
  <si>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</si>
  <si>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</si>
  <si>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</si>
  <si>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</si>
  <si>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</si>
  <si>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</si>
  <si>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</si>
  <si>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</si>
  <si>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</si>
  <si>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</si>
  <si>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</si>
  <si>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</si>
  <si>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Producir 4 boletines estadísticos con datos sobre los derechos de las mujeres</t>
  </si>
  <si>
    <t>Servicio de información estadística en temas de Derechos Humanos</t>
  </si>
  <si>
    <t>Numero de boletines estadísticos con datos sobre los derechos de las mujeres producidos</t>
  </si>
  <si>
    <t>3. Bogotá confia en su potencial</t>
  </si>
  <si>
    <t>3.18. Ciencia, tecnología e innovación-CTel para desarrollar nuestro potencial y promover el de nuestros vecinos regionales</t>
  </si>
  <si>
    <t>Desarrollar 16 estudios y/o investigaciones del Observatorio de Mujeres y Equidad de Género - OMEG- que den cuenta de la situación de derechos de las mujeres, con datos diversificados para la toma de decisiones.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</si>
  <si>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</si>
  <si>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</si>
  <si>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</si>
  <si>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</si>
  <si>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</si>
  <si>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</si>
  <si>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</si>
  <si>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</si>
  <si>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</si>
  <si>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</si>
  <si>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</si>
  <si>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</si>
  <si>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Como parte de los avances en la producción de boletines estadísticos, durante el mes de enero de 2025 se publicó el primer boletín de feminicidios construido por el OMEG. Adicionamente, se adelantó la publicación de la información del visualizador para actualizarlo al corte de información más reciente disponible.</t>
  </si>
  <si>
    <t xml:space="preserve">Se cuenta a la fecha con información estadística actualizada y robusta sobre los derechos de las mujeres para la toma de decisiones, contando con:
a. Un boletin estadísticos sobre feminicidio en Bogotá
</t>
  </si>
  <si>
    <t xml:space="preserve">No se presenta retrasos acorde con la ejecución </t>
  </si>
  <si>
    <t>Por medio de esta actividad se fortalece el acceso a información clave para que la población de interés interna y externa tenga insumos para fortalecer sus procesos de toma de decisiones y participación. Adicionalmente, se vuelve un ejercicio de transparencia donde se expone a la ciudadanía el trabajo de la entidad en términos de datos para que puedan realizar control político.</t>
  </si>
  <si>
    <t>FEBRERO</t>
  </si>
  <si>
    <t xml:space="preserve">Como parte de los avances en la producción de boletines estadísticos, durante el mes de febrero se publicaron los siguientes boletines en la página web del OMEG: 
a. Reporte de atenciones SDMujer SiMisional, corte diciembre 2024 y enero 2025. 
b. Reporte de atenciones Inforcuidado corte noviembre de 2024
c. Boletín de feminicidio corte enero de 2025. 
Adicionalmente, se actualizó la información de los visualizadores del la página web del OMEG a corte de enero de 2025.	</t>
  </si>
  <si>
    <t>Se cuenta a la fecha con información estadística actualizada y robusta sobre los derechos de las mujeres para la toma de decisiones, contando con:
a. Dos boletines estadísticos sobre feminicidio en Bogotá
b. Un reporte de atenciones con datos SDMujer Simisional
c. Un reportre de atenciones del Sistema de información de Cuidado - InfoCuidado</t>
  </si>
  <si>
    <t>MARZO</t>
  </si>
  <si>
    <t xml:space="preserve">Como parte de los avances en la producción de boletines estadísticos, durante el mes de marzo se publicaron los siguientes boletines en la página web del OMEG: 
a. Reporte de atenciones SDMujer SiMisional, corte febrero 2025. 
b. Reporte de atenciones Inforcuidado corte diciembre de 2024
c. Boletín de feminicidio corte febrero de 2025. 
d. Adicionalmente, se actualizó la información de los visualizadores del la página web del OMEG a corte de febrero de 2025.
e. Inventario de publicaciones actualizado.	</t>
  </si>
  <si>
    <t>Se cuenta a la fecha con información estadística actualizada y robusta sobre los derechos de las mujeres para la toma de decisiones, contando con:
a. 3 boletines estadísticos sobre feminicidio en Bogotá
b. 3 reportes de atenciones con datos SDMujer Simisional
c. 2 reportes de atenciones del Sistema de información de Cuidado - InfoCuidado
d. Inventario de publicaciones actualizado a marzo 31 de 2025 y
e. visualizador de datos OMEG actualizado a 28 de febrero</t>
  </si>
  <si>
    <t>La ciudadania y actores estrategicos acceden a información actualizada, robusta y pertinente sobre la situación de derechos de las mujeres, que favorece la toma de decisiones para la gestión pública y para la participación en escenarios locales.</t>
  </si>
  <si>
    <t>ABRIL</t>
  </si>
  <si>
    <t xml:space="preserve">Como parte de los avances en la producción de boletines estadísticos, durante el mes de abril se publicaron los siguientes boletines en la página web del OMEG: 
a. Reporte de atenciones SDMujer SiMisional, corte marzo 2025. 
b. Reporte de atenciones Inforcuidado acumulado hasta enero de 2025
c. Adicionalmente, se actualizó la información de los visualizadores del la página web del OMEG a corte de marzo de 2025.
d. Inventario de publicaciones actualizado.	</t>
  </si>
  <si>
    <t>Se cuenta a la fecha con información estadística actualizada y robusta sobre los derechos de las mujeres para la toma de decisiones, contando con:
a. 3 boletines estadísticos sobre feminicidio en Bogotá
b. 4 reportes de atenciones con datos SDMujer Simisional
c. 3 reportes de atenciones del Sistema de información de Cuidado - InfoCuidado
d. Inventario de publicaciones actualizado con corte 30 de abril de 2025
e. visualizador de datos OMEG actualizado a 31 de marzo</t>
  </si>
  <si>
    <t>Contar con información estadística sobre la situación de derechos de las mujeres en la ciudad, permite identificar brechas de género y temas de interes que deben ser profundizados para establecer acciones de gestión publica basada en la evidencia que responda a las necesidades de la población</t>
  </si>
  <si>
    <t>MAYO</t>
  </si>
  <si>
    <r>
      <t xml:space="preserve">Como parte de los avances en la producción de boletines estadísticos, durante el mes de mayo se publicaron los siguientes boletines en la página web del OMEG: 
a. Reporte de atenciones SDMujer SiMisional, mes vencido, corte a abril de 2025. 
b. Reporte de atenciones Inforcuidado acumulado hasta febrero de 2025
c. Boletín de feminicidio corte abril de 2025. 
d. </t>
    </r>
    <r>
      <rPr>
        <sz val="13"/>
        <rFont val="Arial"/>
        <family val="2"/>
      </rPr>
      <t>Adicionalmente, se actualizó la información de los visualizadores del la página web del OMEG a corte de abril con relación a la información de violencias Medicina Legal y SIEDCO 2025.</t>
    </r>
    <r>
      <rPr>
        <sz val="13"/>
        <color theme="1"/>
        <rFont val="Arial"/>
        <family val="2"/>
      </rPr>
      <t xml:space="preserve">
e. Inventario de publicaciones actualizado.	</t>
    </r>
  </si>
  <si>
    <r>
      <t xml:space="preserve">Se cuenta a la fecha con información estadística actualizada y robusta sobre los derechos de las mujeres para la toma de decisiones, contando con:
a. 5 boletines estadísticos sobre feminicidio en Bogotá
b. 5 reportes de atenciones con datos SDMujer Simisional
c. 4 reportes de atenciones del Sistema de información de Cuidado - InfoCuidado
d. Inventario de publicaciones actualizado con corte 31 de mayo de 2025
</t>
    </r>
    <r>
      <rPr>
        <sz val="13"/>
        <rFont val="Arial"/>
        <family val="2"/>
      </rPr>
      <t>e.</t>
    </r>
    <r>
      <rPr>
        <sz val="13"/>
        <color rgb="FFFF0000"/>
        <rFont val="Arial"/>
        <family val="2"/>
      </rPr>
      <t xml:space="preserve"> </t>
    </r>
    <r>
      <rPr>
        <sz val="13"/>
        <rFont val="Arial"/>
        <family val="2"/>
      </rPr>
      <t xml:space="preserve">visualizador de datos OMEG actualizado a 30 de abril </t>
    </r>
    <r>
      <rPr>
        <sz val="13"/>
        <color theme="1"/>
        <rFont val="Arial"/>
        <family val="2"/>
      </rPr>
      <t>datos iolencias Medicina Legal y SIEDCO 2025.</t>
    </r>
  </si>
  <si>
    <t>JUNIO</t>
  </si>
  <si>
    <t xml:space="preserve">Como parte de los avances en la producción de boletines estadísticos, durante el mes de junio se publicaron los siguientes boletines en la página web del OMEG: 
a. Reporte de atenciones SDMujer SiMisional, corte mayo de 2025
b. Boletín de feminicidio corte mayo de 2025. 
c. Reporte de atenciones Inforcuidado corte marzo de 2025
d.  Inventario de publicaciones actualizado.
e. Consolidación de un boletín anual que informe sobre el estado: Actualmente, se cuenta con la estructura y contenidos definidos para el desarrollo del producto, a partir de estos, se tienen las cifras y datos procesados para 3 de los 8 derechos y para su preámbulo sociodemográfico.
</t>
  </si>
  <si>
    <t>Se cuenta a la fecha con información estadística actualizada y robusta sobre los derechos de las mujeres para la toma de decisiones, contando con:
a. 5 boletines estadísticos sobre feminicidio en Bogotá
b. 6 reportes de atenciones con datos SDMujer Simisional
c. 5 reportes de atenciones del Sistema de información de Cuidado - InfoCuidado
d. Inventario de publicaciones actualizado con corte 30 de junio de 2025
e. Visualizador de datos OMEG actualizado con corte al  31 de mayo 2025. exceptuando la información de casa refugio.</t>
  </si>
  <si>
    <t>Está pendiente la publicación de la información en el visualizador dado que la información fue enviada el 27 de junio de 2025 y no se alcanza a incluir en el espacio destinado a ello. S espera que para la primera semana de julio de 2025 esté publicado a corte a mayo</t>
  </si>
  <si>
    <t>La producción de información estadistica mensual y acumulada sobre la situación de derechos de las mujeres en la ciudad, favorece la toma de decisiones informada y basada en la evidencia de los datos para la gestión pública.</t>
  </si>
  <si>
    <t>JULIO</t>
  </si>
  <si>
    <t xml:space="preserve">Como parte de los avances en la producción de boletines estadísticos, durante el mes de julio se publicaron los siguientes boletines en la página web del OMEG: 
a. Reporte de atenciones SDMujer SiMisional, corte junio de 2025
c. Boletín de feminicidio corte junio de 2025. 
b. Reporte de atenciones Inforcuidado corte abril de 2025
Adicionalmente, se actualizó la información de los visualizadores del la página web del OMEG a corte de junio de 2025.	
</t>
  </si>
  <si>
    <t>Se cuenta a la fecha con información estadística actualizada y robusta sobre los derechos de las mujeres para la toma de decisiones, contando con:
a. 6 boletines estadísticos sobre feminicidio en Bogotá
b. 7 reportes de atenciones con datos SDMujer Simisional
c. 6 reportes de atenciones del Sistema de información de Cuidado - InfoCuidado
d. Inventario de publicaciones actualizado con corte 31 de julio de 2025
e. Visualizador de datos OMEG actualizado con corte al  30 de junio 2025. 
f. Visualidador de datos InfoCuidado implementado</t>
  </si>
  <si>
    <t>La ciudadanía y actores claves publicos y privados cuentan con información clave sobre los derechos de las mujeres para la toma de decisiones y la participación. Adicionalmente, se vuelve un ejercicio de transparencia donde se expone a la ciudadanía el trabajo de la entidad en términos de datos para que puedan realizar control político.</t>
  </si>
  <si>
    <t>AGOSTO</t>
  </si>
  <si>
    <t>Como parte de los avances en la producción de boletines estadísticos, durante el mes de agosto se publicaron los siguientes boletines en la página web del OMEG: 
a. Reporte de atenciones SDMujer SiMisional, corte julio de 2025
c. Boletín de feminicidio corte julio de 2025. 
b. Reporte de atenciones Inforcuidado corte mayo de 2025
Durante este periodo se avanzó en la consolidación de un boletín anual que informe sobre el estado de los derechos de las mujeres en Bogotá. Este producto está conformado por una infografía de cada uno de los ocho derechos y un preámbulo sociodemográfico (9 infografías en total). Actualmente se cuenta con: Cifras y datos procesados para 6 de los derechos y para el preámbulo sociodemográfico. Están en proceso de Diagramación 3 derechos.
Adicionalmente, se actualizó la información de los visualizadores del la página web del OMEG a corte de julio de 2025.</t>
  </si>
  <si>
    <r>
      <t xml:space="preserve">Se cuenta a la fecha con información estadística actualizada y robusta sobre los derechos de las mujeres para la toma de decisiones, contando con:
a. 7 boletines estadísticos sobre feminicidio en Bogotá
</t>
    </r>
    <r>
      <rPr>
        <sz val="13"/>
        <color theme="1"/>
        <rFont val="Arial"/>
        <family val="2"/>
      </rPr>
      <t>b. 8 reportes de atenciones con datos SDMujer Simisional</t>
    </r>
    <r>
      <rPr>
        <sz val="13"/>
        <rFont val="Arial"/>
        <family val="2"/>
      </rPr>
      <t xml:space="preserve">
c.</t>
    </r>
    <r>
      <rPr>
        <sz val="13"/>
        <color theme="1"/>
        <rFont val="Arial"/>
        <family val="2"/>
      </rPr>
      <t xml:space="preserve"> 7 reportes de atenciones del Sistema de información de Cuidado - InfoCuidado
d. Inventario de publicaciones actualizado con corte 31 de agosto de 2025
e. Visualizador de datos OMEG actualizado con corte al  30 de julio 2025.</t>
    </r>
    <r>
      <rPr>
        <sz val="13"/>
        <color rgb="FFFF0000"/>
        <rFont val="Arial"/>
        <family val="2"/>
      </rPr>
      <t xml:space="preserve"> </t>
    </r>
    <r>
      <rPr>
        <sz val="13"/>
        <rFont val="Arial"/>
        <family val="2"/>
      </rPr>
      <t xml:space="preserve">
f. Visualidador de datos InfoCuidado implementado, creación de tableros Power BI, y creación de repositorio de datos.
Consolidación de un boletín anual que informe sobre el estado de los derechos de las mujeres en Bogotá. Este producto está conformado por una infografía de cada uno de los ocho derechos y un preámbulo sociodemográfico (9 infografías en total). Actualmente se cuenta con: Cifras y datos procesados para 6 de los derechos y para el preámbulo sociodemográfico. Están en proceso de Diagramación 3 derechos.</t>
    </r>
  </si>
  <si>
    <t>Contar con información estadistica mensual y acumulada sobre la situación de derechos de las mujeres en la ciudad, favorece la toma de decisiones informada y basada en la evidencia de los datos para la gestión pública. Asimismo, que las mujeres, la ciudadanía en general y actores publicos y privados cuenten con información de calidad para procesos de participación, representación política, entre otras.</t>
  </si>
  <si>
    <t>SEPTIEMBRE</t>
  </si>
  <si>
    <t xml:space="preserve">Como parte de los avances en la producción de boletines estadísticos, durante el mes de septiembre se publicaron los siguientes boletines en la página web del OMEG: 
a. Reporte de atenciones SDMujer SiMisional, corte agosto de 2025
c. Boletín de feminicidio corte agosto de 2025. 
b. Reporte de atenciones Inforcuidado corte junio de 2025
Durante este periodo se avanzó en la consolidación de un boletín anual que informe sobre el estado de los derechos de las mujeres en Bogotá. Este producto está conformado por una infografía de cada uno de los ocho derechos y un preámbulo sociodemográfico (9 infografías en total). Durante el mes de septiembre se realizaron los siguientes avances: 
Cifras y datos procesados para 6 de los derechos y para el preámbulo sociodemográfico. Se diagramaron 7 infografías incluyendo insumos de la DDDP de cada derecho.
Adicionalmente, se actualizó la información de los visualizadores del la página web del OMEG a corte de agosto de 2025.
</t>
  </si>
  <si>
    <r>
      <t xml:space="preserve">Se cuenta a la fecha con información estadística actualizada y robusta sobre los derechos de las mujeres para la toma de decisiones, contando con:
a. 8 boletines estadísticos sobre feminicidio en Bogotá
</t>
    </r>
    <r>
      <rPr>
        <sz val="13"/>
        <color theme="1"/>
        <rFont val="Arial"/>
        <family val="2"/>
      </rPr>
      <t>b. 9 reportes de atenciones con datos SDMujer Simisional</t>
    </r>
    <r>
      <rPr>
        <sz val="13"/>
        <rFont val="Arial"/>
        <family val="2"/>
      </rPr>
      <t xml:space="preserve">
c.</t>
    </r>
    <r>
      <rPr>
        <sz val="13"/>
        <color theme="1"/>
        <rFont val="Arial"/>
        <family val="2"/>
      </rPr>
      <t xml:space="preserve"> 8 reportes de atenciones del Sistema de información de Cuidado - InfoCuidado
d. Inventario de publicaciones actualizado con corte 30 de septiembre de 2025
e. Visualizador de datos OMEG actualizado con corte al  30 de agosto 2025.</t>
    </r>
    <r>
      <rPr>
        <sz val="13"/>
        <color rgb="FFFF0000"/>
        <rFont val="Arial"/>
        <family val="2"/>
      </rPr>
      <t xml:space="preserve"> </t>
    </r>
    <r>
      <rPr>
        <sz val="13"/>
        <rFont val="Arial"/>
        <family val="2"/>
      </rPr>
      <t xml:space="preserve">
f. Visualidador de datos InfoCuidado implementado, creación de tableros Power BI, y creación de repositorio de datos.
Consolidación de un boletín anual que informe sobre el estado de los derechos de las mujeres en Bogotá. Cifras y datos procesados para 6 de los derechos y para el preámbulo sociodemográfico. Se diagramaron 7 infografías incluyendo insumos de la DDDP de cada derecho.</t>
    </r>
  </si>
  <si>
    <t>OCTUBRE</t>
  </si>
  <si>
    <t>Como parte de los avances en la producción de boletines estadísticos, durante el mes de octubre se publicaron los siguientes boletines en la página web del OMEG:
a. Reporte de atenciones SDMujer SiMisional, corte septiembre de 2025
c. Boletín de feminicidio corte septiembre de 2025. 
b. Reporte de atenciones Infocuidado corte julio de 2025
Durante este periodo se avanzó en la consolidación de un boletín anual que informe sobre el estado de los derechos de las mujeres en Bogotá. Este producto está conformado por una infografía de cada uno de los ocho derechos y un preámbulo sociodemográfico (9 infografías en total). Durante el mes de octubre se avanzó con: Cifras y datos procesados para los 8 derechos y para el preámbulo sociodemográfico. Se continuo con la diagramaron de 7 infografías incluyendo insumos de la DDDP de cada derecho.
Adicionalmente, se actualizó la información de los visualizadores del la página web del OMEG a corte septiembre de 2025.</t>
  </si>
  <si>
    <t xml:space="preserve">Se cuenta a la fecha con información estadística actualizada y robusta sobre los derechos de las mujeres para la toma de decisiones, contando con:
a. 8 boletines estadísticos sobre feminicidio en Bogotá
b. 9 reportes de atenciones con datos SDMujer Simisional
c. 8 reportes de atenciones del Sistema de información de Cuidado - InfoCuidado
d. Inventario de publicaciones actualizado con corte 31 de octubre de 2025
e. Visualizador de datos OMEG actualizado con corte al  30 de septiembre 2025. 
f. Visualidador de datos InfoCuidado implementado, creación de tableros Power BI, y creación de repositorio de datos.
Consolidación de un boletín anual que informe sobre el estado de los derechos de las mujeres en Bogotá. Este producto está conformado por una infografía de cada uno de los ocho derechos y un preámbulo sociodemográfico (9 infografías en total). Actualmente se cuenta con: Cifras y datos procesados para los 8 derechos y para el preámbulo sociodemográfico. </t>
  </si>
  <si>
    <t xml:space="preserve">NOVIEMBRE </t>
  </si>
  <si>
    <t>Como parte de los avances en la producción de boletines estadísticos, durante el mes de noviembre se publicaron los siguientes boletines en la página web del OMEG:
a. Reporte de atenciones SDMujer SiMisional, corte octubre de 2025
c. Boletín de feminicidio corte noviembre de 2025. 
b. Reporte de atenciones Infocuidado corte septiembre de 2025
Durante este periodo se avanzó en la consolidación del boletín anual que presenta información sobre el estado de los derechos de las mujeres en Bogotá. Este boletín ofrece a la ciudadanía información clara y accesible sobre los avances y desafíos en el ejercicio de los derechos de las mujeres en la ciudad. Asimismo, constituye una herramienta técnica para la toma de decisiones, al facilitar el análisis y uso de datos que orientan el diseño, seguimiento y ajuste de políticas y acciones institucionales. Está compuesto por una infografía para cada uno de los ocho derechos, además de un preámbulo con datos sociodemográficos, para un total de nueve infografías.
Publicación en el sitio web: https://omeg.sdmujer.gov.co/index.php/component/phocadownload/category/102</t>
  </si>
  <si>
    <t>En el mes de noviembre se finalizó el boletín y se realizó su publicación en el sitio web del Observatorio de Mujeres y Equidad de Género – OMEG.
Además, a la fecha se cuenta con información estadística actualizada y robusta sobre los derechos de las mujeres para la toma de decisiones, contando con:
a. 9 boletines estadísticos sobre feminicidio en Bogotá
b. 10 reportes de atenciones con datos SDMujer Simisional
c. 8 reportes de atenciones del Sistema de información de Cuidado - InfoCuidado
d. Inventario de publicaciones actualizado con corte 31 de octubre de 2025
e. Visualizador de datos OMEG actualizado con corte al  30 de septiembre 2025. 
f. Visualidador de datos InfoCuidado implementado, creación de tableros Power BI, y creación de repositorio de datos.</t>
  </si>
  <si>
    <t>Durente el mes de noviembre no se recibió información de valoraciones por riesgo de feminicidio de parte de la fuente oficial, Instituto de Medicina Legal y Ciencias Forenses a corte 31 de octubre de 2025. Por lo tanto, no se pudo actualizar la información en el visualizador del OMEG, ni en el boletín de feminicidios. Para ello la Subsecretaría de Fortalecimiento de capacidades y Oportunidades se ha comunicado con esta entidad para insistir en el envío de esta información. Se espera que los datos se actualicen acumulados en el mes de diciembre.</t>
  </si>
  <si>
    <t>DICIEMBRE</t>
  </si>
  <si>
    <t>Como parte de los avances en la producción de boletines estadísticos, durante el mes de diciembre se publicaron los siguientes boletines en la página web del OMEG:
a. Reporte de atenciones SDMujer SiMisional, corte noviembre de 2025
c. Evento de difusión y divulgación presencial de la investigación de feminicidios de 2025 realizado el 04 de diciembre de 2025 en dónde participaron más de 150 personas de la acádemia, investigadoras, mujeres, ciudadania y actores estrategicos.
b. Reporte de atenciones Infocuidado corte octubre de 2025
El micrositio del OMEG, fue alimentado mensualmente con datos estadísticos producto de la actualización de los indicadores de género, lo que permitio a 31 de diciembre tener datos actualizados mes vencido, es decir, datos cuantitativos georeferenciados con corte a 30 de noviembre.
se avanzo en el diseño del sistema de cargue de datos para la automatización progresiva del visualizador de datos del Sistema de Información de Cuidado - InfoCuidado.</t>
  </si>
  <si>
    <t>Se cuenta con información estadística actualizada y robusta sobre los derechos de las mujeres para la toma de decisiones, entregando a la ciudadania y actores estratégicos: 
a. 12 boletines estadísticos sobre feminicidio en Bogotá
b. 12 reportes de atenciones con datos SDMujer Simisional
c. 12 reportes de atenciones del Sistema de información de Cuidado - InfoCuidado
d. Inventario de publicaciones actualizado con corte 31 de diciembre de 2025
e. Visualizador de datos OMEG actualizado con corte al  30 de noviembre 2025. 
f. Visualidador de datos InfoCuidado implementado, creación de tableros Power BI, y creación de repositorio de datos.</t>
  </si>
  <si>
    <t>No se presenta retrasos acorde con la ejecución</t>
  </si>
  <si>
    <t>1. Publicar información actualizada sobre los derechos de las mujeres en el micrositio del OMEG,  asimimo, mejorar su navegabilidad y acceso a la ciudadanía</t>
  </si>
  <si>
    <t>2. Producir  fichas y/o boletines estadísticos temáticos sobre las atenciones del sector mujeres  y la situación de las mujeres en Bogotá</t>
  </si>
  <si>
    <t>3. Actualización y publicación de visualizadores en la página web del OMEG con datos estadísticos sobre la situación de derechos de las mujeres en Bogotá</t>
  </si>
  <si>
    <t>Tarea</t>
  </si>
  <si>
    <t xml:space="preserve">PONDERACIÓN DE LA TAREA
</t>
  </si>
  <si>
    <t>LOGROS Y BENEFICIOS Y RETRASOS Y ALTERNATIVAS DE SOLUCIÓN</t>
  </si>
  <si>
    <t>No se presentan avances acorde a lo programado</t>
  </si>
  <si>
    <t>Durante el mes de enero se publicó el boletín de feminicidio y otras violencias, corte de enero de 2025. No se presentaron retrasos.</t>
  </si>
  <si>
    <t>Como parte del proceso de la actualización del visualizador de la página del OMEG, se realizaron las siguientes tareas:
Información disponible a corte 30 de noviembre y 31 de diciembre de 2024 correspondiente al último trimestre del año 2024. En este período, se actualizaron los siguientes tableros de datos, organizados en dos grandes temas e indicadores: 
1. Violencias (corte 31 de diciembre de 2024): 
- Sistema Violeta  - Asesinato de mujeres - Delitos sexuales - Violencia intrafamiliar - Lesiones personales 
- Riesgo de feminicidio, Medicina Legal (Corte 30 de noviembre) 
2. Servicios y Atenciones (corte 30 de noviembre de 2024): 
- Cuidado - Línea Púrpura Distrital - CIOM - Casa de Todas - Casas de Justicia, URI, CAF (CAIVAS-CAPIV) - Duplas - Casa Refugio - Hospitales</t>
  </si>
  <si>
    <t>EVIDENCIAS DE EJECUCIÓN</t>
  </si>
  <si>
    <t>No se presentan evidencias acorde con la programación de la ejecucución</t>
  </si>
  <si>
    <t xml:space="preserve">Boletín feminicidio:
https://omeg.sdmujer.gov.co/index.php/component/phocadownload/category/99-feminicidios-y-otras-violencias-contra-las-mujeres?download=981:bolentin-no-1-enero-2025   </t>
  </si>
  <si>
    <t xml:space="preserve">"Actualización y publicación de visualizadores en la página web del OMEG con datos estadísticos sobre la situación de derechos de las mujeres en Bogotá
https://secretariadistritald.sharepoint.com/:f:/s/ContratacinSPI-2022/Eju17PTmkP5GrrTTOWo3nr0BHmQ5I1BrT4hdkQgVweYhYg?e=iFFdBl"	</t>
  </si>
  <si>
    <t xml:space="preserve">Se realiza la consolidación de datos y documentos públicados en el Observatorio de Mujeres y Equidad de Género - OMEG para los meses de enero y febrero, lo que permite contar con información actualizada, robusta y oportuna sobre la situación de derechos de las mujeres en Bogotá. </t>
  </si>
  <si>
    <t xml:space="preserve">Durante el mes de febrero se publicaron los siguientes boletines en la página web del OMEG: 
a. Reporte de atenciones SDMujer, SiMisional, corte diciembre 2024 y enero 2025. 
b. Reporte de atenciones Inforcuidado corte noviembre de 2024 y el boletín de feminicidio a corte de enero de 2025.
</t>
  </si>
  <si>
    <t xml:space="preserve">Durante el mes de febrero, se realizó la actualización de los tableros del visualizador de datos del Observatorio de Mujeres y Equidad de Género de Bogotá (OMEG), y se actualiza la visualización de documentos con datos estadístcos de  interes para la ciudadanía.
En cuanto al visualizador de datos de InfoCuidado se encuentra en una fase de ajuste y validación de datos. Aunque ya se ha completado el diseño y la construcción, es necesario realizar una revisión detallada de la base de datos para verificar y corregir cualquier inconsistencia en la información migrada. Este proceso de depuración tiene como objetivo asegurar que los datos se presenten de manera correcta y confiable, garantizando el adecuado funcionamiento del sistema para su publicación final.
</t>
  </si>
  <si>
    <t>Inventario de publicaciones del OMEG
https://secretariadistritald.sharepoint.com/:x:/s/ContratacinSPI-2022/Efn58oKxD9VEqR9q7snp3W8BKoH7bCvIFzhGZGq-UALkzg?e=nOZMgI</t>
  </si>
  <si>
    <r>
      <rPr>
        <b/>
        <sz val="13"/>
        <color rgb="FF000000"/>
        <rFont val="Arial"/>
        <family val="2"/>
      </rPr>
      <t xml:space="preserve">SiMisional: 
</t>
    </r>
    <r>
      <rPr>
        <sz val="13"/>
        <color rgb="FF000000"/>
        <rFont val="Arial"/>
        <family val="2"/>
      </rPr>
      <t xml:space="preserve">https://omeg.sdmujer.gov.co/index.php/component/phocadownload/category/88-servicios-sd-mujer?download=990:reporte-de-atenciones-secretaria-distrital-de-la-mujer-del-1-de-enero-a-31-de-enero-de-2025
https://omeg.sdmujer.gov.co/index.php/component/phocadownload/category/88-servicios-sd-mujer?download=989:reporte-de-atenciones-secretaria-distrital-de-la-mujer-del-1-de-enero-a-30-de-diciembre-de-2024
</t>
    </r>
    <r>
      <rPr>
        <b/>
        <sz val="13"/>
        <color rgb="FF000000"/>
        <rFont val="Arial"/>
        <family val="2"/>
      </rPr>
      <t xml:space="preserve">Infocuidado: </t>
    </r>
    <r>
      <rPr>
        <sz val="13"/>
        <color rgb="FF000000"/>
        <rFont val="Arial"/>
        <family val="2"/>
      </rPr>
      <t>https://omeg.sdmujer.gov.co/index.php/component/phocadownload/category/98-info-cuidado?download=987:reporte-infocuidado-del-1-de-</t>
    </r>
    <r>
      <rPr>
        <b/>
        <sz val="13"/>
        <color rgb="FF000000"/>
        <rFont val="Arial"/>
        <family val="2"/>
      </rPr>
      <t xml:space="preserve">marzo-de-2021-a-30-de-noviembre-de-2024
Boletín feminicidio:
</t>
    </r>
    <r>
      <rPr>
        <sz val="13"/>
        <color rgb="FF000000"/>
        <rFont val="Arial"/>
        <family val="2"/>
      </rPr>
      <t>https://omeg.sdmujer.gov.co/index.php/component/phocadownload/category/99-feminicidios-y-otras-violencias-contra-las-mujeres?download=988:boletin-no1-feminicidio-y-otras-violencias-febrero-2025</t>
    </r>
  </si>
  <si>
    <t>Actualización y publicación de visualizadores en la página web del OMEG con datos estadísticos sobre la situación de derechos de las mujeres en Bogotá
https://secretariadistritald.sharepoint.com/:f:/s/ContratacinSPI-2022/Eju17PTmkP5GrrTTOWo3nr0BHmQ5I1BrT4hdkQgVweYhYg?e=iFFdBl</t>
  </si>
  <si>
    <t xml:space="preserve">Se realiza la consolidación de datos y documentos públicados en el Observatorio de Mujeres y Equidad de Género - OMEG para el mes de marzo, lo que permite contar con información actualizada, robusta y oportuna sobre la situación de derechos de las mujeres en Bogotá. </t>
  </si>
  <si>
    <t>Durante el mes de marzo se publicaron los siguientes boletines en la página web del OMEG: 
a. Reporte de atenciones SDMujer, SiMisional, corte febrero de 2025
b. Reporte de atenciones Infocuidado corte diciembre de 2024 y 
c. el boletín de feminicidio a corte de febrero de 2025.</t>
  </si>
  <si>
    <t xml:space="preserve">Durante el mes de marzo, se realizó la actualización de los tableros del visualizador de datos del Observatorio de Mujeres y Equidad de Género de Bogotá (OMEG), y se actualiza la visualización de documentos con datos estadísticos de  interes para la ciudadanía a corte de febrero 2025.
En cuanto al visualizador de datos de InfoCuidado se realizaron ajustes estructurales a la base de datos, lo cual permitió corregir inconsistencias detectadas en la información migrada y asegurar su correspondencia con los registros originales de la fuente de datos. Adicionalmente, se optimizaron las consultas que alimentan los tableros del visualizador,  para reducir los tiempos de respuesta de las mismas. </t>
  </si>
  <si>
    <t>Inventario de publicaciones del OMEG
https://secretariadistritald.sharepoint.com/:f:/s/ContratacinSPI-2022/EpbgBBH0QiBAuN3vidMJGI0BffGRo-jEMOvz-sXXhUFzkw?e=s0ux2z</t>
  </si>
  <si>
    <t>Consolidado INFOCUIDADO
Ficha_Feminicidio_Marzo_2025
RepAtenciones_Consolidado_SIMISIONAL
https://secretariadistritald.sharepoint.com/:f:/s/ContratacinSPI-2022/EpbgBBH0QiBAuN3vidMJGI0BffGRo-jEMOvz-sXXhUFzkw?e=s0ux2z</t>
  </si>
  <si>
    <t>Actualización y publicación de visualizadores en la página web del OMEG con datos estadísticos sobre la situación de derechos de las mujeres en Bogotá
https://secretariadistritald.sharepoint.com/:f:/s/ContratacinSPI-2022/EpbgBBH0QiBAuN3vidMJGI0BffGRo-jEMOvz-sXXhUFzkw?e=s0ux2z</t>
  </si>
  <si>
    <t>Se realiza la consolidación de datos y documentos públicados en el Observatorio de Mujeres y Equidad de Género - OMEG con corte a 30 de abril, lo que permite contar con información actualizada, robusta y oportuna sobre la situación de derechos de las mujeres en Bogotá, para la toma de decisiones de la gestión pública</t>
  </si>
  <si>
    <t xml:space="preserve">Durante el mes de abril se publicaron los siguientes boletines en la página web del OMEG: 
a. Reporte de atenciones SDMujer, SiMisional, corte marzo de 2025
b. Reporte de atenciones Infocuidado corte diciembre de 2024 a enero de 2025 
</t>
  </si>
  <si>
    <t>Durante el mes de abril, se realizó la actualización de los tableros del visualizador de datos del Observatorio de Mujeres y Equidad de Género de Bogotá (OMEG), y se actualiza la visualización de documentos con datos estadístcos de  interes para la ciudadanía a corte de marzo 2025
 Con respecto al visualizador de datos de InfoCuidado se continuo con la verificación y corrección de  inconsistencias detectadas en la información migrada y asegurar su correspondencia con los registros originales de la fuente de datos. Adicionalmente, se realizó la programación de  tableros del visualizador,  para mejorar la experiencia de usabilidad de usuarias y usuarios</t>
  </si>
  <si>
    <t>Inventario de publicaciones del OMEG
https://secretariadistritald.sharepoint.com/:f:/s/ContratacinSPI-2022/EpbgBBH0QiBAuN3vidMJGI0BffGRo-jEMOvz-sXXhUFzkw?e=udALgr</t>
  </si>
  <si>
    <r>
      <rPr>
        <b/>
        <sz val="11"/>
        <color rgb="FF000000"/>
        <rFont val="Calibri"/>
        <family val="2"/>
        <scheme val="minor"/>
      </rPr>
      <t xml:space="preserve">SiMisional: 
</t>
    </r>
    <r>
      <rPr>
        <u/>
        <sz val="11"/>
        <color rgb="FF0000FF"/>
        <rFont val="Calibri"/>
        <family val="2"/>
        <scheme val="minor"/>
      </rPr>
      <t xml:space="preserve">https://omeg.sdmujer.gov.co/phocadownload/2025/RepAtenciones_Consolidado_MAR2025.pdf
</t>
    </r>
    <r>
      <rPr>
        <b/>
        <sz val="11"/>
        <color rgb="FF000000"/>
        <rFont val="Calibri"/>
        <family val="2"/>
        <scheme val="minor"/>
      </rPr>
      <t xml:space="preserve">Infocuidado:
</t>
    </r>
    <r>
      <rPr>
        <u/>
        <sz val="11"/>
        <color rgb="FF0000FF"/>
        <rFont val="Calibri"/>
        <family val="2"/>
        <scheme val="minor"/>
      </rPr>
      <t xml:space="preserve">https://omeg.sdmujer.gov.co/phocadownload/2025/Consolidado_ReporteInfoCuidado_Enero_2025.pdf
</t>
    </r>
  </si>
  <si>
    <t>Actualización y publicación de visualizadores en la página web del OMEG con datos estadísticos sobre la situación de derechos de las mujeres en Bogotá
https://secretariadistritald.sharepoint.com/:f:/s/ContratacinSPI-2022/EpbgBBH0QiBAuN3vidMJGI0BffGRo-jEMOvz-sXXhUFzkw?e=udALgr</t>
  </si>
  <si>
    <t xml:space="preserve">Se realiza la consolidación de datos y documentos públicados en el Observatorio de Mujeres y Equidad de Género - OMEG con corte a 31 de mayo, lo que permite contar con información actualizada, robusta y oportuna sobre la situación de derechos de las mujeres en Bogotá, para la toma de decisiones de la gestión pública	</t>
  </si>
  <si>
    <t xml:space="preserve">Durante el mes de mayo se publicaron los siguientes boletines en la página web del OMEG: 
a. Reporte de atenciones SDMujer SiMisional, corte abril de 2025
b. Boletín de feminicidio corte abril de 2025. 
c. Reporte de atenciones Infocuidado corte febrero de 2025
Por otra parte, durante este periodo se avanzó en la consolidación de un boletín anual que informe sobre el estado de los derechos de las mujeres en Bogotá. Actualmente, se cuenta con la estructura y contenidos definidos para el desarrollo del producto en torno a los ocho derechos priorizados, lo que permite orientar de manera más precisa la elaboración de los insumos. De manera paralela, se desarrolló la versión preliminar en términos de diseño (para el derecho de Educación). </t>
  </si>
  <si>
    <r>
      <rPr>
        <b/>
        <sz val="12"/>
        <rFont val="Arial"/>
        <family val="2"/>
      </rPr>
      <t xml:space="preserve">Visualizador OMEG
</t>
    </r>
    <r>
      <rPr>
        <sz val="12"/>
        <rFont val="Arial"/>
        <family val="2"/>
      </rPr>
      <t xml:space="preserve">Se realizo la actualización de los tableros de Sistema Violeta, correspondientes a Medicina legal y SIEDCO con información a corte de 30 de Abril. 
</t>
    </r>
    <r>
      <rPr>
        <b/>
        <sz val="12"/>
        <rFont val="Arial"/>
        <family val="2"/>
      </rPr>
      <t xml:space="preserve">
Infocuidado</t>
    </r>
    <r>
      <rPr>
        <sz val="12"/>
        <color theme="1"/>
        <rFont val="Arial"/>
        <family val="2"/>
      </rPr>
      <t xml:space="preserve">
Para el visualizador de datos de InfoCuidado, se actualizó el modelo de datos en PostgreSQL, se renovó el look &amp; feel del micrositio según el diseño aprobado por comunicaciones, se incorporaron los tableros de sectores en Power BI Embedded y se volcó  la información a corte del 28 de febrero de 2025. Además, se realizó una prueba conjunta de interacción con los tableros para garantizar su correcto funcionamiento y se completaron los ajustes necesarios para que todo esté listo para el lanzamiento. 
Dentro de la secciones del visualizador de datos podemos encontrar:
Home del Visualizador
Datos generales del Sistema de Cuidado: Información sociodemográfica, otros datos de interés, sectores
Manzanas del Cuidado: Información sociodemográfica, otros datos de interés, sectores
Buses del Cuidado: Información sociodemográfica, otros datos de interés, sectores
Asistencia Personal: Información sociodemográfica, otros datos de interés, sectores
Unidades Operativas del Cuidado: Información sociodemográfica, otros datos de interés, sectores</t>
    </r>
  </si>
  <si>
    <r>
      <rPr>
        <b/>
        <sz val="11"/>
        <color rgb="FF000000"/>
        <rFont val="Calibri"/>
        <family val="2"/>
        <scheme val="minor"/>
      </rPr>
      <t xml:space="preserve">Reporte Atenciones SiMisional
</t>
    </r>
    <r>
      <rPr>
        <u/>
        <sz val="11"/>
        <color rgb="FF0070C0"/>
        <rFont val="Calibri"/>
        <family val="2"/>
        <scheme val="minor"/>
      </rPr>
      <t xml:space="preserve">https://omeg.sdmujer.gov.co/phocadownload/2025/RepAtenciones_Consolidado_ABR2025.pdf
</t>
    </r>
    <r>
      <rPr>
        <b/>
        <sz val="11"/>
        <color rgb="FF000000"/>
        <rFont val="Calibri"/>
        <family val="2"/>
        <scheme val="minor"/>
      </rPr>
      <t xml:space="preserve">Boletin de feminicidio
</t>
    </r>
    <r>
      <rPr>
        <u/>
        <sz val="11"/>
        <color rgb="FF0070C0"/>
        <rFont val="Calibri"/>
        <family val="2"/>
        <scheme val="minor"/>
      </rPr>
      <t xml:space="preserve">https://omeg.sdmujer.gov.co/index.php/component/phocadownload/category/99
</t>
    </r>
    <r>
      <rPr>
        <b/>
        <sz val="11"/>
        <color rgb="FF000000"/>
        <rFont val="Calibri"/>
        <family val="2"/>
        <scheme val="minor"/>
      </rPr>
      <t xml:space="preserve">Infocuidado
</t>
    </r>
    <r>
      <rPr>
        <u/>
        <sz val="11"/>
        <color rgb="FF0070C0"/>
        <rFont val="Calibri"/>
        <family val="2"/>
        <scheme val="minor"/>
      </rPr>
      <t xml:space="preserve">https://omeg.sdmujer.gov.co/phocadownload/2025/Consolidado_ReporteInfoCuidado_Feb_2025.pdf
</t>
    </r>
  </si>
  <si>
    <r>
      <t xml:space="preserve">Soportes actualización visualizadores
https://secretariadistritald.sharepoint.com/:f:/s/ContratacinSPI-2022/EpbgBBH0QiBAuN3vidMJGI0BffGRo-jEMOvz-sXXhUFzkw?e=udALgr
Link público del visualizador:
</t>
    </r>
    <r>
      <rPr>
        <u/>
        <sz val="13"/>
        <color rgb="FF004F88"/>
        <rFont val="Arial"/>
        <family val="2"/>
      </rPr>
      <t>https://infocuidado.sdmujer.gov.co/</t>
    </r>
  </si>
  <si>
    <t>Se realiza la consolidación de datos y documentos públicados en el Observatorio de Mujeres y Equidad de Género - OMEG con corte a 30 de junio, lo que permite contar con información actualizada, robusta y oportuna sobre la situación de derechos de las mujeres en Bogotá, para la toma de decisiones de la gestión pública</t>
  </si>
  <si>
    <t>Durante el mes de junio se publicaron los siguientes boletines en la página web del OMEG: 
a. Reporte de atenciones SDMujer, SiMisional, corte mayo 2025. 
b. Reporte InfoCuidado corte Marzo de 2025 
c. Boletín de feminicidio de junio de 2025.
d. Informe de cumplimiento del Acuerdo 623 de 2015</t>
  </si>
  <si>
    <t>Infocuidado
Durante el mes de junio se realizaron avances significativos en la evolución del Visualizador de Datos de InfoCuidado, destacando las siguientes actividades:
1.	Actualización y evolución del modelo de datos:
	Se continuó con la actualización estructural del modelo de datos en PostgreSQL, incorporando nuevas tablas y relaciones para integrar los datos provenientes de la fuente Dalberg.
	Se agregó la nueva tabla atenciones_dalberg, la cual permitirá consolidar la información histórica hasta marzo de 2023 y articularla con la información operativa a partir de abril del mismo año.
2.	Procesamiento de datos e integración al modelo:
    Se construyó un nuevo notebook de procesamiento orientado a la carga, transformación y limpieza de los archivos Excel, datos dalberg, relacionados con los modelos de operación Buses del Cuidado y Manzanas del Cuidado.
    Estos datos fueron integrados al modelo actual de InfoCuidado, con miras a habilitar la versión 2.0 del visualizador, centrada en tableros de atenciones por modelo de operación, alineados con la estructura actual de los tableros de personas.
3.	Construcción de vista consolidada:
    Se creó una nueva vista en PostgreSQL que consolida la información de atenciones de distintas fuentes y periodos. Esta vista será la fuente principal para los futuros tableros de atención, facilitando su actualización, filtrado y despliegue eficiente en Power BI.
4. Actualización de corte y revisión de informes:
    Se actualizan los datos del visualizador con el corte al 31 de marzo de 2025, garantizando la consistencia con los periodos reportados.
    Asimismo, se realizó una revisión exhaustiva de los informes de Power BI del visualizador, verificando la coherencia de los datos y el correcto funcionamiento de filtros, visualizaciones y descripciones contextuales.
5.	Ajustes gráficos y mejoras al visualizador:
    Se atendió una solicitud de la Subsecretaría de Cuidado y Políticas de Igualdad para realizar una actualización del lenguaje visual y textual del micrositio, con el objetivo de mejorar la experiencia de navegación, la comprensión de los contenidos y la armonización con los lineamientos de comunicación institucional.
    Se aplicaron correcciones menores en textos, títulos y componentes gráficos, lo cual fue verificado mediante una prueba conjunta de navegación e interacción con los tableros desplegados en Power BI Embedded.visualizador y mejorar la experiencia del usuario dentro de la plataforma. Todo esto dirigido al despliegue en medios del visualizador de infocuidado.
6. Montaje de área de pruebas y base de datos de pruebas
    Se realiza el montaje de pruebas bajo el dominio http://infocuidadoapp.eastus.cloudapp.azure.com/ y se realiza el montaje de la base de datos de pruebas devmdm_2025, esto para realizar las pruebas del montaje de tableros de atenciones y cambios al visualizador
7. Lanzamiento del visualizador
 Se hizo el lanzamiento del visualizador de infocuidado en dos espacios del mecanismo de gobernanza del Sistema de Cuidado: 1) Tercera Mesa Técnica de InfoCuidado (12 junio) y 2) Comisión Intersectorial de Cuidado (27 junio).</t>
  </si>
  <si>
    <r>
      <rPr>
        <b/>
        <sz val="13"/>
        <color rgb="FF000000"/>
        <rFont val="Arial"/>
        <family val="2"/>
      </rPr>
      <t xml:space="preserve">SiMisional: 
</t>
    </r>
    <r>
      <rPr>
        <u/>
        <sz val="13"/>
        <color theme="4"/>
        <rFont val="Arial"/>
        <family val="2"/>
      </rPr>
      <t xml:space="preserve">https://omeg.sdmujer.gov.co/index.php/component/phocadownload/category/88
https://omeg.sdmujer.gov.co/phocadownload/2025/RepAtenciones_Consolidado_MAYO2025_2.pdf
</t>
    </r>
    <r>
      <rPr>
        <sz val="13"/>
        <color rgb="FF000000"/>
        <rFont val="Arial"/>
        <family val="2"/>
      </rPr>
      <t xml:space="preserve">
</t>
    </r>
    <r>
      <rPr>
        <b/>
        <sz val="13"/>
        <color rgb="FF000000"/>
        <rFont val="Arial"/>
        <family val="2"/>
      </rPr>
      <t xml:space="preserve">Infocuidado: 
</t>
    </r>
    <r>
      <rPr>
        <u/>
        <sz val="13"/>
        <color theme="4"/>
        <rFont val="Arial"/>
        <family val="2"/>
      </rPr>
      <t xml:space="preserve">https://omeg.sdmujer.gov.co/index.php/component/phocadownload/category/98
https://omeg.sdmujer.gov.co/phocadownload/2025/Consolidado_ReporteInfoCuidado_Marzo_2025.pdf
</t>
    </r>
    <r>
      <rPr>
        <b/>
        <sz val="13"/>
        <color rgb="FF000000"/>
        <rFont val="Arial"/>
        <family val="2"/>
      </rPr>
      <t xml:space="preserve">
Boletín feminicidio:
</t>
    </r>
    <r>
      <rPr>
        <u/>
        <sz val="13"/>
        <color theme="4"/>
        <rFont val="Arial"/>
        <family val="2"/>
      </rPr>
      <t>https://omeg.sdmujer.gov.co/index.php/component/phocadownload/category/99
https://omeg.sdmujer.gov.co/phocadownload/2025/Ficha_Fem</t>
    </r>
    <r>
      <rPr>
        <u/>
        <sz val="13"/>
        <color theme="8"/>
        <rFont val="Arial"/>
        <family val="2"/>
      </rPr>
      <t xml:space="preserve">inicidio_Junio_270625.pdf
</t>
    </r>
    <r>
      <rPr>
        <b/>
        <sz val="13"/>
        <color rgb="FF000000"/>
        <rFont val="Arial"/>
        <family val="2"/>
      </rPr>
      <t xml:space="preserve">
Informe Cumplimiento:
</t>
    </r>
    <r>
      <rPr>
        <u/>
        <sz val="13"/>
        <color theme="4"/>
        <rFont val="Arial"/>
        <family val="2"/>
      </rPr>
      <t>https://omeg.sdmujer.gov.co/index.php/component/phocadownload/category/2?Itemid=368
https://omeg.sdmujer.gov.co/phocadownload/2025/Participacion_Admon_Mujeres_3.pd</t>
    </r>
    <r>
      <rPr>
        <u/>
        <sz val="13"/>
        <color theme="8"/>
        <rFont val="Arial"/>
        <family val="2"/>
      </rPr>
      <t>f</t>
    </r>
  </si>
  <si>
    <t>Soportes actualización visualizadores
https://secretariadistritald.sharepoint.com/sites/ContratacinSPI-2022/Documentos%20compartidos/Forms/AllItems.aspx?id=%2Fsites%2FContratacinSPI%2D2022%2FDocumentos%20compartidos%2FGeneral%2F2025%5FSCPI%2FOAP%2F8181%20Producci%C3%B3n%20de%20informaci%C3%B3n%20sobre%20los%20derechos%20de%20las%20mujeres%2FPlan%20de%20Acci%C3%B3n%20PI%208181%5F2025%2F5%2E%20Seguimieto%5FJunio%5F2025%2FActividad%201%2FTarea%203&amp;viewid=6022569d%2Dd818%2D4ad3%2Dbf7f%2Dc2acb9faf82f&amp;p=true&amp;ga=1
Link público del visualizador:
https://infocuidado.sdmujer.gov.co/"	
Link de pruebas del visualizador
http://infocuidadoapp.eastus.cloudapp.azure.com/
Lanzamiento del visualizador: 1) Acta mesa técnica de infocuidado 12 junio; 2) Presentación Comisión Intersectorial de Cuidado</t>
  </si>
  <si>
    <t xml:space="preserve">Se realiza la consolidación de datos y documentos públicados en el Observatorio de Mujeres y Equidad de Género - OMEG para el mes de julio, lo que permite contar con información actualizada, robusta y oportuna sobre la situación de derechos de las mujeres en Bogotá. </t>
  </si>
  <si>
    <t>Durante el mes de julio se publicaron los siguientes boletines en la página web del OMEG: 
a. Reporte de atenciones SDMujer SiMisional, corte junio de 2025
c. Boletín de feminicidio corte junio de 2025. 
b. Reporte de atenciones Inforcuidado corte abril de 2025</t>
  </si>
  <si>
    <r>
      <rPr>
        <b/>
        <sz val="10"/>
        <color theme="1"/>
        <rFont val="Arial"/>
        <family val="2"/>
      </rPr>
      <t>Visualizador OMEG</t>
    </r>
    <r>
      <rPr>
        <sz val="10"/>
        <color theme="1"/>
        <rFont val="Arial"/>
        <family val="2"/>
      </rPr>
      <t xml:space="preserve">
Se realizo la actualización de los tableros de indicadores estadísticos del Observatorio de Mujeres y Equidad de Género - OMEG correspondientes a Medicina legal y SIEDCO con información a corte de 30 de junio 
</t>
    </r>
    <r>
      <rPr>
        <b/>
        <sz val="10"/>
        <color theme="1"/>
        <rFont val="Arial"/>
        <family val="2"/>
      </rPr>
      <t>Visualizador INFOCUIDADO</t>
    </r>
    <r>
      <rPr>
        <sz val="10"/>
        <color theme="1"/>
        <rFont val="Arial"/>
        <family val="2"/>
      </rPr>
      <t xml:space="preserve">
1. Integración de datos de Dalberg con datos de atenciones
Durante el mes de julio se avanzó en la integración efectiva de los datos provenientes del estudio Dalberg con la estructura general de atenciones del Sistema de Cuidado. Esta labor implicó, normalización de variables clave y la incorporación de registros históricos al flujo de trabajo del visualizador.
La integración permitió consolidar una visión transversal de los servicios prestados antes y después del lanzamiento del sistema operativo en abril de 2023, facilitando así el análisis longitudinal de las atenciones.
2. Actualización de datos con corte al 30 de abril de 2025
Se actualizó la base de datos de producción en PostgreSQL y las vistas asociadas al visualizador con el corte actualizado al 30 de abril de 2025, garantizando que los datos reflejen las atenciones más recientes reportadas por las entidades operadoras.
Esta actualización fue validada mediante consultas de control, pruebas de visualización y revisión cruzada con los datos cargados por los equipos de operación sectorial.
3. Desarrollo de tableros de atenciones y revisión de datos
Se desarrollaron nuevos tableros temáticos de atenciones, los cuales permiten explorar y analizar los servicios prestados por modelo de operación. Estos tableros replican la estructura y lógica ya aplicada a los tableros de personas, lo que permite mantener coherencia en la experiencia de usuario.
Adicionalmente, se realizaron validaciones detalladas de los datos desplegados en Power BI, incluyendo revisión de filtros, etiquetas, medidas DAX y coherencia entre las cifras reportadas y los datos origen en PostgreSQL.
4. Desarrollo de funcionalidades de soporte: botón de transición, cambios estructurales y servicios web
Como parte del fortalecimiento de la infraestructura técnica, se implementó un nuevo botón de transición entre tableros, el cual mejora la navegación y experiencia del usuario dentro del visualizador.
Asimismo, se llevaron a cabo ajustes en la estructura de la base de datos, principalmente para soportar nuevas relaciones entre tablas de atenciones y metadata de servicios. Esto incluyó la creación de campos adicionales, nuevos índices y ajustes en claves foráneas.
En paralelo, se actualizó el servicio web que permite alimentar dinámicamente la aplicación de soporte para tableros de atención.
5. Análisis inicial del Sistema de Cargue
Se realizó un primer acercamiento al análisis del sistema de cargue de datos, orientado a revisar el formato unificado de recolección de datos para las distintas entidades que hacen parte del Sistema de Cuidado. Este análisis tuvo como objetivos:
	•	Identificar la estructura del formato.
	•	Evaluar la viabilidad de procesamiento automático de los formatos.
	•	Establecer criterios iniciales para la validación y estandarización de los datos.
Este diagnóstico será la base para definir los lineamientos técnicos del futuro Sistema de Cargue y Validación Automatizada, previsto para la siguiente fase del proyecto.</t>
    </r>
  </si>
  <si>
    <r>
      <t xml:space="preserve">Inventario de publicaciones del OMEG
</t>
    </r>
    <r>
      <rPr>
        <sz val="13"/>
        <color rgb="FF0070C0"/>
        <rFont val="Arial"/>
        <family val="2"/>
      </rPr>
      <t>https://secretariadistritald.sharepoint.com/:f:/s/ContratacinSPI-2022/EttVAD3jxMlKuMQZLYR4DOIB-GqAlCclpbyYMFxcj6hTIQ?e=Q6YE30</t>
    </r>
  </si>
  <si>
    <r>
      <rPr>
        <b/>
        <sz val="13"/>
        <rFont val="Arial"/>
        <family val="2"/>
      </rPr>
      <t>SiMisional</t>
    </r>
    <r>
      <rPr>
        <sz val="13"/>
        <rFont val="Arial"/>
        <family val="2"/>
      </rPr>
      <t xml:space="preserve">
</t>
    </r>
    <r>
      <rPr>
        <sz val="13"/>
        <color rgb="FF0070C0"/>
        <rFont val="Arial"/>
        <family val="2"/>
      </rPr>
      <t>https://omeg.sdmujer.gov.co/index.php/component/phocadownload/category/88-servicios-sd-mujer?download=1005:reporte-de-atenciones-secretaria-distrital-de-la-mujer-del-1-de-enero-a-30-de-junio-de-2025</t>
    </r>
    <r>
      <rPr>
        <sz val="13"/>
        <rFont val="Arial"/>
        <family val="2"/>
      </rPr>
      <t xml:space="preserve">
(Archivo: RepAtenciones_Consolidado_JUNIO2025)
</t>
    </r>
    <r>
      <rPr>
        <b/>
        <sz val="13"/>
        <rFont val="Arial"/>
        <family val="2"/>
      </rPr>
      <t>Infocuidado</t>
    </r>
    <r>
      <rPr>
        <sz val="13"/>
        <rFont val="Arial"/>
        <family val="2"/>
      </rPr>
      <t xml:space="preserve">
</t>
    </r>
    <r>
      <rPr>
        <sz val="13"/>
        <color rgb="FF0070C0"/>
        <rFont val="Arial"/>
        <family val="2"/>
      </rPr>
      <t xml:space="preserve">https://omeg.sdmujer.gov.co/index.php/component/phocadownload/category/98-info-cuidado?download=1004:reporte-infocuidado-del-1-de-marzo-de-2021-a-30-de-abril-de-2025
</t>
    </r>
    <r>
      <rPr>
        <sz val="13"/>
        <rFont val="Arial"/>
        <family val="2"/>
      </rPr>
      <t xml:space="preserve">(Archivo: Consolidado_ReporteInfoCuidado_abril_2025.pdf)
</t>
    </r>
    <r>
      <rPr>
        <b/>
        <sz val="13"/>
        <rFont val="Arial"/>
        <family val="2"/>
      </rPr>
      <t>Boletín de feminicidios:</t>
    </r>
    <r>
      <rPr>
        <sz val="13"/>
        <rFont val="Arial"/>
        <family val="2"/>
      </rPr>
      <t xml:space="preserve">
</t>
    </r>
    <r>
      <rPr>
        <sz val="13"/>
        <color rgb="FF0070C0"/>
        <rFont val="Arial"/>
        <family val="2"/>
      </rPr>
      <t>https://omeg.sdmujer.gov.co/index.php/component/phocadownload/category/99-feminicidios-y-otras-violencias-contra-las-mujeres?download=1006:boletin-no7-feminicidios-y-otras-violencias-julio-2025</t>
    </r>
    <r>
      <rPr>
        <sz val="13"/>
        <rFont val="Arial"/>
        <family val="2"/>
      </rPr>
      <t xml:space="preserve">
(Archivo:Ficha_Feminicidio_Julio_220725.pdf)</t>
    </r>
  </si>
  <si>
    <r>
      <rPr>
        <b/>
        <sz val="13"/>
        <rFont val="Arial"/>
        <family val="2"/>
      </rPr>
      <t>Visualizador OMEG</t>
    </r>
    <r>
      <rPr>
        <sz val="13"/>
        <rFont val="Arial"/>
        <family val="2"/>
      </rPr>
      <t xml:space="preserve">
</t>
    </r>
    <r>
      <rPr>
        <sz val="11"/>
        <rFont val="Calibri"/>
        <family val="2"/>
        <scheme val="minor"/>
      </rPr>
      <t xml:space="preserve">
</t>
    </r>
    <r>
      <rPr>
        <sz val="11"/>
        <color rgb="FF0070C0"/>
        <rFont val="Calibri"/>
        <family val="2"/>
        <scheme val="minor"/>
      </rPr>
      <t>https://secretariadistritald.sharepoint.com/:f:/s/ContratacinSPI-2022/EqwKBoAaXLZKrjKehMfKBw8BOr4I6Ur1l8mNXhTDZnGPvQ?e=NmSbeG</t>
    </r>
    <r>
      <rPr>
        <sz val="11"/>
        <rFont val="Calibri"/>
        <family val="2"/>
        <scheme val="minor"/>
      </rPr>
      <t xml:space="preserve">
</t>
    </r>
    <r>
      <rPr>
        <b/>
        <sz val="11"/>
        <rFont val="Calibri"/>
        <family val="2"/>
        <scheme val="minor"/>
      </rPr>
      <t xml:space="preserve">
Visualizador INFOCUIDADO
</t>
    </r>
    <r>
      <rPr>
        <sz val="11"/>
        <rFont val="Calibri"/>
        <family val="2"/>
        <scheme val="minor"/>
      </rPr>
      <t xml:space="preserve">
</t>
    </r>
    <r>
      <rPr>
        <sz val="11"/>
        <color rgb="FF0070C0"/>
        <rFont val="Calibri"/>
        <family val="2"/>
        <scheme val="minor"/>
      </rPr>
      <t>https://secretariadistritald.sharepoint.com/:f:/s/ContratacinSPI-2022/EtUptcFi9YRDmUMOgPtaCNAByQSak5DaUf0ls3ENshukZQ?e=5F0fj3</t>
    </r>
  </si>
  <si>
    <t xml:space="preserve">Se realiza la consolidación de datos y documentos públicados en el Observatorio de Mujeres y Equidad de Género - OMEG actualizando el 100% de los datos estadísticos para el mes de agosto, lo que permite contar con información actualizada, robusta y oportuna sobre la situación de derechos de las mujeres en Bogotá. </t>
  </si>
  <si>
    <t>Durante el mes de agosto se publicaron los siguientes boletines en la página web del OMEG: 
a. Reporte de atenciones SDMujer SiMisional, corte julio de 2025
c. Boletín de feminicidio corte julio de 2025. 
b. Reporte de atenciones Inforcuidado corte mayo de 2025</t>
  </si>
  <si>
    <r>
      <rPr>
        <b/>
        <sz val="10"/>
        <color theme="1"/>
        <rFont val="Arial"/>
        <family val="2"/>
      </rPr>
      <t>Visualizador OMEG</t>
    </r>
    <r>
      <rPr>
        <sz val="10"/>
        <color theme="1"/>
        <rFont val="Arial"/>
        <family val="2"/>
      </rPr>
      <t xml:space="preserve">
Se realizo la actualización de los tableros de indicadores estadísticos del Observatorio de Mujeres y Equidad de Género - OMEG correspondientes a Medicina legal y SIEDCO con información a corte de 31 de julio 
</t>
    </r>
    <r>
      <rPr>
        <b/>
        <sz val="10"/>
        <color theme="1"/>
        <rFont val="Arial"/>
        <family val="2"/>
      </rPr>
      <t xml:space="preserve">Visualizador InfoCuidado
</t>
    </r>
    <r>
      <rPr>
        <sz val="10"/>
        <color theme="1"/>
        <rFont val="Arial"/>
        <family val="2"/>
      </rPr>
      <t>a.	Durante el mes de agosto se realizó la actualización del modelo de datos en la base PostgreSQL con el corte operativo correspondiente al 31 de mayo de 2025. En este proceso, además de volcar los nuevos registros de atenciones, se llevó a cabo la incorporación de variables clave relacionadas con la estrategia itinerante del Sistema de Cuidado.
b.	Se implementó y documentó un repositorio oficial del proyecto InfoCuidado, destinado a la persistencia del código fuente y los recursos asociados al desarrollo del visualizador y del sistema de cargue. Este repositorio permitirá: Garantizar la trazabilidad de versiones - Facilitar el trabajo colaborativo entre equipos técnicos - Centralizar los notebooks, scripts SQL, archivos de configuración y documentación técnica. La estructura del repositorio ha sido organizada por ramas (main, desarrollo, feature/tableros, feature/cargue, etc.) siguiendo buenas prácticas de control de versiones.
c.	Durante este periodo se inició el proceso de actualización del corte operativo al 30 de junio de 2025, el cual incluye validaciones de consistencia, control de duplicidad, y verificación de correspondencia entre campos críticos (modelo_operacion_id, persona_id, servicio_id, etc.). Hasta el momento, el volcado de datos se encuentra completo, pero está pendiente la revisión final y verificación cruzada con los tableros de Power BI y las vistas materializadas del modelo.
d.	Se dio inicio al desarrollo técnico del Sistema de Cargue de InfoCuidado, como parte de la estrategia de automatización y fortalecimiento de procesos de integración de datos provenientes de entidades aliadas. En esta fase inicial se logró: Crear el repositorio dedicado al sistema de cargue - Definir la estructura base de carpetas y archivos - Implementar el código inicial de la rama main, incluyendo el entorno base del proyecto, archivo README, configuraciones iniciales y primeras rutas para la recepción de archivos. Este sistema será clave para permitir la carga controlada de archivos Excel o CSV, su validación automatizada y posterior integración con la base de datos principal y los tableros de visualización.</t>
    </r>
  </si>
  <si>
    <r>
      <rPr>
        <b/>
        <sz val="13"/>
        <color theme="1"/>
        <rFont val="Arial"/>
        <family val="2"/>
      </rPr>
      <t xml:space="preserve">Inventario de publicaciones del OMEG
</t>
    </r>
    <r>
      <rPr>
        <sz val="13"/>
        <color rgb="FF0070C0"/>
        <rFont val="Arial"/>
        <family val="2"/>
      </rPr>
      <t xml:space="preserve">
https://secretariadistritald.sharepoint.com/:f:/s/ContratacinSPI-2022/EnKJdmjbnYROnsmCrrS8ItEBLOYcVd-UcxvKC7bWansTKw?e=prhO8r</t>
    </r>
  </si>
  <si>
    <r>
      <rPr>
        <b/>
        <sz val="13"/>
        <color theme="1"/>
        <rFont val="Arial"/>
        <family val="2"/>
      </rPr>
      <t>SiMisional</t>
    </r>
    <r>
      <rPr>
        <sz val="13"/>
        <color theme="1"/>
        <rFont val="Arial"/>
        <family val="2"/>
      </rPr>
      <t xml:space="preserve">
</t>
    </r>
    <r>
      <rPr>
        <sz val="13"/>
        <color rgb="FF0070C0"/>
        <rFont val="Arial"/>
        <family val="2"/>
      </rPr>
      <t>https://omeg.sdmujer.gov.co/index.php/component/phocadownload/category/88-servicios-sd-mujer?download=1008:reporte-de-atenciones-secretaria-distrital-de-la-mujer-del-1-de-enero-a-31-de-julio-de-2025</t>
    </r>
    <r>
      <rPr>
        <sz val="13"/>
        <color theme="1"/>
        <rFont val="Arial"/>
        <family val="2"/>
      </rPr>
      <t xml:space="preserve">
(Archivo: RepAtenciones_Consolidado_JULIO2025)
</t>
    </r>
    <r>
      <rPr>
        <b/>
        <sz val="13"/>
        <color theme="1"/>
        <rFont val="Arial"/>
        <family val="2"/>
      </rPr>
      <t>Infocuidado</t>
    </r>
    <r>
      <rPr>
        <sz val="13"/>
        <color theme="1"/>
        <rFont val="Arial"/>
        <family val="2"/>
      </rPr>
      <t xml:space="preserve">
</t>
    </r>
    <r>
      <rPr>
        <sz val="13"/>
        <color rgb="FF0070C0"/>
        <rFont val="Arial"/>
        <family val="2"/>
      </rPr>
      <t>https://omeg.sdmujer.gov.co/index.php/component/phocadownload/category/98-info-cuidado?download=1007:reporte-infocuidado-del-1-de-marzo-de-2021-a-31-de-mayo-de-2025</t>
    </r>
    <r>
      <rPr>
        <sz val="13"/>
        <color theme="1"/>
        <rFont val="Arial"/>
        <family val="2"/>
      </rPr>
      <t xml:space="preserve">
(Archivo: Consolidado_ReporteInfoCuidado_Mayo_2025)
</t>
    </r>
    <r>
      <rPr>
        <b/>
        <sz val="13"/>
        <color theme="1"/>
        <rFont val="Arial"/>
        <family val="2"/>
      </rPr>
      <t>Boletín de feminicidios:</t>
    </r>
    <r>
      <rPr>
        <sz val="13"/>
        <color theme="1"/>
        <rFont val="Arial"/>
        <family val="2"/>
      </rPr>
      <t xml:space="preserve">
</t>
    </r>
    <r>
      <rPr>
        <sz val="13"/>
        <color rgb="FF0070C0"/>
        <rFont val="Arial"/>
        <family val="2"/>
      </rPr>
      <t>https://omeg.sdmujer.gov.co/index.php/component/phocadownload/category/99-feminicidios-y-otras-violencias-contra-las-mujeres?download=1011:boletin-no8-feminicidios-y-otras-violencias-agosto-2025</t>
    </r>
    <r>
      <rPr>
        <sz val="13"/>
        <color theme="1"/>
        <rFont val="Arial"/>
        <family val="2"/>
      </rPr>
      <t xml:space="preserve">
(Archivo:Ficha_Feminicidio_260825)</t>
    </r>
  </si>
  <si>
    <r>
      <rPr>
        <b/>
        <sz val="13"/>
        <color theme="1"/>
        <rFont val="Arial"/>
        <family val="2"/>
      </rPr>
      <t>Visualizador OMEG</t>
    </r>
    <r>
      <rPr>
        <sz val="13"/>
        <color rgb="FF0070C0"/>
        <rFont val="Arial"/>
        <family val="2"/>
      </rPr>
      <t xml:space="preserve">
https://secretariadistritald.sharepoint.com/:f:/s/ContratacinSPI-2022/EnKJdmjbnYROnsmCrrS8ItEBLOYcVd-UcxvKC7bWansTKw?e=prhO8r
</t>
    </r>
    <r>
      <rPr>
        <sz val="13"/>
        <color theme="1"/>
        <rFont val="Arial"/>
        <family val="2"/>
      </rPr>
      <t xml:space="preserve">
</t>
    </r>
    <r>
      <rPr>
        <b/>
        <sz val="13"/>
        <color theme="1"/>
        <rFont val="Arial"/>
        <family val="2"/>
      </rPr>
      <t>Visualizador INFOCUIDADO</t>
    </r>
    <r>
      <rPr>
        <sz val="13"/>
        <color theme="1"/>
        <rFont val="Arial"/>
        <family val="2"/>
      </rPr>
      <t xml:space="preserve">
https://infocuidado.sdmujer.gov.co/  </t>
    </r>
  </si>
  <si>
    <t xml:space="preserve">Se realiza la consolidación de datos y documentos públicados en el Observatorio de Mujeres y Equidad de Género - OMEG para el mes de septiembre, lo que permite contar con información actualizada, robusta y oportuna sobre la situación de derechos de las mujeres en Bogotá. </t>
  </si>
  <si>
    <t>Durante el mes de septiembre se publicaron los siguientes boletines en la página web del OMEG: 
a. Reporte de atenciones SDMujer SiMisional, mes vencido con corte agosto de 2025
c. Boletín de feminicidio mes vencido con corte agosto de 2025. 
b. Reporte de atenciones Infocuidado corte junio de 2025</t>
  </si>
  <si>
    <t xml:space="preserve">Durante el mes de septiembre se desplegó en ambiente productivo la actualización de los tableros de personas y atenciones con corte al 30 de junio de 2025, utilizando como fuente la base mdm_2025. La actualización fue publicada en el visualizador oficial https://infocuidado.sdmujer.gov.co/total-sistema, luego de revisar la integridad de los datos y validar el correcto funcionamiento de los filtros y visualizaciones en Power BI Embedded.
En paralelo, se avanzó en el desarrollo del Sistema de Cargue, configurando el entorno de desarrollo y desplegando el repositorio con su estructura base. Se completó la maquetación de la pantalla de login, que permitirá gestionar el ingreso de usuarios y entidades al sistema, así como la vista inicial para carga y análisis de archivos Excel, orientada a validar estructura y contenido de los archivos cargados.
También se diseñó el modelo preliminar de la base de datos del sistema, incluyendo tablas para trazabilidad de cargues, estado del procesamiento y gestión de errores. Finalmente, se configuró el Storage Account en Azure y se realizaron pruebas exitosas de carga de archivos mediante scripts en Python, logrando conexión directa desde la aplicación local al contenedor en la nube.
Estas acciones consolidan el avance hacia una plataforma robusta para la gestión automatizada de información por parte de las entidades del Sistema de Cuidado. </t>
  </si>
  <si>
    <r>
      <t xml:space="preserve">Inventario de publicaciones del OMEG
</t>
    </r>
    <r>
      <rPr>
        <b/>
        <sz val="13"/>
        <color theme="4"/>
        <rFont val="Arial"/>
        <family val="2"/>
      </rPr>
      <t>https://secretariadistritald.sharepoint.com/:x:/s/ContratacinSPI-2022/Efn58oKxD9VEqR9q7snp3W8BKoH7bCvIFzhGZGq-UALkzg?e=nOZMgI</t>
    </r>
  </si>
  <si>
    <r>
      <rPr>
        <b/>
        <sz val="13"/>
        <rFont val="Arial"/>
        <family val="2"/>
      </rPr>
      <t xml:space="preserve">SiMisional
</t>
    </r>
    <r>
      <rPr>
        <sz val="13"/>
        <rFont val="Arial"/>
        <family val="2"/>
      </rPr>
      <t xml:space="preserve">https://omeg.sdmujer.gov.co/index.php/component/phocadownload/category/88-servicios-sd-mujer?download=1013:reporte-de-atenciones-secretaria-distrital-de-la-mujer-del-1-de-enero-a-31-de-agosto-de-2025
(Archivo: RepAtenciones_Consolidado_agosto 2025)
</t>
    </r>
    <r>
      <rPr>
        <b/>
        <sz val="13"/>
        <rFont val="Arial"/>
        <family val="2"/>
      </rPr>
      <t xml:space="preserve">Infocuidado
</t>
    </r>
    <r>
      <rPr>
        <sz val="13"/>
        <rFont val="Arial"/>
        <family val="2"/>
      </rPr>
      <t xml:space="preserve">https://omeg.sdmujer.gov.co/index.php/component/phocadownload/category/98-info-cuidado?download=1012:reporte-infocuidado-del-1-de-marzo-de-2021-a-30-de-junio-de-2025
(Archivo: Consolidado_ReporteInfoCuidado_Junio_2025)
</t>
    </r>
    <r>
      <rPr>
        <b/>
        <sz val="13"/>
        <rFont val="Arial"/>
        <family val="2"/>
      </rPr>
      <t>Boletín de feminicidios:</t>
    </r>
    <r>
      <rPr>
        <sz val="13"/>
        <rFont val="Arial"/>
        <family val="2"/>
      </rPr>
      <t xml:space="preserve">
https://omeg.sdmujer.gov.co/index.php/component/phocadownload/category/99-feminicidios-y-otras-violencias-contra-las-mujeres?download=1011:boletin-no8-feminicidios-y-otras-violencias-agosto-2025
(Archivo: Ficha_Feminicidio_SEPTIEMBRE_240925)</t>
    </r>
  </si>
  <si>
    <t xml:space="preserve">Se realiza la consolidación de datos y documentos públicados en el Observatorio de Mujeres y Equidad de Género - OMEG actualizando el 100% de los datos estadísticos para el mes de octubre, lo que permite contar con información actualizada, robusta y oportuna sobre la situación de derechos de las mujeres en Bogotá. </t>
  </si>
  <si>
    <t>Durante el mes de octubre se publicaron los siguientes boletines en la página web del OMEG: 
a. Reporte de atenciones SDMujer SiMisional, mes vencido con corte septiembre de 2025
b. Boletín de feminicidio con corte octubre de 2025. 
c. Reporte de atenciones Infocuidado corte julio de 2025</t>
  </si>
  <si>
    <t>Durante el mes de octubre de 2025, se desarrollaron avances significativos tanto en la actualización del visualizador InfoCuidado como en la implementación técnica del sistema de cargue de datos. En primer lugar, se realizó la revisión y depuración de la base de datos entregada por Dalberg, la cual presentaba inconsistencias al momento de integrarse con los registros de atenciones. Estas inconsistencias fueron corregidas, permitiendo la adecuada fusión de los datos en la plataforma de análisis.
Asimismo, se completó la actualización de los endpoints de información y se cargaron al visualizador los datos correspondientes al mes de julio, incluyendo los tableros de personas y atenciones. El visualizador fue actualizado y verificado, garantizando su operatividad con la nueva información incorporada.
En paralelo, se avanzó en el desarrollo e implementación del modelo de base de datos del sistema de cargue, incluyendo la creación de la estructura en el entorno de pruebas. Se inició el montaje técnico de los endpoints básicos como upload, login y validación, usando el framework FastAPI (Python). El proyecto se encuentra en etapa de afianzamiento técnico, proyectando una versión funcional preliminar para el 13 de diciembre de 2025.</t>
  </si>
  <si>
    <t>Inventario de publicaciones del OMEG
https://secretariadistritald.sharepoint.com/:f:/s/ContratacinSPI-2022/Em2X19sLqW9EqWmoRljli98Bka8hdyWNsDLEzdxzmIB5zg?e=mDJhKX</t>
  </si>
  <si>
    <r>
      <rPr>
        <b/>
        <sz val="13"/>
        <rFont val="Arial"/>
        <family val="2"/>
      </rPr>
      <t xml:space="preserve">SiMisional
</t>
    </r>
    <r>
      <rPr>
        <sz val="13"/>
        <rFont val="Arial"/>
        <family val="2"/>
      </rPr>
      <t xml:space="preserve">hrome-extension://efaidnbmnnnibpcajpcglclefindmkaj/https://omeg.sdmujer.gov.co/phocadownload/2025/RepAtenciones_Consolidado_SEPTIEMBRE2025.pdf
(Archivo: RepAtenciones_Consolidado_septiembre 2025)
</t>
    </r>
    <r>
      <rPr>
        <b/>
        <sz val="13"/>
        <rFont val="Arial"/>
        <family val="2"/>
      </rPr>
      <t xml:space="preserve">Infocuidado
</t>
    </r>
    <r>
      <rPr>
        <sz val="13"/>
        <rFont val="Arial"/>
        <family val="2"/>
      </rPr>
      <t xml:space="preserve">https://omeg.sdmujer.gov.co/index.php/component/phocadownload/category/98?Itemid=368
(Archivo: Consolidado_ReporteInfoCuidado_Julio_2025)
</t>
    </r>
    <r>
      <rPr>
        <b/>
        <sz val="13"/>
        <rFont val="Arial"/>
        <family val="2"/>
      </rPr>
      <t>Boletín de feminicidios:</t>
    </r>
    <r>
      <rPr>
        <sz val="13"/>
        <rFont val="Arial"/>
        <family val="2"/>
      </rPr>
      <t xml:space="preserve">
https://omeg.sdmujer.gov.co/index.php/component/phocadownload/category/99 (Archivo: Ficha_Feminicidio_Octubre_221025)</t>
    </r>
  </si>
  <si>
    <r>
      <rPr>
        <b/>
        <sz val="13"/>
        <color theme="1"/>
        <rFont val="Arial"/>
        <family val="2"/>
      </rPr>
      <t xml:space="preserve">Visualizador OMEG
</t>
    </r>
    <r>
      <rPr>
        <sz val="13"/>
        <color theme="1"/>
        <rFont val="Arial"/>
        <family val="2"/>
      </rPr>
      <t xml:space="preserve">https://secretariadistritald.sharepoint.com/:f:/s/ContratacinSPI-2022/Erdf5rjb_XhCn26ot7DVklAB7XMcltZVP6iQSCuH083X6Q?e=mLtrNW
</t>
    </r>
    <r>
      <rPr>
        <b/>
        <sz val="13"/>
        <color theme="1"/>
        <rFont val="Arial"/>
        <family val="2"/>
      </rPr>
      <t>Visualizador INFOCUIDADO</t>
    </r>
    <r>
      <rPr>
        <sz val="13"/>
        <color theme="1"/>
        <rFont val="Arial"/>
        <family val="2"/>
      </rPr>
      <t xml:space="preserve">
https://secretariadistritald.sharepoint.com/:f:/s/ContratacinSPI-2022/EqXIUBQFZBhGhDSauRsbbG8BzzrmrJT19HtSP2RMBZIR5g?e=XRfztq</t>
    </r>
  </si>
  <si>
    <t xml:space="preserve">Se realiza la consolidación de datos y documentos públicados en el Observatorio de Mujeres y Equidad de Género - OMEG actualizando el 100% de los datos estadísticos para el mes de noviembre, lo que permite contar con información actualizada, robusta y oportuna sobre la situación de derechos de las mujeres en Bogotá. </t>
  </si>
  <si>
    <t>Durante el mes de noviembre se publicaron los siguientes boletines en la página web del OMEG: 
a. Reporte de atenciones SDMujer SiMisional, mes vencido con corte octubre de 2025
b. Boletín de feminicidio con corte noviembre de 2025. 
c. Reporte de atenciones Infocuidado corte septiembre de 2025</t>
  </si>
  <si>
    <t xml:space="preserve">Durante el mes de noviembre de 2025 se realizó la actualización del visualizador InfoCuidado con los datos correspondientes a septiembre, entregados por el equipo técnico de datos del Observatorio de Mujeres y Equidad de Género - OMEG. Esta actualización incluyó el procesamiento de información, ajuste de endpoints y carga de datos a los tableros de personas y atenciones, garantizando la consistencia de las cifras presentadas en el sistema público. Asimismo, se revisaron los resultados de integración de los datos, con ajustes técnicos en las interfaces de consulta y visualización  .
En paralelo, se avanzó en el desarrollo del sistema de cargue de datos, estructurando el backend con arquitectura hexagonal y desplegando contenedores Docker para pruebas. Se implementaron los módulos iniciales de autenticación (basados en JWT), gestión de roles, usuarios, entidades y servicios. También se desarrolló un primer módulo de análisis de archivos que permite la lectura de líneas y validación de formato. Todo este avance representa un hito en la automatización del ingreso de datos por parte de entidades distritales, permitiendo trazabilidad, control y validación estructurada para alimentar el sistema InfoCuidado </t>
  </si>
  <si>
    <t>Inventario de publicaciones del OMEG con corte a 30 de noviembre
https://secretariadistritald.sharepoint.com/:f:/s/ContratacinSPI-2022/IgCjmr-HjvjmQY-wOx91YPULAfawSfCrTAkSrkMf8wMnGlk?e=dkH0TR</t>
  </si>
  <si>
    <r>
      <rPr>
        <b/>
        <sz val="13"/>
        <color theme="1"/>
        <rFont val="Arial"/>
        <family val="2"/>
      </rPr>
      <t>SiMisional</t>
    </r>
    <r>
      <rPr>
        <sz val="13"/>
        <color theme="1"/>
        <rFont val="Arial"/>
        <family val="2"/>
      </rPr>
      <t xml:space="preserve">
https://omeg.sdmujer.gov.co/index.php/component/phocadownload/category/88-servicios-sd-mujer?download=1028:reporte-de-atenciones-secretaria-distrital-de-la-mujer-del-1-de-enero-a-31-de-octubre-de-2025
(Archivo: RepAtenciones_Consolidado_OCTUBRE2025.pdf)
</t>
    </r>
    <r>
      <rPr>
        <b/>
        <sz val="13"/>
        <color theme="1"/>
        <rFont val="Arial"/>
        <family val="2"/>
      </rPr>
      <t>Infocuidado</t>
    </r>
    <r>
      <rPr>
        <sz val="13"/>
        <color theme="1"/>
        <rFont val="Arial"/>
        <family val="2"/>
      </rPr>
      <t xml:space="preserve">
https://omeg.sdmujer.gov.co/index.php/component/phocadownload/category/98-info-cuidado?download=1030:reporte-infocuidado-del-1-de-marzo-de-2021-a-30-de-septiembre-de-2025
(Archivo: Consolidado_ReporteInfoCuidado_Septiembre_2025.pdf)
</t>
    </r>
    <r>
      <rPr>
        <b/>
        <sz val="13"/>
        <color theme="1"/>
        <rFont val="Arial"/>
        <family val="2"/>
      </rPr>
      <t>Boletín de feminicidios:</t>
    </r>
    <r>
      <rPr>
        <sz val="13"/>
        <color theme="1"/>
        <rFont val="Arial"/>
        <family val="2"/>
      </rPr>
      <t xml:space="preserve">
https://omeg.sdmujer.gov.co/index.php/component/phocadownload/category/99-feminicidios-y-otras-violencias-contra-las-mujeres?download=1033:boletin-no11-feminicidios-y-otras-violencias-noviembre-2025 (Archivo: Ficha_Feminicidio_Noviembre_261125-1.pdf)</t>
    </r>
  </si>
  <si>
    <t xml:space="preserve">Evidencias Visualizador InfoCuidado
https://secretariadistritald.sharepoint.com/:f:/s/ContratacinSPI-2022/IgCjmr-HjvjmQY-wOx91YPULAfawSfCrTAkSrkMf8wMnGlk?e=dkH0TR
</t>
  </si>
  <si>
    <t xml:space="preserve">Se realiza la consolidación de datos y documentos públicados en el Observatorio de Mujeres y Equidad de Género - OMEG actualizando el 100% de los datos estadísticos para el mes de diciembre, lo que permite contar con información actualizada, robusta y oportuna sobre la situación de derechos de las mujeres en Bogotá. </t>
  </si>
  <si>
    <t>Durante el mes de diciembre se publicaron los siguientes boletines en la página web del OMEG: 
a. Reporte de atenciones SDMujer SiMisional, mes vencido con corte noviembre de 2025
b. Reporte de atenciones Infocuidado corte octubre de 2025. 
Adicional, se realizó el Evento de difusión y divulgación presencial de la investigación de feminicidios de 2025 realizado el 04 de diciembre de 2025 en dónde participaron más de 150 personas de la acádemia, investigadoras, mujeres, ciudadania y actores estrategicos.</t>
  </si>
  <si>
    <t xml:space="preserve">La infraestructura tecnológica del   Observatorio de Mujeres y equidad de género para facilitar la articulación con los sectores distritales pertinentes se viene fortaleciendo a través del diseño y operación de dos visualizadores de datos.
Estos dos visualizadores son: Visualizador de datos del OMEG y Visualizador de datos del Sistema de Información de cuidado - InfoCuidado.
Visualizador de datos del OMEG
El micrositio del OMEG, fue alimentado mensualmente con datos estadísticos producto de la actualización de los indicadores de género, lo que permitio a 31 de diciembre tener datos actualizados mes vencido, es decir, datos cuantitativos georeferenciados con corte a 30 de noviembre.
Asimismo, se realiza la consolidación de datos y documentos públicados en el Observatorio de Mujeres y Equidad de Género - OMEG actualizando el 100% de para el mes de diciembre, lo que permite contar con información actualizada, robusta y oportuna sobre la situación de derechos de las mujeres en Bogotá.
Visualizador de datos del Sistema de Información de cuidado - InfoCuidado.
Durante el mes de diciembre se avanzo en el diseño del sistema de cargue de datos para la automatización progresiva del espacio. La información de este visualizador puede ser consultada en el enlace: https://infocuidado.sdmujer.gov.co/
SOPORTE:
Anexo 1. Visualizador de datos de Infocuidado. </t>
  </si>
  <si>
    <t>Inventario de publicaciones del OMEG con corte a 31 de diciembre
https://secretariadistritald.sharepoint.com/:f:/s/ContratacinSPI-2022/IgCjmr-HjvjmQY-wOx91YPULAfawSfCrTAkSrkMf8wMnGlk?e=dkH0TR</t>
  </si>
  <si>
    <t>SiMisional
https://omeg.sdmujer.gov.co/index.php/component/phocadownload/category/88-servicios-sd-mujer?download=1036:reporte-de-atenciones-secretaria-distrital-de-la-mujer-del-1-de-enero-a-30-de-noviembre-de-2025
(Archivo: RepAtenciones_Consolidado_NOVIEMBRE2025.pdf)
Infocuidado
https://www.sdmujer.gov.co/sites/default/files/doc-omeg/Consolidado_ReporteInfoCuidado_Octubre_2025.pdf 
(Archivo: Consolidado_ReporteInfoCuidado_Octubre_2025.pdf)
Boletín de feminicidios:
https://omeg.sdmujer.gov.co/phocadownload/2025/Ficha_Feminicidio_Diciembre_291225.pdf
 (Archivo: Ficha_Feminicidio_Diciembre_291225.pdf)</t>
  </si>
  <si>
    <t>Evidencias Visualizadores
a. Actualización visualizador OMEG
b. Actualización visualizador INFOCUIDADO
https://secretariadistritald.sharepoint.com/:f:/s/ContratacinSPI-2022/IgCzUClRZ1bHQ5U8NItV_fPtAV9EPBkR3n9ikmqBSiet3mw?e=723pXe</t>
  </si>
  <si>
    <t>ACUMULADO</t>
  </si>
  <si>
    <t>Elaborar 16 estudios y/o investigaciones con información sobre la situación de derechos de las mujeres con enfoque de género y diferencial</t>
  </si>
  <si>
    <t>Documentos de Investigación</t>
  </si>
  <si>
    <t>Numero de estudios y/o investigaciones con información sobre la situación de derechos de las mujeres con enfoque de género y diferencial elaborados</t>
  </si>
  <si>
    <t>No se presentan avances acorde con lo programado</t>
  </si>
  <si>
    <t>No se presentan avances y logros acumulados acorde con lo programado</t>
  </si>
  <si>
    <t xml:space="preserve">No se presenta beneficios acorde con la ejecución </t>
  </si>
  <si>
    <t>Como parte de los avances en la Elaboración de estudios y/o investigaciones con información sobre la situación de derechos de las mujeres con enfoque de género y diferencial, se pueden mencionar los siguientes logros:
a.	Articulación de los equipos de seguimiento a la implementación de la Política Publica de Mujeres y Equidad de Género, responsables de la evaluación intermedia de los indicadores, como son: Dirección de Gestión de Conocimiento – Equipo OMEG y Dirección de Derechos y Diseño de Políticas 
b.	Avance preliminar del anexo técnico para el proceso de contratación pública de la encuesta de mujeres y equidad de género de Bogotá
c.	Avance en la definición preliminar del alcance, objetivos, preguntas de investigación, metodología y cronograma de la investigación “Comprendiendo el fenómeno del feminicidio en Bogotá”.
d.	Estructuración del plan de investigaciones del OMEG para el año 2025, en atención a las metas de plan de desarrollo, los lineamientos de la Política Publica de Mujeres y Equidad de Género y la Política Pública de Actividades Sexualmente Pagas, y los compromisos con grupos étnicos en al marco de las Políticas Púbicas étnicas distritales</t>
  </si>
  <si>
    <t xml:space="preserve">Como parte de los avances y logros acumulados, se puede mencionar el contar con un plan de investigaciones del OMEG para el año 2025, en atención a las metas de plan de desarrollo, los lineamientos de la Política Publica de Mujeres y Equidad de Género y la Política Pública de Actividades Sexualmente Pagas, y los compromisos con grupos étnicos en al marco de las Políticas Púbicas étnicas distritales, este permitira hacer seguimiento a la elaboración de estudios e investigaciónes como lo son: evaluación intermedia de los indicadores de la Política Publica de Mujeres y Equidad y la encuesta de mujeres y equidad de género de Bogotá, entre otras.  </t>
  </si>
  <si>
    <t xml:space="preserve">Avanzar en la Elaboración de estudios y/o investigaciones con información sobre la situación de derechos de las mujeres con enfoque de género y diferencial, hace que la Secretaría de la Mujer se acerque al levantamiento de información sobre las condiciones de goce o vulneración de los derechos de las mujeres en la ciudad. Esto es beneficial para la ciudadanía ya que contar con información actualizada, cualitativa y cuantitativa, permite a la entidad una toma de decisiones acertada e inversión de recursos efectiva </t>
  </si>
  <si>
    <t xml:space="preserve">Como parte de los avances en la Elaboración de estudios y/o investigaciones con información sobre la situación de derechos de las mujeres con enfoque de género y diferencial, se pueden mencionar los siguientes logros:
a. Propuesta preliminar del alcance de la evaluación intermedia de la Política Publica de Mujeres y Equidad de Género, que incorpora las necesidades de la entidad, el lineamiento establecido en el CONPES 14 de 2020, y la Guía de evaluaciones de políticas públicas distritales de Planeación Distrital. 
b. Propuesta anexo técnico para el proceso de contratación pública de la encuesta de mujeres y equidad de género de Bogotá, enviada a la Dirección de ficina de contratación. 
c. Avance elaboración de cronograma de la investigación sobre la Situación de los derechos de las mujeres de Bogotá. 
d. Avance elaboración de una matriz bibliográfica de referencia para la investigación sobre la Situación de los derechos de las mujeres de Bogotá. 
e. Propuesta cuadro de cotización elaborada  para la adquisición, por concurso de méritos, de la Encuesta de Mujeres y Equidad de Género a cargo de la Dirección de Gestión del Conocimiento.
f. Planeación estratégica de productos con miras al diseño de la investigación para la Caracterización  de mujeres que realizan actividades sexuales pagadas en Bogotá.
g. Avance diseño de investigación sobre acoso sexual en el transporte y espacio público. 
h. Cronograma de investigación de feminicidios “Comprendiendo el fenómeno del feminicidio en Bogotá”.
i. Avance diseño de la investigación “Comprendiendo el fenómeno del feminicidio en Bogotá”.
j. Avance planeación estratégica del plan de investigaciones del OMEG, y en la articulaciones de los equipos en atención a los recursos humanos disponibles para cada investigación. 
</t>
  </si>
  <si>
    <t>Como parte de los avances y logros acumulados, se puede mencionar:
a. plan de investigaciones del OMEG para el año 2025
b. Avances en el diseño de tres investigaciones del OMEG (Evaluación Intermedia Política Publica de Mujeres y Equidad de Género, Encuesta de Mujeres y Equidad de Género y Fenómeno del feminicidio), con retroalimentación y direcionamiento estratégico por parte de la Directora.</t>
  </si>
  <si>
    <t xml:space="preserve">Desde el Observatorio de Mujeres y Equidad de Género - OMEG - se ofrecen datos que dan cuenta de la situación de derechos de las mujeres, con datos diversificados para la toma de decisiones, lo que beneficia a la ciudadanía, ya que permite a la entidad contar con información actualizada, de caracter cualitativo y cuantitativo, para una toma de decisiones acertada e inversión de recursos efectiva. Adicionalmente, permite una mayor comprensión de los  fenómenos y condiciones de goce o vulneración de los derechos de las mujeres en la ciudad. </t>
  </si>
  <si>
    <r>
      <t xml:space="preserve">Durante el mes de abril, en el avance en la Elaboración de estudios y/o investigaciones con información sobre la situación de derechos de las mujeres con enfoque de género y diferencial, se pueden mencionar los siguientes logros:
</t>
    </r>
    <r>
      <rPr>
        <b/>
        <sz val="10"/>
        <color rgb="FF000000"/>
        <rFont val="Arial"/>
        <family val="2"/>
      </rPr>
      <t xml:space="preserve">Evaluación intermedia de la Política Pública de Mujeres y Equidad de Género de Bogotá:
</t>
    </r>
    <r>
      <rPr>
        <sz val="10"/>
        <color rgb="FF000000"/>
        <rFont val="Arial"/>
        <family val="2"/>
      </rPr>
      <t xml:space="preserve">a. Propuesta de investigación para la priorización de la evaluación intermedia en el marco del plan de investigaciones de la Secretaría Distrital de Planeación.
b. Diseño preliminar de la evaluación intermedia mediante mesas de articulación entre la SDMujer y la Secretaría Distrital de Planeación.
c. Cronograma de la evaluación intermedia en atención a la meta del plan de acción del proyecto e inversión. 
d. Diseño preliminar de la evaluación intermedia con insumos desde el Observatorio de Mujeres y Equidad de Género - OMEG.
</t>
    </r>
    <r>
      <rPr>
        <b/>
        <sz val="10"/>
        <color rgb="FF000000"/>
        <rFont val="Arial"/>
        <family val="2"/>
      </rPr>
      <t xml:space="preserve">Encuesta de Mujeres y Equidad de Género
</t>
    </r>
    <r>
      <rPr>
        <sz val="10"/>
        <color rgb="FF000000"/>
        <rFont val="Arial"/>
        <family val="2"/>
      </rPr>
      <t xml:space="preserve">a. Anexo técnico ajustado por oficinas de la SDMUjer y publicado en SECOP II, para la adquisición, por concurso de méritos, de la Encuesta de Mujeres y Equidad de Género a cargo de la Dirección de Gestión del Conocimiento
b. Propuesta actualizada de cronograma de la investigación sobre la Situación de los derechos de las mujeres de Bogotá. 
c. Articulación con la Secretaría Distrital de Planeación para presentar el anexo técnico diseñado para la contratación de la Encuesta de Mujeres y Equidad de Género. 
d. Matriz de consistencia que contempla los elementos del diseño de investigación.		
</t>
    </r>
    <r>
      <rPr>
        <b/>
        <sz val="10"/>
        <color rgb="FF000000"/>
        <rFont val="Arial"/>
        <family val="2"/>
      </rPr>
      <t xml:space="preserve">Investigación Acoso Sexual en el Transporte y Espacio Público en Bogotá
</t>
    </r>
    <r>
      <rPr>
        <sz val="10"/>
        <color rgb="FF000000"/>
        <rFont val="Arial"/>
        <family val="2"/>
      </rPr>
      <t xml:space="preserve">a. Cronograma de la investigación Acoso sexual en el transporte y espacio público en Bogotá.
b. Diseño de una propuesta de articulación interinstitucional para avanzar en el desarrollo de la investigación Acoso sexual en el transporte y espacio público en Bogotá.
c. Avance en la articulación con Transmilenio para el desarrollo conjunto de la investigación Acoso sexual en el transporte y espacio público en Bogotá, definiendo parámetros del trabajo conjunto. 
</t>
    </r>
    <r>
      <rPr>
        <b/>
        <sz val="10"/>
        <color rgb="FF000000"/>
        <rFont val="Arial"/>
        <family val="2"/>
      </rPr>
      <t xml:space="preserve">Investigación caracterización de personas que realizan Actividades Sexuales Pagadas en Bogotá
</t>
    </r>
    <r>
      <rPr>
        <sz val="10"/>
        <color rgb="FF000000"/>
        <rFont val="Arial"/>
        <family val="2"/>
      </rPr>
      <t xml:space="preserve">a. Cronograma de la investigación caracterización de personas que realizan Actividades Sexuales Pagadas en Bogotá
b. Cronograma de la elaboración del Índice de discriminación a mujeres que realizan actividades pagadas  
</t>
    </r>
    <r>
      <rPr>
        <b/>
        <sz val="10"/>
        <color rgb="FF000000"/>
        <rFont val="Arial"/>
        <family val="2"/>
      </rPr>
      <t xml:space="preserve">Otros temas
</t>
    </r>
    <r>
      <rPr>
        <sz val="10"/>
        <color rgb="FF000000"/>
        <rFont val="Arial"/>
        <family val="2"/>
      </rPr>
      <t xml:space="preserve">a. Matriz unificada con el plan de análisis de correlación de variables de análisis para la investigación: Comprendiendo el fenómeno del feminicidio en Bogotá	</t>
    </r>
  </si>
  <si>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Investigación caracterización de personas que realizan Actividades Sexuales Pagadas en Bogotá
c. Avance en el estudio de otros temas relevantes como: el fenómeno del feminicidio en Bogotá
c. Retroalimentación y direcionamiento estratégico de manera permanente por el equipo directivo de la entidad.</t>
  </si>
  <si>
    <t>Contar con estudios e investigaciones sobre temas relevantes que dan cuenta de la situación de derechos de las mujeres en la ciudad, permite identificar brechas de género y temas de interes que deben ser profundizados para establecer acciones de gestión publica basada en la evidencia que responda a las necesidades de la población</t>
  </si>
  <si>
    <r>
      <t xml:space="preserve">Durante el mes de mayo, en el avance en la Elaboración de estudios y/o investigaciones con información sobre la situación de derechos de las mujeres con enfoque de género y diferencial, se pueden mencionar los siguientes logros:
</t>
    </r>
    <r>
      <rPr>
        <b/>
        <sz val="10"/>
        <color rgb="FF000000"/>
        <rFont val="Arial"/>
        <family val="2"/>
      </rPr>
      <t>Evaluación intermedia de la Política Pública de Mujeres y Equidad de Género de Bogotá</t>
    </r>
    <r>
      <rPr>
        <sz val="10"/>
        <color rgb="FF000000"/>
        <rFont val="Arial"/>
        <family val="2"/>
      </rPr>
      <t xml:space="preserve">:
a. Avance el el diseño de investigación intermedia, enfocado en la identificación de la cadena de valor de la PPMyEG. 
b. Avance en el diseño de la investigación intermedia, mediante una mesa de trabajo entre profesionales de la SDMujer y la SDPlaneación, para la retroalimentación de la definición de la cadena de valor. 
</t>
    </r>
    <r>
      <rPr>
        <b/>
        <sz val="10"/>
        <color rgb="FF000000"/>
        <rFont val="Arial"/>
        <family val="2"/>
      </rPr>
      <t xml:space="preserve">Encuesta de Mujeres y Equidad de Género
</t>
    </r>
    <r>
      <rPr>
        <sz val="10"/>
        <color rgb="FF000000"/>
        <rFont val="Arial"/>
        <family val="2"/>
      </rPr>
      <t xml:space="preserve">a. Mesas de codiseño con equipos de la SDMujer, para el desarrollo del instrumento de levantamiento de información de la encuesta de Mujeres y Equidad de Género, que es la principal fuente para la investigación. 
</t>
    </r>
    <r>
      <rPr>
        <b/>
        <sz val="10"/>
        <color rgb="FF000000"/>
        <rFont val="Arial"/>
        <family val="2"/>
      </rPr>
      <t>Estudio predictivo sobre atenciones y riesgo de feminicidio.</t>
    </r>
    <r>
      <rPr>
        <sz val="10"/>
        <color rgb="FF000000"/>
        <rFont val="Arial"/>
        <family val="2"/>
      </rPr>
      <t xml:space="preserve"> 
a. Avance en el diseño de una propuesta para un estudio predictivo que permita identificar la probabilidad de que una atención de la SDMujer resulte en una valoración de la mujer en riesgo de feminicidio. 
b. Elaboración del cronograma de desarollo del modelo predictivo sobre atenciones y riesgo de feminicidio. 
</t>
    </r>
    <r>
      <rPr>
        <b/>
        <sz val="10"/>
        <color rgb="FF000000"/>
        <rFont val="Arial"/>
        <family val="2"/>
      </rPr>
      <t xml:space="preserve">Investigación Acoso Sexual en el Transporte y Espacio Público en Bogotá
</t>
    </r>
    <r>
      <rPr>
        <sz val="10"/>
        <color rgb="FF000000"/>
        <rFont val="Arial"/>
        <family val="2"/>
      </rPr>
      <t xml:space="preserve">a. Avance en la revisión del instrumento de levantamiento de información diseñado por Transmilenio, y propuesta de instrumento rediseñado para un nuevo levantamiento de información, para la investigación sobre acose sexual en el transporte y espacio público. 
b. Socialización y aprobación de la propuesta de diseño de investigación sobre acose sexual en el transporte y espacio público, con la Subsecretaria del Cuidado y Políticas de Igualdad. 
</t>
    </r>
    <r>
      <rPr>
        <b/>
        <sz val="10"/>
        <color rgb="FF000000"/>
        <rFont val="Arial"/>
        <family val="2"/>
      </rPr>
      <t xml:space="preserve">Investigación caracterización de personas que realizan Actividades Sexuales Pagadas en Bogotá
</t>
    </r>
    <r>
      <rPr>
        <sz val="10"/>
        <color rgb="FF000000"/>
        <rFont val="Arial"/>
        <family val="2"/>
      </rPr>
      <t xml:space="preserve">a. Elaboración de una propuesta de definicion de variables y ponderación para el calculo del Índice de Actividades Sexuales Pagadas.
b. Matriz de ponderación de valriables para el calculo del Índice de Actividades Sexuales Pagadas.
</t>
    </r>
    <r>
      <rPr>
        <b/>
        <sz val="10"/>
        <color rgb="FF000000"/>
        <rFont val="Arial"/>
        <family val="2"/>
      </rPr>
      <t xml:space="preserve">Comprendiendo el fenómeno dle feminicidio en Bogotá. 
</t>
    </r>
    <r>
      <rPr>
        <sz val="10"/>
        <color rgb="FF000000"/>
        <rFont val="Arial"/>
        <family val="2"/>
      </rPr>
      <t xml:space="preserve">a. Avance en la elaboración de una matriz unificada que identifica la muestra de las mujeres víctimas de feminicidio y asesinatos entre 2023 y 2024 en Bogotá que registran atenciones institucionales previas por parte de la Secretaría Distrital de la Mujer. 
b. Socialización con el Alcalde Mayor el análisis de fuentes primarias en la investigación </t>
    </r>
  </si>
  <si>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Investigación caracterización de personas que realizan Actividades Sexuales Pagadas en Bogotá
c. Avance en el estudio de otros temas relevantes como: el fenómeno del feminicidio en Bogotá
d. Retroalimentación y direcionamiento estratégico de manera permanente por el equipo directivo de la entidad y la Alcaldía Mayor</t>
  </si>
  <si>
    <t xml:space="preserve">La participación de las mujeres en los estudios e investigaciones que adelanta el Observatorio de Mujeres y Equidad de Género - OMEG, es un beneficio que se obtiene en doble vía, por una parte la ciudadanía puede aportar desde sus realidades, además de reconocer y comprender otros fenomenos mediante el acceso y uso de información robusta y actualizada, por otra parte, las instituciones y otros actores de interes cuentan con información para la toma de decisiones basadas en la evidencia. </t>
  </si>
  <si>
    <r>
      <t xml:space="preserve">Durante el mes de junio, en el avance en la Elaboración de estudios y/o investigaciones con información sobre la situación de derechos de las mujeres con enfoque de género y diferencial, se pueden mencionar los siguientes logros:
</t>
    </r>
    <r>
      <rPr>
        <b/>
        <sz val="10"/>
        <color rgb="FF000000"/>
        <rFont val="Arial"/>
        <family val="2"/>
      </rPr>
      <t>Evaluación Intermedia de la Política Pública de Mujeres y Equidad de Género</t>
    </r>
    <r>
      <rPr>
        <sz val="10"/>
        <color rgb="FF000000"/>
        <rFont val="Arial"/>
        <family val="2"/>
      </rPr>
      <t xml:space="preserve">
Definición del alcance de la evaluación intermedia de la Política Pública de Mujeres y Equidad de Género, estableciendo un análisis costo – beneficio, recursos disponibles, ventajas y desventajas, y evaluación de posibles escenarios de acción. 
</t>
    </r>
    <r>
      <rPr>
        <b/>
        <sz val="10"/>
        <color rgb="FF000000"/>
        <rFont val="Arial"/>
        <family val="2"/>
      </rPr>
      <t>Actualización de la encuesta de Mujeres y Equidad de Género:</t>
    </r>
    <r>
      <rPr>
        <sz val="10"/>
        <color rgb="FF000000"/>
        <rFont val="Arial"/>
        <family val="2"/>
      </rPr>
      <t xml:space="preserve">
Etapa precontractual para la elaboración del pliego de condiciones, en el marco de la licitación pública por concurso de méritos del servicio de implementación de la Encuesta de Mujeres y Equidad de Género contando con: estudio de sector, anexo técnico, estudios previos y documentos de explicación del rediseño y propuesta de la encuesta
</t>
    </r>
    <r>
      <rPr>
        <b/>
        <sz val="10"/>
        <color rgb="FF000000"/>
        <rFont val="Arial"/>
        <family val="2"/>
      </rPr>
      <t xml:space="preserve">
Estudio territorializado sobre trabajo de cuidado no remunerado en Bogotá. </t>
    </r>
    <r>
      <rPr>
        <sz val="10"/>
        <color rgb="FF000000"/>
        <rFont val="Arial"/>
        <family val="2"/>
      </rPr>
      <t xml:space="preserve">
Definición del alcance técnico y operativo del estudio territorializado del cuidado.
</t>
    </r>
    <r>
      <rPr>
        <b/>
        <sz val="10"/>
        <color rgb="FF000000"/>
        <rFont val="Arial"/>
        <family val="2"/>
      </rPr>
      <t>Investigación Acoso Sexual en el Transporte y Espacio Público en Bogotá</t>
    </r>
    <r>
      <rPr>
        <sz val="10"/>
        <color rgb="FF000000"/>
        <rFont val="Arial"/>
        <family val="2"/>
      </rPr>
      <t xml:space="preserve">
Se cuenta con el documento del diseño de la investigación sobre acoso sexual en el transporte público. Asimismo, se realizó la actualización y ajuste de la encuesta para el levantamiento de información de la investigación, y se gestiono la alianza estratégica con la empresa Transmilenio SAS para lograr el levantamiento de información en el sistema de transporte masivo, en el marco de la investigación sobre acoso sexual en el transporte público. 
</t>
    </r>
    <r>
      <rPr>
        <b/>
        <sz val="10"/>
        <color rgb="FF000000"/>
        <rFont val="Arial"/>
        <family val="2"/>
      </rPr>
      <t>Investigación caracterización de personas que realizan Actividades Sexuales Pagadas en Bogotá</t>
    </r>
    <r>
      <rPr>
        <sz val="10"/>
        <color rgb="FF000000"/>
        <rFont val="Arial"/>
        <family val="2"/>
      </rPr>
      <t xml:space="preserve">
Socialización de la propuesta de definición de variables, ponderación y matriz de ponderación para el cálculo del Índice de Actividades Sexuales Pagadas, con la directora de Gestión del Conocimiento y con el equipo de Casa de Todas, para aprobación. 
</t>
    </r>
    <r>
      <rPr>
        <b/>
        <sz val="10"/>
        <color rgb="FF000000"/>
        <rFont val="Arial"/>
        <family val="2"/>
      </rPr>
      <t xml:space="preserve">Comprendiendo el fenómeno del feminicidio en Bogotá. </t>
    </r>
    <r>
      <rPr>
        <sz val="10"/>
        <color rgb="FF000000"/>
        <rFont val="Arial"/>
        <family val="2"/>
      </rPr>
      <t xml:space="preserve">
Se cuenta con el documento preliminar de resultados de la investigación sobre el fenómeno del feminicidio en Bogotá, y un cronograma para avanzar en su publicación. A partir de este estudio, se cuenta con una articulación técnica para la elaboración de un modelo estadístico georreferenciado que permita entender la incidencia o no, de diversos factores y fenómenos sociales sobre el fenómeno del feminicidio en Bogotá.</t>
    </r>
  </si>
  <si>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Investigación caracterización de personas que realizan Actividades Sexuales Pagadas en Bogotá
c. Avance en el estudio de otros temas relevantes como: el fenómeno del feminicidio en Bogotá y estudio terrtorializado sobre el trabajo de cuidado no remunerado
d. Retroalimentación y direccionamiento estratégico de manera permanente por el equipo directivo de la entidad y la Alcaldía Mayor
e. Documento documento preliminar de resultados de la investigación sobre el fenómeno del feminicidio en Bogotá</t>
  </si>
  <si>
    <t>Con el objetivo de robustecer la implementación de método estadísticos usados en la de la investigación “Comprendiendo el fenómeno del feminicidio en Bogotá”, desde el mes de marzo se viene trabajando en un acuerdo de intercambio de información con la Pontificia Universidad Javeriana que, una vez firmado por las partes, permitirá el trabajo articulado entre contratistas de la SDMujer y profesionales e investigadoras del Instituto de Salud Pública de la Universidad. Este ejercicio adicional ha generado retrasos asociados al proceso de firma del acuerdo. Sin embargo, uno de los productos escritos de dicha investigación se tendrá listo final del mes de Julio. Esta fecha estimada se refleja en el cronograma (que establece tiempos de revisión y diagramación) y los avances se pueden constatar en el documento preliminar de resultados.</t>
  </si>
  <si>
    <t>Los estudios e investigaciones del Observatorio de Mujeres y Equidad de Género - OMEG -, permiten explorar temas relevantes para las mujeres de la ciudad y profundizar en temas que no han sido explorados de manera suficiente, todo esto, para que la ciudadanía, y demás actores público - privados cuenten con datos sobre los derechos de las mujeres actualizados, analizados desde enfoques de derechos, género y otros, para la toma de decisiones.</t>
  </si>
  <si>
    <r>
      <t xml:space="preserve">Durante el mes de julio, en el avance en la Elaboración de estudios y/o investigaciones con información sobre la situación de derechos de las mujeres con enfoque de género y diferencial, se pueden mencionar los siguientes logros:
</t>
    </r>
    <r>
      <rPr>
        <b/>
        <sz val="10"/>
        <color rgb="FF000000"/>
        <rFont val="Arial"/>
        <family val="2"/>
      </rPr>
      <t>Evaluación Intermedia de la Política Pública de Mujeres y Equidad de Género</t>
    </r>
    <r>
      <rPr>
        <sz val="10"/>
        <color rgb="FF000000"/>
        <rFont val="Arial"/>
        <family val="2"/>
      </rPr>
      <t xml:space="preserve">
Definición de una propuesta de cadena de valor, en donde se identifican los procesos de la Política Pública de Mujeres y Equidad de Género a evaluar, que fue socializada y retroalimentada por las directivas de la entidad. 
</t>
    </r>
    <r>
      <rPr>
        <b/>
        <sz val="10"/>
        <color rgb="FF000000"/>
        <rFont val="Arial"/>
        <family val="2"/>
      </rPr>
      <t>Actualización de la encuesta de Mujeres y Equidad de Género:</t>
    </r>
    <r>
      <rPr>
        <sz val="10"/>
        <color rgb="FF000000"/>
        <rFont val="Arial"/>
        <family val="2"/>
      </rPr>
      <t xml:space="preserve">
Se cuenta con documentos finales publicados en SECOP para la publicación de concurso, así como respuestas a las observaciones realizadas los prepliegos por las empresas interesadas. también se cuenta con el formulario aprobado para el levantamiento de información de la encuesta. 
</t>
    </r>
    <r>
      <rPr>
        <b/>
        <sz val="10"/>
        <color rgb="FF000000"/>
        <rFont val="Arial"/>
        <family val="2"/>
      </rPr>
      <t xml:space="preserve">Estudio territorializado sobre trabajo de cuidado no remunerado en Bogotá. </t>
    </r>
    <r>
      <rPr>
        <sz val="10"/>
        <color rgb="FF000000"/>
        <rFont val="Arial"/>
        <family val="2"/>
      </rPr>
      <t xml:space="preserve">
Definición de una hoja de ruta para la elaboración de anexo técnico. 
</t>
    </r>
    <r>
      <rPr>
        <b/>
        <sz val="10"/>
        <color rgb="FF000000"/>
        <rFont val="Arial"/>
        <family val="2"/>
      </rPr>
      <t>Investigación Acoso Sexual en el Transporte y Espacio Público en Bogotá</t>
    </r>
    <r>
      <rPr>
        <sz val="10"/>
        <color rgb="FF000000"/>
        <rFont val="Arial"/>
        <family val="2"/>
      </rPr>
      <t xml:space="preserve">
Se diseñaron y llevaron a cabo grupos focales para el levantamiento de información cualitativa, y se ha avanzado en la articulación con la empresa Transmilenio SA para el levantamiento de datos cuantitativos. 
</t>
    </r>
    <r>
      <rPr>
        <b/>
        <sz val="10"/>
        <color rgb="FF000000"/>
        <rFont val="Arial"/>
        <family val="2"/>
      </rPr>
      <t xml:space="preserve">Comprendiendo el fenómeno del feminicidio en Bogotá. </t>
    </r>
    <r>
      <rPr>
        <sz val="10"/>
        <color rgb="FF000000"/>
        <rFont val="Arial"/>
        <family val="2"/>
      </rPr>
      <t xml:space="preserve">
Se cuenta con el documento final de resultados de la investigación sobre el fenómeno del feminicidio en Bogotá. Adicionalmente se diseñaron y llevaron a cabo grupos focales para el levantamiento de información cualitativa que permita una mejor comprensión del fenómeno.
</t>
    </r>
    <r>
      <rPr>
        <b/>
        <sz val="10"/>
        <color rgb="FF000000"/>
        <rFont val="Arial"/>
        <family val="2"/>
      </rPr>
      <t xml:space="preserve">Investigación caracterización de personas que realizan Actividades Sexuales Pagadas en Bogotá
</t>
    </r>
    <r>
      <rPr>
        <sz val="10"/>
        <color rgb="FF000000"/>
        <rFont val="Arial"/>
        <family val="2"/>
      </rPr>
      <t>La presente investigación hace parte de los compromisos de Política Pública de Actividades Sexuales Pagadas, por este su reporte se continuara en dicho instrumento evitando una duplicidad de productos.</t>
    </r>
  </si>
  <si>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Comprendiendo el fenomeno del feminicidio en Bogotá
c. Avance en el estudio de otros temas relevantes como: el estudio territorializado sobre el trabajo de cuidado no remunerado y el estudio sobre cargos directivos de la administración distrital ocupado por mujeres
d. Retroalimentación y direccionamiento estratégico de manera permanente por el equipo directivo de la entidad y la Alcaldía Mayor
e. Documento de resultados de la investigación sobre el fenómeno del feminicidio en Bogotá</t>
  </si>
  <si>
    <t xml:space="preserve">Se cuenta con el documento de resultados de la investigación sobre el fenómeno del feminicidio en Bogotá lo que permite avanzar en la producción de una de las cuatro investigaciones programadas para la vigencia 2025. El documento será diagramado y publicado en el mes de agosto. </t>
  </si>
  <si>
    <t xml:space="preserve">Contar con información actualizada sobre el  fenómeno del feminicidio en Bogotá, abre la oportunidad para que  tomadoras y tomadores de decisión puedan hacerlo a través de datos confiables y evidencias concretas. Asimismo, es el punto de inflexión para analizar y visibilizar este fenómeno en diferentes escenarios de la participación política y ciudadana de la ciudad. 
</t>
  </si>
  <si>
    <r>
      <t xml:space="preserve">Durante el mes de agosto, en el avance en la Elaboración de estudios y/o investigaciones con información sobre la situación de derechos de las mujeres con enfoque de género y diferencial, se pueden mencionar los siguientes logros:
</t>
    </r>
    <r>
      <rPr>
        <b/>
        <sz val="10"/>
        <color rgb="FF000000"/>
        <rFont val="Arial"/>
        <family val="2"/>
      </rPr>
      <t xml:space="preserve">
Evaluación Intermedia de la Política Pública de Mujeres y Equidad de Género:
</t>
    </r>
    <r>
      <rPr>
        <sz val="10"/>
        <color rgb="FF000000"/>
        <rFont val="Arial"/>
        <family val="2"/>
      </rPr>
      <t xml:space="preserve">Avances en el proceso de aprobación del diseño de investigación de la evaluación intermedia, y diseño de instrumento de recolección de información para la misma. 
</t>
    </r>
    <r>
      <rPr>
        <b/>
        <sz val="10"/>
        <color rgb="FF000000"/>
        <rFont val="Arial"/>
        <family val="2"/>
      </rPr>
      <t>Actualización de la encuesta de Mujeres y Equidad de Género:</t>
    </r>
    <r>
      <rPr>
        <sz val="10"/>
        <color rgb="FF000000"/>
        <rFont val="Arial"/>
        <family val="2"/>
      </rPr>
      <t xml:space="preserve">
Evaluación de las propuestas presentadas en el marco del concurso de meritos para la implementación de la encuesta de mujeres y equidad de género. 
</t>
    </r>
    <r>
      <rPr>
        <b/>
        <sz val="10"/>
        <color rgb="FF000000"/>
        <rFont val="Arial"/>
        <family val="2"/>
      </rPr>
      <t xml:space="preserve">Estudio territorializado sobre trabajo de cuidado no remunerado en Bogotá: </t>
    </r>
    <r>
      <rPr>
        <sz val="10"/>
        <color rgb="FF000000"/>
        <rFont val="Arial"/>
        <family val="2"/>
      </rPr>
      <t xml:space="preserve">
Avance en el diseño del anexo técnico para del concurso de meritos para la implementación de la encuesta de cuidado de Bogotá. 
</t>
    </r>
    <r>
      <rPr>
        <b/>
        <sz val="10"/>
        <color rgb="FF000000"/>
        <rFont val="Arial"/>
        <family val="2"/>
      </rPr>
      <t>Investigación Acoso Sexual en el Transporte y Espacio Público en Bogotá:</t>
    </r>
    <r>
      <rPr>
        <sz val="10"/>
        <color rgb="FF000000"/>
        <rFont val="Arial"/>
        <family val="2"/>
      </rPr>
      <t xml:space="preserve">
Diseño de formatos para la recolección de información cuantitativa sobre el acoso en Bogotá, reuniones para establecer estrategias de trabajo conjuntas con Transmilenio, capacitaciones para apoyar el levantamiento de informacion, y redacción de documentos técnicos para el levantamiento de información. 
</t>
    </r>
    <r>
      <rPr>
        <b/>
        <sz val="10"/>
        <color rgb="FF000000"/>
        <rFont val="Arial"/>
        <family val="2"/>
      </rPr>
      <t xml:space="preserve">Comprendiendo el fenómeno del feminicidio en Bogotá. </t>
    </r>
    <r>
      <rPr>
        <sz val="10"/>
        <color rgb="FF000000"/>
        <rFont val="Arial"/>
        <family val="2"/>
      </rPr>
      <t xml:space="preserve">
Publicación de los principales resultados de la investigación en la página del Observatorio de Mujeres y Equidad de Género. </t>
    </r>
  </si>
  <si>
    <t xml:space="preserve">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c.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d. Avance en el estudio de otros temas relevantes como: el estudio territorializado sobre el trabajo de cuidado no remunerado y el estudio sobre cargos directivos de la administración distrital ocupado por mujeres
d. Retroalimentación y direccionamiento estratégico de manera permanente por el equipo directivo de la entidad y la Alcaldía Mayor
</t>
  </si>
  <si>
    <t>La ciudadanía se beneficia directamente de este trabajo institucional, ya que la evaluación de la Política de Mujeres y la actualización de la encuesta de Equidad de Género permitirán diseñar programas públicos más efectivos y mejor dirigidos a las necesidades reales de las mujeres. La investigación sobre acoso sexual en el transporte, realizada en alianza con TransMilenio, se traducirá en entornos más seguros para todas. Además, el estudio sobre el trabajo de cuidado no remunerado visibilizará esta labor esencial, sentando las bases para políticas de reconocimiento y redistribución, mientras que la investigación sobre feminicidios es fundamental para prevenir y erradicar la violencia más extrema contra las mujeres</t>
  </si>
  <si>
    <r>
      <t xml:space="preserve">Durante el mes de septiembre, en el avance en la Elaboración de estudios y/o investigaciones con información sobre la situación de derechos de las mujeres con enfoque de género y diferencial, se pueden mencionar los siguientes logros:
</t>
    </r>
    <r>
      <rPr>
        <b/>
        <sz val="10"/>
        <color rgb="FF000000"/>
        <rFont val="Arial"/>
        <family val="2"/>
      </rPr>
      <t>Evaluación Intermedia de la Política Pública de Mujeres y Equidad de Género:</t>
    </r>
    <r>
      <rPr>
        <sz val="10"/>
        <color rgb="FF000000"/>
        <rFont val="Arial"/>
        <family val="2"/>
      </rPr>
      <t xml:space="preserve">
Avances en el diseño de un instrumento de recolección de información primaria, claro y estructurado, dirigido a las entidades distritales con responsabilidades en la implementación de la politica. El instrumento incluye 40 preguntas orientadas a recolectar insumos sobre dos procesos priorizados: 1) articulación intersectorial, y 2) monitoreo y evaluación de la política.
</t>
    </r>
    <r>
      <rPr>
        <b/>
        <sz val="10"/>
        <color rgb="FF000000"/>
        <rFont val="Arial"/>
        <family val="2"/>
      </rPr>
      <t>Actualización de la encuesta de Mujeres y Equidad de Género:</t>
    </r>
    <r>
      <rPr>
        <sz val="10"/>
        <color rgb="FF000000"/>
        <rFont val="Arial"/>
        <family val="2"/>
      </rPr>
      <t xml:space="preserve">
Formalización del Comité Técnico, ruta de seguimiento y las responsabilidades del comité frente al seguimiento al contrato 1011-2025 cuyo objeto es “Realizar el diseño muestral y aplicar la Encuesta de Mujeres y Equidad de Género que permita establecer la situación de derechos de las mujeres en sus diferencias y diversidades en la ciudad de Bogotá". Aprobación de las Hojas de Vida de las y los encuestadores que presentó el Consorcio Equidad Mujeres para realizar el levantamiento de la EMEG. Elaboración de cronograma. planeación y entregables.
</t>
    </r>
    <r>
      <rPr>
        <b/>
        <sz val="10"/>
        <color rgb="FF000000"/>
        <rFont val="Arial"/>
        <family val="2"/>
      </rPr>
      <t xml:space="preserve">Investigación Acoso Sexual en el Transporte y Espacio Público en Bogotá:
</t>
    </r>
    <r>
      <rPr>
        <sz val="10"/>
        <color rgb="FF000000"/>
        <rFont val="Arial"/>
        <family val="2"/>
      </rPr>
      <t xml:space="preserve">Se culminó el proceso aplicación de encuestas en físico y su posterior diligenciamiento en formato digital en articulación con Transmilenio S.A. Se recogieron en total 3.969 encuestas efectivas a usuarias y usuarios del sistema de transporte masivo (2.184 mujeres y 1.785 hombres) Además, se realizaron mesas de trabajo conjuntas entre el OMEG y Transmilenio S.A. para adelantar el procesamiento y análisis de información de la encuesta Línea Base de violencia sexual en TransMilenio. 
</t>
    </r>
  </si>
  <si>
    <r>
      <t xml:space="preserve">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c. Avances en el diseño de </t>
    </r>
    <r>
      <rPr>
        <sz val="10"/>
        <rFont val="Arial"/>
        <family val="2"/>
      </rPr>
      <t xml:space="preserve">otras tres (3) </t>
    </r>
    <r>
      <rPr>
        <sz val="10"/>
        <color theme="1"/>
        <rFont val="Arial"/>
        <family val="2"/>
      </rPr>
      <t xml:space="preserve">investigaciones del OMEG  acorde con lo programado, estas son: 
I. Evaluación intermedia de la Política Pública de Mujeres y Equidad de Género de Bogotá
II. Encuesta de Mujeres y Equidad de Género
III. Investigación Acoso Sexual en el Transporte y Espacio Público en Bogotá
d. Inicio del contrato 1011-2025 cuyo objeto es “Realizar el diseño muestral y aplicar la Encuesta de Mujeres y Equidad de Género que permita establecer la situación de derechos de las mujeres en sus diferencias y diversidades en la ciudad de Bogotá"
e. Avance en el estudio de otros temas relevantes como: el estudio territorializado sobre el trabajo de cuidado no remunerado y el estudio sobre cargos directivos de la administración distrital ocupado por mujeres
f. Retroalimentación y direccionamiento estratégico de manera permanente por el equipo directivo de la entidad y la Alcaldía Mayor
</t>
    </r>
  </si>
  <si>
    <t xml:space="preserve">Avanzar en la Elaboración de estudios y/o investigaciones con información sobre la situación de derechos de las mujeres con enfoque de género y diferencial cumpliendo el cronograma genera confianza institucional al mostrar capacidad de gestión y habilita la producción de avances preliminares que pueden alimentar de manera oportuna la toma de decisiones.
Los procesos de investigación que se adelantan de forma conjunta entre el OMEG y otras entidades a nivel distrital fortalece la articulación interinstitucional para contar con datos actualizados, pertinentes y confiables para prevenir, atender y erradicar las violencias contra las mujeres y promover sus derechos	 </t>
  </si>
  <si>
    <r>
      <t xml:space="preserve">Durante el mes de octubre, en el avance en la Elaboración de estudios y/o investigaciones con información sobre la situación de derechos de las mujeres con enfoque de género y diferencial, se pueden mencionar los siguientes logros:
</t>
    </r>
    <r>
      <rPr>
        <b/>
        <sz val="10"/>
        <color rgb="FF000000"/>
        <rFont val="Arial"/>
        <family val="2"/>
      </rPr>
      <t>Evaluación Intermedia de la Política Pública de Mujeres y Equidad de Género</t>
    </r>
    <r>
      <rPr>
        <sz val="10"/>
        <color rgb="FF000000"/>
        <rFont val="Arial"/>
        <family val="2"/>
      </rPr>
      <t xml:space="preserve">: proceso de recolección de información primaria, con 52 encuestas aplicadas al 80% de las entidades distritales con responsabilidades en la implementación de la politica. Asimismo,  diseño del instrumento cualitativo de entrevista semiestructurada para indagar con las personas responsables de la implementación y el seguimiento de la política acerca de su rol, experiencia, dificultades y oportunidades de mejora.
</t>
    </r>
    <r>
      <rPr>
        <b/>
        <sz val="10"/>
        <color rgb="FF000000"/>
        <rFont val="Arial"/>
        <family val="2"/>
      </rPr>
      <t>Actualización de la encuesta de Mujeres y Equidad de Género:</t>
    </r>
    <r>
      <rPr>
        <sz val="10"/>
        <color rgb="FF000000"/>
        <rFont val="Arial"/>
        <family val="2"/>
      </rPr>
      <t xml:space="preserve">
Implementación de 14 grupos focales que buscan recoger información sobre las poblaciones de grupos étnicos y población rural. Asimismo, aprobación del comité técnico del Plan operativo, instrumentos diagramados/programados y los manuales de recolección de información cuantitativa correspondientes a cada muestreo (probabilístico y no probabilístico) con sus respectivos ajustes derivados de las pruebas piloto y del comité técnico, incluye el plan de trabajo que ejecutará el equipo de campo. 
</t>
    </r>
    <r>
      <rPr>
        <b/>
        <sz val="10"/>
        <color rgb="FF000000"/>
        <rFont val="Arial"/>
        <family val="2"/>
      </rPr>
      <t xml:space="preserve">Investigación Acoso Sexual en el Transporte y Espacio Público en Bogotá:
</t>
    </r>
    <r>
      <rPr>
        <sz val="10"/>
        <color rgb="FF000000"/>
        <rFont val="Arial"/>
        <family val="2"/>
      </rPr>
      <t xml:space="preserve">Se continua en el procesamiento y analisi de la información a partir de las encuestas realizadas. </t>
    </r>
    <r>
      <rPr>
        <sz val="10"/>
        <rFont val="Arial"/>
        <family val="2"/>
      </rPr>
      <t xml:space="preserve">Se recogieron en total 3.969 encuestas efectivas a usuarias y usuarios del sistema de transporte masivo (2.184 mujeres y 1.785 hombres) Se cuenta con una </t>
    </r>
    <r>
      <rPr>
        <sz val="10"/>
        <color rgb="FF000000"/>
        <rFont val="Arial"/>
        <family val="2"/>
      </rPr>
      <t>Presentación de Power Point con los hallazgos que resultaron del análisis de la información de la Línea Base sobre Violencia Sexual en TransMilenio</t>
    </r>
  </si>
  <si>
    <t>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(en el mes de 
c. Avances en el diseño de otras tres (3) investigaciones del OMEG  acorde con lo programado, estas son: 
I. Evaluación intermedia de la Política Pública de Mujeres y Equidad de Género de Bogotá
II. Encuesta de Mujeres y Equidad de Género
III. Investigación Acoso Sexual en el Transporte y Espacio Público en Bogotá
d. Avance en el estudio de otros temas relevantes como: el estudio territorializado sobre el trabajo de cuidado no remunerado y el estudio sobre cargos directivos de la administración distrital ocupado por mujeres
e. Retroalimentación y direccionamiento estratégico de manera permanente por el equipo directivo de la entidad y la Alcaldía Mayor</t>
  </si>
  <si>
    <t xml:space="preserve">El avance en la aplicación de encuestas ha mostrado retrasos en la recolección de encuestas esperadas, de acuerdo con el tiempo transcurrido y el faltante. De acuerdo con el reporte del contratista estos reportes se han debido a diversos factores que afectan la operatividad del proceso de campo. Estos factores incluyen:  Factores climáticos, Megaobras y afectaciones viales , Inseguridad y desconfianza ciudadana , Menor productividad por eventos étnicos y curva de aprendizaje de las primeras semanas, Extensión del formulario 
Por lo tanto, el contratista ha trabajado en la implementación de estrategias que ayuden a reducir estos retrasos:  Ajuste de horarios , Acompañamiento en zonas de riesgo,Trabajo con líderes locales, Reentrenamiento del personal, Flexibilidad en rutas, Supervisión y comunicación  
Y desde la SDMujer se ha trabajado en: 
Ajustar el guion de presentación de la encuesta para incentivar la participación de todas las personas, Coordinación con el equipo de comunicaciones para diseñar piezas con las que se pueda visibilizar la encuesta e incentivar la participación, Entrega de aproximadamente 2200 flyers relacionados con las investigaciones del OMEG para ser entregados al final de la aplicación de la encuesta. </t>
  </si>
  <si>
    <t>Avanzar en la Elaboración de estudios y/o investigaciones con información sobre la situación de derechos de las mujeres con enfoque de género y diferencial cumpliendo el cronograma genera confianza institucional al mostrar capacidad de gestión y habilita la producción de avances preliminares que pueden alimentar de manera oportuna la toma de decisiones</t>
  </si>
  <si>
    <r>
      <t xml:space="preserve">Durante el mes de noviembre, en el avance en la Elaboración de estudios y/o investigaciones con información sobre la situación de derechos de las mujeres con enfoque de género y diferencial, se pueden mencionar los siguientes logros:
</t>
    </r>
    <r>
      <rPr>
        <b/>
        <sz val="10"/>
        <color theme="1"/>
        <rFont val="Arial"/>
        <family val="2"/>
      </rPr>
      <t>Evaluación Intermedia de la Política Pública de Mujeres y Equidad de Género:</t>
    </r>
    <r>
      <rPr>
        <sz val="10"/>
        <color theme="1"/>
        <rFont val="Arial"/>
        <family val="2"/>
      </rPr>
      <t xml:space="preserve">  En el marco de la evaluación intermedia de la PPMyEG, el OMEG avanzó en el proceso metodológico de recolección de información primaria. En este contexto, se llevaron a cabo ocho sesiones de entrevistas semiestructuradas en profundidad con las personas responsables de la implementación y el seguimiento de la política (desarrollo económico; habitat; integración social; salud; movilidad; cultura, recreación y deporte; planeación y ambiente)
</t>
    </r>
    <r>
      <rPr>
        <b/>
        <sz val="10"/>
        <rFont val="Arial"/>
        <family val="2"/>
      </rPr>
      <t xml:space="preserve">Actualización de la encuesta de Mujeres y Equidad de Género: </t>
    </r>
    <r>
      <rPr>
        <sz val="10"/>
        <rFont val="Arial"/>
        <family val="2"/>
      </rPr>
      <t xml:space="preserve">Se realiza la producción del estudio por medio de la publicación del Documento Metodológico de Operación Estadística de la Encuesta. El documento consolida los objetivos, el enfoque conceptual, el diseño muestral, la estrategia de recolección, los protocolos de calidad y el plan de análisis, constituyendo la base técnica oficial para el desarrollo del operativo. </t>
    </r>
    <r>
      <rPr>
        <sz val="10"/>
        <color rgb="FF000000"/>
        <rFont val="Arial"/>
        <family val="2"/>
      </rPr>
      <t xml:space="preserve">
</t>
    </r>
    <r>
      <rPr>
        <b/>
        <sz val="10"/>
        <color rgb="FF000000"/>
        <rFont val="Arial"/>
        <family val="2"/>
      </rPr>
      <t xml:space="preserve">Investigación Acoso Sexual en el Transporte y Espacio Público en Bogotá: </t>
    </r>
    <r>
      <rPr>
        <sz val="10"/>
        <color rgb="FF000000"/>
        <rFont val="Arial"/>
        <family val="2"/>
      </rPr>
      <t xml:space="preserve">Se consolidaron los hallazgos de la investigación sobre violencia sexual en el sistema de transporte TranMilenio, incluyendo datos de la Línea Base, los grupos focales y entrevistas grupales, y se redactó un documento de investigación. Este documento ha sido revisado desde la Subsecretaria de Fortalecimiento de Capacidades y Oportunidades y la Directora del Observatorio de Mujeres y Equidad de Género, así como por el equipo de TransMilenio S.A, y se encuentra actualmente en ajustes finales para diagramación. </t>
    </r>
  </si>
  <si>
    <t>Como parte de los avances y logros acumulados, se puede mencionar:
De las cuatro investigaciones programadas se cuenta con dos estudios producidos y publicados, especificamente:
a. UN ANÁLISIS DE LOS FEMINICIDIOS EN BOGOTÁ, 2020-2024. Caracterización de los feminicidios  y Análisis territorial de los feminicidios a nivel localidad
b. Documento Metodológico de Operación Estadística de la Encuesta de Mujeres y Equidad de Género
Por otra parte: 
Avances en las otras dos investigaciones, especificamente:
c. Documento preliminar sobre el estudio de Acoso Sexual en el Transporte y Espacio Público en Bogotá
d. Recolección de información primaria cualitativa para el estudio de la  Evaluación Intermedia de la Política Pública de Mujeres y Equidad de Género.
Asimismo:
e. Avance en el estudio de otros temas relevantes como: el estudio territorializado sobre el trabajo de cuidado no remunerado y el estudio sobre cargos directivos de la administración distrital ocupado por mujeres</t>
  </si>
  <si>
    <t xml:space="preserve">La aplicación de encuestas en hogares ha mostrado retrasos de acuerdo con el tiempo transcurrido y el faltante de la entrega de los datos
No obstante, se ha mantenido un seguimiento constante y se gestionó espacios con el director de contratos, la gerente del proyecto por parte de la SDMujer, y con la ordenadora del gasto, con ellas se ha revisado la situación actual, las obligaciones, entregables y posibles panoramas venideros. </t>
  </si>
  <si>
    <r>
      <rPr>
        <sz val="10"/>
        <color rgb="FF000000"/>
        <rFont val="Arial"/>
      </rPr>
      <t xml:space="preserve">Considerando que se tenia programado elaborar y publicar cuatro (4) estudios y/o investigaciones con información sobre la situación de derechos de las mujeres con enfoque de género y diferencial, producidos por el Observatorio de Mujeres y Equidad de Género de Bogotá  para la vigencia 2025, durante el mes de diciembre, se da cumplimiento al 100% de la meta.
Los estudios producidos y publicados pueden ser consultados en el siguiente enlace: https://omeg.sdmujer.gov.co/index.php/component/phocadownload/category/2?Itemid=368
Especificamente:
</t>
    </r>
    <r>
      <rPr>
        <b/>
        <sz val="10"/>
        <color rgb="FF000000"/>
        <rFont val="Arial"/>
      </rPr>
      <t xml:space="preserve">Vidas que importan, Datos que cuentan: comprensión del del feminicidio en Bogotá​
</t>
    </r>
    <r>
      <rPr>
        <sz val="10"/>
        <color rgb="FF000000"/>
        <rFont val="Arial"/>
      </rPr>
      <t xml:space="preserve">Esta investigación busco abordar el feminicidio como delito y fenómeno social que se inscribe en un continuum de violencias, relaciones de poder y contextos de dominación estructural hacia las mujeres, considerando otros determinantes sociales, de tipo micro y macrosocial, como las violencias interrelacionadas, los conflictos previos y las condiciones estructurales de los territorios. Este documento complementa el reportado en el mes de julio. 
​
</t>
    </r>
    <r>
      <rPr>
        <b/>
        <sz val="10"/>
        <color rgb="FF000000"/>
        <rFont val="Arial"/>
      </rPr>
      <t xml:space="preserve">Situación de los derechos de las mujeres en Bogotá - Levantamiento de la Encuesta de Mujeres y Equidad de Género
</t>
    </r>
    <r>
      <rPr>
        <sz val="10"/>
        <color rgb="FF000000"/>
        <rFont val="Arial"/>
      </rPr>
      <t xml:space="preserve">La Encuesta de Mujeres y Equidad de Género 2025 surge de la necesidad de contar con información confiable y periódica que permita el seguimiento de la Política Pública de Mujeres y Equidad de Género 2020–2030, formulada en el marco del CONPES Distrital 14 de 2021. Esta política prioriza ocho derechos de las mujeres, y requiere estadísticas que den cuenta de su goce efectivo, de las brechas de género y diferenciales, y de los avances en acciones afirmativas para poblaciones históricamente excluidas.
</t>
    </r>
    <r>
      <rPr>
        <b/>
        <sz val="10"/>
        <color rgb="FF000000"/>
        <rFont val="Arial"/>
      </rPr>
      <t xml:space="preserve">
​Violencia sexual en el transporte público y el espacio público con Transmilenio S.A​
</t>
    </r>
    <r>
      <rPr>
        <sz val="10"/>
        <color rgb="FF000000"/>
        <rFont val="Arial"/>
      </rPr>
      <t xml:space="preserve">Esta investigación tenía por objeto analizar las manifestaciones y creencias asociadas al acoso y la violencia sexual en el sistema masivo de transporte público de Bogotá, desde una perspectiva de género relacional y diferencial, con el propósito de aportar al fortalecimiento de las estrategias de prevención, atención y sanción de la administración distrital. 
</t>
    </r>
    <r>
      <rPr>
        <b/>
        <sz val="10"/>
        <color rgb="FF000000"/>
        <rFont val="Arial"/>
      </rPr>
      <t xml:space="preserve">Evaluación intermedia de procesos de la Política Pública de Mujeres y Equidad de Género
</t>
    </r>
    <r>
      <rPr>
        <sz val="10"/>
        <color rgb="FF000000"/>
        <rFont val="Arial"/>
      </rPr>
      <t xml:space="preserve">El objetivo de esta investigación fue Identificar y analizar las acciones/actividades desarrolladas en el marco de los  procesos de articulación intersectorial y monitoreo y evaluación de la PPMyEG. </t>
    </r>
  </si>
  <si>
    <t>Producción y publicación de cuatro estudios sobre la situación de derechos de las mujeres con enfoque de género y diferencial
Los estudios producidos y publicados pueden ser consultados en el siguiente enlace: https://omeg.sdmujer.gov.co/index.php/component/phocadownload/category/2?Itemid=368
Especificamente:
Vidas que importan, Datos que cuentan: comprensión del del feminicidio en Bogotá​. Publicado el 2 de diciembre de 2025, complementa el estudio que se habia presentado en julio de 2025
​
Situación de los derechos de las mujeres en Bogotá - Levantamiento de la Encuesta de Mujeres y Equidad de Género: Publicado el 2 de diciembre de 2025 y tablero de datos no probalistico publicado el 29 de diciembre de 2025
​Violencia sexual en el transporte público y el espacio público con Transmilenio S.A​: Publicado  el 29 de diciembre de 2025
Evaluación intermedia de procesos de la Política Pública de Mujeres y Equidad de Género: Publicado  el 26 de diciembre de 2025 
Como otros de los documentos que entrega el Observatorio de Mujeres y Equidad de Genero - OMEG, se encuentra: 
Modelo análitico de determinantes sociales del feminicidio: Publicado  el 29 de diciembre de 2025</t>
  </si>
  <si>
    <t>Durante la vigencia 2025 el Observatorio de Mujeres y Equidad de Género a entregado a la ciudad y las mujeres, cuatro (4) nuevas investigaciones sobre la situación de derechos de las mujeres en la ciudad lo que potencia una adecuada toma de decisiones basada en la evidencia con enfoques de género y diferencial</t>
  </si>
  <si>
    <t>1. Producir un documento de la evaluación intermedia de la PPMYEG con enfoque de género y diferencial , divulgando los resultados</t>
  </si>
  <si>
    <t>2. Producir un documento de actualización de la Encuesta de Mujeres y Equidad de Género, divulgando los resultados</t>
  </si>
  <si>
    <t>3. Producir y publicar estudios y/o investigaciones sobre los derechos de las mujeres con enfoque de genero y diferencial que favorezcan la toma de decisiones de la gestión pública basada en la evidencia</t>
  </si>
  <si>
    <t xml:space="preserve">Tarea </t>
  </si>
  <si>
    <t>No se presentan evidencias acorde con la programación de ejecución</t>
  </si>
  <si>
    <t>Se realizó reunión de articulación y planeación entre el equipo de seguimiento a la implementación de la Política Pública de Mujeres y Equidad de Género de la Direción de Derechos y Diseño de Política y la Dirección de Gestión de Conocimiento -  Equipo del OMEG encargado de realizar la evaluacion intermedia de los indicadores de mencionada Política.</t>
  </si>
  <si>
    <t xml:space="preserve">Se realizó una reunión de trabajo con profesionales del equipo del OMEG para revisar los avances en la producción del anexo técnico para el proceso  de contratación publica de la encuesta de mujeres y equidad de género de Bogotá. 
Avance preliminar del anexo técnico del para el proceso  de contratación publica de la encuesta de mujeres y equidad de género de Bogotá. </t>
  </si>
  <si>
    <t xml:space="preserve">Se realizaron dos reuniones de trabajo con profesionales del equipo del OMEG para definir el alcance, objetivos, preguntas de investigación, metodología y cronograma de la investigación “Comprendiendo el fenómeno del feminicidio en Bogotá”. 
Estructuración del plan de investigaciones del OMEG para el año 2025, en atención a las metas de plan de desarrollo, los lineamientos de la PPMyEG y la PPASP, y los compromisos con grupos étnicos en al marco de las políticas púbicas étnicas distritales. </t>
  </si>
  <si>
    <t>Anexo 1, Acta de la reunión de planeación y articulación evaluación intermedia de la Política Pública de Mujeres y Equidad de Género</t>
  </si>
  <si>
    <t>Anexo 1. Acta de la reunión anexo técnico Encuesta de Mujeres y Equidad de Género.
Anexo 2. Propuesta anexo técnico Encuesta de Mujeres y Equidad de Género.</t>
  </si>
  <si>
    <t>Anexo 1, Acta de la reunión investigación feminicidio
Anexo 2. Acta de la reunión investigación feminicidio
Anexo 3. Documento Plan de investigaciones OMEG 2025</t>
  </si>
  <si>
    <t xml:space="preserve">Se elaboro una propuesta preliminar del alcance de la evaluación intermedia de la Política Publica de Mujeres y Equidad de Género, que incorpora las necesidades de la entidad, el lineamiento establecido en el CONPES 14 de 2020, y la Guía de evaluaciones de políticas públicas distritales de Planeación Distrital. </t>
  </si>
  <si>
    <t>Se elaboró una propuesta de anexo técnico para el proceso de contratación pública de la encuesta de mujeres y equidad de género de Bogotá, enviada a la Dirección de contratación. 
Avance en la elaboración de cronograma de la investigación sobre la Situación de los derechos de las mujeres de Bogotá. 
Avance en la elaboración de una matriz bibliográfica de referencia para la investigación sobre la Situación de los derechos de las mujeres de Bogotá. 
Propuesta de cuadro de cotización elaborada  para la adquisición, por concurso de méritos, de la Encuesta de Mujeres y Equidad de Género a cargo de la Dirección de Gestión del Conocimiento</t>
  </si>
  <si>
    <t xml:space="preserve">Planeación estratégica de productos con miras al diseño de la investigación para la Caracterización  de mujeres que realizan actividades sexuales pagadas en Bogotá.
Avance en el diseño de investigación sobre acoso sexual en el transporte y espacio público. 
Cronograma de la investigación de feminicidios “Comprendiendo el fenómeno del feminicidio en Bogotá”.
Avance diseño de la investigación “Comprendiendo el fenómeno del feminicidio en Bogotá”.
Mesa de trabajo entre profesionales del equipo del OMEG para avanzar en el diseño de la investigación “Comprendiendo el fenómeno del feminicidio en Bogotá”
Avance en la planeación estratégica del plan de investigaciones del OMEG, y en la articulaciones de los equipos en atención a los recursos humanos disponibles para cada investigación. 
</t>
  </si>
  <si>
    <t>Anexo 1. Documento preliminar de definición de alcance de la evaluación intermedia de la Política Publica de Mujeres y Equidad de Género. 
https://secretariadistritald.sharepoint.com/:f:/s/ContratacinSPI-2022/EpbgBBH0QiBAuN3vidMJGI0BffGRo-jEMOvz-sXXhUFzkw?e=s0ux2z</t>
  </si>
  <si>
    <t>Anexo 1. Documento preliminar anexo técnico. 
Anexo 2. Cronograma preliminar investigación. 
Anexo 3. Primera entrega de la matriz bibliográfica
Anexo 4. Propuesta cuadro de Cotización
https://secretariadistritald.sharepoint.com/:f:/s/ContratacinSPI-2022/EpbgBBH0QiBAuN3vidMJGI0BffGRo-jEMOvz-sXXhUFzkw?e=s0ux2z</t>
  </si>
  <si>
    <t xml:space="preserve">Anexo 1. Acta de reunión de planeación estratégica ASP.
Anexo 2. Avance diseño de investigación acoso sexual. 
Anexo 3. Propuesta cronograma investigación feminicidio
Anexo 4. Avance documento de diseño de investigación feminicidios
Anexo 5. Acta de reunión feminicidios. 
Anexo 6. Acta de reunión estrátegica investigaciones OMEG
Anexo 7. Acta de reunión avances investigaciones
https://secretariadistritald.sharepoint.com/:f:/s/ContratacinSPI-2022/EpbgBBH0QiBAuN3vidMJGI0BffGRo-jEMOvz-sXXhUFzkw?e=s0ux2z
</t>
  </si>
  <si>
    <t>Durante el mes de abril se realizó la elaboración de una propuesta de investigación para la priorización de la evaluación intermedia en el marco del plan de investigaciones de la Secretaría Distrital de Planeación.
Asimismo, se avanzó en el diseño de la evaluación intermedia mediante mesas de trabajo entre la SDMujer y la Secretaría Distrital de Planeación 
Por otra parte, realizó la elaboración del cronograma de la evaluación intermedia en atención a la meta del plan de acción del proyecto e inversión. 
Además, se avanzó en el diseño de la evaluación intermedia mediante mesas de trabajo entre profesionales de las direcciones relevantes de la SDMujer.</t>
  </si>
  <si>
    <t>Durante el mes de abril, se ajustó el Anexo técnico por parte de las oficinas de la SDMujer y publicado en SECOP II, para la adquisición, por concurso de méritos, de la Encuesta de Mujeres y Equidad de Género a cargo de la Dirección de Gestión del Conocimiento.
Dado lo anterior, se realizó la actualización del cronograma de la investigación sobre la Situación de los derechos de las mujeres de Bogotá. 
En este sentido, se avanzó en  la articulación con la Secretaría Distrital de Planeación mediante una reunión para presentar el anexo técnico diseñado para la contratación de la Encuesta de Mujeres y Equidad de Género y se construyó una matriz de consistencia que contempla los elementos del diseño de investigación.</t>
  </si>
  <si>
    <t>Como parte de las acciones de elaboración de estudios e investigación del OMEG, se realizaron los siguientes avances:  
a. Elaboración del Cronograma de la investigación Acoso sexual en el transporte y espacio público en Bogotá
b. Diseño de una propuesta de articulación interinstitucional para avanzar en el desarrollo de la investigación Acoso sexual en el transporte y espacio público en Bogotá
c. Avance en la articulación con Transmilenio para el desarrollo conjunto de la investigación "Acoso sexual en el transporte y espacio público en Bogotá, mediante una reunión en la que se definieron los parámetros del trabajo conjunto. 
d. Elaboración del Cronograma de la investigación caracterización de personas que realizan Actividades Sexuales Pagadas en Bogotá
e. Elaboración del Cronograma de la elaboración del Índice de discriminación a mujeres que realizan actividades pagadas.
f. Elaboración de una matriz unificada con el plan de análisis de correlación de variables de análisis para la investigación: Comprendiendo el fenómeno del feminicidio en Bogotá</t>
  </si>
  <si>
    <t xml:space="preserve">Anexo 1. Propuesta evaluación intermedia
Anexo 2 y 3. Actas de reunión de espacios con SD Planeación. 
Anexo 4. Cronograma evauación intermedia
Anexo 5 . Acta de mesa de trabajo SDMujer.
https://secretariadistritald.sharepoint.com/:f:/s/ContratacinSPI-2022/EpbgBBH0QiBAuN3vidMJGI0BffGRo-jEMOvz-sXXhUFzkw?e=udALgr 
</t>
  </si>
  <si>
    <t xml:space="preserve">Anexo 1. Anexo técnico SECOP. II
Anexo 2. Cronograma actualizado
Anexo 3. Acta reunión SDP
Anexo 4. Matriz de consistencia
https://secretariadistritald.sharepoint.com/:f:/s/ContratacinSPI-2022/EpbgBBH0QiBAuN3vidMJGI0BffGRo-jEMOvz-sXXhUFzkw?e=udALgr </t>
  </si>
  <si>
    <t xml:space="preserve">Anexo 1. Cronograma investigación sobre Acoso Sexual 
Anexo 2. Diseño investigación Acoso Sexual 
Anexo 3. Acta reunión con Transmilenio
Anexo 4. Cronograma ASP
Anexo 5. Cronograma Indice ASP
Anexo 6. matriz unificada
https://secretariadistritald.sharepoint.com/:f:/s/ContratacinSPI-2022/EpbgBBH0QiBAuN3vidMJGI0BffGRo-jEMOvz-sXXhUFzkw?e=udALgr </t>
  </si>
  <si>
    <t>Durante el mes de mayo se inicia el diseño de la investigación intermedia, enfocado en la identificación de la cadena de valor de la Política Pública de Mujeres y Equidad de Género, para esto se realizó un trabajo mancomunado entre el equipo de la Secretaría Distrital de Planeación y el equipo del Observatorio de Mujeres y Equidad de Género de Bogotá - OMEG</t>
  </si>
  <si>
    <t>Durante el mes de mayo se realizó el codiseño del instrumento de levantamiento de información de la Encuesta de Mujeres y Equidad de Género, que es la principal fuente para la investigación, esto mediante la articulación interna de equipos misionales de la entidad</t>
  </si>
  <si>
    <r>
      <t xml:space="preserve">Como parte de las acciones de elaboración de estudios e investigación del OMEG, se realizaron los siguientes avances en el mes de mayo:
Estudio predictivo sobre atenciones y riesgo de feminicidio. 
</t>
    </r>
    <r>
      <rPr>
        <sz val="10"/>
        <color rgb="FF000000"/>
        <rFont val="Arial"/>
        <family val="2"/>
      </rPr>
      <t xml:space="preserve">a. Avance en el diseño de una propuesta de estudio predictivo que permita identificar la probabilidad de que una atención de la SDMujer resulte en una valoración de la mujer en riesgo de feminicidio. 
b. Elaboración del cronograma de desarollo del modelo predictivo sobre atenciones y riesgo de feminicidio. 
</t>
    </r>
    <r>
      <rPr>
        <b/>
        <sz val="10"/>
        <color rgb="FF000000"/>
        <rFont val="Arial"/>
        <family val="2"/>
      </rPr>
      <t xml:space="preserve">Investigación Acoso Sexual en el Transporte y Espacio Público en Bogotá
</t>
    </r>
    <r>
      <rPr>
        <sz val="10"/>
        <color rgb="FF000000"/>
        <rFont val="Arial"/>
        <family val="2"/>
      </rPr>
      <t xml:space="preserve">a. Avance en la revisión del instrumento de levantamiento de información diseñado por Tranmilenio, y propuesta de instrumento rediseñado para un nuevo levantamiento de información, para la investigación sobre acoso sexual en el transporte y espacio público. 
b. Socialización y aprobación de la propuesta de diseño de investigación sobre acoso sexual en el transporte y espacio público.
</t>
    </r>
    <r>
      <rPr>
        <b/>
        <sz val="10"/>
        <color rgb="FF000000"/>
        <rFont val="Arial"/>
        <family val="2"/>
      </rPr>
      <t xml:space="preserve">Investigación caracterización de personas que realizan Actividades Sexuales Pagadas en Bogotá
</t>
    </r>
    <r>
      <rPr>
        <sz val="10"/>
        <color rgb="FF000000"/>
        <rFont val="Arial"/>
        <family val="2"/>
      </rPr>
      <t xml:space="preserve">a. Elaboración de una propuesta de definicion de variables y ponderación para el calculo del Índice de Actividades Sexuales Pagadas.
b. Matriz de ponderación de valriables para el calculo del Índice de Actividades Sexuales Pagadas.
</t>
    </r>
    <r>
      <rPr>
        <b/>
        <sz val="10"/>
        <color rgb="FF000000"/>
        <rFont val="Arial"/>
        <family val="2"/>
      </rPr>
      <t xml:space="preserve">Comprendiendo el fenómeno dle feminicidio en Bogotá. 
</t>
    </r>
    <r>
      <rPr>
        <sz val="10"/>
        <color rgb="FF000000"/>
        <rFont val="Arial"/>
        <family val="2"/>
      </rPr>
      <t xml:space="preserve">a. Avance en la elaboración de una matriz unificada que identifica la muestra de las mujeres víctimas de feminicidio y asesinatos entre 2023 y 2024 en Bogotá que registran atenciones institucionales previas por parte de la Secretaría Distrital de la Mujer. 
b. Socialización con el Alcalde Mayor el análisis de fuentes primarias en la investigación </t>
    </r>
  </si>
  <si>
    <t>Anexo 1. Diseño de investigacion_cadena de valor. 
Anexo 2. Articulación cadena de valor Secretaría Distrital de Planeación y OMEG</t>
  </si>
  <si>
    <t>Anexo 1. Mesas de codiseño de instrumento de levantamiento de información</t>
  </si>
  <si>
    <t>Anexo 1. Propuesta de diseño de estudio predictivo
Anexo 2. Cronograma para la ejecución del estudio predictivo 
Anexo 3. Contraste encuesta acoso
Anexo 4. Acta de reunión de socialización 
Anexo 5. Matriz datos 2023-2024.
Anexo 6 y 7. Presentaciones de PowerPoint
Anexo 8. Documento definición de variables ASP
Anexo 9. Matriz de variables ASP</t>
  </si>
  <si>
    <t xml:space="preserve">Durante el mes de junio, se avanzó en la definición del alcance de la de la evaluación intermedia de la Política Pública de Mujeres y Equidad de Género, estableciendo un análisis costo – beneficio, recursos disponibles, ventajas y desventajas, y evaluación de posibles escenarios de acción. </t>
  </si>
  <si>
    <t>Durante el mes de junio se avanzó en los siguientes productos para la actualizacipon de la encuesta de Mujeres y Equidad de Género:
 a. Versión final del estudio del sector para la elaboración del pliego de condiciones, en el marco de la licitación pública por consurso de méritos del servicio de implementación de la Encuesta de Mujeres y Equidad de Género. 
b. Versión final del anexo técnico para la elaboración del pliego de condiciones, en el marco de la licitación pública por consurso de méritos del servicio de implementación de la Encuesta de Mujeres y Equidad de Género. 
c. Versión final de los estudios previos para la elaboración del pliego de condiciones, en el marco de la licitación pública por concurso de méritos del servicio de implementación de la Encuesta de Mujeres y Equidad de Género.
d. Presentación de power point explicando el del proceso de re-diseño de la Encuesta de Mujeres y Equidad de Género. 
e. Propuesta para la Encuesta de Mujeres y Equidad de Género</t>
  </si>
  <si>
    <r>
      <t xml:space="preserve">Como parte de las acciones de elaboración de estudios e investigación del OMEG, se realizaron los siguientes avances en el mes de junio:
</t>
    </r>
    <r>
      <rPr>
        <b/>
        <sz val="10"/>
        <color theme="1"/>
        <rFont val="Arial"/>
        <family val="2"/>
      </rPr>
      <t xml:space="preserve">Estudio territorializado sobre trabajo de cuidado no remunerado en Bogotá. </t>
    </r>
    <r>
      <rPr>
        <sz val="10"/>
        <color theme="1"/>
        <rFont val="Arial"/>
        <family val="2"/>
      </rPr>
      <t xml:space="preserve">
Definición del alcance técnico y operativo del estudio territorializado del cuidado.
</t>
    </r>
    <r>
      <rPr>
        <b/>
        <sz val="10"/>
        <color theme="1"/>
        <rFont val="Arial"/>
        <family val="2"/>
      </rPr>
      <t>Investigación Acoso Sexual en el Transporte y Espacio Público en Bogotá</t>
    </r>
    <r>
      <rPr>
        <sz val="10"/>
        <color theme="1"/>
        <rFont val="Arial"/>
        <family val="2"/>
      </rPr>
      <t xml:space="preserve">
Se cuenta con el documento del diseño de la investigación sobre acoso sexual en el transporte público. Asimismo, se realizó la actualización y ajuste de la encuesta para el levantamiento de información de la investigación, y se gestiono la alianza estratégica con la empresa Transmilenio SAS para lograr el levantamiento de información en el sistema de transporte masivo, en el marco de la investigación sobre acoso sexual en el transporte público. 
</t>
    </r>
    <r>
      <rPr>
        <b/>
        <sz val="10"/>
        <color theme="1"/>
        <rFont val="Arial"/>
        <family val="2"/>
      </rPr>
      <t>Investigación caracterización de personas que realizan Actividades Sexuales Pagadas en Bogotá</t>
    </r>
    <r>
      <rPr>
        <sz val="10"/>
        <color theme="1"/>
        <rFont val="Arial"/>
        <family val="2"/>
      </rPr>
      <t xml:space="preserve">
Socialización de la propuesta de definición de variables, ponderación y matriz de ponderación para el cálculo del Índice de Actividades Sexuales Pagadas, con la directora de Gestión del Conocimiento y con el equipo de Casa de Todas, para aprobación. 
</t>
    </r>
    <r>
      <rPr>
        <b/>
        <sz val="10"/>
        <color theme="1"/>
        <rFont val="Arial"/>
        <family val="2"/>
      </rPr>
      <t xml:space="preserve">Comprendiendo el fenómeno del feminicidio en Bogotá. </t>
    </r>
    <r>
      <rPr>
        <sz val="10"/>
        <color theme="1"/>
        <rFont val="Arial"/>
        <family val="2"/>
      </rPr>
      <t xml:space="preserve">
Se cuenta con el documento preliminar de resultados de la investigación sobre el fenómeno del feminicidio en Bogotá, y un cronograma para avanzar en su publicación. A partir de este estudio, se cuenta con una articulación técnica para la elaboración de un modelo estadístico georreferenciado que permita entender la incidencia o no, de diversos factores y fenómenos sociales sobre el fenómeno del feminicidio en Bogotá.</t>
    </r>
  </si>
  <si>
    <t>Anexo 1. PPT propuesta alcance
Anexo 2. Acta reunión socialización Directora</t>
  </si>
  <si>
    <t>Anexo 1. Estudio de sector
Anexo 2. Anexo tecnico EMEG
Anexo 3. Estudios previos EMEG
Anexo 4. PPT proceso re-diseño
Anexo 5. Propuesta encuesta EMEG</t>
  </si>
  <si>
    <t xml:space="preserve">Anexo 1. 05_06_25_Acta_Lineamientos Estudio Territorializado
Anexo 2. Documento Metodológico_Acoso TRM
Anexo 3. 260625 Encuesta transmilenio
Anexo 4. 11-06-2025 Acta Reunión TM-OMEG
Anexo 5 y 6. Actas de reunión. 
Anexo 7. Dimensiones y ejes de análisis Feminicidios
Anexo 8. Propuesta de outline reporte final. 
Anexo 9. AVANCE Informe de resultados Feminicidios en Bogotá D.C.
Anexo 10. CronogramaFeminicidios Jun-Jul 2025
Anexo 11. Acta articulación U.Javeriana. </t>
  </si>
  <si>
    <t>Durante el mes de julio, se avanzó en las siguientes actividades para la producción de un documento de la evaluación intermedia de la Política Pública de Mujeres y Equidad de Género de Bogotá: 
1. Avance en la definición de la cadena de valor y los procesos de la Política Pública de Mujeres y Equidad de Género de Bogotá, para definir el alcance y objeto a evaluar en la Evaluación Intermedia de la misma. 
2. Avance en la definición de la cadena de valor y los procesos de la Política Pública de Mujeres y Equidad de Género de Bogotá, mediante mesa estratégica de trabajo para la presentación de la propuesta a directivas de la entidad. 
3. Propuesta de diseño de la investigación, que incluye el levantamiento de la cadena de valor de la Política Pública de Mujeres y Equidad de Género de Bogotá, en el marco de la Evaluación Intermedia de operaciones y procesos de la misma.</t>
  </si>
  <si>
    <t>Durante el mes de julio, se avanzó en las siguientes actividades para la producción de un documento de actualización de la Encuesta de Mujeres y Equidad de Género:
1. Memorando de respuestas a las observaciones realizadas a los prepliegos y los respectivos anexos, en el marco del concurso de méritos para la contratación del servicio de implementación de la Encuesta de Mujeres y Equidad de Género. 
2. Documentos de Pliegos definitivos y anexo técnico definitivo publicados el 23 de julio en SECOP, en el marco del concurso de méritos para la contratación del servicio de implementación de la Encuesta de Mujeres y Equidad de Género. 
3. Formulario par el levantamiento de información en el marco de la Encuesta de Mujeres y Equidad de Género, aprobado por la Dirección de Gestión del Conocimiento, para piloto interno.</t>
  </si>
  <si>
    <t xml:space="preserve">Durante el mes de julio se avanzó en las siguientes actividades para la producción y publicación de estudios y/o investigaciones sobre los derechos de las mujeres con enfoque de género y diferencial: 
1. Avance en la articulación estratégica con la Dirección de Eliminación de Violencias y Acceso a la Justicia de la SDMujer, para el desarrollo de grupos focales que permitan el levantamiento de información cualitativa para la investigación sobre Acoso sexual en el transporte público.
2. Diseño metodológico de grupos focales para el levantamiento de información cualitativa en el marco de la investigación sobre Acoso sexual en el transporte público.
3. Avance en la articulación con la empresa Transmilenio SA para el levantamiento de datos cuantitativos en el marco de la investigación sobre acoso sexual en el transporte público.
4. Implementación del método de grupos focales con colaboradoras de la SDMujer para el levantamiento de información cualitativa para el desarrollo de la investigación sobre Acoso sexual en el transporte público.
5. Elaboración del Informe de cumplimiento del Acuerdo 623 de 2015 durante el mes de junio, y divulgación del informe durante el mes de julio. 
6. Diseño de una hoja de ruta con los pasos a seguir para la elaboración del anexo técnico del Estudio territorializado de trabajo de cuidado no remunerado en Bogotá. (Art. 243, PDD "Bogotá Camina Segura")
7. Diseño metodológico de dos grupos focales para el levantamiento de información cualitativa en el marco de la investigación sobre el fenómeno del feminicidio en Bogotá.
8. Implementación del método de grupos focales con colaboradoras de la SDMujer para el levantamiento de información cualitativa para el desarrollo de la investigación sobre el fenómeno del feminicidio en Bogotá. 
9. Presentación final (terminada) que resume los principales hallazgos y estadísticas descriptivas de la investigación sobre el fenómeno del feminicidio en Bogotá. </t>
  </si>
  <si>
    <t>Anexo 1. definición de la cadena de valor y los procesos de la Política Pública de Mujeres y Equidad de Género de Bogotá
Anexo 2. mesa estratégica de trabajo para la presentación de la propuesta a directivas de la entidad. 
Anexo 3. Propuesta de diseño de la investigación Evaluación intermedia</t>
  </si>
  <si>
    <t>Anexo 1. Respuesta a observaciones de los pliegos precontractuales
Anexo 2. Pliego precontractual definitivo
Anexo 3. Anexo técnico definitivo
Anexo 4. Formulario para el levantamiento de información en el marco de la Encuesta de Mujeres y Equidad de Género</t>
  </si>
  <si>
    <t>Anexo 1. Articulación estratégica con la Dirección de Eliminación de Violencias y Acceso a la Justicia de la SDMujer
Anexo 2. Grupos focales investigación Acoso Sexual en el transporte público
Anexo 3. Articulación con la empresa Transmilenio SA
Anexo 4. Grupos focales duplas psicosociales
Anexo 5.  Informe de cumplimiento del Acuerdo 623 de 2015 
Anexo 6. Divulgación  Informe de cumplimiento del Acuerdo 623 de 2015 
Anexo 7. Anexo técnico del estudio territorializado de trabajo de cuidado no remunerado en Bogotá.
Anexo 8. Grupos focales sobre feminicidio con equipo de Eliminación de Violencias y Acceso a la Justicia de la SDMujer
Anexo 9. Acta Grupos focales sobre feminicidio con equipo de Eliminación de Violencias y Acceso a la Justicia de la SDMujer
Anexo 10. Grupos focales sobre feminicidio con abogadas
Anexo  11. Documento de resultados feminicidio</t>
  </si>
  <si>
    <t xml:space="preserve">Durante el mes de agosto, se avanzó en las siguientes actividades para la producción de un documento de la evaluación intermedia de la Política Pública de Mujeres y Equidad de Género de Bogotá: 
1. Avance en la elaboración del instrumento de recolección de información diseñado para la evaluación intermedia de la PPMyEG. 
2. Avance en la aprobación del diseño de investigación de la Evaluación Intermedia de operaciones y procesos de la PPMyEG, en una reunión de socialización del diseño a la Subsecretaria del Cuidado y Políticas de Igualdad. 
3. Avance en la aprobación del diseño de investigación de la Evaluación Intermedia de operaciones y procesos de la PPMyEG, en una reunión de socialización del diseño a profesionales de la Secretaría de Planeación.  
4. Avance en la aprobación del diseño de investigación de la Evaluación Intermedia de operaciones y procesos de la PPMyEG. </t>
  </si>
  <si>
    <t>Durante el mes de agosto, se avanzó en las siguientes actividades para la producción de un documento de actualización de la Encuesta de Mujeres y Equidad de Género:
1. Avance en la elaboración del Documento de Identificación de Necesidades en el marco de los requerimientos establecidos por el Plan Estadístico Distrital para las operaciones estadísticas en el distrito.
2. Avance en la elaboración del Plan general de la Encuesta de Mujeres y Equidad de Género en el marco de los requerimientos establecidos por el Plan Estadístico Distrital para las operaciones estadísticas en el distrito.
3. Documentos elaborados en el marco de la evaluación preliminar de ofertas, para el proceso de selección por concurso de méritos conducente a la implementación de la Encuesta de Mujeres y Equidad de Género. 
4. Documentos de soporte a la evaluación final de la EMEG, para el proceso de selección por concurso de méritos conducente a la implementación de la Encuesta de Mujeres y Equidad de Género. 
5. Documentos con las observaciones a los pliegos y la adenda al contrato, para el proceso de selección por concurso de méritos conducente a la implementación de la Encuesta de Mujeres y Equidad de Género.</t>
  </si>
  <si>
    <t>Durante el mes de agosto, se avanzó en las siguientes actividades para la producción y publicación de estudios y/o investigaciones sobre los derechos de las mujeres con enfoque de género y diferencial: 
1. Reuniones estratégicas, de planeación y articulación técnica con Transmilenio en el marco del levantamiento de información de la línea base de violencia sexual, que será insumo de la Investigación sobre acoso sexual en el transporte público del OMEG. 
2. Implementación del método de grupos focales con colaboradoras de la SDMujer para el levantamiento de información cualitativa para el desarrollo de la investigación sobre el Acoso sexual en el transporte público en Bogotá. 
3. Elaboración de formularios físicos y en línea para el piloto y para la implementación final de la encuesta de la línea base de Acoso y violencia sexual en Transmilenio, que será insumo de la Investigación sobre acoso sexual en el transporte público del OMEG. 
4. Elaboración del instructivo de aplicación de la encuesta sobre Acoso y violencia sexual en Transmilenio, que será insumo de la Investigación sobre acoso sexual en el transporte público del OMEG. 
5. Elaboración del protocolo para la implementación de la encuesta sobre Acoso y violencia sexual en Transmilenio, que será insumo de la Investigación sobre acoso sexual en el transporte público del OMEG. 
6. Avance en el desarrollo del anexo técnico para la contratación, por concurso de méritos, de la implementación la encuesta de cuidado
7. Avance en el documento narrativo de la investigación "Feminicidios en Bogotá: un estudio de distribución territorial (2020-2024) y caracterización de casos (2023-2024)"</t>
  </si>
  <si>
    <r>
      <t xml:space="preserve">Anexo 1 Variables y preguntas instrumento
Anexo 2 Acta presentación a subsecretaria
Anexo 3 Acta presentación a SDP
Anexo 4. PPT 20250825_Diseño Eval_Intermedia_PPMYEG_Alcance
</t>
    </r>
    <r>
      <rPr>
        <sz val="10"/>
        <color rgb="FF0070C0"/>
        <rFont val="Arial"/>
        <family val="2"/>
      </rPr>
      <t xml:space="preserve">
https://secretariadistritald.sharepoint.com/:f:/s/ContratacinSPI-2022/EnoiLectjPZKkre1XyJ3cooBCjS75vAoDqlf-AnHrxQbRA?e=JeygP1</t>
    </r>
  </si>
  <si>
    <r>
      <t xml:space="preserve">Anexo 1 Documentos de Identificación de necesidades 
Anexo 2 Plan General de la EMEG.
Anexo 3. Evaluación Preliminar
Anexo 4. Evaluación Final 
Anexo 5. Observaciones a pliegos y adenda
</t>
    </r>
    <r>
      <rPr>
        <sz val="10"/>
        <color rgb="FF0070C0"/>
        <rFont val="Arial"/>
        <family val="2"/>
      </rPr>
      <t xml:space="preserve">
https://secretariadistritald.sharepoint.com/:f:/s/ContratacinSPI-2022/EnoiLectjPZKkre1XyJ3cooBCjS75vAoDqlf-AnHrxQbRA?e=JeygP1</t>
    </r>
  </si>
  <si>
    <t>Anexo 1. Articulación SDMujer - Transmilenio
Anexo 2. Capacitación gestores Trasmilenio Encuesta
Anexo 3. Alistamiento levantamiento de información
Anexo 4. Presentación Capacitación gestores Trasmilenio Encuesta
Anexo 5. Presentación grupo focal Unidad de Reacción Inmediata
Anexo 6. Grupo focal Unidad de Reacción Inmediata
Anexo 7. Formulario Encuesta sobre acoso y violencia en el transporte público
Anexo 8. Instrumento físico Encuesta sobre acoso y violencia en el transporte público
Anexo 9. Encuesta sobre acoso y violencia sexual en el transporte público
Anexo 10. Instructivo Encuesta sobre acoso y violencia sexual en el transporte público
Anexo 11. Protocolo Línea Base
Anexo 12. Anexo Técnico
Anexo 13. Documento Feminicidio
Anexo 14. Divulgación Feminicidio</t>
  </si>
  <si>
    <r>
      <t xml:space="preserve">En el marco de la evaluación intermedia de la PPMyEG, el OMEG ha avanzado en el diseño de un instrumento de recolección de información primaria, claro y estructurado, dirigido a las a las entidades distritales con responsabilidades en la implementación de la politica. El instrumento incluye 40 preguntas orientadas a recolectar insumos sobre dos procesos priorizados: 1) articulación intersectorial, y 2) monitoreo y evaluación de la política. El formulario puede consultarse en el siguiente enlace:  </t>
    </r>
    <r>
      <rPr>
        <sz val="10"/>
        <color theme="4" tint="-0.249977111117893"/>
        <rFont val="Arial"/>
        <family val="2"/>
      </rPr>
      <t>https://forms.office.com/r/GpUmUQe00M</t>
    </r>
  </si>
  <si>
    <t xml:space="preserve">Como parte de los avances en la Elaboración de estudios y/o investigaciones con información sobre la situación de derechos de las mujeres con enfoque de género y diferencial, se pueden mencionar los siguientes logros: 
Inicio del contrato 1011-2025 cuyo objeto es “Realizar el diseño muestral y aplicar la Encuesta de Mujeres y Equidad de Género que permita establecer la situación de derechos de las mujeres en sus diferencias y diversidades en la ciudad de Bogotá”. 
Formalización del Comité Técnico y primera sesión donde se establecieron los lineamientos de trabajo, la ruta de seguimiento y las responsabilidades del comité frente al seguimiento al contrato 1011-2025. 
Aprobación de las Hojas de Vida de las y los encuestadores que presentó el Consorcio Equidad Mujeres para realizar el levantamiento de la EMEG 
Suministro de información, acompañamiento técnico y validaciones requeridas para la entrega de los productos correspondientes a la fase de diseño de la recolección de información de la encuesta de Mujeres y Equidad de Género. 
</t>
  </si>
  <si>
    <t>Durante el mes de septiembre, se avanzó en las siguientes actividades para la producción y publicación de estudios y/o investigaciones sobre los derechos de las mujeres con enfoque de género y diferencial: 
1. Reuniones estratégicas, de planeación y articulación técnica con Transmilenio en el marco del levantamiento de información de la línea base de violencia sexual, que será insumo de la Investigación sobre acoso sexual en el transporte público del OMEG
2. Se culminó el proceso aplicación de encuestas en físico y su posterior diligenciamiento en formato digital en articulación con Transmilenio S.A.. Se recogieron en total 3.969 encuestas efectivas a usuarias y usuarios del sistema de transporte masivo (2.184 mujeres y 1.785 hombres) 
3. Se realizaron mesas de trabajo conjuntas entre el OMEG y Transmilenio S.A. para adelantar el procesamiento y análisis de información de la encuesta Línea Base de violencia sexual en TransMilenio.
 4. Para terminar el levantamiento de información cualitativa para la investigación se realizaron entrevistas grupales con gestoras y gestores de convivencia de Transmilenio y se transcribieron para su sistematización.</t>
  </si>
  <si>
    <t>Anexo 1. Instrumento de Evaluación Intermedia de la Política Pública de Mujeres y Equidad de Género</t>
  </si>
  <si>
    <t>Anexo 1. Cronograma de actividades y productos; con aprobación del comité técnico 
Anexo 2. Propuesta del levantamiento de información mixta a través de métodos probabilísticos y no probabilísticos   
Anexo 3. Documento de la propuesta de levantamiento de la encuesta de mujeres y equidad de género, que incluye:  A. Propuesta de diseño estadístico que incluya el diseño muestral, el marco muestral, la descripción de la prueba piloto y la propuesta de evaluación de esta fase diseño de la recolección de la Encuesta de Mujeres y Equidad de Género.  B. Propuesta del levantamiento de información de la Encuesta de Mujeres y Equidad de Género en la muestra no probabilística de cada uno de los 4 grupos étnicos definidos: palenqueras, raizales, indígenas, negras y afrocolombianas; con aprobación del comité técnico 
Anexo 4. Documento de la propuesta de levantamiento de información cualitativa a través de grupos focales señalando claramente la ruta metodológica para la recolección y la estrategia de muestreo cualitativo; con aprobación del comité técnico 
Anexo 5. Plan operativo, instrumentos diagramados/programados y los manuales de recolección de información cuantitativa correspondientes a cada muestreo (probabilístico y no probabilístico) con sus respectivos ajustes derivados de las pruebas piloto y del comité técnico, incluye el plan de trabajo que ejecutará el equipo de campo; sin aprobación del comité técnico</t>
  </si>
  <si>
    <t>Anexo 1. Acta Reunión OMEG - Transmilenio Balance Aplicación Encuesta 
Anexo 2. Formulario Encuesta de Acoso Sexual en el Transporte Público
Anexo 3. Reunión de analisis de información
Anexo 4. Reunión de analisis de información
Anexo 5. Reunión de analisis de información
Anexo 6. Reunión de analisis de información
Anexo 7. Reunión de analisis de información
Anexo 8. Entrevistas para levantamiento de información
Anexo 9. Entrevistas para levantamiento de información
Anexo 10. Entrevistas para levantamiento de información</t>
  </si>
  <si>
    <t xml:space="preserve">Como parte de los avances en la Elaboración de estudios y/o investigaciones con información sobre la situación de derechos de las mujeres con enfoque de género y diferencial, se pueden mencionar los siguientes logros: 
Implementación de los 14 grupos focales que buscan recoger información sobre las poblaciones de grupos étnicos y población rural. 
Aprobación del comité técnico del Plan operativo, instrumentos diagramados/programados y los manuales de recolección de información cuantitativa correspondientes a cada muestreo (probabilístico y no probabilístico) con sus respectivos ajustes derivados de las pruebas piloto y del comité técnico, incluye el plan de trabajo que ejecutará el equipo de campo. </t>
  </si>
  <si>
    <t>Durante el mes de octubre se avanzó en las siguientes actividades para la producción y publicación de estudios y/o investigaciones sobre los derechos de las mujeres con enfoque de género y diferencial: 
1. Generación entre el OMEG y TransMilenio S.A. de las tablas de sálida que dan cuenta del procesamiento  de información de la encuesta sobre acoso y otras expresiones de la violencia sexual en TransMilenio 
2. Se realizaron mesas de trabajo conjuntas entre el OMEG y Transmilenio S.A. para darle cierre a la etapa de procesamiento y análisis  de información de los datos de la Línea Base sobre Violencia Sexual en TransMilenio.
3. Se elaboró una Presentación de Power Point con los hallazgos que resultaron del análisis de la información de la Línea Base sobre Violencia Sexual en TransMilenio, la cual fue aprobada por la coordinación y dirección de Gestión del Conocimiento en una mesa de seguimiento del proceso</t>
  </si>
  <si>
    <t>Anexo instrumento Diagramada EMEG
Productos grupos focales
Documentos pago 1</t>
  </si>
  <si>
    <t>Anexo Investigación Acoso en el Transporte Público</t>
  </si>
  <si>
    <t>En el marco de la evaluación intermedia de la PPMyEG, el OMEG avanzó en el proceso metodológico de recolección de información primaria. En este contexto, se llevaron a cabo ocho sesiones de entrevistas semiestructuradas en profundidad con las personas responsables de la implementación y el seguimiento de la política (desarrollo económico; habitat; integración social; salud; movilidad; cultura, recreación y deporte; planeación y ambiente).
Estas entrevistas se orientaron a identificar las fortalezas y limitaciones de los mecanismos de seguimiento, monitoreo y evaluación, así como de los procesos de articulación interinstitucional. Adicionalmente, permitieron recopilar insumos relevantes para fortalecer la capacidad de implementación de la política pública y promover una gestión más eficaz y transparente en el nivel distrital. En particular, se indagó sobre el rol, la experiencia, las dificultades y las oportunidades de mejora asociadas a los procesos de articulación intersectorial y a los sistemas de monitoreo y evaluación.</t>
  </si>
  <si>
    <t xml:space="preserve">Se realiza la producción del estudio por medio de la publicación del Documento Metodológico de Operación Estadística de la Encuesta. El documento consolida los objetivos, el enfoque conceptual, el diseño muestral, la estrategia de recolección, los protocolos de calidad y el plan de análisis, constituyendo la base técnica oficial para el desarrollo del operativo. </t>
  </si>
  <si>
    <t>Durante el mes de noviembre  se avanzó en las siguientes actividades para la producción y publicación de estudios y/o investigaciones sobre los derechos de las mujeres con enfoque de género y diferencial: 
1. Se culminó el proceso aplicación de encuestas en físico y su posterior diligenciamiento en formato digital en articulación con Transmilenio S.A. Se recogieron en total 3.969 encuestas efectivas a usuarias y usuarios del sistema de transporte masivo (2.184 mujeres y 1.785 hombres) Además, se realizaron mesas de trabajo conjuntas entre el OMEG y Transmilenio S.A. para adelantar el procesamiento y análisis de información de la encuesta Línea Base de violencia sexual en TransMilenio. 
2. Revisión y ajuste del informe final de resultados de la investigación “Vidas que importan, datos que cuentan: comprensión del feminicidio en Bogotá”, realizada por el OMEG en articulación con la Pontificia Universidad Javeriana y la Universidad de Antioquia, para su publicación y difusión. Además, se realizó la planeación del evento de lanzamiento del informe, en el marco de la conmemoración del Día Distrital contra el feminicidio, el 4 de diciembre. Adicionalmente, se terminó de consolidar la matriz de caracterización de asesinatos de mujeres y feminicidios en Bogotá entre 2023 y 2024, así como el diccionario de datos que define las 145 variables que incorpora</t>
  </si>
  <si>
    <t>Anexo. Relatoría Entrevistas
https://secretariadistritald.sharepoint.com/:f:/s/ContratacinSPI-2022/IgDgJM6bK2HaRr3hbVSFp2xtATr5dnVJe-Jd5VRTkuk334I?e=y3DAGl</t>
  </si>
  <si>
    <t>Anexo. Documento Metodológico de Operación Estadística de la Encuesta de Mujeres y Equidad de Género
Anexo: Evidencias resultados muestra no probalistica
https://secretariadistritald.sharepoint.com/:f:/s/ContratacinSPI-2022/IgDgJM6bK2HaRr3hbVSFp2xtATr5dnVJe-Jd5VRTkuk334I?e=y3DAGl</t>
  </si>
  <si>
    <t>Anexo Investigación Acoso en el Transporte Público
Anexo. Ampliando los hallazgos sobre la comprensión del feminicidio en Bogotá
https://secretariadistritald.sharepoint.com/:f:/s/ContratacinSPI-2022/IgDgJM6bK2HaRr3hbVSFp2xtATr5dnVJe-Jd5VRTkuk334I?e=y3DAGl</t>
  </si>
  <si>
    <t xml:space="preserve">El objetivo de esta investigación fue Identificar y analizar las acciones/actividades desarrolladas en el marco de los  procesos de articulación intersectorial y monitoreo y evaluación de la PPMyEG. 
Para que esto fuera posible se formularon seis preguntas orientadoras que guiaron el proceso: 1. ¿Cuáles actores participan en la implementación de los procesos de articulación intersectorial y monitoreo, seguimiento y evaluación de la PPMyEG? 2. ¿Cuáles son los roles y las responsabilidades que deben desempeñar en cada uno de los procesos? 3. ¿En qué nivel se han articulado dichos actores para la implementación de ambos procesos? 4. ¿Cuáles son las fortalezas y los obstáculos que se han presentado en la articulación intersectorial / monitoreo, seguimiento y evaluación de la PPMyEG? 5. ¿Los instrumentos/indicadores permiten monitorear y evaluar los avances en garantía de derechos? 6. ¿Cuál podría ser la batería de indicadores que permitan medir el cumplimiento de los productos y el logro de los resultados de la PPMyEG?. 
Metodológicamente se diseño una encuesta con 41 preguntas  rganizadas en los siguientes módulos: i. Caracterización ii. Análisis de los cuellos de botella / buenas prácticas / lecciones aprendidas de cada proceso. iii Rendición de cuentas. Preguntas cuantificables y preguntas abiertas, en total se aplicaron 56 encuestas a todos los sectores vinculados a la política, adicionalmente, se aplicaron 12 entrevistas semiestructurada a profundidad con las siguientes entidades: Secretaría Distrital de Educación - SDDE, Secretaría Distrital del Hábitat - SDHT, Unidad Administrativa Especial de Servicios Públicos - UAESP, Secretaría Distrital de Integración Social - SDIS, Secretaría Distrital de Salud - SDS, Secretaría Distrital de Movilidad -  SDM, Secretaría Distrital de Recreación y Deporte - SDRD, Orquesta Filarmónica de Bogotá - OFB, Secretaría Distrital de Planeación - SDP, Secretaría Distrital de Ambiente SDA, Instituto Distrital de Gestión de Riesgos y Cambio Climático - IDIGER, Secretaría Distrital de la Mujer - SDMujer, y un Grupo Focal con el Consejo Consultivo de Mujeres de Bogotá </t>
  </si>
  <si>
    <t xml:space="preserve">La Encuesta de Mujeres y Equidad de Género 2025 surge de la necesidad de contar con información confiable y periódica que permita el seguimiento de la Política Pública de Mujeres y Equidad de Género 2020–2030, formulada en el marco del CONPES Distrital 14 de 2021. Esta política prioriza ocho derechos de las mujeres, y requiere estadísticas que den cuenta de su goce efectivo, de las brechas de género y diferenciales, y de los avances en acciones afirmativas para poblaciones históricamente excluidas.
Se realiza la producción del estudio por medio de la publicación del Documento Metodológico de Operación Estadística de la Encuesta. El documento consolida los objetivos, el enfoque conceptual, el diseño muestral, la estrategia de recolección, los protocolos de calidad y el plan de análisis, constituyendo la base técnica oficial para el desarrollo del operativo. Asimismo, del tablero de resultados de la Encuesta aplicada a una muestra No Probabilistica de 485 personas identificadas con algún grupo étnico y/o como persona campesina. La Encuesta contó con la participación de 39 personas raizales, 83 palenqueras, 156 afrocolombianas, 77 indígenas, 2 Rrom y 128 campesinas. </t>
  </si>
  <si>
    <t>Durante el mes de diciembre  se avanzó en las siguientes actividades para la producción y publicación de estudios y/o investigaciones sobre los derechos de las mujeres con enfoque de género y diferencial: 
Violencia sexual en el transporte público y el espacio público con Transmilenio S.A​
Esta investigación tenía por objeto analizar las manifestaciones y creencias asociadas al acoso y la violencia sexual en el sistema masivo de transporte público de Bogotá, desde una perspectiva de género relacional y diferencial, con el propósito de aportar al fortalecimiento de las estrategias de prevención, atención y sanción de la administración distrital. Paara qe esto fuera posible, se realizó una caracterización de las situaciones de acoso y violencia sexual en el transporte público TransMilenio, teniendo en cuenta las manifestaciones, las reacciones de terceros y formas de afrontamiento e intervención asociadas a los hechos. Esto através de una encuesta con 41 preguntas. Se seleccionaron 86 estaciones y 10 portales de Trasmilenio, abarcando un total de 3.969 personas usuarias y usuarios del TransMilenio mayores de 18 años, entre el 21 de agosto y el 10 de septiembre de 2025
Vidas que importan, Datos que cuentan: comprensión del del feminicidio en Bogotá​
Esta investigación busca contribuir a la comprensión del feminicidio en la capital, a través de un ejercicio analítico que parte de reconocer que las mujeres tienen derecho a vivir una vida libre de violencia feminicida y el Estado la obligación de garantizar condiciones para el ejercicio pleno de sus derechos. Así, el OMEG desarrolló una investigación que aborda el feminicidio como delito y fenómeno social que se inscribe en un continuum de violencias, relaciones de poder y contextos de dominación estructural hacia las mujeres, adoptando una perspectiva epistemológica y teórica que trasciende las circunstancias inmediatas a la materialización de los hechos, al considerar otros determinantes sociales, de tipo micro y macrosocial, como las violencias interrelacionadas, los conflictos previos y las condiciones estructurales de los territorios. 
Este estudio adoptó un diseño metodológico mixto para el análisis de los feminicidios en Bogotá, desde un enfoque de género, diferencial, interseccional y territorial, a partir de dos objetivos específicos. El primero, orientado a la caracterización de los casos de feminicidios y asesinatos de mujeres registrados entre 2023 y 2024, que se centró en el análisis caso a caso de las características de las víctimas (directas e indirectas) y los presuntos agresores, las circunstancias de modo, tiempo y lugar de la materialización de los hechos, antecedentes de violencias, dinámicas relacionales y atenciones institucionales, así como los determinantes sociales y contextuales que aumentan el riesgo de feminicidio y dificultan el acceso a la justicia para las mujeres. El segundo estuvo centrado en un análisis ecológico con enfoque territorial de los feminicidios tipificados en Bogotá entre 2020 y 2024, el cual permitió identificar patrones territoriales y determinantes sociales estructurales asociados a la magnitud de este fenómeno en las distintas localidades de la capital, mediante un procesamiento agregado de datos, de tipo estadístico y espacial, a nivel distrital. Este componente se desarrolló en el marco de una articulación interinstitucional con el equipo del proyecto Mujeres por la Salud de las Mujeres de la Pontificia Universidad Javeriana y de la Universidad de Antioquia. 
​</t>
  </si>
  <si>
    <t>El estudio producidos y publicado puede ser consultado en el siguiente enlace: https://omeg.sdmujer.gov.co/index.php/component/phocadownload/category/2?Itemid=368
Anexos:
Anexo 1. Relatoria Entrevista SDMujer
Anexo 2. Grupo Focal
Anexo 3. Resultados Evaluación Intermedia
https://secretariadistritald.sharepoint.com/:f:/s/ContratacinSPI-2022/IgCzUClRZ1bHQ5U8NItV_fPtAV9EPBkR3n9ikmqBSiet3mw?e=j6c99t</t>
  </si>
  <si>
    <t>El estudio producidos y publicado puede ser consultado en el siguiente enlace: https://omeg.sdmujer.gov.co/index.php/component/phocadownload/category/2?Itemid=368
Anexos:
Anexo 1. Recolección Muestra probabilistica
Anexo 2. Piloto Encuesta
Anexo 3. Productos muestra no probabilistica
Anexo 4. Tablero de datos EMEG
https://secretariadistritald.sharepoint.com/:f:/s/ContratacinSPI-2022/IgCzUClRZ1bHQ5U8NItV_fPtAV9EPBkR3n9ikmqBSiet3mw?e=j6c99t</t>
  </si>
  <si>
    <t>El estudio producidos y publicado puede ser consultado en el siguiente enlace: https://omeg.sdmujer.gov.co/index.php/component/phocadownload/category/2?Itemid=368
Anexos:
Anexo 1. Investigación acoso sexual en el transporte público
Anexo 2. Investigación feminicidios
https://secretariadistritald.sharepoint.com/:f:/s/ContratacinSPI-2022/IgCzUClRZ1bHQ5U8NItV_fPtAV9EPBkR3n9ikmqBSiet3mw?e=j6c99t</t>
  </si>
  <si>
    <t>Código</t>
  </si>
  <si>
    <t>Versión</t>
  </si>
  <si>
    <t>Fecha de Emisión</t>
  </si>
  <si>
    <t>META PLAN DE DESARROLLO</t>
  </si>
  <si>
    <t>Página</t>
  </si>
  <si>
    <t>Página 3 de 7</t>
  </si>
  <si>
    <t xml:space="preserve">                                                 REPORTE INDICADOR META PDD</t>
  </si>
  <si>
    <t>5 - Igualdad de género</t>
  </si>
  <si>
    <t>5.C. Aprobar y fortalecer políticas acertadas y leyes aplicables para promover la igualdad de género y el gempoderamiento de todas las mujeres y las niñas a todos los niveles</t>
  </si>
  <si>
    <t>Número de estudios y/o investigaciones del Observatorio de Mujeres y Equidad de Género - OMEG que den cuenta de la situación de derechos de las mujeres, con datos diversificados para la toma de decisiones.</t>
  </si>
  <si>
    <t>TOTAL</t>
  </si>
  <si>
    <t>EJECUCIÓN MENSUAL INDICADOR PDD 3969</t>
  </si>
  <si>
    <t xml:space="preserve">No se presenta evidencias acorde con la ejecución </t>
  </si>
  <si>
    <t>Como parte de los avances para Desarrollar estudios y/o investigaciones del Observatorio de Mujeres y Equidad de Género - OMEG- que den cuenta de la situación de derechos de las mujeres, con datos diversificados para la toma de decisiones, se pueden mencionar los siguientes logros:
a.	Articulación de los equipos de seguimiento a la implementación de la Política Publica de Mujeres y Equidad de Género, responsables de la evaluación intermedia de los indicadores, como son: Dirección de Gestión de Conocimiento – Equipo OMEG y Dirección de Derechos y Diseño de Políticas 
b.	Avance preliminar del anexo técnico  para el proceso de contratación pública de la encuesta de mujeres y equidad de género de Bogotá
c.	Avance en la definición preliminar del alcance, objetivos, preguntas de investigación, metodología y cronograma de la investigación “Comprendiendo el fenómeno del feminicidio en Bogotá”.
d.	Estructuración del plan de investigaciones del OMEG para el año 2025, en atención a las metas del plan de desarrollo, los lineamientos de la Política Publica de Mujeres y Equidad de Género y la Política Pública de Actividades Sexualmente Pagas, y los compromisos con grupos étnicos en al marco de las Políticas Púbicas étnicas distritales</t>
  </si>
  <si>
    <t>Avanzar en el Desarrollo de estudios y/o investigaciones del Observatorio de Mujeres y Equidad de Género - OMEG- que den cuenta de la situación de derechos de las mujeres, con datos diversificados para la toma de decisiones, hace que la Secretaría de la Mujer se acerque al levantamiento de información sobre las condiciones de goce o vulneración de los derechos de las mujeres en la ciudad. Esto es beneficial para la ciudadanía ya que contar con información actualizada, cualitativa y cuantitativa, permite a la entidad una toma de decisiones acertada e inversión de recursos efectiva</t>
  </si>
  <si>
    <t>Anexo 1. Documento Plan de investigaciones OMEG 2025
https://secretariadistritald.sharepoint.com/:f:/s/ContratacinSPI-2022/EpbgBBH0QiBAuN3vidMJGI0BffGRo-jEMOvz-sXXhUFzkw?e=s0ux2z</t>
  </si>
  <si>
    <t xml:space="preserve">Como parte de los avances en la Elaboración de estudios y/o investigaciones con información sobre la situación de derechos de las mujeres con enfoque de género y diferencial, se pueden mencionar los siguientes logros:
a. Propuesta preliminar del alcance de la evaluación intermedia de la Política Publica de Mujeres y Equidad de Género, que incorpora las necesidades de la entidad, el lineamiento establecido en el CONPES 14 de 2020, y la Guía de evaluaciones de políticas públicas distritales de Planeación Distrital. 
b. Propuesta anexo técnico para el proceso de contratación pública de la encuesta de mujeres y equidad de género de Bogotá, enviada a la Dirección de ficina de contratación. 
c. Avance elaboración de cronograma de la investigación sobre la Situación de los derechos de las mujeres de Bogotá. 
d. Avance elaboración de una matriz bibliográfica de referencia para la investigación sobre la Situación de los derechos de las mujeres de Bogotá. 
e. Propuesta cuadro de cotización elaborada  para la adquisición, por concurso de méritos, de la Encuesta de Mujeres y Equidad de Género a cargo de la Dirección de Gestión del Conocimiento.
f. Planeación estratégica de productos con miras al diseño de la investigación para la Caracterización  de mujeres que realizan actividades sexuales pagadas en Bogotá.
g. Avance diseño de investigación sobre acoso sexual en el transporte y espacio público. 
h. Cronograma de investigación de feminicidios “Comprendiendo el fenómeno del feminicidio en Bogotá”.
i. Avance diseño de la investigación “Comprendiendo el fenómeno del feminicidio en Bogotá”.
j. Avance planeación estratégica del plan de investigaciones del OMEG, y en la articulaciones de los equipos en atención a los recursos humanos disponibles para cada investigación. </t>
  </si>
  <si>
    <t>Anexo 1. Documento preliminar de definición de alcance de la evaluación intermedia de la Política Publica de Mujeres y Equidad de Género. 
Anexo 2. Documento preliminar anexo técnico para el proceso de contratación pública de la encuesta de mujeres y equidad de género de Bogotá
Anexo 3. Avance diseño de investigación acoso sexual
Anexo 4. Avance documento de diseño de investigación feminicidios
https://secretariadistritald.sharepoint.com/:f:/s/ContratacinSPI-2022/EpbgBBH0QiBAuN3vidMJGI0BffGRo-jEMOvz-sXXhUFzkw?e=s0ux2z</t>
  </si>
  <si>
    <r>
      <t xml:space="preserve">Como parte de los avances para Desarrollar estudios y/o investigaciones del Observatorio de Mujeres y Equidad de Género - OMEG- que den cuenta de la situación de derechos de las mujeres, con datos diversificados para la toma de decisiones, se pueden mencionar los siguientes logros:
</t>
    </r>
    <r>
      <rPr>
        <b/>
        <sz val="10"/>
        <color theme="1"/>
        <rFont val="Arial"/>
        <family val="2"/>
      </rPr>
      <t>Evaluación intermedia de la Política Pública de Mujeres y Equidad de Género de Bogotá</t>
    </r>
    <r>
      <rPr>
        <sz val="10"/>
        <color theme="1"/>
        <rFont val="Arial"/>
        <family val="2"/>
      </rPr>
      <t xml:space="preserve">:
a. Propuesta de investigación para la priorización de la evaluación intermedia en el marco del plan de investigaciones de la Secretaría Distrital de Planeación.
b. Diseño preliminar de la evaluación intermedia mediante mesas de articulación entre la SDMujer y la Secretaría Distrital de Planeación.
c. Cronograma de la evaluación intermedia en atención a la meta del plan de acción del proyecto e inversión. 
d. Diseño preliminar de la evaluación intermedia con insumos desde el Observatorio de Mujeres y Equidad de Género - OMEG.
</t>
    </r>
    <r>
      <rPr>
        <b/>
        <sz val="10"/>
        <color theme="1"/>
        <rFont val="Arial"/>
        <family val="2"/>
      </rPr>
      <t xml:space="preserve">Encuesta de Mujeres y Equidad de Género
</t>
    </r>
    <r>
      <rPr>
        <sz val="10"/>
        <color theme="1"/>
        <rFont val="Arial"/>
        <family val="2"/>
      </rPr>
      <t xml:space="preserve">a. Anexo técnico ajustado por oficinas de la SDMUjer y publicado en SECOP II, para la adquisición, por concurso de méritos, de la Encuesta de Mujeres y Equidad de Género a cargo de la Dirección de Gestión del Conocimiento
b. Propuesta actualizada de cronograma de la investigación sobre la Situación de los derechos de las mujeres de Bogotá. 
c. Articulación con la Secretaría Distrital de Planeación para presentar el anexo técnico diseñado para la contratación de la Encuesta de Mujeres y Equidad de Género. 
d. Matriz de consistencia que contempla los elementos del diseño de investigación.
</t>
    </r>
    <r>
      <rPr>
        <b/>
        <sz val="10"/>
        <color theme="1"/>
        <rFont val="Arial"/>
        <family val="2"/>
      </rPr>
      <t>Investigación Acoso Sexual en el Transporte y Espacio Público en Bogotá</t>
    </r>
    <r>
      <rPr>
        <sz val="10"/>
        <color theme="1"/>
        <rFont val="Arial"/>
        <family val="2"/>
      </rPr>
      <t xml:space="preserve">
a. Cronograma de la investigación Acoso sexual en el transporte y espacio público en Bogotá.
b. Diseño de una propuesta de articulación interinstitucional para avanzar en el desarrollo de la investigación Acoso sexual en el transporte y espacio público en Bogotá.
c. Avance en la articulación con Transmilenio para el desarrollo conjunto de la investigación Acoso sexual en el transporte y espacio público en Bogotá, definiendo parámetros del trabajo conjunto. 
</t>
    </r>
    <r>
      <rPr>
        <b/>
        <sz val="10"/>
        <color theme="1"/>
        <rFont val="Arial"/>
        <family val="2"/>
      </rPr>
      <t xml:space="preserve">Investigación caracterización de personas que realizan Actividades Sexuales Pagadas en Bogotá
</t>
    </r>
    <r>
      <rPr>
        <sz val="10"/>
        <color theme="1"/>
        <rFont val="Arial"/>
        <family val="2"/>
      </rPr>
      <t xml:space="preserve">a. Cronograma de la investigación caracterización de personas que realizan Actividades Sexuales Pagadas en Bogotá
b. Cronograma de la elaboración del Índice de discriminación a mujeres que realizan actividades pagadas  
</t>
    </r>
    <r>
      <rPr>
        <b/>
        <sz val="10"/>
        <color theme="1"/>
        <rFont val="Arial"/>
        <family val="2"/>
      </rPr>
      <t>Otros temas</t>
    </r>
    <r>
      <rPr>
        <sz val="10"/>
        <color theme="1"/>
        <rFont val="Arial"/>
        <family val="2"/>
      </rPr>
      <t xml:space="preserve">
a. Matriz unificada con el plan de análisis de correlación de variables de análisis para la investigación: Comprendiendo el fenómeno del feminicidio en Bogotá	</t>
    </r>
  </si>
  <si>
    <r>
      <t xml:space="preserve">I. Evaluación intermedia de la Política Pública de Mujeres y Equidad de Género de Bogotá
</t>
    </r>
    <r>
      <rPr>
        <b/>
        <i/>
        <sz val="11"/>
        <color theme="1"/>
        <rFont val="Arial"/>
        <family val="2"/>
      </rPr>
      <t xml:space="preserve">Anexo. Propuesta evaluación intermedia
Anexo. Cronograma Evaluación Intermedia
</t>
    </r>
    <r>
      <rPr>
        <sz val="11"/>
        <color theme="1"/>
        <rFont val="Arial"/>
        <family val="2"/>
      </rPr>
      <t xml:space="preserve">
II. Encuesta de Mujeres y Equidad de Género
</t>
    </r>
    <r>
      <rPr>
        <b/>
        <i/>
        <sz val="11"/>
        <color theme="1"/>
        <rFont val="Arial"/>
        <family val="2"/>
      </rPr>
      <t>Anexo. Documento Técnico
Anexo. Matriz de consistencia</t>
    </r>
    <r>
      <rPr>
        <sz val="11"/>
        <color theme="1"/>
        <rFont val="Arial"/>
        <family val="2"/>
      </rPr>
      <t xml:space="preserve">
III. Investigación Acoso Sexual en el Transporte y Espacio Público en Bogotá
</t>
    </r>
    <r>
      <rPr>
        <b/>
        <i/>
        <sz val="11"/>
        <color theme="1"/>
        <rFont val="Arial"/>
        <family val="2"/>
      </rPr>
      <t>Anexo. Diseño de la investigación</t>
    </r>
    <r>
      <rPr>
        <sz val="11"/>
        <color theme="1"/>
        <rFont val="Arial"/>
        <family val="2"/>
      </rPr>
      <t xml:space="preserve">
IV. Investigación caracterización de personas que realizan Actividades Sexuales Pagadas en Bogotá
</t>
    </r>
    <r>
      <rPr>
        <b/>
        <i/>
        <sz val="11"/>
        <color theme="1"/>
        <rFont val="Arial"/>
        <family val="2"/>
      </rPr>
      <t>Anexo. Cronograma ASP</t>
    </r>
    <r>
      <rPr>
        <sz val="11"/>
        <color theme="1"/>
        <rFont val="Arial"/>
        <family val="2"/>
      </rPr>
      <t xml:space="preserve">
V. Investigación  fenómeno del feminicidio en Bogotá
</t>
    </r>
    <r>
      <rPr>
        <b/>
        <i/>
        <sz val="11"/>
        <color theme="1"/>
        <rFont val="Arial"/>
        <family val="2"/>
      </rPr>
      <t>Anexo. Matriz unificada</t>
    </r>
  </si>
  <si>
    <r>
      <t xml:space="preserve">Durante el mes de mayo, en el avance en la Elaboración de estudios y/o investigaciones con información sobre la situación de derechos de las mujeres con enfoque de género y diferencial, se pueden mencionar los siguientes logros:
</t>
    </r>
    <r>
      <rPr>
        <b/>
        <sz val="10"/>
        <color rgb="FF000000"/>
        <rFont val="Arial"/>
        <family val="2"/>
      </rPr>
      <t xml:space="preserve">Evaluación intermedia de la Política Pública de Mujeres y Equidad de Género de Bogotá:
</t>
    </r>
    <r>
      <rPr>
        <sz val="10"/>
        <color rgb="FF000000"/>
        <rFont val="Arial"/>
        <family val="2"/>
      </rPr>
      <t xml:space="preserve">a. Avance el el diseño de investigación intermedia, enfocado en la identificación de la cadena de valor de la PPMyEG. 
b. Avance en el diseño de la investigación intermedia, mediante una mesa de trabajo entre profesionales del a SDMujer y la SDPlaneación, para la retrolaimentación de la definición de la cadena de valor. 
</t>
    </r>
    <r>
      <rPr>
        <b/>
        <sz val="10"/>
        <color rgb="FF000000"/>
        <rFont val="Arial"/>
        <family val="2"/>
      </rPr>
      <t xml:space="preserve">Encuesta de Mujeres y Equidad de Género
</t>
    </r>
    <r>
      <rPr>
        <sz val="10"/>
        <color rgb="FF000000"/>
        <rFont val="Arial"/>
        <family val="2"/>
      </rPr>
      <t xml:space="preserve">a. Mesas de codiseño con equipos de la SDMujer, para el desarrollo del instrumento de levantamiento de información de la encuesta de Mujeres y equidad de Género, que es la principal fuente para la investigación. 
</t>
    </r>
    <r>
      <rPr>
        <b/>
        <sz val="10"/>
        <color rgb="FF000000"/>
        <rFont val="Arial"/>
        <family val="2"/>
      </rPr>
      <t xml:space="preserve">Estudio predictivo sobre atenciones y riesgo de feminicidio. 
</t>
    </r>
    <r>
      <rPr>
        <sz val="10"/>
        <color rgb="FF000000"/>
        <rFont val="Arial"/>
        <family val="2"/>
      </rPr>
      <t xml:space="preserve">a. Avance en el diseño de una propuesta para un estudio predictivo que permita identificar la probabilidad de que una atención de la SDMujer resulte en una valoración de la mujer en riesgo de feminicidio. 
b. Elaboración del cronograma de desarollo del modelo predictivo sobre atenciones y riesgo de feminicidio. 
</t>
    </r>
    <r>
      <rPr>
        <b/>
        <sz val="10"/>
        <color rgb="FF000000"/>
        <rFont val="Arial"/>
        <family val="2"/>
      </rPr>
      <t xml:space="preserve">Investigación Acoso Sexual en el Transporte y Espacio Público en Bogotá
</t>
    </r>
    <r>
      <rPr>
        <sz val="10"/>
        <color rgb="FF000000"/>
        <rFont val="Arial"/>
        <family val="2"/>
      </rPr>
      <t xml:space="preserve">a. Avance en la revisión del instrumento de levantamiento de información diseñado por Tranmilenio, y propuesta de instrumento rediseñado para un nuevo levantamiento de información, para la investigación sobre acose sexual en el transporte y espacio público. 
b. Socialización y aprobación de la propuesta de diseño de investigación sobre acose sexual en el transporte y espacio público, con la Subsecretaria del Cuidado y POlíticas de Igualdada. 
</t>
    </r>
    <r>
      <rPr>
        <b/>
        <sz val="10"/>
        <color rgb="FF000000"/>
        <rFont val="Arial"/>
        <family val="2"/>
      </rPr>
      <t xml:space="preserve">Investigación caracterización de personas que realizan Actividades Sexuales Pagadas en Bogotá
</t>
    </r>
    <r>
      <rPr>
        <sz val="10"/>
        <color rgb="FF000000"/>
        <rFont val="Arial"/>
        <family val="2"/>
      </rPr>
      <t xml:space="preserve">a. Elaboración de una propuesta de definicion de variables y ponderación para el calculo del Índice de Actividades Sexuales Pagadas.
b. Matriz de ponderación de variables para el calculo del Índice de Actividades Sexuales Pagadas.
</t>
    </r>
    <r>
      <rPr>
        <b/>
        <sz val="10"/>
        <color rgb="FF000000"/>
        <rFont val="Arial"/>
        <family val="2"/>
      </rPr>
      <t xml:space="preserve">Comprendiendo el fenómeno dle feminicidio en Bogotá. 
</t>
    </r>
    <r>
      <rPr>
        <sz val="10"/>
        <color rgb="FF000000"/>
        <rFont val="Arial"/>
        <family val="2"/>
      </rPr>
      <t>a. Avance en la elaboración de una matriz unificada que identifica la muestra de las mujeres víctimas de feminicidio y asesinatos entre 2023 y 2024 en Bogotá que registran atenciones institucionales previas por parte de la Secretaría Distrital de la Mujer. 
b. Socialización con el Alcalde Mayor el análisis de fuentes primarias en la investigación</t>
    </r>
  </si>
  <si>
    <t xml:space="preserve">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Investigación caracterización de personas que realizan Actividades Sexuales Pagadas en Bogotá
c. Avance en el estudio de otros temas relevantes como: el fenómeno del feminicidio en Bogotá
d. Retroalimentación y direcionamiento estratégico de manera permanente por el equipo directivo de la entidad y la Alcaldía Mayor	</t>
  </si>
  <si>
    <t xml:space="preserve">Con los avances en las presentes investigaciones, el Observatorio de Mujeres y Equidad de Genero de la SDMujer ha logrado consolidar y analizar información estratégica para repensar los fenómenos que afectan la vida de las mujeres, lo que permitirá informar la toma de decisiones estratégicas en el distrito. Adicionalente, el trabajo adelantado para el desarrollo de las herramientas de recolección de información asegura que los recursos invertidos por la ciudad para las investigaciones se ajusten a las necesidades de recolección de información en atención a las políticas públicas distritales y las metas del Plan de Desarrollo Distrital. </t>
  </si>
  <si>
    <r>
      <rPr>
        <b/>
        <sz val="10"/>
        <color rgb="FF000000"/>
        <rFont val="Arial"/>
        <family val="2"/>
      </rPr>
      <t xml:space="preserve">Evaluación intermedia de la Política Pública de Mujeres y Equidad de Género de Bogotá
</t>
    </r>
    <r>
      <rPr>
        <sz val="10"/>
        <color rgb="FF000000"/>
        <rFont val="Arial"/>
        <family val="2"/>
      </rPr>
      <t xml:space="preserve">Anexo 1. Diseño de investigación intermedia cadena de valor 
</t>
    </r>
    <r>
      <rPr>
        <b/>
        <sz val="10"/>
        <color rgb="FF000000"/>
        <rFont val="Arial"/>
        <family val="2"/>
      </rPr>
      <t xml:space="preserve">Encuesta de Mujeres y Equidad de Género
</t>
    </r>
    <r>
      <rPr>
        <sz val="10"/>
        <color rgb="FF000000"/>
        <rFont val="Arial"/>
        <family val="2"/>
      </rPr>
      <t xml:space="preserve">Anexo 2. Mesas de codiseño para el  levantamiento de información
</t>
    </r>
    <r>
      <rPr>
        <b/>
        <sz val="10"/>
        <color rgb="FF000000"/>
        <rFont val="Arial"/>
        <family val="2"/>
      </rPr>
      <t xml:space="preserve">Estudio predictivo sobre atenciones y riesgo de feminicidio. 
</t>
    </r>
    <r>
      <rPr>
        <sz val="10"/>
        <color rgb="FF000000"/>
        <rFont val="Arial"/>
        <family val="2"/>
      </rPr>
      <t xml:space="preserve">Anexo 3. Diseño estudio predictivo
Anexo 4. Cronograma estudio predictivo
</t>
    </r>
    <r>
      <rPr>
        <b/>
        <sz val="10"/>
        <color rgb="FF000000"/>
        <rFont val="Arial"/>
        <family val="2"/>
      </rPr>
      <t xml:space="preserve">Investigación Acoso Sexual en el Transporte y Espacio Público en Bogotá
</t>
    </r>
    <r>
      <rPr>
        <sz val="10"/>
        <color rgb="FF000000"/>
        <rFont val="Arial"/>
        <family val="2"/>
      </rPr>
      <t xml:space="preserve">Anexo 5. Revisión del instrumento de levantamiento de información 
</t>
    </r>
    <r>
      <rPr>
        <b/>
        <sz val="10"/>
        <color rgb="FF000000"/>
        <rFont val="Arial"/>
        <family val="2"/>
      </rPr>
      <t xml:space="preserve">Comprendiendo el fenómeno dle feminicidio en Bogotá. 
</t>
    </r>
    <r>
      <rPr>
        <sz val="10"/>
        <color rgb="FF000000"/>
        <rFont val="Arial"/>
        <family val="2"/>
      </rPr>
      <t xml:space="preserve">Anexo 6. Matriz de la investigación
Anexo 7. Presentaciones
</t>
    </r>
    <r>
      <rPr>
        <b/>
        <sz val="10"/>
        <color rgb="FF000000"/>
        <rFont val="Arial"/>
        <family val="2"/>
      </rPr>
      <t xml:space="preserve">ASP
</t>
    </r>
    <r>
      <rPr>
        <sz val="10"/>
        <color rgb="FF000000"/>
        <rFont val="Arial"/>
        <family val="2"/>
      </rPr>
      <t>Anexo 8. Documento de variables
Anexo 9.Matriz de variables</t>
    </r>
  </si>
  <si>
    <r>
      <rPr>
        <sz val="10"/>
        <color rgb="FF000000"/>
        <rFont val="Arial"/>
        <family val="2"/>
      </rPr>
      <t xml:space="preserve">Durante el mes de junio, en el avance en la Elaboración de estudios y/o investigaciones con información sobre la situación de derechos de las mujeres con enfoque de género y diferencial, se pueden mencionar los siguientes logros:
</t>
    </r>
    <r>
      <rPr>
        <b/>
        <sz val="10"/>
        <color rgb="FF000000"/>
        <rFont val="Arial"/>
        <family val="2"/>
      </rPr>
      <t xml:space="preserve">Evaluación Intermedia de la Política Pública de Mujeres y Equidad de Género
</t>
    </r>
    <r>
      <rPr>
        <sz val="10"/>
        <color rgb="FF000000"/>
        <rFont val="Arial"/>
        <family val="2"/>
      </rPr>
      <t xml:space="preserve">Definición del alcance de la de la evaluación intermedia de la Política Pública de Mujeres y Equidad de Género, estableciendo un análisis costo – beneficio, recursos disponibles, ventajas y desventajas, y evaluación de posibles escenarios de acción. 
</t>
    </r>
    <r>
      <rPr>
        <b/>
        <sz val="10"/>
        <color rgb="FF000000"/>
        <rFont val="Arial"/>
        <family val="2"/>
      </rPr>
      <t xml:space="preserve">Actualización de la encuesta de Mujeres y Equidad de Género:
</t>
    </r>
    <r>
      <rPr>
        <sz val="10"/>
        <color rgb="FF000000"/>
        <rFont val="Arial"/>
        <family val="2"/>
      </rPr>
      <t xml:space="preserve">Etapa precontractual para la elaboración del pliego de condiciones, en el marco de la licitación pública por concurso de méritos del servicio de implementación de la Encuesta de Mujeres y Equidad de Género contando con: estudio de sector, anexo técnico, estudios previos y documentos de explicación del rediseño y propuesta de la encuesta
</t>
    </r>
    <r>
      <rPr>
        <b/>
        <sz val="10"/>
        <color rgb="FF000000"/>
        <rFont val="Arial"/>
        <family val="2"/>
      </rPr>
      <t xml:space="preserve">
Estudio territorializado sobre trabajo de cuidado no remunerado en Bogotá. 
</t>
    </r>
    <r>
      <rPr>
        <sz val="10"/>
        <color rgb="FF000000"/>
        <rFont val="Arial"/>
        <family val="2"/>
      </rPr>
      <t xml:space="preserve">Definición del alcance técnico y operativo del estudio territorializado del cuidado.
</t>
    </r>
    <r>
      <rPr>
        <b/>
        <sz val="10"/>
        <color rgb="FF000000"/>
        <rFont val="Arial"/>
        <family val="2"/>
      </rPr>
      <t xml:space="preserve">Investigación Acoso Sexual en el Transporte y Espacio Público en Bogotá
</t>
    </r>
    <r>
      <rPr>
        <sz val="10"/>
        <color rgb="FF000000"/>
        <rFont val="Arial"/>
        <family val="2"/>
      </rPr>
      <t xml:space="preserve">Se cuenta con el documento del diseño de la investigación sobre acoso sexual en el transporte público. Asimismo, se realizó la actualización y ajuste de la encuesta para el levantamiento de información de la investigación, y se gestiono la alianza estratégica con la empresa Transmilenio SAS para lograr el levantamiento de información en el sistema de transporte masivo, en el marco de la investigación sobre acoso sexual en el transporte público. 
</t>
    </r>
    <r>
      <rPr>
        <b/>
        <sz val="10"/>
        <color rgb="FF000000"/>
        <rFont val="Arial"/>
        <family val="2"/>
      </rPr>
      <t xml:space="preserve">Investigación caracterización de personas que realizan Actividades Sexuales Pagadas en Bogotá
</t>
    </r>
    <r>
      <rPr>
        <sz val="10"/>
        <color rgb="FF000000"/>
        <rFont val="Arial"/>
        <family val="2"/>
      </rPr>
      <t xml:space="preserve">Socialización de la propuesta de definición de variables, ponderación y matriz de ponderación para el cálculo del Índice de Actividades Sexuales Pagadas, con la directora de Gestión del Conocimiento y con el equipo de Casa de Todas, para aprobación. 
</t>
    </r>
    <r>
      <rPr>
        <b/>
        <sz val="10"/>
        <color rgb="FF000000"/>
        <rFont val="Arial"/>
        <family val="2"/>
      </rPr>
      <t xml:space="preserve">Comprendiendo el fenómeno del feminicidio en Bogotá. 
</t>
    </r>
    <r>
      <rPr>
        <sz val="10"/>
        <color rgb="FF000000"/>
        <rFont val="Arial"/>
        <family val="2"/>
      </rPr>
      <t>Se cuenta con el documento preliminar de resultados de la investigación sobre el fenómeno del feminicidio en Bogotá, y un cronograma para avanzar en su publicación. A partir de este estudio, se cuenta con una articulación técnica para la elaboración de un modelo estadístico georreferenciado que permita entender la incidencia o no, de diversos factores y fenómenos sociales sobre el fenómeno del feminicidio en Bogotá.</t>
    </r>
  </si>
  <si>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Investigación caracterización de personas que realizan Actividades Sexuales Pagadas en Bogotá
c. Avance en el estudio de otros temas relevantes como: el fenómeno del feminicidio en Bogotá y estudio terrtorializado sobre el trabajo de cuidado no remunerado
d. Retroalimentación y direcionamiento estratégico de manera permanente por el equipo directivo de la entidad y la Alcaldía Mayor
e. Documento documento preliminar de resultados de la investigación sobre el fenómeno del feminicidio en Bogotá</t>
  </si>
  <si>
    <t xml:space="preserve">Evaluación intermedia de la Política Pública de Mujeres y Equidad de Género de Bogotá
Anexo 1. Definición del Alcance de la investigación
Encuesta de Mujeres y Equidad de Género
Anexo 2. Etapa precontractual
Investigación Acoso Sexual en el Transporte y Espacio Público en Bogotá
Anexo 3. Documento metodológico
Anexo 4. Encuesta transporte
Comprendiendo el fenómeno dle feminicidio en Bogotá. 
Anexo 5. Documento preliminar de resultados
</t>
  </si>
  <si>
    <t>Durante el mes de julio,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Definición de una propuesta de cadena de valor, en donde se identifican los procesos de la Política Pública de Mujeres y Equidad de Género a evaluar, que fue socializada y retroalimentada por las directivas de la entidad. 
Actualización de la encuesta de Mujeres y Equidad de Género:
Se cuenta con documentos finales publicados en SECOP para la publicación de concurso, así como respuestas a las observaciones realizadas los prepliegos por las empresas interesadas. también se cuenta con el formulario aprobado para el levantamiento de información de la encuesta. 
Estudio territorializado sobre trabajo de cuidado no remunerado en Bogotá. 
Definición de una hoja de ruta para la elaboración de anexo técnico. 
Investigación Acoso Sexual en el Transporte y Espacio Público en Bogotá
Se diseñaron y llevaron a cabo grupos focales para el levantamiento de información cualitativa, y se ha avanzado en la articulación con la empresa Transmilenio SA para el levantamiento de datos cuantitativos. 
Comprendiendo el fenómeno del feminicidio en Bogotá. 
Se cuenta con el documento final de resultados de la investigación sobre el fenómeno del feminicidio en Bogotá. Adicionalmente se diseñaron y llevaron a cabo grupos focales para el levantamiento de información cualitativa que permita una mejor comprensión del fenómeno.
Investigación caracterización de personas que realizan Actividades Sexuales Pagadas en Bogotá
La presente investigación hace parte de los compromisos de Política Pública de Actividades Sexuales Pagadas, por este su reporte se continuara en dicho instrumento evitando una doplicidad de productos.</t>
  </si>
  <si>
    <t>Como parte de los avances y logros acumulados, se puede mencionar:
a. plan de investigaciones del OMEG para el año 2025
b.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IV. Comprendiendo el fenomeno del feminicidio en Bogotá
c. Avance en el estudio de otros temas relevantes como: el estudio territorializado sobre el trabajo de cuidado no remunerado y el estudio sobre cargos directivos de la administración distrital ocupado por mujeres
d. Retroalimentación y direcionamiento estratégico de manera permanente por el equipo directivo de la entidad y la Alcaldía Mayor
e. Documento de resultados de la investigación sobre el fenómeno del feminicidio en Bogotá</t>
  </si>
  <si>
    <t xml:space="preserve">Contar con información actualizada sobre el  fenómeno del feminicidio en Bogotá, abre la oportunidad para que  tomadoras y tomadores de decisión puedan hacerlo a través de datos confiables y evidencias concretas. Asimismo, es el punto de inflexión para analizar y visibilizar este fenómeno en diferentes escenarios de la participación política y ciudadana de la ciudad. </t>
  </si>
  <si>
    <t>I. Evaluación intermedia de la Política Pública de Mujeres y Equidad de Género de Bogotá
Anexo 1. Avances estudio de evaluación intermedia de la Política Pública de Mujeres y Equidad de Género de Bogotá
II. Encuesta de Mujeres y Equidad de Género
Anexo 2. Avances estudio Encuesta de Mujeres y Equidad de Género
III. Investigación Acoso Sexual en el Transporte y Espacio Público en Bogotá
Anexo 3. Avances investigación Acoso Sexual en el Transporte y Espacio Público en Bogotá
IV. Comprendiendo el fenómeno del feminicidio en Bogotá
Anexo 4. Documento de resultados de la investigación Comprendiendo el fenómeno del feminicidio en Bogotá</t>
  </si>
  <si>
    <t xml:space="preserve">Durante el mes de agosto,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Avances en el proceso de aprobación del diseño de investigación de la evaluación intermedia, y diseño de instrumetno de recolección de información para la misma. 
Actualización de la encuesta de Mujeres y Equidad de Género:
Evaluación de las propuetas presentadas en el marco del concurso de meritos para la implementación de la encuesta de muejres y equidad de género. 
Estudio territorializado sobre trabajo de cuidado no remunerado en Bogotá: 
Avance en el diseño del anexo técnico para del concurso de meritos para la implementación de la encuesta de cuidado de Bogotá. 
Investigación Acoso Sexual en el Transporte y Espacio Público en Bogotá:
Diseño de formatos para la recolección de información cuantitativa sobre el acoso en Bogotá, reuniones para estabelecer estrategias de trabajo conjuntas con Transmilenio, capacitaciones para apoyar el levantamiento de informacion, y redacción de documentos técnicos para el levantamiento de información. 
Comprendiendo el fenómeno del feminicidio en Bogotá. 
Publicación de los principales resultados de la investigación en la página del Observatorio de Mujeres y Equidad de Género. </t>
  </si>
  <si>
    <t>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c. Avances en el diseño de cuatro investigaciones del OMEG  acorde con lo programado, estas son: 
I. Evaluación intermedia de la Política Pública de Mujeres y Equidad de Género de Bogotá
II. Encuesta de Mujeres y Equidad de Género
III. Investigación Acoso Sexual en el Transporte y Espacio Público en Bogotá
d. Avance en el estudio de otros temas relevantes como: el estudio territorializado sobre el trabajo de cuidado no remunerado y el estudio sobre cargos directivos de la administración distrital ocupado por mujeres
d. Retroalimentación y direccionamiento estratégico de manera permanente por el equipo directivo de la entidad y la Alcaldía Mayor</t>
  </si>
  <si>
    <r>
      <t xml:space="preserve">Anexo 1. Estudio del Observatorio de Mujeres y Equidad de Género - OMEG- que da cuenta de la situación de derechos de las mujeres, con datos diversificados para la toma de decisiones, producido y publicado en el sitio web del Observatorio.
UN ANÁLISIS DE LOS FEMINICIDIOS EN BOGOTÁ, 2020-2024. Caracterización de los feminicidios  y Análisis territorial de los feminicidios a nivel localidad
</t>
    </r>
    <r>
      <rPr>
        <sz val="10"/>
        <color rgb="FF0070C0"/>
        <rFont val="Arial"/>
        <family val="2"/>
      </rPr>
      <t>https://omeg.sdmujer.gov.co/phocadownload/2025/Feminicidios%20Bogota%20OMEG-MPSM.pdf</t>
    </r>
  </si>
  <si>
    <t xml:space="preserve">Durante el mes de septiembre,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Avances en el diseño de un instrumento de recolección de información primaria, claro y estructurado, dirigido a las entidades distritales con responsabilidades en la implementación de la politica. El instrumento incluye 40 preguntas orientadas a recolectar insumos sobre dos procesos priorizados: 1) articulación intersectorial, y 2) monitoreo y evaluación de la política.
Actualización de la encuesta de Mujeres y Equidad de Género:
Formalización del Comité Técnico, ruta de seguimiento y las responsabilidades del comité frente al seguimiento al contrato 1011-2025 cuyo objeto es “Realizar el diseño muestral y aplicar la Encuesta de Mujeres y Equidad de Género que permita establecer la situación de derechos de las mujeres en sus diferencias y diversidades en la ciudad de Bogotá". Aprobación de las Hojas de Vida de las y los encuestadores que presentó el Consorcio Equidad Mujeres para realizar el levantamiento de la EMEG. Elaboración de cronograma. planeación y entregables.
Investigación Acoso Sexual en el Transporte y Espacio Público en Bogotá:
Se culminó el proceso aplicación de encuestas en físico y su posterior diligenciamiento en formato digital en articulación con Transmilenio S.A.. Se recogieron en total 3.969 encuestas efectivas a usuarias y usuarios del sistema de transporte masivo (2.184 mujeres y 1.785 hombres) Además, se realizaron mesas de trabajo conjuntas entre el OMEG y Transmilenio S.A. para adelantar el procesamiento y análisis de información de la encuesta Línea Base de violencia sexual en TransMilenio. </t>
  </si>
  <si>
    <t>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c. Avances en el diseño de tres (3) investigaciones del OMEG  acorde con lo programado, estas son: 
I. Evaluación intermedia de la Política Pública de Mujeres y Equidad de Género de Bogotá
II. Encuesta de Mujeres y Equidad de Género
III. Investigación Acoso Sexual en el Transporte y Espacio Público en Bogotá
d. Inicio del contrato 1011-2025 cuyo objeto es “Realizar el diseño muestral y aplicar la Encuesta de Mujeres y Equidad de Género que permita establecer la situación de derechos de las mujeres en sus diferencias y diversidades en la ciudad de Bogotá"
e. Avance en el estudio de otros temas relevantes como: el estudio territorializado sobre el trabajo de cuidado no remunerado y el estudio sobre cargos directivos de la administración distrital ocupado por mujeres
f. Retroalimentación y direccionamiento estratégico de manera permanente por el equipo directivo de la entidad y la Alcaldía Mayor</t>
  </si>
  <si>
    <t>I. Evaluación intermedia de la Política Pública de Mujeres y Equidad de Género de Bogotá
Anexo 1. Avances estudio de evaluación intermedia de la Política Pública de Mujeres y Equidad de Género de Bogotá
II. Encuesta de Mujeres y Equidad de Género
Anexo 2. Avances estudio Encuesta de Mujeres y Equidad de Género
III. Investigación Acoso Sexual en el Transporte y Espacio Público en Bogotá
Anexo 3. Avances investigación Acoso Sexual en el Transporte y Espacio Público en Bogotá</t>
  </si>
  <si>
    <t>Durante el mes de octubre,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proceso de recolección de información primaria, con 52 encuestas aplicadas al 80% de las entidades distritales con responsabilidades en la implementación de la politica. Asimismo,  diseño del instrumento cualitativo de entrevista semiestructurada para indagar con las personas responsables de la implementación y el seguimiento de la política acerca de su rol, experiencia, dificultades y oportunidades de mejora.
Actualización de la encuesta de Mujeres y Equidad de Género:
Implementación de 14 grupos focales que buscan recoger información sobre las poblaciones de grupos étnicos y población rural. Asimismo, aprobación del comité técnico del Plan operativo, instrumentos diagramados/programados y los manuales de recolección de información cuantitativa correspondientes a cada muestreo (probabilístico y no probabilístico) con sus respectivos ajustes derivados de las pruebas piloto y del comité técnico, incluye el plan de trabajo que ejecutará el equipo de campo. 
Investigación Acoso Sexual en el Transporte y Espacio Público en Bogotá:
Se continua en el procesamiento y analisi de la información a partir de las encuestas realizadas. Se recogieron en total 3.969 encuestas efectivas a usuarias y usuarios del sistema de transporte masivo (2.184 mujeres y 1.785 hombres) Se cuenta con una Presentación de Power Point con los hallazgos que resultaron del análisis de la información de la Línea Base sobre Violencia Sexual en TransMilenio</t>
  </si>
  <si>
    <r>
      <t>Como parte de los avances y logros acumulados, se puede mencionar:
a. plan de investigaciones del OMEG para el año 2025
b. Publicación de uno (1) de los estudios programados; titulado: UN ANÁLISIS DE LOS FEMINICIDIOS EN BOGOTÁ, 2020-2024. Caracterización de los feminicidios  y Análisis territorial de los feminicidios a nivel localidad (en el mes de julio)
c. Avances en el diseño de otras tres (3) investigaciones del OMEG  acorde con lo programado, estas son: 
I. Evaluación intermedia de la Política Pública de Mujeres y Equidad de Género de Bogotá</t>
    </r>
    <r>
      <rPr>
        <b/>
        <sz val="10"/>
        <color rgb="FF000000"/>
        <rFont val="Arial"/>
        <family val="2"/>
      </rPr>
      <t xml:space="preserve"> - se cuenta con el 80% de la recolección de información primaria</t>
    </r>
    <r>
      <rPr>
        <sz val="10"/>
        <color rgb="FF000000"/>
        <rFont val="Arial"/>
        <family val="2"/>
      </rPr>
      <t xml:space="preserve">
II. Encuesta de Mujeres y Equidad de Género </t>
    </r>
    <r>
      <rPr>
        <b/>
        <sz val="10"/>
        <color rgb="FF000000"/>
        <rFont val="Arial"/>
        <family val="2"/>
      </rPr>
      <t>- publicación del formulario de encuesta para el levantamiento de información</t>
    </r>
    <r>
      <rPr>
        <sz val="10"/>
        <color rgb="FF000000"/>
        <rFont val="Arial"/>
        <family val="2"/>
      </rPr>
      <t xml:space="preserve">
III. Investigación Acoso Sexual en el Transporte y Espacio Público en Bogotá - </t>
    </r>
    <r>
      <rPr>
        <b/>
        <sz val="10"/>
        <color rgb="FF000000"/>
        <rFont val="Arial"/>
        <family val="2"/>
      </rPr>
      <t>Presentación de Power Point con los hallazgos que resultaron del análisis de la información de la Línea Base sobre Violencia Sexual en TransMilenio</t>
    </r>
    <r>
      <rPr>
        <sz val="10"/>
        <color rgb="FF000000"/>
        <rFont val="Arial"/>
        <family val="2"/>
      </rPr>
      <t xml:space="preserve">
d. Avance en el estudio de otros temas relevantes como: el estudio territorializado sobre el trabajo de cuidado no remunerado y el estudio sobre cargos directivos de la administración distrital ocupado por mujeres
e. Retroalimentación y direccionamiento estratégico de manera permanente por el equipo directivo de la entidad y la Alcaldía Mayor, </t>
    </r>
    <r>
      <rPr>
        <b/>
        <sz val="10"/>
        <color rgb="FF000000"/>
        <rFont val="Arial"/>
        <family val="2"/>
      </rPr>
      <t xml:space="preserve">para la producción de información para la toma de decisiones en la gestión pública. </t>
    </r>
  </si>
  <si>
    <t>I. Evaluación intermedia de la Política Pública de Mujeres y Equidad de Género de Bogotá
Anexo. Procedimiento evaluación intermedia
Anexo. Documento recopilación de información
Anexo. Instrumento entrevista
II. Encuesta de Mujeres y Equidad de Género
Anexo. Productos grupos focales
Anexo. Instrumento de recolección diagramado
Anexo. Primer Pago
III. Investigación Acoso Sexual en el Transporte y Espacio Público en Bogotá
Anexo. Presentación con resultados  Línea Base sobre Violencia Sexual en TransMilenio</t>
  </si>
  <si>
    <t xml:space="preserve">Durante el mes de noviembre,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En el marco de la evaluación intermedia de la PPMyEG, el OMEG avanzó en el proceso metodológico de recolección de información primaria. En este contexto, se llevaron a cabo ocho sesiones de entrevistas semiestructuradas en profundidad con las personas responsables de la implementación y el seguimiento de la política (desarrollo económico; habitat; integración social; salud; movilidad; cultura, recreación y deporte; planeación y ambiente)
Actualización de la encuesta de Mujeres y Equidad de Género: Se realiza la producción del estudio por medio de la publicación del Documento Metodológico de Operación Estadística de la Encuesta. El documento consolida los objetivos, el enfoque conceptual, el diseño muestral, la estrategia de recolección, los protocolos de calidad y el plan de análisis, constituyendo la base técnica oficial para el desarrollo del operativo. 
Investigación Acoso Sexual en el Transporte y Espacio Público en Bogotá: Se consolidaron los hallazgos de la investigación sobre violencia sexual en el sistema de transporte TranMilenio, incluyendo datos de la Línea Base, los grupos focales y entrevistas grupales, y se redactó un documento de investigación. Este documento ha sido revisado desde la Subsecretaria de Fortalecimiento de Capacidades y Oportunidades y la Directora del Observatorio de Mujeres y Equidad de Género, así como por el equipo de TransMilenio S.A, y se encuentra actualmente en ajustes finales para diagramación. </t>
  </si>
  <si>
    <t>Documentos publicados:
UN ANÁLISIS DE LOS FEMINICIDIOS EN BOGOTÁ, 2020-2024. Caracterización de los feminicidios  y Análisis territorial de los feminicidios a nivel localidad
https://omeg.sdmujer.gov.co/phocadownload/2025/Feminicidios%20Bogota%20OMEG-MPSM.pdf
Documento Metodológico de Operación Estadística de la Encuesta de Mujeres y Equidad de Género
https://omeg.sdmujer.gov.co/index.php/component/phocadownload/category/2?Itemid=368</t>
  </si>
  <si>
    <t xml:space="preserve">Considerando que se tenia programado elaborar y publicar cuatro (4) estudios y/o investigaciones con información sobre la situación de derechos de las mujeres con enfoque de género y diferencial, producidos por el Observatorio de Mujeres y Equidad de Género de Bogotá  para la vigencia 2025, durante el mes de diciembre, se da cumplimiento al 100% de la meta.
Los estudios producidos y publicados pueden ser consultados en el siguiente enlace: https://omeg.sdmujer.gov.co/index.php/component/phocadownload/category/2?Itemid=368
Especificamente:
Vidas que importan, Datos que cuentan: comprensión del del feminicidio en Bogotá​
Esta investigación busco abordar el feminicidio como delito y fenómeno social que se inscribe en un continuum de violencias, relaciones de poder y contextos de dominación estructural hacia las mujeres, considerando otros determinantes sociales, de tipo micro y macrosocial, como las violencias interrelacionadas, los conflictos previos y las condiciones estructurales de los territorios. Este documento complementa el reportado en el mes de julio. 
​
Situación de los derechos de las mujeres en Bogotá - Levantamiento de la Encuesta de Mujeres y Equidad de Género
La Encuesta de Mujeres y Equidad de Género 2025 surge de la necesidad de contar con información confiable y periódica que permita el seguimiento de la Política Pública de Mujeres y Equidad de Género 2020–2030, formulada en el marco del CONPES Distrital 14 de 2021. Esta política prioriza ocho derechos de las mujeres, y requiere estadísticas que den cuenta de su goce efectivo, de las brechas de género y diferenciales, y de los avances en acciones afirmativas para poblaciones históricamente excluidas.
​Violencia sexual en el transporte público y el espacio público con Transmilenio S.A​
Esta investigación tenía por objeto analizar las manifestaciones y creencias asociadas al acoso y la violencia sexual en el sistema masivo de transporte público de Bogotá, desde una perspectiva de género relacional y diferencial, con el propósito de aportar al fortalecimiento de las estrategias de prevención, atención y sanción de la administración distrital. 
Evaluación intermedia de procesos de la Política Pública de Mujeres y Equidad de Género
El objetivo de esta investigación fue Identificar y analizar las acciones/actividades desarrolladas en el marco de los  procesos de articulación intersectorial y monitoreo y evaluación de la PPMyEG. </t>
  </si>
  <si>
    <t xml:space="preserve">Producción y publicación de cuatro estudios sobre la situación de derechos de las mujeres con enfoque de género y diferencial
Los estudios producidos y publicados pueden ser consultados en el siguiente enlace: https://omeg.sdmujer.gov.co/index.php/component/phocadownload/category/2?Itemid=368
Especificamente:
Vidas que importan, Datos que cuentan: comprensión del del feminicidio en Bogotá​. Publicado el 2 de diciembre de 2025, complementa el estudio que se habia presentado en julio de 2025
​
Situación de los derechos de las mujeres en Bogotá - Levantamiento de la Encuesta de Mujeres y Equidad de Género: Publicado el 2 de diciembre de 2025 y tablero de datos no probalistico publicado el 29 de diciembre de 2025
​Violencia sexual en el transporte público y el espacio público con Transmilenio S.A​: Publicado  el 29 de diciembre de 2025
Evaluación intermedia de procesos de la Política Pública de Mujeres y Equidad de Género: Publicado  el 26 de diciembre de 2025 
</t>
  </si>
  <si>
    <t xml:space="preserve">Documentos publicados:
Los estudios producidos y publicados pueden ser consultados en el siguiente enlace: https://omeg.sdmujer.gov.co/index.php/component/phocadownload/category/2?Itemid=368
Especificamente:
Vidas que importan, Datos que cuentan: comprensión del del feminicidio en Bogotá​. Publicado el 2 de diciembre de 2025, complementa el estudio que se habia presentado en julio de 2025
​
Situación de los derechos de las mujeres en Bogotá - Levantamiento de la Encuesta de Mujeres y Equidad de Género: Publicado el 2 de diciembre de 2025 y tablero de datos no probalistico publicado el 29 de diciembre de 2025
​Violencia sexual en el transporte público y el espacio público con Transmilenio S.A​: Publicado  el 29 de diciembre de 2025
Evaluación intermedia de procesos de la Política Pública de Mujeres y Equidad de Género: Publicado  el 26 de diciembre de 2025 
</t>
  </si>
  <si>
    <t>Formula indicador:</t>
  </si>
  <si>
    <t>Numero de estudios y/o investigaciones del Observatorio de Mujeres y Equidad de Género - OMEG que den cuenta de la situación de derechos de las mujeres, con datos diversificados para la toma de decisiones desarrolados/estudios y/o investigaciones del Observatorio de Mujeres y Equidad de Género - OMEG que den cuenta de la situación de derechos de las mujeres, con datos diversificados para la toma de decisiones programados</t>
  </si>
  <si>
    <t>Avance mensual</t>
  </si>
  <si>
    <t>Elaboró</t>
  </si>
  <si>
    <t>Firma</t>
  </si>
  <si>
    <t>Aprobó (Según aplique Gerenta de proyecto, Líder técnica y responsable de proceso)</t>
  </si>
  <si>
    <t>Revisó (Oficina Asesora de Planeación)</t>
  </si>
  <si>
    <t>VoBo:</t>
  </si>
  <si>
    <t>Nombre</t>
  </si>
  <si>
    <t>Rocío Janneth Durán Mahecha</t>
  </si>
  <si>
    <t>ISABELLA MUÑOZ GÓMEZ</t>
  </si>
  <si>
    <t>Nombre:</t>
  </si>
  <si>
    <t>YURIETH PAOLA ROJAS MAYORGA</t>
  </si>
  <si>
    <t>Cargo</t>
  </si>
  <si>
    <t>Contratista Planeación DGC</t>
  </si>
  <si>
    <t xml:space="preserve">Directora Gestión de Conocimiento </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</si>
  <si>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</si>
  <si>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</si>
  <si>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</si>
  <si>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</si>
  <si>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</si>
  <si>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</si>
  <si>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</si>
  <si>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</si>
  <si>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Disponer en la página web del OMEG datos estadísticos confiables sobre los derechos de las mujeres en Bogotá previa articulación con otros sectores del orden distrital y nacional</t>
  </si>
  <si>
    <t>PRODUCTO 1
Servicio de información estadística en temas de Derechos Humanos</t>
  </si>
  <si>
    <t>Generar información sobre los derechos de las mujeres con enfoque de género y diferencial para ser difundidos en la página web del OMEG</t>
  </si>
  <si>
    <t>PRODUCTO 2
Documentos de Investigación</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</si>
  <si>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</si>
  <si>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</si>
  <si>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</si>
  <si>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</si>
  <si>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</si>
  <si>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</si>
  <si>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</si>
  <si>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</si>
  <si>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</si>
  <si>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Total
programado</t>
  </si>
  <si>
    <t>Total
ejecutado</t>
  </si>
  <si>
    <t>Prog.</t>
  </si>
  <si>
    <t>Ejec.</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</si>
  <si>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</si>
  <si>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</si>
  <si>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</si>
  <si>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</si>
  <si>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r>
      <rPr>
        <b/>
        <sz val="9"/>
        <rFont val="Arial"/>
        <family val="2"/>
      </rPr>
      <t>Actividad 2</t>
    </r>
    <r>
      <rPr>
        <sz val="9"/>
        <rFont val="Arial"/>
        <family val="2"/>
      </rPr>
      <t>:Elaborar 16 estudios y/o investigaciones con información sobre la situación de derechos de las mujeres con enfoque de género y diferencial</t>
    </r>
  </si>
  <si>
    <t>Acumulado</t>
  </si>
  <si>
    <t>NO</t>
  </si>
  <si>
    <t>Como parte de los avances para producir estudios y/o investigaciones del Observatorio de Mujeres y Equidad de Género - OMEG- que den cuenta de la situación de derechos de las mujeres, con datos diversificados para la toma de decisiones, se pueden mencionar los siguientes logros:
a.	Articulación de los equipos de seguimiento a la implementación de la Política Publica de Mujeres y Equidad de Género, responsables de la de la evaluación intermedia de los indicadores, como son: Dirección de Gestión de Conocimiento – Equipo OMEG y Dirección de Derechos y Diseño de Políticas 
b.	Avance preliminar del anexo técnico del para el proceso de contratación pública de la encuesta de mujeres y equidad de género de Bogotá
c.	Avance en la definición preliminar del alcance, objetivos, preguntas de investigación, metodología y cronograma de la investigación “Comprendiendo el fenómeno del feminicidio en Bogotá”.
d.	Estructuración del plan de investigaciones del OMEG para el año 2025, en atención a las metas de plan de desarrollo, los lineamientos de la Política Publica de Mujeres y Equidad de Género y la Política Pública de Actividades Sexualmente Pagas, y los compromisos con grupos étnicos en al marco de las Políticas Púbicas étnicas distritales</t>
  </si>
  <si>
    <t xml:space="preserve">Se cuenta con el diseño de una investigación que busca Comprender y caracterizar las condiciones de materialización del fenómeno de feminicidio en Bogotá entre los años 2023 y 2024, desde un enfoque de género, diferencial, interseccional y territorial, para fortalecer la respuesta institucional frente a la atención, prevención y acceso a la justicia para las mujeres en contextos de riesgo en la capital.
Se definio el ti ipo de investigación: mixta, descriptiva. Con un universo de casos de Feminicidios y asesinatos de mujeres ocurridos en Bogotá del 1 enero de 2023 al 31 de diciembre de 2024, cuya muestra será,  Feminicidios y asesinatos de mujeres ocurridos en Bogotá del 11 enero de 2023 al 31 de diciembre de 2024 que hayan tenido atenciones institucionales.
Con respecto a los casos de feminicidio ocurridos en 2024, la Secretaría Distrital de la Mujer (OMEG, 2025) encontró que “se están representando 3 casos de homicidio con características  de feminicidio ocurridos en las localidades de Suba, Bosa y Santa Fé”, los cuales no fueron  tipificados como feminicidio, lo que justifica el producir una investigación que permita identificar las barreras para enteder este fenomeno. </t>
  </si>
  <si>
    <t xml:space="preserve">Durante el mes de abril,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de Bogotá: Se cuenta con el cronograma para el diseño de la investigación
Encuesta de Mujeres y Equidad de Género: Se cuenta con el anexo técnico que define el diseño de la investigación
Investigación Acoso Sexual en el Transporte y Espacio Público en Bogotá: Cronograma de la investigación y articulación interinstitucional
Investigación caracterización de personas que realizan Actividades Sexuales Pagadas en Bogotá: Se cuenta con el cronograma para el diseño de la investigación
Otros temas. fenómeno del feminicidio en Bogotá - Se cuenta con matriz de análisis de correlación de variables </t>
  </si>
  <si>
    <t xml:space="preserve">Durante el mes de mayo,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de Bogotá: Diseño de investigación intermedia desde cadena de valor de la Política Pública.
Encuesta de Mujeres y Equidad de Género: Codiseño para la elaboración del instrumento de levantamiento de la información.
Investigación Acoso Sexual en el Transporte y Espacio Público en Bogotá: Revisión del instrumento de levantamiento de información
Estudio predictivo sobre atenciones y riesgo de feminicidio: Diseño y cronograma para el estudio predictivo
Comprendiendo el fenómeno dle feminicidio en Bogotá: matriz unificada que identifica la muestra de las mujeres víctimas de feminicidio y asesinatos entre 2023 y 2024 
Investigación caracterización de personas que realizan Actividades Sexuales Pagadas en Bogotá: Documento y matriz de variables de ponderación indice ASP
</t>
  </si>
  <si>
    <t>Durante el mes de junio, en el avance en la Elaboración de estudios y/o investigaciones con información sobre la situación de derechos de las mujeres con enfoque de género y diferencial, se pueden mencionar los siguientes logros:
Evaluación intermedia de la Política Pública de Mujeres y Equidad de Género de Bogotá: Definición del alcance de la de la evaluación intermedia de la Política Pública de Mujeres y Equidad de Género, estableciendo un análisis costo – beneficio
Encuesta de Mujeres y Equidad de Género: Documentos precontractual para la elaboración del pliego de condiciones, en el marco de la licitación pública por concurso de méritos que permita su contratación y ejecución 
Investigación Acoso Sexual en el Transporte y Espacio Público en Bogotá: Documento metodológico e instrumento de recolección de información 
Estudio predictivo sobre atenciones y riesgo de feminicidio: Diseño y cronograma para el estudio predictivo
Comprendiendo el fenómeno de feminicidio en Bogotá: Documento preliminar de resultados.
Estudio territorializado sobre trabajo de cuidado no remunerado en Bogotá. 
Definición del alcance técnico y operativo del estudio territorializado del cuidado.
Investigación caracterización de personas que realizan Actividades Sexuales Pagadas en Bogotá: Documento y matriz de variables de ponderación indice ASP</t>
  </si>
  <si>
    <r>
      <t xml:space="preserve">Durante el mes de julio, dando cuenta del indicador Número de Estudios y/o investigaciones producidas por el Observatorio de Mujer y Equidad de Género, se reporta uno de estos estudios producidos al 100%.
Se trata del estudio denominado </t>
    </r>
    <r>
      <rPr>
        <b/>
        <i/>
        <sz val="9"/>
        <color theme="1"/>
        <rFont val="Calibri"/>
        <family val="2"/>
        <scheme val="minor"/>
      </rPr>
      <t>Comprendiendo el fenómeno del feminicidio en Bogotá</t>
    </r>
    <r>
      <rPr>
        <sz val="9"/>
        <color theme="1"/>
        <rFont val="Calibri"/>
        <family val="2"/>
        <scheme val="minor"/>
      </rPr>
      <t>.Al respecto se cuenta con el documento final de resultados de la investigación sobre el fenómeno del feminicidio en Bogotá. 
Respecto a los otros tres (3) estudios programados, estos son: 
I. Evaluación intermedia de la Política Pública de Mujeres y Equidad de Género de Bogotá
II. Encuesta de Mujeres y Equidad de Género
III. Investigación Acoso Sexual en el Transporte y Espacio Público en Bogotá
Durante el mes de julio, se realizaron avances en los tres estudios y/o investigaciones.</t>
    </r>
  </si>
  <si>
    <t>Durante el mes de agosto, dando cuenta del indicador Número de Estudios y/o investigaciones producidas por el Observatorio de Mujer y Equidad de Género, se reportan los siguentes avances:
 I. Evaluación intermedia de la Política Pública de Mujeres y Equidad de Género de Bogotá
Aprobación del diseño de investigación e instrumento de recolección de información para la misma. 
II. Encuesta de Mujeres y Equidad de Género
Propuesta presentada en el marco del concurso de meritos para la contratación del estudio.
III. Investigación Acoso Sexual en el Transporte y Espacio Público en Bogotá
Diseño de formatos para la recolección de información cuantitativa sobre el acoso en Bogotá, capacitación para el levantamiento de información y producción de documentos técnicos</t>
  </si>
  <si>
    <t xml:space="preserve">Durante el mes de septiembre, dando cuenta del indicador Número de Estudios y/o investigaciones producidas por el Observatorio de Mujer y Equidad de Género, se reportan los siguentes avances:
Evaluación Intermedia de la Política Pública de Mujeres y Equidad de Género:
Avances en el diseño de un instrumento de recolección de información primaria, claro y estructurado, dirigido a las a las entidades distritales con responsabilidades en la implementación de la politica.
Actualización de la encuesta de Mujeres y Equidad de Género:
Aprobación de las Hojas de Vida de las y los encuestadores que presentó el Consorcio Equidad Mujeres para realizar el levantamiento de la EMEG. Elaboración de cronograma. planeación y entregables.
Investigación Acoso Sexual en el Transporte y Espacio Público en Bogotá:
 Se recogieron en total 3.969 encuestas efectivas a usuarias y usuarios del sistema de transporte masivo (2.184 mujeres y 1.785 hombres) Además, se realizaron mesas de trabajo conjuntas entre el OMEG y Transmilenio S.A. para adelantar el procesamiento y análisis de información.
El retraso en la publicación de la investigación programada para el mes de septiembre corresponde a los ajustes en el cronograma de iniciación de los Contratos con actores externos (Consorcios) para el levantamiento de información de los estudios e investiaciones,lo anterior, implico realizar ajustes a su vez, en el cronograma de gestión de los datos, diseño de instrumento de recolección, procesamiento y analisis. 
 </t>
  </si>
  <si>
    <t xml:space="preserve">Actualización de la encuesta de Mujeres y Equidad de Género:
Implementación de 14 grupos focales que buscan recoger información sobre las poblaciones de grupos étnicos y población rural. Asimismo, aprobación del comité técnico del Plan operativo, instrumentos diagramados/programados y los manuales de recolección de información cuantitativa correspondientes a cada muestreo (probabilístico y no probabilístico) con sus respectivos ajustes derivados de las pruebas piloto y del comité técnico, incluye el plan de trabajo que ejecutará el equipo de campo. 
El avance en la aplicación de encuestas ha mostrado retrasos en la recolección de encuestas esperadas, de acuerdo con el tiempo transcurrido y el faltante. De acuerdo con el reporte del contratista estos reportes se han debido a diversos factores que afectan la operatividad del proceso de campo. Estos factores incluyen:  Factores climáticos, Megaobras y afectaciones viales , Inseguridad y desconfianza ciudadana , Menor productividad por eventos étnicos y curva de aprendizaje de las primeras semanas, Extensión del formulario 
Por lo tanto, el contratista ha trabajado en la implementación de estrategias que ayuden a reducir estos retrasos:  Ajuste de horarios , Acompañamiento en zonas de riesgo,Trabajo con líderes locales, Reentrenamiento del personal, Flexibilidad en rutas, Supervisión y comunicación  
Y desde la SDMujer se ha trabajado en: 
Ajustar el guion de presentación de la encuesta para incentivar la participación de todas las personas, Coordinación con el equipo de comunicaciones para diseñar piezas con las que se pueda visibilizar la encuesta e incentivar la participación, Entrega de aproximadamente 2200 flyers relacionados con las investigaciones del OMEG para ser entregados al final de la aplicación de la encuesta. </t>
  </si>
  <si>
    <r>
      <t xml:space="preserve">Actualización de la encuesta de Mujeres y Equidad de Género: Se realiza la producción del estudio por medio de la publicación del </t>
    </r>
    <r>
      <rPr>
        <b/>
        <sz val="9"/>
        <color theme="1"/>
        <rFont val="Calibri"/>
        <family val="2"/>
        <scheme val="minor"/>
      </rPr>
      <t xml:space="preserve">Documento Metodológico de Operación Estadística de la Encuesta. El documento consolida los objetivos, el enfoque conceptual, el diseño muestral, la estrategia de recolección, los protocolos de calidad y el plan de análisis, constituyendo la base técnica oficial para el desarrollo del operativo.
</t>
    </r>
    <r>
      <rPr>
        <sz val="9"/>
        <color theme="1"/>
        <rFont val="Calibri"/>
        <family val="2"/>
        <scheme val="minor"/>
      </rPr>
      <t xml:space="preserve">
Situación de los derechos de las mujeres en Bogotá - Levantamiento de la Encuesta de Mujeres y Equidad de Género. Complementa el presentado en noviembre. surge de la necesidad de contar con información confiable y periódica que permita el seguimiento de la Política Pública de Mujeres y Equidad de Género 2020–2030. </t>
    </r>
  </si>
  <si>
    <t xml:space="preserve">Producción de dos estudios sobre la situación de derechos de las mujeres con enfoque de género y diferencial. Especificamente:
a. Vidas que importan, Datos que cuentan: comprensión del del feminicidio en Bogotá. Complementa el presentado en julio. Esta investigación busco abordar el feminicidio como delito y fenómeno social que se inscribe en un continuum de violencias.
b. Evaluación intermedia de procesos de la Política Pública de Mujeres y Equidad de Género: El objetivo de esta investigación fue Identificar y analizar las acciones/actividades desarrolladas en el marco de los  procesos de articulación intersectorial y monitoreo y evaluación de la PPMyEG
</t>
  </si>
  <si>
    <t>Número de Estudios y/o investigaciones  divulgadas por el Observatorio de Mujer y Equidad de Género</t>
  </si>
  <si>
    <t>No se presentan avances según lo programado</t>
  </si>
  <si>
    <t xml:space="preserve">Aun no se cuenta con un documento publicable, esto considerando que fue necesario validar los datos estadístios de la investigación  que busca Comprender y caracterizar las condiciones de materialización del fenómeno de feminicidio en Bogotá entre los años 2023 y 2024, no obstante, se cuenta con una matriz unificada de la información y los analisis de la información que permitan reducir el retraso y saldar la programación en el mes de mayo, con la publicación del documento. </t>
  </si>
  <si>
    <t>Aun no se cuenta con un documento publicable, se continua con el análisis de información y diseño de documentos de investigación</t>
  </si>
  <si>
    <t>Aun no se cuenta con un documento publicable, se avanzó en la producción de un documento preliminar de resultados del estudio sobre la comprensión del fenómeno de feminicidio en Bogotá</t>
  </si>
  <si>
    <t>Aun no se cuenta con un documento publicable, se avanzó en la diagramación de un documento preliminar de resultados del estudio sobre la comprensión del fenómeno de feminicidio en Bogotá</t>
  </si>
  <si>
    <r>
      <t xml:space="preserve">Estudio del Observatorio de Mujeres y Equidad de Género - OMEG- que da cuenta de la situación de derechos de las mujeres, con datos diversificados para la toma de decisiones, producido y publicado en el sitio web del Observatorio.
UN ANÁLISIS DE LOS FEMINICIDIOS EN BOGOTÁ, 2020-2024. Caracterización de los feminicidios  y Análisis territorial de los feminicidios a nivel localidad
</t>
    </r>
    <r>
      <rPr>
        <sz val="9"/>
        <color rgb="FF0070C0"/>
        <rFont val="Calibri"/>
        <family val="2"/>
        <scheme val="minor"/>
      </rPr>
      <t>https://omeg.sdmujer.gov.co/phocadownload/2025/Feminicidios%20Bogota%20OMEG-MPSM.pdf</t>
    </r>
  </si>
  <si>
    <t>Aun no se cuenta con un documento publicable</t>
  </si>
  <si>
    <t>Publicación del Documento Metodológico de Operación Estadística de la Encuesta de Mujeres y Equidad de Género
https://omeg.sdmujer.gov.co/index.php/component/phocadownload/category/2?Itemid=368</t>
  </si>
  <si>
    <t>Los estudios producidos y publicados pueden ser consultados en el siguiente enlace: 
https://omeg.sdmujer.gov.co/index.php/component/phocadownload/category/2?Itemid=368</t>
  </si>
  <si>
    <t>SECRETARÍA DISTRITAL DE LA MUJER
DIRECCINAMIENTO ESTRATÉGICO
PROGRAMACIÓN, ACTUALIZACIÓN  Y SEGUIMIENTO PLAN DE ACCIÓN DE PROYECTOS DE INVERSIÓN
TERRITORIALIZACIÓN</t>
  </si>
  <si>
    <t>8198 - Implementación de la estrategia de transformación cultural de la Secretaría Distrital de la Mujer en Bogotá</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</si>
  <si>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</si>
  <si>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</si>
  <si>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</si>
  <si>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</si>
  <si>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</si>
  <si>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</si>
  <si>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</si>
  <si>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</si>
  <si>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</si>
  <si>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</si>
  <si>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</si>
  <si>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</si>
  <si>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</si>
  <si>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</si>
  <si>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</si>
  <si>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</si>
  <si>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</si>
  <si>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</si>
  <si>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</si>
  <si>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</si>
  <si>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</si>
  <si>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</si>
  <si>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</si>
  <si>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</si>
  <si>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</si>
  <si>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</si>
  <si>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</si>
  <si>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</si>
  <si>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</si>
  <si>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</si>
  <si>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</si>
  <si>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</si>
  <si>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Giros en reservas del mes de febrero</t>
  </si>
  <si>
    <t>Se realiza la verificación de giros con los reportes financieros, encontrando cruzadas las actividades del proyectos de inversión, para lo cual se ajusta el valor de los giros mensuales de las actividades del mes de febrero.</t>
  </si>
  <si>
    <t>Total de Reservas</t>
  </si>
  <si>
    <t>Se modificó la programación de reservas del mes de febrero, conforme a las metas cruzadas.</t>
  </si>
  <si>
    <t xml:space="preserve">Reprogramación </t>
  </si>
  <si>
    <t>Se realiza la reprogramación de la Tarea 1 actividad 1 dejando porcentajes de ejecución mensual</t>
  </si>
  <si>
    <t>Traslado Presupuestal</t>
  </si>
  <si>
    <t>De acuerdo con el traslado presupuestal entre proyectos de inversión según Resolución 441 del 13 de noviembre de 2025, que reduce la apropiación inicial del proyecto por valor de  $268.504.789, se ajustan las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</si>
</sst>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2" formatCode="_-* #,##0\ &quot;€&quot;_-;\-* #,##0\ &quot;€&quot;_-;_-* &quot;-&quot;\ &quot;€&quot;_-;_-@_-"/>
    <numFmt numFmtId="44" formatCode="_-* #,##0.00\ &quot;€&quot;_-;\-* #,##0.00\ &quot;€&quot;_-;_-* &quot;-&quot;??\ &quot;€&quot;_-;_-@_-"/>
    <numFmt numFmtId="43" formatCode="_-* #,##0.00_-;\-* #,##0.00_-;_-* &quot;-&quot;??_-;_-@_-"/>
    <numFmt numFmtId="164" formatCode="&quot;$&quot;\ #,##0;[Red]\-&quot;$&quot;\ #,##0"/>
    <numFmt numFmtId="165" formatCode="_-&quot;$&quot;\ * #,##0.00_-;\-&quot;$&quot;\ * #,##0.00_-;_-&quot;$&quot;\ *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s>
  <fonts count="80">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b/>
      <sz val="13"/>
      <color rgb="FF000000"/>
      <name val="Arial"/>
      <family val="2"/>
    </font>
    <font>
      <u/>
      <sz val="11"/>
      <color theme="10"/>
      <name val="Calibri"/>
      <family val="2"/>
      <scheme val="minor"/>
    </font>
    <font>
      <b/>
      <i/>
      <sz val="11"/>
      <color theme="1"/>
      <name val="Arial"/>
      <family val="2"/>
    </font>
    <font>
      <sz val="10"/>
      <color theme="1"/>
      <name val="Arial"/>
      <family val="2"/>
    </font>
    <font>
      <b/>
      <sz val="10"/>
      <color theme="1"/>
      <name val="Arial"/>
      <family val="2"/>
    </font>
    <font>
      <sz val="12"/>
      <color theme="1"/>
      <name val="Arial"/>
      <family val="2"/>
    </font>
    <font>
      <b/>
      <sz val="11"/>
      <color rgb="FF000000"/>
      <name val="Calibri"/>
      <family val="2"/>
      <scheme val="minor"/>
    </font>
    <font>
      <u/>
      <sz val="11"/>
      <color rgb="FF0000FF"/>
      <name val="Calibri"/>
      <family val="2"/>
      <scheme val="minor"/>
    </font>
    <font>
      <u/>
      <sz val="11"/>
      <color rgb="FF0070C0"/>
      <name val="Calibri"/>
      <family val="2"/>
      <scheme val="minor"/>
    </font>
    <font>
      <sz val="10"/>
      <color rgb="FF000000"/>
      <name val="Arial"/>
      <family val="2"/>
    </font>
    <font>
      <b/>
      <sz val="10"/>
      <color rgb="FF000000"/>
      <name val="Arial"/>
      <family val="2"/>
    </font>
    <font>
      <u/>
      <sz val="13"/>
      <color rgb="FF004F88"/>
      <name val="Arial"/>
      <family val="2"/>
    </font>
    <font>
      <sz val="13"/>
      <color rgb="FFFF0000"/>
      <name val="Arial"/>
      <family val="2"/>
    </font>
    <font>
      <sz val="12"/>
      <name val="Arial"/>
      <family val="2"/>
    </font>
    <font>
      <u/>
      <sz val="13"/>
      <color theme="8"/>
      <name val="Arial"/>
      <family val="2"/>
    </font>
    <font>
      <u/>
      <sz val="13"/>
      <color theme="4"/>
      <name val="Arial"/>
      <family val="2"/>
    </font>
    <font>
      <b/>
      <sz val="11"/>
      <name val="Calibri"/>
      <family val="2"/>
      <scheme val="minor"/>
    </font>
    <font>
      <sz val="13"/>
      <color rgb="FF0070C0"/>
      <name val="Arial"/>
      <family val="2"/>
    </font>
    <font>
      <sz val="11"/>
      <color rgb="FF0070C0"/>
      <name val="Calibri"/>
      <family val="2"/>
      <scheme val="minor"/>
    </font>
    <font>
      <b/>
      <i/>
      <sz val="9"/>
      <color theme="1"/>
      <name val="Calibri"/>
      <family val="2"/>
      <scheme val="minor"/>
    </font>
    <font>
      <sz val="10"/>
      <color theme="6"/>
      <name val="Arial"/>
      <family val="2"/>
    </font>
    <font>
      <sz val="10"/>
      <color rgb="FF0070C0"/>
      <name val="Arial"/>
      <family val="2"/>
    </font>
    <font>
      <sz val="9"/>
      <color rgb="FF0070C0"/>
      <name val="Calibri"/>
      <family val="2"/>
      <scheme val="minor"/>
    </font>
    <font>
      <sz val="11"/>
      <color theme="1"/>
      <name val="Calibri"/>
      <family val="2"/>
      <scheme val="minor"/>
    </font>
    <font>
      <b/>
      <sz val="13"/>
      <color theme="4"/>
      <name val="Arial"/>
      <family val="2"/>
    </font>
    <font>
      <sz val="10"/>
      <color theme="4" tint="-0.249977111117893"/>
      <name val="Arial"/>
      <family val="2"/>
    </font>
    <font>
      <b/>
      <sz val="10"/>
      <name val="Arial"/>
      <family val="2"/>
    </font>
    <font>
      <b/>
      <sz val="9"/>
      <color theme="1"/>
      <name val="Calibri"/>
      <family val="2"/>
      <scheme val="minor"/>
    </font>
    <font>
      <sz val="10"/>
      <color rgb="FF000000"/>
      <name val="Arial"/>
    </font>
    <font>
      <b/>
      <sz val="10"/>
      <color rgb="FF000000"/>
      <name val="Arial"/>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rgb="FFFFFFFF"/>
      </patternFill>
    </fill>
  </fills>
  <borders count="7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s>
  <cellStyleXfs count="37">
    <xf numFmtId="0" fontId="0" fillId="0" borderId="0"/>
    <xf numFmtId="0" fontId="10" fillId="0" borderId="1"/>
    <xf numFmtId="0" fontId="6" fillId="0" borderId="1"/>
    <xf numFmtId="44"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42" fontId="6"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18" fillId="0" borderId="1" applyNumberFormat="0" applyFill="0" applyBorder="0" applyAlignment="0" applyProtection="0"/>
    <xf numFmtId="0" fontId="5" fillId="0" borderId="1"/>
    <xf numFmtId="43" fontId="35" fillId="0" borderId="0" applyFont="0" applyFill="0" applyBorder="0" applyAlignment="0" applyProtection="0"/>
    <xf numFmtId="0" fontId="4" fillId="0" borderId="1"/>
    <xf numFmtId="0" fontId="42" fillId="0" borderId="1"/>
    <xf numFmtId="166" fontId="3" fillId="0" borderId="1" applyFont="0" applyFill="0" applyBorder="0" applyAlignment="0" applyProtection="0"/>
    <xf numFmtId="165" fontId="43" fillId="0" borderId="0" applyFont="0" applyFill="0" applyBorder="0" applyAlignment="0" applyProtection="0"/>
    <xf numFmtId="0" fontId="51" fillId="0" borderId="0" applyNumberFormat="0" applyFill="0" applyBorder="0" applyAlignment="0" applyProtection="0"/>
    <xf numFmtId="0" fontId="73" fillId="0" borderId="1"/>
    <xf numFmtId="9" fontId="2" fillId="0" borderId="1" applyFont="0" applyFill="0" applyBorder="0" applyAlignment="0" applyProtection="0"/>
    <xf numFmtId="0" fontId="2" fillId="0" borderId="1"/>
    <xf numFmtId="44" fontId="2" fillId="0" borderId="1" applyFont="0" applyFill="0" applyBorder="0" applyAlignment="0" applyProtection="0"/>
    <xf numFmtId="167" fontId="2" fillId="0" borderId="1" applyFont="0" applyFill="0" applyBorder="0" applyAlignment="0" applyProtection="0"/>
    <xf numFmtId="9" fontId="2" fillId="0" borderId="1" applyFont="0" applyFill="0" applyBorder="0" applyAlignment="0" applyProtection="0"/>
    <xf numFmtId="169" fontId="2" fillId="0" borderId="1" applyFont="0" applyFill="0" applyBorder="0" applyAlignment="0" applyProtection="0"/>
    <xf numFmtId="42" fontId="2" fillId="0" borderId="1" applyFont="0" applyFill="0" applyBorder="0" applyAlignment="0" applyProtection="0"/>
    <xf numFmtId="0" fontId="2" fillId="0" borderId="1"/>
    <xf numFmtId="43" fontId="2" fillId="0" borderId="1" applyFont="0" applyFill="0" applyBorder="0" applyAlignment="0" applyProtection="0"/>
    <xf numFmtId="0" fontId="2" fillId="0" borderId="1"/>
    <xf numFmtId="166" fontId="2" fillId="0" borderId="1" applyFont="0" applyFill="0" applyBorder="0" applyAlignment="0" applyProtection="0"/>
    <xf numFmtId="165" fontId="2" fillId="0" borderId="1" applyFont="0" applyFill="0" applyBorder="0" applyAlignment="0" applyProtection="0"/>
    <xf numFmtId="0" fontId="18" fillId="0" borderId="1" applyNumberFormat="0" applyFill="0" applyBorder="0" applyAlignment="0" applyProtection="0"/>
  </cellStyleXfs>
  <cellXfs count="660">
    <xf numFmtId="0" fontId="0" fillId="0" borderId="0" xfId="0"/>
    <xf numFmtId="0" fontId="13" fillId="0" borderId="1" xfId="2" applyFont="1" applyAlignment="1">
      <alignment vertical="center"/>
    </xf>
    <xf numFmtId="0" fontId="12" fillId="4" borderId="1" xfId="1" applyFont="1" applyFill="1" applyAlignment="1">
      <alignment vertical="center" wrapText="1"/>
    </xf>
    <xf numFmtId="0" fontId="14" fillId="4" borderId="1" xfId="1" applyFont="1" applyFill="1" applyAlignment="1">
      <alignment vertical="center" wrapText="1"/>
    </xf>
    <xf numFmtId="0" fontId="11" fillId="4" borderId="1" xfId="1" applyFont="1" applyFill="1" applyAlignment="1">
      <alignment vertical="center" wrapText="1"/>
    </xf>
    <xf numFmtId="0" fontId="12" fillId="4" borderId="8" xfId="1" applyFont="1" applyFill="1" applyBorder="1" applyAlignment="1">
      <alignment vertical="center" wrapText="1"/>
    </xf>
    <xf numFmtId="0" fontId="12" fillId="0" borderId="8" xfId="1" applyFont="1" applyBorder="1" applyAlignment="1">
      <alignment vertical="center" wrapText="1"/>
    </xf>
    <xf numFmtId="0" fontId="12" fillId="0" borderId="1" xfId="1" applyFont="1" applyAlignment="1">
      <alignment vertical="center" wrapText="1"/>
    </xf>
    <xf numFmtId="0" fontId="12" fillId="0" borderId="1" xfId="1" applyFont="1" applyAlignment="1">
      <alignment horizontal="center" vertical="center" wrapText="1"/>
    </xf>
    <xf numFmtId="0" fontId="15" fillId="0" borderId="1" xfId="2" applyFont="1" applyAlignment="1">
      <alignment horizontal="center" vertical="center"/>
    </xf>
    <xf numFmtId="0" fontId="13" fillId="0" borderId="1" xfId="2" applyFont="1" applyAlignment="1">
      <alignment horizontal="center" vertical="center"/>
    </xf>
    <xf numFmtId="0" fontId="14" fillId="0" borderId="1" xfId="1" applyFont="1" applyAlignment="1">
      <alignment vertical="center" wrapText="1"/>
    </xf>
    <xf numFmtId="0" fontId="11" fillId="0" borderId="1" xfId="1" applyFont="1" applyAlignment="1">
      <alignment vertical="center" wrapText="1"/>
    </xf>
    <xf numFmtId="0" fontId="11" fillId="0" borderId="16" xfId="1" applyFont="1" applyBorder="1" applyAlignment="1">
      <alignment vertical="center" wrapText="1"/>
    </xf>
    <xf numFmtId="0" fontId="12" fillId="4" borderId="8" xfId="1" applyFont="1" applyFill="1" applyBorder="1" applyAlignment="1">
      <alignment horizontal="center" vertical="center" wrapText="1"/>
    </xf>
    <xf numFmtId="0" fontId="16" fillId="4" borderId="1" xfId="1" applyFont="1" applyFill="1" applyAlignment="1">
      <alignment horizontal="center" vertical="center" wrapText="1"/>
    </xf>
    <xf numFmtId="0" fontId="12" fillId="4" borderId="1" xfId="1" applyFont="1" applyFill="1" applyAlignment="1">
      <alignment horizontal="center" vertical="center" wrapText="1"/>
    </xf>
    <xf numFmtId="0" fontId="16" fillId="0" borderId="1" xfId="1" applyFont="1" applyAlignment="1">
      <alignment horizontal="center" vertical="center" wrapText="1"/>
    </xf>
    <xf numFmtId="0" fontId="12" fillId="6" borderId="1" xfId="1" applyFont="1" applyFill="1" applyAlignment="1">
      <alignment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21" xfId="1" applyFont="1" applyFill="1" applyBorder="1" applyAlignment="1">
      <alignment vertical="center" wrapText="1"/>
    </xf>
    <xf numFmtId="168" fontId="13" fillId="0" borderId="22" xfId="4" applyNumberFormat="1" applyFont="1" applyBorder="1" applyAlignment="1">
      <alignment vertical="center"/>
    </xf>
    <xf numFmtId="168" fontId="13" fillId="0" borderId="24" xfId="4" applyNumberFormat="1" applyFont="1" applyBorder="1" applyAlignment="1">
      <alignment vertical="center"/>
    </xf>
    <xf numFmtId="0" fontId="12" fillId="5" borderId="12" xfId="1" applyFont="1" applyFill="1" applyBorder="1" applyAlignment="1">
      <alignment vertical="center" wrapText="1"/>
    </xf>
    <xf numFmtId="168" fontId="13" fillId="0" borderId="13" xfId="4" applyNumberFormat="1" applyFont="1" applyBorder="1" applyAlignment="1">
      <alignment vertical="center"/>
    </xf>
    <xf numFmtId="0" fontId="13" fillId="0" borderId="1" xfId="2" applyFont="1"/>
    <xf numFmtId="0" fontId="12" fillId="7" borderId="2" xfId="1" applyFont="1" applyFill="1" applyBorder="1" applyAlignment="1">
      <alignment vertical="center" wrapText="1"/>
    </xf>
    <xf numFmtId="0" fontId="8" fillId="0" borderId="1" xfId="2" applyFont="1" applyAlignment="1">
      <alignment vertical="center"/>
    </xf>
    <xf numFmtId="0" fontId="13" fillId="0" borderId="1" xfId="2" applyFont="1" applyAlignment="1">
      <alignment horizontal="center" vertical="center" wrapText="1"/>
    </xf>
    <xf numFmtId="0" fontId="21" fillId="0" borderId="1" xfId="2" applyFont="1" applyAlignment="1">
      <alignment vertical="center"/>
    </xf>
    <xf numFmtId="0" fontId="19" fillId="0" borderId="19" xfId="2" applyFont="1" applyBorder="1" applyAlignment="1">
      <alignment horizontal="center" vertical="center" wrapText="1"/>
    </xf>
    <xf numFmtId="0" fontId="19" fillId="0" borderId="27" xfId="2" applyFont="1" applyBorder="1" applyAlignment="1">
      <alignment horizontal="center" vertical="center"/>
    </xf>
    <xf numFmtId="0" fontId="19" fillId="0" borderId="28" xfId="2" applyFont="1" applyBorder="1" applyAlignment="1">
      <alignment horizontal="center" vertical="center"/>
    </xf>
    <xf numFmtId="0" fontId="27" fillId="0" borderId="1" xfId="2" applyFont="1" applyAlignment="1">
      <alignment vertical="center"/>
    </xf>
    <xf numFmtId="0" fontId="29" fillId="5" borderId="22" xfId="1" applyFont="1" applyFill="1" applyBorder="1" applyAlignment="1">
      <alignment horizontal="center" vertical="center" wrapText="1"/>
    </xf>
    <xf numFmtId="0" fontId="28" fillId="0" borderId="22" xfId="2" applyFont="1" applyBorder="1" applyAlignment="1">
      <alignment horizontal="center" vertical="center"/>
    </xf>
    <xf numFmtId="0" fontId="30" fillId="5" borderId="28" xfId="2" applyFont="1" applyFill="1" applyBorder="1" applyAlignment="1">
      <alignment horizontal="center" vertical="center" wrapText="1"/>
    </xf>
    <xf numFmtId="0" fontId="30" fillId="5" borderId="11"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30" fillId="5" borderId="22" xfId="1"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2"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9" fillId="0" borderId="1" xfId="2" applyFont="1" applyAlignment="1">
      <alignment vertical="center"/>
    </xf>
    <xf numFmtId="0" fontId="12" fillId="5" borderId="26" xfId="1" applyFont="1" applyFill="1" applyBorder="1" applyAlignment="1">
      <alignment vertical="center" wrapText="1"/>
    </xf>
    <xf numFmtId="0" fontId="13" fillId="0" borderId="0" xfId="0" applyFont="1"/>
    <xf numFmtId="0" fontId="12" fillId="5" borderId="12" xfId="1" applyFont="1" applyFill="1" applyBorder="1" applyAlignment="1">
      <alignment horizontal="center" vertical="center" wrapText="1"/>
    </xf>
    <xf numFmtId="0" fontId="12" fillId="5" borderId="13" xfId="1" applyFont="1" applyFill="1" applyBorder="1" applyAlignment="1">
      <alignment horizontal="center" vertical="center" wrapText="1"/>
    </xf>
    <xf numFmtId="15" fontId="13" fillId="0" borderId="40" xfId="0" applyNumberFormat="1" applyFont="1" applyBorder="1" applyAlignment="1">
      <alignment horizontal="center" vertical="center" wrapText="1"/>
    </xf>
    <xf numFmtId="0" fontId="13" fillId="0" borderId="23" xfId="0" applyFont="1" applyBorder="1" applyAlignment="1">
      <alignment horizontal="justify"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0" fillId="0" borderId="40" xfId="2" applyFont="1" applyBorder="1" applyAlignment="1">
      <alignment horizontal="center" vertical="center" wrapText="1"/>
    </xf>
    <xf numFmtId="0" fontId="30" fillId="0" borderId="11" xfId="2" applyFont="1" applyBorder="1" applyAlignment="1">
      <alignment horizontal="center" vertical="center" wrapText="1"/>
    </xf>
    <xf numFmtId="0" fontId="25" fillId="0" borderId="50" xfId="2" applyFont="1" applyBorder="1" applyAlignment="1">
      <alignment horizontal="left" vertical="center" wrapText="1"/>
    </xf>
    <xf numFmtId="0" fontId="25" fillId="0" borderId="47" xfId="2" applyFont="1" applyBorder="1" applyAlignment="1">
      <alignment horizontal="left" vertical="center" wrapText="1"/>
    </xf>
    <xf numFmtId="0" fontId="13" fillId="4" borderId="8" xfId="2" applyFont="1" applyFill="1" applyBorder="1" applyAlignment="1">
      <alignment vertical="center"/>
    </xf>
    <xf numFmtId="0" fontId="13" fillId="4" borderId="1" xfId="2" applyFont="1" applyFill="1" applyAlignment="1">
      <alignment vertical="center"/>
    </xf>
    <xf numFmtId="0" fontId="12" fillId="4" borderId="15" xfId="1" applyFont="1" applyFill="1" applyBorder="1" applyAlignment="1">
      <alignment horizontal="center" vertical="center" wrapText="1"/>
    </xf>
    <xf numFmtId="0" fontId="11" fillId="0" borderId="0" xfId="0" applyFont="1" applyAlignment="1">
      <alignment vertical="center"/>
    </xf>
    <xf numFmtId="0" fontId="11" fillId="0" borderId="8" xfId="1" applyFont="1" applyBorder="1" applyAlignment="1">
      <alignment horizontal="center" vertical="center" wrapText="1"/>
    </xf>
    <xf numFmtId="0" fontId="12" fillId="0" borderId="1" xfId="1" applyFont="1" applyAlignment="1">
      <alignment horizontal="center" vertical="center"/>
    </xf>
    <xf numFmtId="0" fontId="33"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1" applyFont="1" applyAlignment="1">
      <alignment vertical="center"/>
    </xf>
    <xf numFmtId="0" fontId="20" fillId="0" borderId="2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30" fillId="3" borderId="22" xfId="2"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2" applyFont="1" applyFill="1" applyAlignment="1">
      <alignment vertical="center"/>
    </xf>
    <xf numFmtId="0" fontId="12" fillId="10" borderId="1" xfId="1" applyFont="1" applyFill="1" applyAlignment="1">
      <alignment vertical="center" wrapText="1"/>
    </xf>
    <xf numFmtId="0" fontId="13" fillId="10" borderId="1" xfId="2"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1" applyFont="1" applyFill="1" applyAlignment="1">
      <alignment horizontal="center" vertical="center"/>
    </xf>
    <xf numFmtId="0" fontId="4" fillId="0" borderId="1" xfId="18"/>
    <xf numFmtId="0" fontId="4" fillId="0" borderId="1" xfId="18" applyAlignment="1">
      <alignment horizontal="center"/>
    </xf>
    <xf numFmtId="0" fontId="4" fillId="10" borderId="1" xfId="18" applyFill="1" applyAlignment="1">
      <alignment horizontal="center"/>
    </xf>
    <xf numFmtId="0" fontId="4" fillId="10" borderId="1" xfId="18" applyFill="1"/>
    <xf numFmtId="0" fontId="11" fillId="10" borderId="8" xfId="1" applyFont="1" applyFill="1" applyBorder="1" applyAlignment="1">
      <alignment horizontal="center" vertical="center" wrapText="1"/>
    </xf>
    <xf numFmtId="0" fontId="33" fillId="10" borderId="1" xfId="0" applyFont="1" applyFill="1" applyBorder="1" applyAlignment="1">
      <alignment horizontal="left" vertical="center" wrapText="1"/>
    </xf>
    <xf numFmtId="0" fontId="13" fillId="0" borderId="12" xfId="2" applyFont="1" applyBorder="1" applyAlignment="1">
      <alignment vertical="center"/>
    </xf>
    <xf numFmtId="0" fontId="13" fillId="0" borderId="13" xfId="2" applyFont="1" applyBorder="1" applyAlignment="1">
      <alignment vertical="center"/>
    </xf>
    <xf numFmtId="168" fontId="13" fillId="0" borderId="48" xfId="4" applyNumberFormat="1" applyFont="1" applyBorder="1" applyAlignment="1">
      <alignment vertical="center"/>
    </xf>
    <xf numFmtId="168" fontId="13" fillId="0" borderId="49" xfId="4" applyNumberFormat="1" applyFont="1" applyBorder="1" applyAlignment="1">
      <alignment vertical="center"/>
    </xf>
    <xf numFmtId="43" fontId="39" fillId="5" borderId="60" xfId="17" applyFont="1" applyFill="1" applyBorder="1" applyAlignment="1">
      <alignment horizontal="center" vertical="center" wrapText="1"/>
    </xf>
    <xf numFmtId="43" fontId="39" fillId="5" borderId="62" xfId="17" applyFont="1" applyFill="1" applyBorder="1" applyAlignment="1">
      <alignment horizontal="center" vertical="center" wrapText="1"/>
    </xf>
    <xf numFmtId="43" fontId="39" fillId="5" borderId="63" xfId="17" applyFont="1" applyFill="1" applyBorder="1" applyAlignment="1">
      <alignment horizontal="center" vertical="center" wrapText="1"/>
    </xf>
    <xf numFmtId="168" fontId="13" fillId="0" borderId="40" xfId="4" applyNumberFormat="1" applyFont="1" applyBorder="1" applyAlignment="1">
      <alignment vertical="center"/>
    </xf>
    <xf numFmtId="168" fontId="13" fillId="0" borderId="21" xfId="4" applyNumberFormat="1" applyFont="1" applyBorder="1" applyAlignment="1">
      <alignment vertical="center"/>
    </xf>
    <xf numFmtId="168" fontId="13" fillId="0" borderId="12" xfId="4" applyNumberFormat="1" applyFont="1" applyBorder="1" applyAlignment="1">
      <alignment vertical="center"/>
    </xf>
    <xf numFmtId="0" fontId="13" fillId="4" borderId="1" xfId="2" applyFont="1" applyFill="1"/>
    <xf numFmtId="0" fontId="11" fillId="4" borderId="0" xfId="0" applyFont="1" applyFill="1" applyAlignment="1">
      <alignment vertical="center"/>
    </xf>
    <xf numFmtId="0" fontId="13" fillId="4" borderId="1" xfId="2" applyFont="1" applyFill="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1" fillId="4" borderId="20" xfId="1" applyFont="1" applyFill="1" applyBorder="1" applyAlignment="1">
      <alignment vertical="center" wrapText="1"/>
    </xf>
    <xf numFmtId="0" fontId="37" fillId="0" borderId="1" xfId="1" applyFont="1" applyAlignment="1">
      <alignment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1" applyFont="1" applyBorder="1" applyAlignment="1">
      <alignment horizontal="center" wrapText="1"/>
    </xf>
    <xf numFmtId="0" fontId="37" fillId="0" borderId="26" xfId="1" applyFont="1" applyBorder="1" applyAlignment="1">
      <alignment horizontal="center" vertical="center" wrapText="1"/>
    </xf>
    <xf numFmtId="0" fontId="37" fillId="0" borderId="26" xfId="1" applyFont="1" applyBorder="1" applyAlignment="1">
      <alignment vertical="center" wrapText="1"/>
    </xf>
    <xf numFmtId="0" fontId="12" fillId="0" borderId="26" xfId="0" applyFont="1" applyBorder="1" applyAlignment="1">
      <alignment vertical="center" wrapText="1"/>
    </xf>
    <xf numFmtId="0" fontId="30" fillId="0" borderId="12" xfId="2" applyFont="1" applyBorder="1" applyAlignment="1">
      <alignment horizontal="center" vertical="center" wrapText="1"/>
    </xf>
    <xf numFmtId="0" fontId="30" fillId="0" borderId="57" xfId="2" applyFont="1" applyBorder="1" applyAlignment="1">
      <alignment horizontal="center" vertical="center" wrapText="1"/>
    </xf>
    <xf numFmtId="0" fontId="30" fillId="0" borderId="58" xfId="2" applyFont="1" applyBorder="1" applyAlignment="1">
      <alignment horizontal="center" vertical="center" wrapText="1"/>
    </xf>
    <xf numFmtId="0" fontId="30" fillId="0" borderId="55"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6" xfId="2" applyFont="1" applyBorder="1" applyAlignment="1">
      <alignment horizontal="center" vertical="center" wrapText="1"/>
    </xf>
    <xf numFmtId="0" fontId="12" fillId="5" borderId="64" xfId="2" applyFont="1" applyFill="1" applyBorder="1" applyAlignment="1">
      <alignment horizontal="center" vertical="center" wrapText="1"/>
    </xf>
    <xf numFmtId="0" fontId="11" fillId="10" borderId="1" xfId="0" applyFont="1" applyFill="1" applyBorder="1" applyAlignment="1">
      <alignment vertical="center"/>
    </xf>
    <xf numFmtId="0" fontId="40" fillId="5" borderId="13" xfId="18" applyFont="1" applyFill="1" applyBorder="1" applyAlignment="1">
      <alignment horizontal="center" vertical="center" wrapText="1"/>
    </xf>
    <xf numFmtId="0" fontId="11" fillId="5" borderId="26" xfId="1" applyFont="1" applyFill="1" applyBorder="1" applyAlignment="1">
      <alignment vertic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40" fillId="3" borderId="12" xfId="18"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28" xfId="2" applyFont="1" applyFill="1" applyBorder="1" applyAlignment="1">
      <alignment vertical="center" wrapText="1"/>
    </xf>
    <xf numFmtId="0" fontId="13" fillId="0" borderId="7" xfId="2" applyFont="1" applyBorder="1" applyAlignment="1">
      <alignment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28" xfId="2" applyFont="1" applyFill="1" applyBorder="1" applyAlignment="1">
      <alignment horizontal="center" vertical="center" wrapText="1"/>
    </xf>
    <xf numFmtId="0" fontId="13" fillId="0" borderId="29" xfId="2" applyFont="1" applyBorder="1" applyAlignment="1">
      <alignment horizontal="center" vertical="center" wrapText="1"/>
    </xf>
    <xf numFmtId="0" fontId="13" fillId="0" borderId="8" xfId="2" applyFont="1" applyBorder="1" applyAlignment="1">
      <alignment horizontal="center" vertical="center"/>
    </xf>
    <xf numFmtId="0" fontId="13" fillId="0" borderId="19" xfId="2" applyFont="1" applyBorder="1" applyAlignment="1">
      <alignment horizontal="center" vertical="center" wrapText="1"/>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6" xfId="2" applyFont="1" applyBorder="1" applyAlignment="1">
      <alignment horizontal="center" vertical="center"/>
    </xf>
    <xf numFmtId="0" fontId="11" fillId="0" borderId="26" xfId="0" applyFont="1" applyBorder="1" applyAlignment="1">
      <alignment horizontal="left" vertical="center" wrapText="1"/>
    </xf>
    <xf numFmtId="0" fontId="38" fillId="5" borderId="26" xfId="1" applyFont="1" applyFill="1" applyBorder="1" applyAlignment="1">
      <alignment vertical="center" wrapText="1"/>
    </xf>
    <xf numFmtId="0" fontId="38"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1" applyFont="1" applyBorder="1" applyAlignment="1">
      <alignment horizontal="center" wrapText="1"/>
    </xf>
    <xf numFmtId="0" fontId="13" fillId="0" borderId="26" xfId="2" applyFont="1" applyBorder="1" applyAlignment="1">
      <alignment vertical="center"/>
    </xf>
    <xf numFmtId="0" fontId="11" fillId="5" borderId="26"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0" fillId="0" borderId="41" xfId="2" applyFont="1" applyBorder="1" applyAlignment="1">
      <alignment horizontal="center" vertical="center" wrapText="1"/>
    </xf>
    <xf numFmtId="0" fontId="30" fillId="0" borderId="66" xfId="2" applyFont="1" applyBorder="1" applyAlignment="1">
      <alignment horizontal="center" vertical="center" wrapText="1"/>
    </xf>
    <xf numFmtId="43" fontId="30" fillId="5" borderId="22" xfId="17" applyFont="1" applyFill="1" applyBorder="1" applyAlignment="1">
      <alignment horizontal="center"/>
    </xf>
    <xf numFmtId="43" fontId="30" fillId="9" borderId="22" xfId="17" applyFont="1" applyFill="1" applyBorder="1" applyAlignment="1">
      <alignment horizontal="center" vertical="center"/>
    </xf>
    <xf numFmtId="0" fontId="30" fillId="0" borderId="52" xfId="2" applyFont="1" applyBorder="1" applyAlignment="1">
      <alignment horizontal="center" vertical="center" wrapText="1"/>
    </xf>
    <xf numFmtId="0" fontId="30" fillId="0" borderId="68" xfId="2" applyFont="1" applyBorder="1" applyAlignment="1">
      <alignment horizontal="center" vertical="center" wrapText="1"/>
    </xf>
    <xf numFmtId="0" fontId="30" fillId="0" borderId="69" xfId="2" applyFont="1" applyBorder="1" applyAlignment="1">
      <alignment horizontal="center" vertical="center" wrapText="1"/>
    </xf>
    <xf numFmtId="0" fontId="13" fillId="0" borderId="14" xfId="2" applyFont="1" applyBorder="1" applyAlignment="1">
      <alignment vertical="center"/>
    </xf>
    <xf numFmtId="0" fontId="13" fillId="10" borderId="12" xfId="2" applyFont="1" applyFill="1" applyBorder="1" applyAlignment="1">
      <alignment vertical="center"/>
    </xf>
    <xf numFmtId="0" fontId="13" fillId="10" borderId="14" xfId="2" applyFont="1" applyFill="1" applyBorder="1" applyAlignment="1">
      <alignment vertical="center"/>
    </xf>
    <xf numFmtId="0" fontId="25" fillId="0" borderId="38" xfId="2" applyFont="1" applyBorder="1" applyAlignment="1">
      <alignment horizontal="left" vertical="center" wrapText="1"/>
    </xf>
    <xf numFmtId="0" fontId="25" fillId="0" borderId="43" xfId="2" applyFont="1" applyBorder="1" applyAlignment="1">
      <alignment horizontal="left" vertical="center" wrapText="1"/>
    </xf>
    <xf numFmtId="0" fontId="25" fillId="0" borderId="53" xfId="2" applyFont="1" applyBorder="1" applyAlignment="1">
      <alignment horizontal="left" vertical="center" wrapText="1"/>
    </xf>
    <xf numFmtId="0" fontId="12" fillId="0" borderId="61" xfId="1" applyFont="1" applyBorder="1" applyAlignment="1">
      <alignment horizontal="center" vertical="center" wrapText="1"/>
    </xf>
    <xf numFmtId="1" fontId="19" fillId="0" borderId="26" xfId="2" applyNumberFormat="1" applyFont="1" applyBorder="1" applyAlignment="1">
      <alignment horizontal="center" vertical="center"/>
    </xf>
    <xf numFmtId="1" fontId="20" fillId="0" borderId="26" xfId="2" applyNumberFormat="1" applyFont="1" applyBorder="1" applyAlignment="1">
      <alignment horizontal="center" vertical="center"/>
    </xf>
    <xf numFmtId="1" fontId="19" fillId="0" borderId="8" xfId="2" applyNumberFormat="1" applyFont="1" applyBorder="1" applyAlignment="1">
      <alignment horizontal="center" vertical="center"/>
    </xf>
    <xf numFmtId="0" fontId="12" fillId="0" borderId="44" xfId="1" applyFont="1" applyBorder="1" applyAlignment="1">
      <alignment horizontal="center" vertical="center" wrapText="1"/>
    </xf>
    <xf numFmtId="0" fontId="13" fillId="0" borderId="48" xfId="2" applyFont="1" applyBorder="1" applyAlignment="1">
      <alignment horizontal="center" vertical="center" wrapText="1"/>
    </xf>
    <xf numFmtId="0" fontId="8" fillId="0" borderId="21" xfId="2" applyFont="1" applyBorder="1" applyAlignment="1">
      <alignment horizontal="center" vertical="center" wrapText="1"/>
    </xf>
    <xf numFmtId="172" fontId="13" fillId="0" borderId="1" xfId="2" applyNumberFormat="1" applyFont="1" applyAlignment="1">
      <alignment vertical="center"/>
    </xf>
    <xf numFmtId="168" fontId="13" fillId="0" borderId="33" xfId="4" applyNumberFormat="1" applyFont="1" applyBorder="1" applyAlignment="1">
      <alignment horizontal="center" vertical="center"/>
    </xf>
    <xf numFmtId="168" fontId="13" fillId="0" borderId="61" xfId="4" applyNumberFormat="1" applyFont="1" applyBorder="1" applyAlignment="1">
      <alignment horizontal="center" vertical="center"/>
    </xf>
    <xf numFmtId="0" fontId="12" fillId="0" borderId="67" xfId="1" applyFont="1" applyBorder="1" applyAlignment="1">
      <alignment horizontal="center" vertical="center" wrapText="1"/>
    </xf>
    <xf numFmtId="0" fontId="13" fillId="0" borderId="22" xfId="2" applyFont="1" applyBorder="1" applyAlignment="1">
      <alignment horizontal="center" vertical="center" wrapText="1"/>
    </xf>
    <xf numFmtId="0" fontId="8" fillId="5" borderId="26" xfId="2" applyFont="1" applyFill="1" applyBorder="1" applyAlignment="1">
      <alignment vertical="center"/>
    </xf>
    <xf numFmtId="0" fontId="22" fillId="0" borderId="21" xfId="11" quotePrefix="1" applyNumberFormat="1" applyBorder="1" applyAlignment="1">
      <alignment horizontal="center" vertical="center" wrapText="1"/>
    </xf>
    <xf numFmtId="0" fontId="22" fillId="0" borderId="22" xfId="11" quotePrefix="1" applyNumberFormat="1" applyBorder="1" applyAlignment="1">
      <alignment horizontal="left" vertical="center" wrapText="1"/>
    </xf>
    <xf numFmtId="0" fontId="22" fillId="0" borderId="22" xfId="11" quotePrefix="1" applyNumberFormat="1" applyBorder="1" applyAlignment="1">
      <alignment horizontal="center" vertical="center" wrapText="1"/>
    </xf>
    <xf numFmtId="37" fontId="22" fillId="0" borderId="22" xfId="10" applyNumberFormat="1" applyBorder="1" applyAlignment="1">
      <alignment horizontal="center" vertical="center"/>
    </xf>
    <xf numFmtId="37" fontId="22" fillId="0" borderId="44" xfId="18" applyNumberFormat="1" applyFont="1" applyBorder="1" applyAlignment="1">
      <alignment horizontal="center" vertical="center"/>
    </xf>
    <xf numFmtId="0" fontId="0" fillId="0" borderId="21" xfId="0" applyBorder="1" applyAlignment="1">
      <alignment horizontal="center" vertical="center"/>
    </xf>
    <xf numFmtId="0" fontId="4" fillId="0" borderId="25" xfId="18" applyBorder="1" applyAlignment="1">
      <alignment vertical="center"/>
    </xf>
    <xf numFmtId="0" fontId="0" fillId="0" borderId="22" xfId="0" applyBorder="1" applyAlignment="1">
      <alignment vertical="center"/>
    </xf>
    <xf numFmtId="0" fontId="4" fillId="0" borderId="22" xfId="18" applyBorder="1" applyAlignment="1">
      <alignment vertical="center"/>
    </xf>
    <xf numFmtId="37" fontId="22" fillId="0" borderId="42" xfId="18" applyNumberFormat="1" applyFont="1" applyBorder="1" applyAlignment="1">
      <alignment horizontal="center" vertical="center"/>
    </xf>
    <xf numFmtId="174" fontId="13" fillId="0" borderId="1" xfId="21" applyNumberFormat="1" applyFont="1" applyBorder="1" applyAlignment="1">
      <alignment vertical="center"/>
    </xf>
    <xf numFmtId="174" fontId="13" fillId="0" borderId="1" xfId="2" applyNumberFormat="1" applyFont="1" applyAlignment="1">
      <alignment vertical="center"/>
    </xf>
    <xf numFmtId="174" fontId="13" fillId="0" borderId="1" xfId="21" applyNumberFormat="1" applyFont="1" applyBorder="1" applyAlignment="1">
      <alignment horizontal="center" vertical="center" wrapText="1"/>
    </xf>
    <xf numFmtId="172" fontId="19" fillId="4" borderId="11" xfId="2" applyNumberFormat="1" applyFont="1" applyFill="1" applyBorder="1" applyAlignment="1">
      <alignment horizontal="center" vertical="center"/>
    </xf>
    <xf numFmtId="2" fontId="19" fillId="4" borderId="11" xfId="2" applyNumberFormat="1" applyFont="1" applyFill="1" applyBorder="1" applyAlignment="1">
      <alignment horizontal="center" vertical="center"/>
    </xf>
    <xf numFmtId="0" fontId="22" fillId="4" borderId="22" xfId="11" quotePrefix="1" applyNumberFormat="1" applyFill="1" applyBorder="1" applyAlignment="1">
      <alignment horizontal="left" vertical="center" wrapText="1"/>
    </xf>
    <xf numFmtId="0" fontId="37" fillId="5" borderId="26" xfId="1" applyFont="1" applyFill="1" applyBorder="1" applyAlignment="1">
      <alignment horizontal="center" vertical="center" wrapText="1"/>
    </xf>
    <xf numFmtId="1" fontId="8" fillId="0" borderId="26" xfId="2" applyNumberFormat="1" applyFont="1" applyBorder="1" applyAlignment="1">
      <alignment horizontal="center" vertical="center" wrapText="1"/>
    </xf>
    <xf numFmtId="1" fontId="13" fillId="0" borderId="64" xfId="2" applyNumberFormat="1" applyFont="1" applyBorder="1" applyAlignment="1">
      <alignment horizontal="center" vertical="center" wrapText="1"/>
    </xf>
    <xf numFmtId="1" fontId="13" fillId="0" borderId="5" xfId="2" applyNumberFormat="1" applyFont="1" applyBorder="1" applyAlignment="1">
      <alignment horizontal="center" vertical="center" wrapText="1"/>
    </xf>
    <xf numFmtId="0" fontId="13" fillId="0" borderId="5" xfId="2" applyFont="1" applyBorder="1" applyAlignment="1">
      <alignment horizontal="center" vertical="center"/>
    </xf>
    <xf numFmtId="0" fontId="13" fillId="0" borderId="26" xfId="2" applyFont="1" applyBorder="1" applyAlignment="1">
      <alignment vertical="center" wrapText="1"/>
    </xf>
    <xf numFmtId="0" fontId="8" fillId="5" borderId="29" xfId="2" applyFont="1" applyFill="1" applyBorder="1" applyAlignment="1">
      <alignment horizontal="left" vertical="center"/>
    </xf>
    <xf numFmtId="0" fontId="8" fillId="5" borderId="29" xfId="2" applyFont="1" applyFill="1" applyBorder="1" applyAlignment="1">
      <alignment horizontal="left" vertical="center" wrapText="1"/>
    </xf>
    <xf numFmtId="0" fontId="8" fillId="5" borderId="27" xfId="2" applyFont="1" applyFill="1" applyBorder="1" applyAlignment="1">
      <alignment horizontal="left" vertical="center"/>
    </xf>
    <xf numFmtId="0" fontId="8" fillId="5" borderId="27" xfId="2" applyFont="1" applyFill="1" applyBorder="1" applyAlignment="1">
      <alignment horizontal="left" vertical="center" wrapText="1"/>
    </xf>
    <xf numFmtId="0" fontId="8" fillId="5" borderId="28" xfId="2" applyFont="1" applyFill="1" applyBorder="1" applyAlignment="1">
      <alignment horizontal="left" vertical="center"/>
    </xf>
    <xf numFmtId="0" fontId="8" fillId="5" borderId="28" xfId="2" applyFont="1" applyFill="1" applyBorder="1" applyAlignment="1">
      <alignment horizontal="left" vertical="center" wrapText="1"/>
    </xf>
    <xf numFmtId="0" fontId="19" fillId="0" borderId="26" xfId="2" applyFont="1" applyBorder="1" applyAlignment="1">
      <alignment horizontal="center" vertical="center" wrapText="1"/>
    </xf>
    <xf numFmtId="175" fontId="13" fillId="0" borderId="24" xfId="4" applyNumberFormat="1" applyFont="1" applyBorder="1" applyAlignment="1">
      <alignment vertical="center"/>
    </xf>
    <xf numFmtId="174" fontId="0" fillId="0" borderId="22" xfId="21" applyNumberFormat="1" applyFont="1" applyBorder="1" applyAlignment="1">
      <alignment horizontal="center" vertical="center"/>
    </xf>
    <xf numFmtId="174" fontId="13" fillId="0" borderId="22" xfId="21" applyNumberFormat="1" applyFont="1" applyBorder="1" applyAlignment="1">
      <alignment vertical="center"/>
    </xf>
    <xf numFmtId="174" fontId="13" fillId="0" borderId="13" xfId="21" applyNumberFormat="1" applyFont="1" applyBorder="1" applyAlignment="1">
      <alignment vertical="center"/>
    </xf>
    <xf numFmtId="0" fontId="8" fillId="0" borderId="1" xfId="2" applyFont="1" applyAlignment="1">
      <alignment horizontal="center" vertical="center" wrapText="1"/>
    </xf>
    <xf numFmtId="167" fontId="13" fillId="0" borderId="49" xfId="4" applyFont="1" applyBorder="1" applyAlignment="1">
      <alignment vertical="center"/>
    </xf>
    <xf numFmtId="174" fontId="45" fillId="0" borderId="22" xfId="21" applyNumberFormat="1" applyFont="1" applyFill="1" applyBorder="1" applyAlignment="1">
      <alignment horizontal="center" vertical="center"/>
    </xf>
    <xf numFmtId="174" fontId="11" fillId="0" borderId="22" xfId="21" applyNumberFormat="1" applyFont="1" applyFill="1" applyBorder="1" applyAlignment="1">
      <alignment vertical="center"/>
    </xf>
    <xf numFmtId="0" fontId="13" fillId="0" borderId="5" xfId="2" applyFont="1" applyBorder="1" applyAlignment="1">
      <alignment horizontal="left" vertical="center"/>
    </xf>
    <xf numFmtId="0" fontId="46" fillId="0" borderId="22" xfId="18" applyFont="1" applyBorder="1" applyAlignment="1">
      <alignment horizontal="justify" vertical="center" wrapText="1"/>
    </xf>
    <xf numFmtId="175" fontId="13" fillId="0" borderId="49" xfId="4" applyNumberFormat="1" applyFont="1" applyBorder="1" applyAlignment="1">
      <alignment vertical="center"/>
    </xf>
    <xf numFmtId="0" fontId="11" fillId="0" borderId="1" xfId="1" applyFont="1" applyAlignment="1">
      <alignment horizontal="center" vertical="center" wrapText="1"/>
    </xf>
    <xf numFmtId="174" fontId="0" fillId="0" borderId="22" xfId="21" applyNumberFormat="1" applyFont="1" applyFill="1" applyBorder="1" applyAlignment="1">
      <alignment horizontal="center" vertical="center"/>
    </xf>
    <xf numFmtId="0" fontId="4" fillId="0" borderId="1" xfId="18" applyAlignment="1">
      <alignment horizontal="right" wrapText="1"/>
    </xf>
    <xf numFmtId="0" fontId="13" fillId="0" borderId="0" xfId="0" applyFont="1" applyAlignment="1">
      <alignment horizontal="left" vertical="center"/>
    </xf>
    <xf numFmtId="0" fontId="48" fillId="0" borderId="51" xfId="0" applyFont="1" applyBorder="1" applyAlignment="1">
      <alignment horizontal="left" vertical="center" wrapText="1"/>
    </xf>
    <xf numFmtId="0" fontId="41" fillId="0" borderId="0" xfId="0" applyFont="1" applyAlignment="1">
      <alignment horizontal="left" vertical="center"/>
    </xf>
    <xf numFmtId="0" fontId="41" fillId="0" borderId="48" xfId="0" applyFont="1" applyBorder="1" applyAlignment="1">
      <alignment horizontal="left" vertical="center" wrapText="1"/>
    </xf>
    <xf numFmtId="0" fontId="48" fillId="0" borderId="48" xfId="0" applyFont="1" applyBorder="1" applyAlignment="1">
      <alignment horizontal="left" vertical="center" wrapText="1"/>
    </xf>
    <xf numFmtId="0" fontId="48" fillId="0" borderId="22" xfId="0" applyFont="1" applyBorder="1" applyAlignment="1">
      <alignment horizontal="left" vertical="center" wrapText="1"/>
    </xf>
    <xf numFmtId="0" fontId="13"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12" fillId="0" borderId="26" xfId="0" applyFont="1" applyBorder="1" applyAlignment="1">
      <alignment horizontal="center" vertical="center" wrapText="1"/>
    </xf>
    <xf numFmtId="174" fontId="11" fillId="0" borderId="22" xfId="21" applyNumberFormat="1" applyFont="1" applyBorder="1" applyAlignment="1">
      <alignment vertical="center"/>
    </xf>
    <xf numFmtId="172" fontId="19" fillId="0" borderId="8" xfId="2" applyNumberFormat="1" applyFont="1" applyBorder="1" applyAlignment="1">
      <alignment horizontal="center" vertical="center"/>
    </xf>
    <xf numFmtId="172" fontId="19" fillId="0" borderId="26" xfId="2" applyNumberFormat="1" applyFont="1" applyBorder="1" applyAlignment="1">
      <alignment horizontal="center" vertical="center"/>
    </xf>
    <xf numFmtId="0" fontId="25" fillId="0" borderId="19" xfId="2" applyFont="1" applyBorder="1" applyAlignment="1">
      <alignment horizontal="center" vertical="center" wrapText="1"/>
    </xf>
    <xf numFmtId="0" fontId="49" fillId="0" borderId="22" xfId="0" applyFont="1" applyBorder="1" applyAlignment="1">
      <alignment horizontal="left" vertical="center"/>
    </xf>
    <xf numFmtId="0" fontId="48" fillId="0" borderId="22" xfId="0" applyFont="1" applyBorder="1" applyAlignment="1">
      <alignment vertical="center" wrapText="1"/>
    </xf>
    <xf numFmtId="0" fontId="48" fillId="0" borderId="48" xfId="0" applyFont="1" applyBorder="1" applyAlignment="1">
      <alignment vertical="center" wrapText="1"/>
    </xf>
    <xf numFmtId="0" fontId="49" fillId="13" borderId="22" xfId="0" applyFont="1" applyFill="1" applyBorder="1" applyAlignment="1">
      <alignment horizontal="left" vertical="center"/>
    </xf>
    <xf numFmtId="0" fontId="48" fillId="13" borderId="48" xfId="0" applyFont="1" applyFill="1" applyBorder="1" applyAlignment="1">
      <alignment vertical="center" wrapText="1"/>
    </xf>
    <xf numFmtId="0" fontId="48" fillId="13" borderId="48" xfId="0" applyFont="1" applyFill="1" applyBorder="1" applyAlignment="1">
      <alignment horizontal="left" vertical="center" wrapText="1"/>
    </xf>
    <xf numFmtId="0" fontId="49" fillId="0" borderId="22" xfId="0" applyFont="1" applyBorder="1" applyAlignment="1">
      <alignment horizontal="left" vertical="center" wrapText="1"/>
    </xf>
    <xf numFmtId="0" fontId="49" fillId="13" borderId="22" xfId="0" applyFont="1" applyFill="1" applyBorder="1" applyAlignment="1">
      <alignment horizontal="center" vertical="center"/>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49" fillId="0" borderId="22" xfId="0" quotePrefix="1" applyFont="1" applyBorder="1" applyAlignment="1">
      <alignment horizontal="left" vertical="center" wrapText="1"/>
    </xf>
    <xf numFmtId="0" fontId="49" fillId="0" borderId="53" xfId="0" applyFont="1" applyBorder="1" applyAlignment="1">
      <alignment horizontal="left" vertical="center"/>
    </xf>
    <xf numFmtId="0" fontId="48" fillId="0" borderId="68" xfId="0" applyFont="1" applyBorder="1" applyAlignment="1">
      <alignment horizontal="left" vertical="center" wrapText="1"/>
    </xf>
    <xf numFmtId="164" fontId="48" fillId="0" borderId="22" xfId="0" applyNumberFormat="1" applyFont="1" applyBorder="1" applyAlignment="1">
      <alignment vertical="center"/>
    </xf>
    <xf numFmtId="174" fontId="13" fillId="0" borderId="22" xfId="21" applyNumberFormat="1" applyFont="1" applyFill="1" applyBorder="1" applyAlignment="1">
      <alignment horizontal="center" vertical="center"/>
    </xf>
    <xf numFmtId="174" fontId="13" fillId="0" borderId="22" xfId="21" applyNumberFormat="1" applyFont="1" applyBorder="1" applyAlignment="1">
      <alignment horizontal="center" vertical="center"/>
    </xf>
    <xf numFmtId="174" fontId="13" fillId="0" borderId="13" xfId="21" applyNumberFormat="1" applyFont="1" applyFill="1" applyBorder="1" applyAlignment="1">
      <alignment vertical="center"/>
    </xf>
    <xf numFmtId="174" fontId="13" fillId="0" borderId="22" xfId="21" applyNumberFormat="1" applyFont="1" applyFill="1" applyBorder="1" applyAlignment="1">
      <alignment vertical="center"/>
    </xf>
    <xf numFmtId="0" fontId="13" fillId="4" borderId="19" xfId="2" applyFont="1" applyFill="1" applyBorder="1" applyAlignment="1">
      <alignment horizontal="center" vertical="center" wrapText="1"/>
    </xf>
    <xf numFmtId="0" fontId="53" fillId="0" borderId="19" xfId="2" applyFont="1" applyBorder="1" applyAlignment="1">
      <alignment horizontal="center" vertical="center" wrapText="1"/>
    </xf>
    <xf numFmtId="0" fontId="59" fillId="0" borderId="7" xfId="2" applyFont="1" applyBorder="1" applyAlignment="1">
      <alignment horizontal="center" vertical="top" wrapText="1"/>
    </xf>
    <xf numFmtId="0" fontId="46" fillId="0" borderId="22" xfId="18" applyFont="1" applyBorder="1" applyAlignment="1">
      <alignment horizontal="justify" vertical="top" wrapText="1"/>
    </xf>
    <xf numFmtId="0" fontId="19" fillId="4" borderId="19" xfId="2" applyFont="1" applyFill="1" applyBorder="1" applyAlignment="1">
      <alignment horizontal="center" vertical="top" wrapText="1"/>
    </xf>
    <xf numFmtId="0" fontId="4" fillId="4" borderId="22" xfId="18" applyFill="1" applyBorder="1" applyAlignment="1">
      <alignment vertical="center"/>
    </xf>
    <xf numFmtId="0" fontId="53" fillId="0" borderId="26" xfId="2" applyFont="1" applyBorder="1" applyAlignment="1">
      <alignment horizontal="center" vertical="center" wrapText="1"/>
    </xf>
    <xf numFmtId="0" fontId="53" fillId="0" borderId="6" xfId="2" applyFont="1" applyBorder="1" applyAlignment="1">
      <alignment horizontal="center" vertical="center"/>
    </xf>
    <xf numFmtId="0" fontId="53" fillId="0" borderId="7" xfId="2" applyFont="1" applyBorder="1" applyAlignment="1">
      <alignment horizontal="center" vertical="center" wrapText="1"/>
    </xf>
    <xf numFmtId="173" fontId="13" fillId="0" borderId="1" xfId="2" applyNumberFormat="1" applyFont="1"/>
    <xf numFmtId="173" fontId="13" fillId="0" borderId="1" xfId="2" applyNumberFormat="1" applyFont="1" applyAlignment="1">
      <alignment vertical="center"/>
    </xf>
    <xf numFmtId="0" fontId="0" fillId="0" borderId="22" xfId="0" applyBorder="1" applyAlignment="1">
      <alignment horizontal="center" vertical="center"/>
    </xf>
    <xf numFmtId="0" fontId="4" fillId="0" borderId="22" xfId="18" applyBorder="1" applyAlignment="1">
      <alignment horizontal="center" vertical="center"/>
    </xf>
    <xf numFmtId="0" fontId="13" fillId="0" borderId="26" xfId="2" applyFont="1" applyBorder="1" applyAlignment="1">
      <alignment horizontal="center" vertical="center" wrapText="1"/>
    </xf>
    <xf numFmtId="9" fontId="13" fillId="0" borderId="24" xfId="28" applyFont="1" applyBorder="1" applyAlignment="1">
      <alignment horizontal="center" vertical="center"/>
    </xf>
    <xf numFmtId="9" fontId="13" fillId="0" borderId="10" xfId="28" applyFont="1" applyBorder="1" applyAlignment="1">
      <alignment horizontal="center" vertical="center"/>
    </xf>
    <xf numFmtId="9" fontId="13" fillId="0" borderId="14" xfId="28" applyFont="1" applyBorder="1" applyAlignment="1">
      <alignment horizontal="center" vertical="center"/>
    </xf>
    <xf numFmtId="173" fontId="13" fillId="0" borderId="1" xfId="25" applyNumberFormat="1" applyFont="1"/>
    <xf numFmtId="0" fontId="19" fillId="4" borderId="19" xfId="2" applyFont="1" applyFill="1" applyBorder="1" applyAlignment="1">
      <alignment horizontal="center" vertical="center" wrapText="1"/>
    </xf>
    <xf numFmtId="0" fontId="53" fillId="0" borderId="6" xfId="2" applyFont="1" applyBorder="1" applyAlignment="1">
      <alignment horizontal="center" vertical="center" wrapText="1"/>
    </xf>
    <xf numFmtId="0" fontId="12" fillId="0" borderId="26" xfId="1" applyFont="1" applyBorder="1" applyAlignment="1">
      <alignment horizontal="center" vertical="center" wrapText="1"/>
    </xf>
    <xf numFmtId="0" fontId="59" fillId="0" borderId="5" xfId="2" applyFont="1" applyBorder="1" applyAlignment="1">
      <alignment horizontal="justify" vertical="top" wrapText="1"/>
    </xf>
    <xf numFmtId="0" fontId="13" fillId="0" borderId="7" xfId="2" applyFont="1" applyBorder="1" applyAlignment="1">
      <alignment horizontal="center" vertical="center" wrapText="1"/>
    </xf>
    <xf numFmtId="173" fontId="36" fillId="0" borderId="22" xfId="34" applyNumberFormat="1" applyFont="1" applyFill="1" applyBorder="1" applyAlignment="1">
      <alignment horizontal="center" vertical="center"/>
    </xf>
    <xf numFmtId="165" fontId="13" fillId="0" borderId="40" xfId="21" applyFont="1" applyFill="1" applyBorder="1" applyAlignment="1">
      <alignment vertical="center"/>
    </xf>
    <xf numFmtId="165" fontId="13" fillId="0" borderId="48" xfId="21" applyFont="1" applyFill="1" applyBorder="1" applyAlignment="1">
      <alignment vertical="center"/>
    </xf>
    <xf numFmtId="165" fontId="13" fillId="0" borderId="21" xfId="21" applyFont="1" applyFill="1" applyBorder="1" applyAlignment="1">
      <alignment vertical="center"/>
    </xf>
    <xf numFmtId="165" fontId="13" fillId="0" borderId="22" xfId="21" applyFont="1" applyFill="1" applyBorder="1" applyAlignment="1">
      <alignment vertical="center"/>
    </xf>
    <xf numFmtId="0" fontId="53" fillId="0" borderId="26" xfId="2" applyFont="1" applyBorder="1" applyAlignment="1">
      <alignment horizontal="justify" vertical="top" wrapText="1"/>
    </xf>
    <xf numFmtId="173" fontId="36" fillId="0" borderId="22" xfId="34" applyNumberFormat="1" applyFont="1" applyBorder="1" applyAlignment="1">
      <alignment horizontal="center" vertical="center"/>
    </xf>
    <xf numFmtId="174" fontId="13" fillId="0" borderId="22" xfId="21" quotePrefix="1" applyNumberFormat="1" applyFont="1" applyBorder="1" applyAlignment="1">
      <alignment vertical="center"/>
    </xf>
    <xf numFmtId="173" fontId="36" fillId="0" borderId="13" xfId="34" applyNumberFormat="1" applyFont="1" applyBorder="1" applyAlignment="1">
      <alignment horizontal="center" vertical="center"/>
    </xf>
    <xf numFmtId="174" fontId="1" fillId="0" borderId="22" xfId="21" applyNumberFormat="1" applyFont="1" applyBorder="1" applyAlignment="1">
      <alignment horizontal="center" vertical="center"/>
    </xf>
    <xf numFmtId="9" fontId="13" fillId="0" borderId="24" xfId="28" applyFont="1" applyBorder="1" applyAlignment="1">
      <alignment vertical="center"/>
    </xf>
    <xf numFmtId="174" fontId="1" fillId="0" borderId="22" xfId="21" applyNumberFormat="1" applyFont="1" applyFill="1" applyBorder="1" applyAlignment="1">
      <alignment vertical="center"/>
    </xf>
    <xf numFmtId="174" fontId="1" fillId="0" borderId="22" xfId="21" applyNumberFormat="1" applyFont="1" applyBorder="1" applyAlignment="1">
      <alignment vertical="center"/>
    </xf>
    <xf numFmtId="174" fontId="1" fillId="0" borderId="13" xfId="21" applyNumberFormat="1" applyFont="1" applyBorder="1" applyAlignment="1">
      <alignment vertical="center"/>
    </xf>
    <xf numFmtId="174" fontId="1" fillId="0" borderId="13" xfId="21" applyNumberFormat="1" applyFont="1" applyFill="1" applyBorder="1" applyAlignment="1">
      <alignment vertical="center"/>
    </xf>
    <xf numFmtId="9" fontId="13" fillId="0" borderId="14" xfId="28" applyFont="1" applyBorder="1" applyAlignment="1">
      <alignment vertical="center"/>
    </xf>
    <xf numFmtId="0" fontId="30" fillId="5" borderId="27" xfId="2" applyFont="1" applyFill="1" applyBorder="1" applyAlignment="1">
      <alignment horizontal="center" vertical="center" wrapText="1"/>
    </xf>
    <xf numFmtId="172" fontId="19" fillId="0" borderId="50" xfId="2" applyNumberFormat="1" applyFont="1" applyBorder="1" applyAlignment="1">
      <alignment horizontal="center" vertical="center"/>
    </xf>
    <xf numFmtId="172" fontId="19" fillId="0" borderId="74" xfId="2" applyNumberFormat="1" applyFont="1" applyBorder="1" applyAlignment="1">
      <alignment horizontal="center" vertical="center"/>
    </xf>
    <xf numFmtId="0" fontId="59" fillId="0" borderId="5" xfId="2" applyFont="1" applyBorder="1" applyAlignment="1">
      <alignment horizontal="center" vertical="center" wrapText="1"/>
    </xf>
    <xf numFmtId="0" fontId="53" fillId="0" borderId="26" xfId="2" applyFont="1" applyBorder="1" applyAlignment="1">
      <alignment horizontal="justify" vertical="center" wrapText="1"/>
    </xf>
    <xf numFmtId="0" fontId="46" fillId="0" borderId="22" xfId="18" applyFont="1" applyBorder="1" applyAlignment="1">
      <alignment horizontal="center" vertical="center" wrapText="1"/>
    </xf>
    <xf numFmtId="15" fontId="13" fillId="0" borderId="21"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37" fontId="22" fillId="0" borderId="54" xfId="10" applyNumberFormat="1" applyBorder="1" applyAlignment="1">
      <alignment horizontal="center" vertical="center"/>
    </xf>
    <xf numFmtId="0" fontId="4" fillId="0" borderId="48" xfId="18" applyBorder="1" applyAlignment="1">
      <alignment horizontal="center" vertical="center"/>
    </xf>
    <xf numFmtId="0" fontId="1" fillId="0" borderId="22" xfId="18" applyFont="1" applyBorder="1" applyAlignment="1">
      <alignment vertical="center"/>
    </xf>
    <xf numFmtId="0" fontId="47" fillId="12" borderId="23" xfId="0" applyFont="1" applyFill="1" applyBorder="1" applyAlignment="1">
      <alignment horizontal="center" vertical="center"/>
    </xf>
    <xf numFmtId="0" fontId="47"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49" fillId="13" borderId="23" xfId="0" applyFont="1" applyFill="1" applyBorder="1" applyAlignment="1">
      <alignment horizontal="center" vertical="center"/>
    </xf>
    <xf numFmtId="0" fontId="49" fillId="13" borderId="25" xfId="0" applyFont="1" applyFill="1" applyBorder="1" applyAlignment="1">
      <alignment horizontal="center" vertical="center"/>
    </xf>
    <xf numFmtId="0" fontId="49" fillId="13" borderId="23" xfId="0" applyFont="1" applyFill="1" applyBorder="1" applyAlignment="1">
      <alignment horizontal="left" vertical="center"/>
    </xf>
    <xf numFmtId="0" fontId="49" fillId="13" borderId="25" xfId="0" applyFont="1" applyFill="1" applyBorder="1" applyAlignment="1">
      <alignment horizontal="left" vertical="center"/>
    </xf>
    <xf numFmtId="0" fontId="49" fillId="13" borderId="23" xfId="0" applyFont="1" applyFill="1" applyBorder="1" applyAlignment="1">
      <alignment horizontal="left" vertical="center" wrapText="1"/>
    </xf>
    <xf numFmtId="0" fontId="49" fillId="13"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8" fillId="0" borderId="53" xfId="0" applyFont="1" applyBorder="1" applyAlignment="1">
      <alignment horizontal="center" vertical="center"/>
    </xf>
    <xf numFmtId="0" fontId="8" fillId="0" borderId="68"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9" fontId="30" fillId="5" borderId="23" xfId="2" applyNumberFormat="1" applyFont="1" applyFill="1" applyBorder="1" applyAlignment="1">
      <alignment horizontal="center" vertical="center"/>
    </xf>
    <xf numFmtId="0" fontId="0" fillId="0" borderId="25" xfId="0" applyBorder="1" applyAlignment="1">
      <alignment horizontal="center" vertical="center"/>
    </xf>
    <xf numFmtId="0" fontId="29" fillId="3" borderId="51" xfId="1" applyFont="1" applyFill="1" applyBorder="1" applyAlignment="1">
      <alignment horizontal="center" vertical="center" wrapText="1"/>
    </xf>
    <xf numFmtId="0" fontId="29" fillId="3" borderId="48" xfId="1" applyFont="1" applyFill="1" applyBorder="1" applyAlignment="1">
      <alignment horizontal="center" vertical="center" wrapText="1"/>
    </xf>
    <xf numFmtId="0" fontId="25" fillId="4" borderId="5" xfId="2" applyFont="1" applyFill="1" applyBorder="1" applyAlignment="1">
      <alignment horizontal="left" vertical="top" wrapText="1"/>
    </xf>
    <xf numFmtId="0" fontId="25" fillId="4" borderId="7" xfId="2" applyFont="1" applyFill="1" applyBorder="1" applyAlignment="1">
      <alignment horizontal="left" vertical="top" wrapText="1"/>
    </xf>
    <xf numFmtId="0" fontId="19" fillId="0" borderId="23" xfId="2" applyFont="1" applyBorder="1" applyAlignment="1">
      <alignment horizontal="center" vertical="center" wrapText="1"/>
    </xf>
    <xf numFmtId="0" fontId="19" fillId="0" borderId="25" xfId="2" applyFont="1" applyBorder="1" applyAlignment="1">
      <alignment horizontal="center" vertical="center" wrapText="1"/>
    </xf>
    <xf numFmtId="0" fontId="44" fillId="0" borderId="23" xfId="2" applyFont="1" applyBorder="1" applyAlignment="1">
      <alignment horizontal="center" vertical="center" wrapText="1"/>
    </xf>
    <xf numFmtId="0" fontId="19" fillId="0" borderId="25" xfId="2" applyFont="1" applyBorder="1" applyAlignment="1">
      <alignment horizontal="center" vertical="center"/>
    </xf>
    <xf numFmtId="0" fontId="19" fillId="0" borderId="23" xfId="2" applyFont="1" applyBorder="1" applyAlignment="1">
      <alignment horizontal="center" vertical="center"/>
    </xf>
    <xf numFmtId="0" fontId="58" fillId="0" borderId="23" xfId="15" applyFont="1" applyBorder="1" applyAlignment="1">
      <alignment horizontal="center" vertical="center" wrapText="1"/>
    </xf>
    <xf numFmtId="0" fontId="58" fillId="0" borderId="25" xfId="15" applyFont="1" applyBorder="1" applyAlignment="1">
      <alignment horizontal="center" vertical="center"/>
    </xf>
    <xf numFmtId="0" fontId="19" fillId="4" borderId="23"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25" fillId="14" borderId="2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53" fillId="0" borderId="23" xfId="0" applyFont="1" applyBorder="1" applyAlignment="1">
      <alignment horizontal="center" wrapText="1"/>
    </xf>
    <xf numFmtId="0" fontId="53" fillId="0" borderId="25" xfId="0" applyFont="1" applyBorder="1" applyAlignment="1">
      <alignment horizontal="center"/>
    </xf>
    <xf numFmtId="0" fontId="19" fillId="0" borderId="22" xfId="0" applyFont="1" applyBorder="1" applyAlignment="1">
      <alignment horizontal="center"/>
    </xf>
    <xf numFmtId="0" fontId="18" fillId="0" borderId="23" xfId="22" applyFont="1" applyFill="1" applyBorder="1" applyAlignment="1">
      <alignment horizontal="center" vertical="center" wrapText="1"/>
    </xf>
    <xf numFmtId="0" fontId="25" fillId="4" borderId="5" xfId="2" applyFont="1" applyFill="1" applyBorder="1" applyAlignment="1">
      <alignment horizontal="justify" vertical="top" wrapText="1"/>
    </xf>
    <xf numFmtId="0" fontId="25" fillId="4" borderId="7" xfId="2" applyFont="1" applyFill="1" applyBorder="1" applyAlignment="1">
      <alignment horizontal="justify" vertical="top"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31" fillId="0" borderId="23" xfId="2" applyFont="1" applyBorder="1" applyAlignment="1">
      <alignment horizontal="center" vertical="center" wrapText="1"/>
    </xf>
    <xf numFmtId="0" fontId="31" fillId="0" borderId="25" xfId="2" applyFont="1" applyBorder="1" applyAlignment="1">
      <alignment horizontal="center" vertical="center" wrapText="1"/>
    </xf>
    <xf numFmtId="0" fontId="12" fillId="0" borderId="26" xfId="0" applyFont="1" applyBorder="1" applyAlignment="1">
      <alignment horizontal="center" vertical="center" wrapText="1"/>
    </xf>
    <xf numFmtId="0" fontId="12" fillId="5" borderId="5"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30" fillId="5" borderId="22" xfId="1" applyFont="1" applyFill="1" applyBorder="1" applyAlignment="1">
      <alignment horizontal="center" vertical="center" wrapText="1"/>
    </xf>
    <xf numFmtId="170" fontId="30" fillId="5" borderId="23" xfId="2" applyNumberFormat="1" applyFont="1" applyFill="1" applyBorder="1" applyAlignment="1">
      <alignment horizontal="center" vertical="center" wrapText="1"/>
    </xf>
    <xf numFmtId="170" fontId="30" fillId="5" borderId="25" xfId="2" applyNumberFormat="1" applyFont="1" applyFill="1" applyBorder="1" applyAlignment="1">
      <alignment horizontal="center" vertical="center" wrapText="1"/>
    </xf>
    <xf numFmtId="170" fontId="30" fillId="5" borderId="23" xfId="2" applyNumberFormat="1" applyFont="1" applyFill="1" applyBorder="1" applyAlignment="1">
      <alignment horizontal="center" vertical="center"/>
    </xf>
    <xf numFmtId="170" fontId="30" fillId="5" borderId="25" xfId="2" applyNumberFormat="1" applyFont="1" applyFill="1" applyBorder="1" applyAlignment="1">
      <alignment horizontal="center" vertical="center"/>
    </xf>
    <xf numFmtId="0" fontId="44" fillId="0" borderId="23" xfId="2" applyFont="1" applyBorder="1" applyAlignment="1">
      <alignment horizontal="center" vertical="top" wrapText="1"/>
    </xf>
    <xf numFmtId="0" fontId="19" fillId="0" borderId="25" xfId="2" applyFont="1" applyBorder="1" applyAlignment="1">
      <alignment horizontal="center" vertical="top" wrapText="1"/>
    </xf>
    <xf numFmtId="0" fontId="31" fillId="0" borderId="23" xfId="2" applyFont="1" applyBorder="1" applyAlignment="1">
      <alignment horizontal="left" vertical="center" wrapText="1"/>
    </xf>
    <xf numFmtId="0" fontId="31" fillId="0" borderId="25" xfId="2" applyFont="1" applyBorder="1" applyAlignment="1">
      <alignment horizontal="left"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2" fillId="0" borderId="2" xfId="1" applyFont="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12" fillId="0" borderId="8" xfId="1" applyFont="1" applyBorder="1" applyAlignment="1">
      <alignment horizontal="center" vertical="center"/>
    </xf>
    <xf numFmtId="0" fontId="12" fillId="0" borderId="1" xfId="1" applyFont="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20" xfId="1" applyFont="1" applyBorder="1" applyAlignment="1">
      <alignment horizontal="center" vertical="center"/>
    </xf>
    <xf numFmtId="0" fontId="12" fillId="0" borderId="19" xfId="1" applyFont="1" applyBorder="1" applyAlignment="1">
      <alignment horizontal="center" vertical="center"/>
    </xf>
    <xf numFmtId="0" fontId="11" fillId="0" borderId="2" xfId="1" applyFont="1" applyBorder="1" applyAlignment="1">
      <alignment horizontal="left" vertical="center" wrapText="1"/>
    </xf>
    <xf numFmtId="0" fontId="12" fillId="0" borderId="18" xfId="1" applyFont="1" applyBorder="1" applyAlignment="1">
      <alignment horizontal="left" vertical="center" wrapText="1"/>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2" fillId="0" borderId="1" xfId="1" applyFont="1" applyAlignment="1">
      <alignment horizontal="left" vertical="center" wrapText="1"/>
    </xf>
    <xf numFmtId="0" fontId="12" fillId="0" borderId="16" xfId="1" applyFont="1" applyBorder="1" applyAlignment="1">
      <alignment horizontal="left" vertical="center" wrapText="1"/>
    </xf>
    <xf numFmtId="0" fontId="12" fillId="0" borderId="11" xfId="1" applyFont="1" applyBorder="1" applyAlignment="1">
      <alignment horizontal="left" vertical="center" wrapText="1"/>
    </xf>
    <xf numFmtId="0" fontId="12" fillId="0" borderId="20" xfId="1" applyFont="1" applyBorder="1" applyAlignment="1">
      <alignment horizontal="left" vertical="center" wrapText="1"/>
    </xf>
    <xf numFmtId="0" fontId="12" fillId="0" borderId="19" xfId="1" applyFont="1" applyBorder="1" applyAlignment="1">
      <alignment horizontal="left" vertical="center" wrapText="1"/>
    </xf>
    <xf numFmtId="0" fontId="11" fillId="0" borderId="26"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1" xfId="1" applyFont="1" applyBorder="1" applyAlignment="1">
      <alignment horizontal="center" vertical="center" wrapText="1"/>
    </xf>
    <xf numFmtId="0" fontId="12" fillId="5" borderId="26" xfId="1" applyFont="1" applyFill="1" applyBorder="1" applyAlignment="1">
      <alignment horizontal="center" vertical="center" wrapText="1"/>
    </xf>
    <xf numFmtId="0" fontId="12" fillId="5" borderId="26" xfId="1" applyFont="1" applyFill="1" applyBorder="1" applyAlignment="1">
      <alignment horizontal="left" vertical="center" wrapText="1"/>
    </xf>
    <xf numFmtId="0" fontId="13" fillId="0" borderId="26" xfId="2" applyFont="1" applyBorder="1" applyAlignment="1">
      <alignment horizontal="center" vertical="center" wrapText="1"/>
    </xf>
    <xf numFmtId="0" fontId="11" fillId="0" borderId="70" xfId="1" applyFont="1" applyBorder="1" applyAlignment="1">
      <alignment horizontal="center" vertical="center" wrapText="1"/>
    </xf>
    <xf numFmtId="0" fontId="12" fillId="4" borderId="1" xfId="1" applyFont="1" applyFill="1" applyAlignment="1">
      <alignment horizontal="left" vertical="center" wrapText="1"/>
    </xf>
    <xf numFmtId="0" fontId="12" fillId="5" borderId="2" xfId="1" applyFont="1" applyFill="1" applyBorder="1" applyAlignment="1">
      <alignment horizontal="left" vertical="center" wrapText="1"/>
    </xf>
    <xf numFmtId="0" fontId="12" fillId="5" borderId="8" xfId="1" applyFont="1" applyFill="1" applyBorder="1" applyAlignment="1">
      <alignment horizontal="left" vertical="center" wrapText="1"/>
    </xf>
    <xf numFmtId="0" fontId="12" fillId="5" borderId="11" xfId="1" applyFont="1" applyFill="1" applyBorder="1" applyAlignment="1">
      <alignment horizontal="left"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1" fontId="7" fillId="4" borderId="5" xfId="2" applyNumberFormat="1" applyFont="1" applyFill="1" applyBorder="1" applyAlignment="1">
      <alignment horizontal="center" vertical="center"/>
    </xf>
    <xf numFmtId="1" fontId="7" fillId="4" borderId="6" xfId="2" applyNumberFormat="1" applyFont="1" applyFill="1" applyBorder="1" applyAlignment="1">
      <alignment horizontal="center" vertical="center"/>
    </xf>
    <xf numFmtId="1" fontId="7" fillId="4" borderId="7" xfId="2" applyNumberFormat="1" applyFont="1" applyFill="1" applyBorder="1" applyAlignment="1">
      <alignment horizontal="center" vertical="center"/>
    </xf>
    <xf numFmtId="0" fontId="19" fillId="0" borderId="22" xfId="2" applyFont="1" applyBorder="1" applyAlignment="1">
      <alignment horizontal="center" vertical="center"/>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20" fillId="5" borderId="5" xfId="2" applyFont="1" applyFill="1" applyBorder="1" applyAlignment="1">
      <alignment horizontal="center" vertical="center"/>
    </xf>
    <xf numFmtId="0" fontId="20" fillId="5" borderId="6" xfId="2" applyFont="1" applyFill="1" applyBorder="1" applyAlignment="1">
      <alignment horizontal="center" vertical="center"/>
    </xf>
    <xf numFmtId="0" fontId="20" fillId="5" borderId="7"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9" fontId="20" fillId="4" borderId="11" xfId="2" applyNumberFormat="1" applyFont="1" applyFill="1" applyBorder="1" applyAlignment="1">
      <alignment horizontal="center" vertical="center"/>
    </xf>
    <xf numFmtId="9" fontId="20" fillId="4" borderId="19" xfId="2" applyNumberFormat="1" applyFont="1" applyFill="1" applyBorder="1" applyAlignment="1">
      <alignment horizontal="center" vertical="center"/>
    </xf>
    <xf numFmtId="0" fontId="19" fillId="0" borderId="5" xfId="2" applyFont="1" applyBorder="1" applyAlignment="1">
      <alignment horizontal="justify" vertical="center" wrapText="1"/>
    </xf>
    <xf numFmtId="0" fontId="19" fillId="0" borderId="7" xfId="2" applyFont="1" applyBorder="1" applyAlignment="1">
      <alignment horizontal="justify" vertical="center" wrapText="1"/>
    </xf>
    <xf numFmtId="0" fontId="19" fillId="0" borderId="5" xfId="2" applyFont="1" applyBorder="1" applyAlignment="1">
      <alignment horizontal="justify" vertical="top" wrapText="1"/>
    </xf>
    <xf numFmtId="0" fontId="19" fillId="0" borderId="7" xfId="2" applyFont="1" applyBorder="1" applyAlignment="1">
      <alignment horizontal="justify" vertical="top" wrapText="1"/>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19" fillId="0" borderId="5" xfId="2" applyFont="1" applyBorder="1" applyAlignment="1">
      <alignment horizontal="center" vertical="center" wrapText="1"/>
    </xf>
    <xf numFmtId="0" fontId="19" fillId="0" borderId="7" xfId="2" applyFont="1" applyBorder="1" applyAlignment="1">
      <alignment horizontal="center" vertical="center" wrapText="1"/>
    </xf>
    <xf numFmtId="0" fontId="30" fillId="5" borderId="29" xfId="2" applyFont="1" applyFill="1" applyBorder="1" applyAlignment="1">
      <alignment horizontal="center" vertical="center" wrapText="1"/>
    </xf>
    <xf numFmtId="0" fontId="30" fillId="5" borderId="28" xfId="2" applyFont="1" applyFill="1" applyBorder="1" applyAlignment="1">
      <alignment horizontal="center" vertical="center" wrapText="1"/>
    </xf>
    <xf numFmtId="0" fontId="20" fillId="0" borderId="26" xfId="2" applyFont="1" applyBorder="1" applyAlignment="1">
      <alignment horizontal="center" vertical="center"/>
    </xf>
    <xf numFmtId="0" fontId="19" fillId="0" borderId="7" xfId="2" applyFont="1" applyBorder="1" applyAlignment="1">
      <alignment horizontal="center" vertical="center"/>
    </xf>
    <xf numFmtId="0" fontId="19" fillId="0" borderId="6" xfId="2" applyFont="1" applyBorder="1" applyAlignment="1">
      <alignment horizontal="center" vertical="center" wrapText="1"/>
    </xf>
    <xf numFmtId="0" fontId="19" fillId="0" borderId="6" xfId="2" applyFont="1" applyBorder="1" applyAlignment="1">
      <alignment horizontal="center" vertical="center"/>
    </xf>
    <xf numFmtId="0" fontId="25" fillId="4" borderId="23"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19" fillId="4" borderId="25" xfId="0" applyFont="1" applyFill="1" applyBorder="1" applyAlignment="1">
      <alignment horizontal="center" vertical="center"/>
    </xf>
    <xf numFmtId="0" fontId="53" fillId="0" borderId="23" xfId="0" applyFont="1" applyBorder="1" applyAlignment="1">
      <alignment horizontal="center" vertical="top" wrapText="1"/>
    </xf>
    <xf numFmtId="0" fontId="53" fillId="0" borderId="25" xfId="0" applyFont="1" applyBorder="1" applyAlignment="1">
      <alignment horizontal="center" vertical="top" wrapText="1"/>
    </xf>
    <xf numFmtId="0" fontId="19" fillId="0" borderId="22" xfId="2" applyFont="1" applyBorder="1" applyAlignment="1">
      <alignment horizontal="center" vertical="center" wrapText="1"/>
    </xf>
    <xf numFmtId="0" fontId="55" fillId="0" borderId="23" xfId="2" applyFont="1" applyBorder="1" applyAlignment="1">
      <alignment horizontal="center" vertical="top" wrapText="1"/>
    </xf>
    <xf numFmtId="0" fontId="55" fillId="0" borderId="25" xfId="2" applyFont="1" applyBorder="1" applyAlignment="1">
      <alignment horizontal="center" vertical="top"/>
    </xf>
    <xf numFmtId="43" fontId="19" fillId="0" borderId="22" xfId="17" applyFont="1" applyBorder="1" applyAlignment="1">
      <alignment horizontal="center"/>
    </xf>
    <xf numFmtId="0" fontId="55" fillId="0" borderId="23" xfId="0" applyFont="1" applyBorder="1" applyAlignment="1">
      <alignment horizontal="center" wrapText="1"/>
    </xf>
    <xf numFmtId="0" fontId="55" fillId="0" borderId="25" xfId="0" applyFont="1" applyBorder="1" applyAlignment="1">
      <alignment horizontal="center"/>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19" fillId="0" borderId="22" xfId="0" applyFont="1" applyBorder="1" applyAlignment="1">
      <alignment horizontal="center" wrapText="1"/>
    </xf>
    <xf numFmtId="9" fontId="20" fillId="0" borderId="11" xfId="2" applyNumberFormat="1" applyFont="1" applyBorder="1" applyAlignment="1">
      <alignment horizontal="center" vertical="center"/>
    </xf>
    <xf numFmtId="9" fontId="20" fillId="0" borderId="19" xfId="2" applyNumberFormat="1" applyFont="1" applyBorder="1" applyAlignment="1">
      <alignment horizontal="center" vertical="center"/>
    </xf>
    <xf numFmtId="0" fontId="55" fillId="0" borderId="5" xfId="2" applyFont="1" applyBorder="1" applyAlignment="1">
      <alignment horizontal="justify" vertical="center" wrapText="1"/>
    </xf>
    <xf numFmtId="0" fontId="55" fillId="0" borderId="7" xfId="2" applyFont="1" applyBorder="1" applyAlignment="1">
      <alignment horizontal="justify" vertical="center" wrapText="1"/>
    </xf>
    <xf numFmtId="0" fontId="53" fillId="0" borderId="5" xfId="2" applyFont="1" applyBorder="1" applyAlignment="1">
      <alignment horizontal="justify" vertical="center" wrapText="1"/>
    </xf>
    <xf numFmtId="0" fontId="53" fillId="0" borderId="7" xfId="2" applyFont="1" applyBorder="1" applyAlignment="1">
      <alignment horizontal="justify" vertical="center" wrapText="1"/>
    </xf>
    <xf numFmtId="0" fontId="59" fillId="0" borderId="5" xfId="2" applyFont="1" applyBorder="1" applyAlignment="1">
      <alignment horizontal="justify" vertical="top" wrapText="1"/>
    </xf>
    <xf numFmtId="0" fontId="53" fillId="0" borderId="7" xfId="2" applyFont="1" applyBorder="1" applyAlignment="1">
      <alignment horizontal="justify" vertical="top" wrapText="1"/>
    </xf>
    <xf numFmtId="0" fontId="53" fillId="0" borderId="5" xfId="2" applyFont="1" applyBorder="1" applyAlignment="1">
      <alignment horizontal="center" vertical="center" wrapText="1"/>
    </xf>
    <xf numFmtId="0" fontId="53" fillId="0" borderId="7" xfId="2" applyFont="1" applyBorder="1" applyAlignment="1">
      <alignment horizontal="center" vertical="center" wrapText="1"/>
    </xf>
    <xf numFmtId="0" fontId="53" fillId="0" borderId="7" xfId="2" applyFont="1" applyBorder="1" applyAlignment="1">
      <alignment horizontal="center" vertical="center"/>
    </xf>
    <xf numFmtId="0" fontId="59" fillId="0" borderId="5" xfId="2" applyFont="1" applyBorder="1" applyAlignment="1">
      <alignment horizontal="center" vertical="top" wrapText="1"/>
    </xf>
    <xf numFmtId="0" fontId="53" fillId="0" borderId="7" xfId="2" applyFont="1" applyBorder="1" applyAlignment="1">
      <alignment horizontal="center" vertical="top" wrapText="1"/>
    </xf>
    <xf numFmtId="9" fontId="0" fillId="0" borderId="25" xfId="0" applyNumberFormat="1" applyBorder="1" applyAlignment="1">
      <alignment horizontal="center" vertical="center"/>
    </xf>
    <xf numFmtId="0" fontId="53" fillId="0" borderId="23" xfId="2" applyFont="1" applyBorder="1" applyAlignment="1">
      <alignment horizontal="center" vertical="center" wrapText="1"/>
    </xf>
    <xf numFmtId="0" fontId="53" fillId="0" borderId="25" xfId="2" applyFont="1" applyBorder="1" applyAlignment="1">
      <alignment horizontal="center" vertical="center" wrapText="1"/>
    </xf>
    <xf numFmtId="0" fontId="10" fillId="0" borderId="23" xfId="2" applyFont="1" applyBorder="1" applyAlignment="1">
      <alignment horizontal="justify" vertical="center" wrapText="1"/>
    </xf>
    <xf numFmtId="0" fontId="70" fillId="0" borderId="25" xfId="2" applyFont="1" applyBorder="1" applyAlignment="1">
      <alignment horizontal="justify" vertical="center" wrapText="1"/>
    </xf>
    <xf numFmtId="0" fontId="10" fillId="0" borderId="23" xfId="2" applyFont="1" applyBorder="1" applyAlignment="1">
      <alignment horizontal="center" vertical="center" wrapText="1"/>
    </xf>
    <xf numFmtId="0" fontId="70" fillId="0" borderId="25" xfId="2" applyFont="1" applyBorder="1" applyAlignment="1">
      <alignment horizontal="center" vertical="center" wrapText="1"/>
    </xf>
    <xf numFmtId="0" fontId="10" fillId="0" borderId="23" xfId="2" applyFont="1" applyBorder="1" applyAlignment="1">
      <alignment horizontal="justify" vertical="top" wrapText="1"/>
    </xf>
    <xf numFmtId="0" fontId="70" fillId="0" borderId="25" xfId="2" applyFont="1" applyBorder="1" applyAlignment="1">
      <alignment horizontal="justify" vertical="top" wrapText="1"/>
    </xf>
    <xf numFmtId="0" fontId="53" fillId="0" borderId="23" xfId="2" applyFont="1" applyBorder="1" applyAlignment="1">
      <alignment horizontal="center" vertical="top" wrapText="1"/>
    </xf>
    <xf numFmtId="0" fontId="53" fillId="0" borderId="25" xfId="2" applyFont="1" applyBorder="1" applyAlignment="1">
      <alignment horizontal="center" vertical="top" wrapText="1"/>
    </xf>
    <xf numFmtId="0" fontId="53" fillId="0" borderId="22" xfId="2" applyFont="1" applyBorder="1" applyAlignment="1">
      <alignment horizontal="center" vertical="center" wrapText="1"/>
    </xf>
    <xf numFmtId="0" fontId="53" fillId="0" borderId="22" xfId="2" applyFont="1" applyBorder="1" applyAlignment="1">
      <alignment horizontal="center" vertical="center"/>
    </xf>
    <xf numFmtId="0" fontId="60" fillId="0" borderId="22" xfId="2" applyFont="1" applyBorder="1" applyAlignment="1">
      <alignment horizontal="center" vertical="top" wrapText="1"/>
    </xf>
    <xf numFmtId="0" fontId="54" fillId="0" borderId="22" xfId="2" applyFont="1" applyBorder="1" applyAlignment="1">
      <alignment horizontal="center" vertical="top"/>
    </xf>
    <xf numFmtId="0" fontId="53" fillId="0" borderId="25" xfId="2" applyFont="1" applyBorder="1" applyAlignment="1">
      <alignment horizontal="center" vertical="center"/>
    </xf>
    <xf numFmtId="0" fontId="53" fillId="0" borderId="22" xfId="0" applyFont="1" applyBorder="1" applyAlignment="1">
      <alignment horizontal="center" vertical="center" wrapText="1"/>
    </xf>
    <xf numFmtId="0" fontId="53" fillId="0" borderId="22" xfId="0" applyFont="1" applyBorder="1" applyAlignment="1">
      <alignment horizontal="center" vertical="top" wrapText="1"/>
    </xf>
    <xf numFmtId="0" fontId="10" fillId="0" borderId="25" xfId="2" applyFont="1" applyBorder="1" applyAlignment="1">
      <alignment horizontal="center" vertical="center"/>
    </xf>
    <xf numFmtId="0" fontId="13" fillId="0" borderId="5" xfId="2" applyFont="1" applyBorder="1" applyAlignment="1">
      <alignment horizontal="center" vertical="center" wrapText="1"/>
    </xf>
    <xf numFmtId="0" fontId="13" fillId="0" borderId="7" xfId="2" applyFont="1" applyBorder="1" applyAlignment="1">
      <alignment horizontal="center" vertical="center" wrapText="1"/>
    </xf>
    <xf numFmtId="0" fontId="12" fillId="5" borderId="29" xfId="2"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5"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8" fillId="5" borderId="7" xfId="2" applyFont="1" applyFill="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12" fillId="5" borderId="2"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13" fillId="0" borderId="6" xfId="2" applyFont="1" applyBorder="1" applyAlignment="1">
      <alignment horizontal="center" vertical="center" wrapText="1"/>
    </xf>
    <xf numFmtId="1" fontId="12" fillId="0" borderId="29" xfId="1" applyNumberFormat="1" applyFont="1" applyBorder="1" applyAlignment="1">
      <alignment horizontal="center" vertical="center" wrapText="1"/>
    </xf>
    <xf numFmtId="1" fontId="12" fillId="0" borderId="27" xfId="1" applyNumberFormat="1" applyFont="1" applyBorder="1" applyAlignment="1">
      <alignment horizontal="center" vertical="center" wrapText="1"/>
    </xf>
    <xf numFmtId="1" fontId="12" fillId="0" borderId="28" xfId="1" applyNumberFormat="1" applyFont="1" applyBorder="1" applyAlignment="1">
      <alignment horizontal="center" vertical="center" wrapText="1"/>
    </xf>
    <xf numFmtId="0" fontId="8" fillId="5" borderId="26" xfId="2" applyFont="1" applyFill="1" applyBorder="1" applyAlignment="1">
      <alignment horizontal="center" vertical="center"/>
    </xf>
    <xf numFmtId="0" fontId="12" fillId="0" borderId="2"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Alignment="1">
      <alignment horizontal="center" vertical="center" wrapText="1"/>
    </xf>
    <xf numFmtId="0" fontId="12" fillId="0" borderId="16"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9" xfId="1" applyFont="1" applyBorder="1" applyAlignment="1">
      <alignment horizontal="center" vertical="center" wrapText="1"/>
    </xf>
    <xf numFmtId="0" fontId="53" fillId="0" borderId="5" xfId="2" applyFont="1" applyBorder="1" applyAlignment="1">
      <alignment horizontal="justify" vertical="top"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53" fillId="0" borderId="7" xfId="2" applyFont="1" applyBorder="1" applyAlignment="1">
      <alignment horizontal="center" vertical="top"/>
    </xf>
    <xf numFmtId="0" fontId="13" fillId="0" borderId="7" xfId="2" applyFont="1" applyBorder="1" applyAlignment="1">
      <alignment horizontal="center" vertical="center"/>
    </xf>
    <xf numFmtId="0" fontId="13" fillId="0" borderId="5" xfId="2" applyFont="1" applyBorder="1" applyAlignment="1">
      <alignment horizontal="left" vertical="center" wrapText="1"/>
    </xf>
    <xf numFmtId="0" fontId="13" fillId="0" borderId="7" xfId="2" applyFont="1" applyBorder="1" applyAlignment="1">
      <alignment horizontal="left" vertical="center" wrapText="1"/>
    </xf>
    <xf numFmtId="0" fontId="11" fillId="0" borderId="5" xfId="2" applyFont="1" applyBorder="1" applyAlignment="1">
      <alignment horizontal="center" vertical="center" wrapText="1"/>
    </xf>
    <xf numFmtId="0" fontId="11" fillId="0" borderId="7" xfId="2" applyFont="1" applyBorder="1" applyAlignment="1">
      <alignment horizontal="center" vertical="center"/>
    </xf>
    <xf numFmtId="0" fontId="28" fillId="0" borderId="32" xfId="2" applyFont="1" applyBorder="1" applyAlignment="1">
      <alignment horizontal="center" vertical="center"/>
    </xf>
    <xf numFmtId="0" fontId="12" fillId="5" borderId="55"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37" xfId="1" applyFont="1" applyFill="1" applyBorder="1" applyAlignment="1">
      <alignment horizontal="center" vertical="center" wrapText="1"/>
    </xf>
    <xf numFmtId="0" fontId="12" fillId="5" borderId="38" xfId="1" applyFont="1" applyFill="1" applyBorder="1" applyAlignment="1">
      <alignment horizontal="center" vertical="center" wrapText="1"/>
    </xf>
    <xf numFmtId="0" fontId="12" fillId="5" borderId="39" xfId="1" applyFont="1" applyFill="1" applyBorder="1" applyAlignment="1">
      <alignment horizontal="center" vertical="center" wrapText="1"/>
    </xf>
    <xf numFmtId="0" fontId="12" fillId="5" borderId="51" xfId="1" applyFont="1" applyFill="1" applyBorder="1" applyAlignment="1">
      <alignment horizontal="center" vertical="center" wrapText="1"/>
    </xf>
    <xf numFmtId="0" fontId="12" fillId="5" borderId="61" xfId="1" applyFont="1" applyFill="1" applyBorder="1" applyAlignment="1">
      <alignment horizontal="center" vertical="center" wrapText="1"/>
    </xf>
    <xf numFmtId="0" fontId="12" fillId="5" borderId="62" xfId="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1" fontId="7" fillId="0" borderId="5" xfId="2" applyNumberFormat="1" applyFont="1" applyBorder="1" applyAlignment="1">
      <alignment horizontal="center" vertical="center"/>
    </xf>
    <xf numFmtId="1" fontId="7" fillId="0" borderId="7" xfId="2" applyNumberFormat="1" applyFont="1" applyBorder="1" applyAlignment="1">
      <alignment horizontal="center" vertical="center"/>
    </xf>
    <xf numFmtId="0" fontId="12" fillId="3" borderId="26" xfId="1" applyFont="1" applyFill="1" applyBorder="1" applyAlignment="1">
      <alignment horizontal="left" vertical="center" wrapText="1"/>
    </xf>
    <xf numFmtId="0" fontId="12" fillId="3" borderId="26" xfId="1" applyFont="1" applyFill="1" applyBorder="1" applyAlignment="1">
      <alignment horizontal="center" vertical="center" wrapText="1"/>
    </xf>
    <xf numFmtId="1" fontId="7" fillId="0" borderId="6" xfId="2" applyNumberFormat="1" applyFont="1" applyBorder="1" applyAlignment="1">
      <alignment horizontal="center" vertical="center"/>
    </xf>
    <xf numFmtId="0" fontId="11" fillId="0" borderId="26" xfId="0" applyFont="1" applyBorder="1" applyAlignment="1">
      <alignment horizontal="left" vertical="center" wrapText="1"/>
    </xf>
    <xf numFmtId="0" fontId="40" fillId="5" borderId="9" xfId="18" applyFont="1" applyFill="1" applyBorder="1" applyAlignment="1">
      <alignment horizontal="center" vertical="center" wrapText="1"/>
    </xf>
    <xf numFmtId="0" fontId="40" fillId="5" borderId="13" xfId="18" applyFont="1" applyFill="1" applyBorder="1" applyAlignment="1">
      <alignment horizontal="center" vertical="center" wrapText="1"/>
    </xf>
    <xf numFmtId="0" fontId="24" fillId="11" borderId="55" xfId="13" quotePrefix="1" applyNumberFormat="1" applyFill="1" applyBorder="1" applyAlignment="1">
      <alignment horizontal="center" vertical="center" wrapText="1"/>
    </xf>
    <xf numFmtId="0" fontId="24" fillId="11" borderId="12" xfId="13" quotePrefix="1" applyNumberFormat="1" applyFill="1" applyBorder="1" applyAlignment="1">
      <alignment horizontal="center" vertical="center" wrapText="1"/>
    </xf>
    <xf numFmtId="0" fontId="24" fillId="11" borderId="9" xfId="13" quotePrefix="1" applyNumberFormat="1" applyFill="1" applyBorder="1" applyAlignment="1">
      <alignment horizontal="center" vertical="center" wrapText="1"/>
    </xf>
    <xf numFmtId="0" fontId="24" fillId="11" borderId="13" xfId="13" quotePrefix="1" applyNumberFormat="1" applyFill="1" applyBorder="1" applyAlignment="1">
      <alignment horizontal="center" vertical="center" wrapText="1"/>
    </xf>
    <xf numFmtId="0" fontId="24" fillId="11" borderId="9" xfId="13" applyNumberFormat="1" applyFill="1" applyBorder="1" applyAlignment="1">
      <alignment horizontal="center" vertical="center" wrapText="1"/>
    </xf>
    <xf numFmtId="0" fontId="24" fillId="11" borderId="13" xfId="13" applyNumberFormat="1" applyFill="1" applyBorder="1" applyAlignment="1">
      <alignment horizontal="center" vertical="center" wrapText="1"/>
    </xf>
    <xf numFmtId="0" fontId="24" fillId="3" borderId="9" xfId="11" quotePrefix="1" applyNumberFormat="1" applyFont="1" applyFill="1" applyBorder="1" applyAlignment="1">
      <alignment horizontal="center" vertical="center" wrapText="1"/>
    </xf>
    <xf numFmtId="0" fontId="24" fillId="3" borderId="13" xfId="11" quotePrefix="1" applyNumberFormat="1" applyFont="1" applyFill="1" applyBorder="1" applyAlignment="1">
      <alignment horizontal="center" vertical="center" wrapText="1"/>
    </xf>
    <xf numFmtId="0" fontId="40" fillId="5" borderId="37" xfId="18" applyFont="1" applyFill="1" applyBorder="1" applyAlignment="1">
      <alignment horizontal="center" vertical="center"/>
    </xf>
    <xf numFmtId="0" fontId="40" fillId="5" borderId="38" xfId="18" applyFont="1" applyFill="1" applyBorder="1" applyAlignment="1">
      <alignment horizontal="center" vertical="center"/>
    </xf>
    <xf numFmtId="0" fontId="40" fillId="5" borderId="56" xfId="18" applyFont="1" applyFill="1" applyBorder="1" applyAlignment="1">
      <alignment horizontal="center" vertical="center"/>
    </xf>
    <xf numFmtId="0" fontId="40" fillId="5" borderId="59" xfId="18" applyFont="1" applyFill="1" applyBorder="1" applyAlignment="1">
      <alignment horizontal="center" vertical="center"/>
    </xf>
    <xf numFmtId="0" fontId="40" fillId="0" borderId="1" xfId="18" applyFont="1" applyAlignment="1">
      <alignment horizontal="center" vertical="center" wrapText="1"/>
    </xf>
    <xf numFmtId="0" fontId="4" fillId="10" borderId="1" xfId="18" applyFill="1" applyAlignment="1">
      <alignment horizontal="center"/>
    </xf>
    <xf numFmtId="0" fontId="40" fillId="5" borderId="33" xfId="18" applyFont="1" applyFill="1" applyBorder="1" applyAlignment="1">
      <alignment horizontal="center" vertical="center" wrapText="1"/>
    </xf>
    <xf numFmtId="0" fontId="40" fillId="5" borderId="60" xfId="18" applyFont="1" applyFill="1" applyBorder="1" applyAlignment="1">
      <alignment horizontal="center" vertical="center" wrapText="1"/>
    </xf>
    <xf numFmtId="0" fontId="36" fillId="3" borderId="10" xfId="18" applyFont="1" applyFill="1" applyBorder="1" applyAlignment="1">
      <alignment horizontal="center" vertical="center" wrapText="1"/>
    </xf>
    <xf numFmtId="0" fontId="36" fillId="3" borderId="14" xfId="18" applyFont="1" applyFill="1" applyBorder="1" applyAlignment="1">
      <alignment horizontal="center" vertical="center" wrapText="1"/>
    </xf>
    <xf numFmtId="0" fontId="11" fillId="0" borderId="1" xfId="1" applyFont="1" applyAlignment="1">
      <alignment horizontal="center" vertical="center" wrapText="1"/>
    </xf>
    <xf numFmtId="0" fontId="11" fillId="0" borderId="20" xfId="1" applyFont="1" applyBorder="1" applyAlignment="1">
      <alignment horizontal="center" vertical="center" wrapText="1"/>
    </xf>
    <xf numFmtId="0" fontId="12" fillId="10" borderId="11" xfId="1" applyFont="1" applyFill="1" applyBorder="1" applyAlignment="1">
      <alignment horizontal="center" vertical="center"/>
    </xf>
    <xf numFmtId="0" fontId="12" fillId="10" borderId="20" xfId="1" applyFont="1" applyFill="1" applyBorder="1" applyAlignment="1">
      <alignment horizontal="center" vertical="center"/>
    </xf>
    <xf numFmtId="0" fontId="12" fillId="10" borderId="19" xfId="1" applyFont="1" applyFill="1" applyBorder="1" applyAlignment="1">
      <alignment horizontal="center" vertical="center"/>
    </xf>
    <xf numFmtId="0" fontId="12" fillId="10" borderId="29" xfId="1" applyFont="1" applyFill="1" applyBorder="1" applyAlignment="1">
      <alignment horizontal="center" vertical="center"/>
    </xf>
    <xf numFmtId="0" fontId="12" fillId="10" borderId="27" xfId="1" applyFont="1" applyFill="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37" fillId="0" borderId="2" xfId="1" applyFont="1" applyBorder="1" applyAlignment="1">
      <alignment horizontal="center" vertical="center" wrapText="1"/>
    </xf>
    <xf numFmtId="0" fontId="37" fillId="0" borderId="18" xfId="1" applyFont="1" applyBorder="1" applyAlignment="1">
      <alignment horizontal="center" vertical="center" wrapText="1"/>
    </xf>
    <xf numFmtId="0" fontId="37" fillId="0" borderId="8" xfId="1" applyFont="1" applyBorder="1" applyAlignment="1">
      <alignment horizontal="center" vertical="center" wrapText="1"/>
    </xf>
    <xf numFmtId="0" fontId="37" fillId="0" borderId="1" xfId="1" applyFont="1" applyAlignment="1">
      <alignment horizontal="center" vertical="center" wrapText="1"/>
    </xf>
    <xf numFmtId="0" fontId="37" fillId="0" borderId="11" xfId="1" applyFont="1" applyBorder="1" applyAlignment="1">
      <alignment horizontal="center" vertical="center" wrapText="1"/>
    </xf>
    <xf numFmtId="0" fontId="37" fillId="0" borderId="20" xfId="1" applyFont="1" applyBorder="1" applyAlignment="1">
      <alignment horizontal="center" vertical="center" wrapText="1"/>
    </xf>
    <xf numFmtId="0" fontId="37" fillId="5" borderId="29" xfId="1" applyFont="1" applyFill="1" applyBorder="1" applyAlignment="1">
      <alignment horizontal="center" vertical="center" wrapText="1"/>
    </xf>
    <xf numFmtId="0" fontId="37" fillId="5" borderId="27" xfId="1" applyFont="1" applyFill="1" applyBorder="1" applyAlignment="1">
      <alignment horizontal="center" vertical="center" wrapText="1"/>
    </xf>
    <xf numFmtId="0" fontId="37" fillId="5" borderId="28" xfId="1" applyFont="1" applyFill="1" applyBorder="1" applyAlignment="1">
      <alignment horizontal="center"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9" fillId="5" borderId="6" xfId="2" applyFont="1" applyFill="1" applyBorder="1" applyAlignment="1">
      <alignment horizontal="center" vertical="center" wrapText="1"/>
    </xf>
    <xf numFmtId="0" fontId="19"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19" xfId="2" applyFont="1" applyFill="1" applyBorder="1" applyAlignment="1">
      <alignment horizontal="center" vertical="center" wrapText="1"/>
    </xf>
    <xf numFmtId="0" fontId="30" fillId="5" borderId="27"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12" fillId="3" borderId="11"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3" borderId="19" xfId="2" applyFont="1" applyFill="1" applyBorder="1" applyAlignment="1">
      <alignment horizontal="center" vertical="center" wrapText="1"/>
    </xf>
    <xf numFmtId="0" fontId="33" fillId="10" borderId="2" xfId="1" applyFont="1" applyFill="1" applyBorder="1" applyAlignment="1">
      <alignment horizontal="center" vertical="center" wrapText="1"/>
    </xf>
    <xf numFmtId="0" fontId="33" fillId="10" borderId="18" xfId="1" applyFont="1" applyFill="1" applyBorder="1" applyAlignment="1">
      <alignment horizontal="center" vertical="center" wrapText="1"/>
    </xf>
    <xf numFmtId="0" fontId="33" fillId="10" borderId="17" xfId="1" applyFont="1" applyFill="1" applyBorder="1" applyAlignment="1">
      <alignment horizontal="center" vertical="center" wrapText="1"/>
    </xf>
    <xf numFmtId="0" fontId="33" fillId="10" borderId="8" xfId="1" applyFont="1" applyFill="1" applyBorder="1" applyAlignment="1">
      <alignment horizontal="center" vertical="center" wrapText="1"/>
    </xf>
    <xf numFmtId="0" fontId="33" fillId="10" borderId="1" xfId="1" applyFont="1" applyFill="1" applyAlignment="1">
      <alignment horizontal="center" vertical="center" wrapText="1"/>
    </xf>
    <xf numFmtId="0" fontId="33" fillId="10" borderId="16" xfId="1" applyFont="1" applyFill="1" applyBorder="1" applyAlignment="1">
      <alignment horizontal="center" vertical="center" wrapText="1"/>
    </xf>
    <xf numFmtId="0" fontId="33" fillId="10" borderId="11" xfId="1" applyFont="1" applyFill="1" applyBorder="1" applyAlignment="1">
      <alignment horizontal="center" vertical="center" wrapText="1"/>
    </xf>
    <xf numFmtId="0" fontId="33" fillId="10" borderId="20" xfId="1" applyFont="1" applyFill="1" applyBorder="1" applyAlignment="1">
      <alignment horizontal="center" vertical="center" wrapText="1"/>
    </xf>
    <xf numFmtId="0" fontId="33" fillId="10" borderId="19" xfId="1" applyFont="1" applyFill="1" applyBorder="1" applyAlignment="1">
      <alignment horizontal="center" vertical="center" wrapText="1"/>
    </xf>
    <xf numFmtId="0" fontId="12" fillId="5" borderId="5" xfId="1" applyFont="1" applyFill="1" applyBorder="1" applyAlignment="1">
      <alignment horizontal="left" vertical="center" wrapText="1"/>
    </xf>
    <xf numFmtId="0" fontId="12" fillId="5" borderId="7" xfId="1" applyFont="1" applyFill="1" applyBorder="1" applyAlignment="1">
      <alignment horizontal="left" vertical="center" wrapText="1"/>
    </xf>
    <xf numFmtId="0" fontId="30" fillId="5" borderId="17" xfId="2" applyFont="1" applyFill="1" applyBorder="1" applyAlignment="1">
      <alignment horizontal="center" vertical="center" wrapText="1"/>
    </xf>
    <xf numFmtId="0" fontId="30" fillId="5" borderId="1" xfId="2" applyFont="1" applyFill="1" applyAlignment="1">
      <alignment horizontal="center" vertical="center" wrapText="1"/>
    </xf>
    <xf numFmtId="0" fontId="30" fillId="5" borderId="20" xfId="2"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65" xfId="0" applyFont="1" applyBorder="1" applyAlignment="1">
      <alignment horizontal="left" vertical="center" wrapText="1"/>
    </xf>
    <xf numFmtId="0" fontId="13" fillId="0" borderId="17" xfId="0" applyFont="1" applyBorder="1" applyAlignment="1">
      <alignment horizontal="left" vertical="center" wrapText="1"/>
    </xf>
    <xf numFmtId="0" fontId="13" fillId="0" borderId="22" xfId="0" applyFont="1" applyBorder="1" applyAlignment="1">
      <alignment horizontal="left" vertical="center" wrapText="1"/>
    </xf>
    <xf numFmtId="0" fontId="13" fillId="0" borderId="24" xfId="0" applyFont="1" applyBorder="1" applyAlignment="1">
      <alignment horizontal="left" vertical="center" wrapText="1"/>
    </xf>
    <xf numFmtId="164" fontId="13" fillId="0" borderId="22" xfId="0" applyNumberFormat="1" applyFont="1" applyBorder="1" applyAlignment="1">
      <alignment horizontal="center" vertical="center" wrapText="1"/>
    </xf>
    <xf numFmtId="0" fontId="12" fillId="5" borderId="45" xfId="1" applyFont="1" applyFill="1" applyBorder="1" applyAlignment="1">
      <alignment horizontal="center" vertical="center" wrapText="1"/>
    </xf>
    <xf numFmtId="0" fontId="12" fillId="5" borderId="46" xfId="1" applyFont="1" applyFill="1" applyBorder="1" applyAlignment="1">
      <alignment horizontal="center" vertical="center" wrapText="1"/>
    </xf>
    <xf numFmtId="0" fontId="12" fillId="0" borderId="29" xfId="1" applyFont="1" applyBorder="1" applyAlignment="1">
      <alignment horizontal="center" vertical="center"/>
    </xf>
    <xf numFmtId="0" fontId="12" fillId="0" borderId="27" xfId="1" applyFont="1" applyBorder="1" applyAlignment="1">
      <alignment horizontal="center" vertical="center"/>
    </xf>
    <xf numFmtId="0" fontId="12" fillId="5" borderId="41" xfId="1" applyFont="1" applyFill="1" applyBorder="1" applyAlignment="1">
      <alignment horizontal="center" vertical="center" wrapText="1"/>
    </xf>
    <xf numFmtId="0" fontId="12" fillId="5" borderId="42" xfId="1" applyFont="1" applyFill="1" applyBorder="1" applyAlignment="1">
      <alignment horizontal="center" vertical="center" wrapText="1"/>
    </xf>
    <xf numFmtId="0" fontId="12" fillId="0" borderId="71" xfId="1" applyFont="1" applyBorder="1" applyAlignment="1">
      <alignment horizontal="center" vertical="center" wrapText="1"/>
    </xf>
    <xf numFmtId="0" fontId="12" fillId="0" borderId="72" xfId="1" applyFont="1" applyBorder="1" applyAlignment="1">
      <alignment horizontal="center" vertical="center" wrapText="1"/>
    </xf>
    <xf numFmtId="0" fontId="12" fillId="0" borderId="73" xfId="1" applyFont="1" applyBorder="1" applyAlignment="1">
      <alignment horizontal="center" vertical="center" wrapText="1"/>
    </xf>
    <xf numFmtId="0" fontId="78" fillId="0" borderId="5" xfId="2" applyFont="1" applyBorder="1" applyAlignment="1">
      <alignment horizontal="justify" vertical="top" wrapText="1"/>
    </xf>
  </cellXfs>
  <cellStyles count="37">
    <cellStyle name="Hipervínculo" xfId="22" builtinId="8"/>
    <cellStyle name="Hipervínculo 2" xfId="36" xr:uid="{8B274C9B-0B7E-4C0B-B3AC-6B313C631065}"/>
    <cellStyle name="Hyperlink" xfId="15" xr:uid="{FF327CB4-B363-4859-B3D4-FEC05C720CF9}"/>
    <cellStyle name="Millares" xfId="17" builtinId="3"/>
    <cellStyle name="Millares [0] 2" xfId="6" xr:uid="{00000000-0005-0000-0000-000001000000}"/>
    <cellStyle name="Millares [0] 2 2" xfId="29" xr:uid="{17698580-2077-4288-B99F-C9B5D65182C9}"/>
    <cellStyle name="Millares 2" xfId="4" xr:uid="{00000000-0005-0000-0000-000002000000}"/>
    <cellStyle name="Millares 2 2" xfId="27" xr:uid="{3E0DCA9B-00FB-41BF-BCD4-85501484943B}"/>
    <cellStyle name="Millares 3" xfId="32" xr:uid="{4E12468F-CB6E-4DED-811D-1648321017FC}"/>
    <cellStyle name="Moneda" xfId="21" builtinId="4"/>
    <cellStyle name="Moneda [0] 2" xfId="7" xr:uid="{00000000-0005-0000-0000-000003000000}"/>
    <cellStyle name="Moneda [0] 2 2" xfId="30" xr:uid="{133069D7-6E31-4256-AEE0-EBC674C071DB}"/>
    <cellStyle name="Moneda 130" xfId="20" xr:uid="{15A2E293-9D08-47CB-A10A-59C5C5BE7F9A}"/>
    <cellStyle name="Moneda 130 2" xfId="34" xr:uid="{FB692D19-2F51-43C0-AF28-6CDD0CB30251}"/>
    <cellStyle name="Moneda 2" xfId="3" xr:uid="{00000000-0005-0000-0000-000004000000}"/>
    <cellStyle name="Moneda 2 2" xfId="26" xr:uid="{4B386986-7F3B-430D-BF61-05C5AB26A08D}"/>
    <cellStyle name="Moneda 3" xfId="35" xr:uid="{5EAF6130-F4D8-4559-857A-E9FDA3124F9F}"/>
    <cellStyle name="Normal" xfId="0" builtinId="0"/>
    <cellStyle name="Normal 2" xfId="1" xr:uid="{00000000-0005-0000-0000-000006000000}"/>
    <cellStyle name="Normal 3" xfId="2" xr:uid="{00000000-0005-0000-0000-000007000000}"/>
    <cellStyle name="Normal 3 2" xfId="25" xr:uid="{8414F39C-EA64-4D1B-BE93-F80664A05770}"/>
    <cellStyle name="Normal 4" xfId="16" xr:uid="{49FC8E33-C0C3-4E0D-B8A8-D530E73D4CC5}"/>
    <cellStyle name="Normal 4 2" xfId="31" xr:uid="{54F9C282-DA5F-4CC3-8B76-DC3BC565701B}"/>
    <cellStyle name="Normal 5" xfId="18" xr:uid="{C52B7D4A-D246-4DB4-9679-A0B39302B7C5}"/>
    <cellStyle name="Normal 5 2" xfId="33" xr:uid="{407F4139-40FC-40EB-86DD-A4C694108097}"/>
    <cellStyle name="Normal 6" xfId="19" xr:uid="{11AB634A-331F-444F-86F9-70FBF7AA1F92}"/>
    <cellStyle name="Normal 7" xfId="23" xr:uid="{430A4387-4FF0-4C26-AB93-A12E14A38F6C}"/>
    <cellStyle name="Porcentaje 2" xfId="5" xr:uid="{00000000-0005-0000-0000-000009000000}"/>
    <cellStyle name="Porcentaje 2 2" xfId="9" xr:uid="{00000000-0005-0000-0000-00000A000000}"/>
    <cellStyle name="Porcentaje 2 3" xfId="28" xr:uid="{201A94CE-B617-43CD-BD71-549D0083CF40}"/>
    <cellStyle name="Porcentaje 3" xfId="24" xr:uid="{D655A183-BA6B-4966-85DE-DB9161A3495C}"/>
    <cellStyle name="Porcentual 2" xfId="8" xr:uid="{00000000-0005-0000-0000-00000B000000}"/>
    <cellStyle name="SAPDataCell" xfId="10" xr:uid="{DB261AAE-92BF-411E-8264-C02101257907}"/>
    <cellStyle name="SAPDimensionCell" xfId="13" xr:uid="{DF68E837-F06B-466F-833B-06542571CC9F}"/>
    <cellStyle name="SAPFormula" xfId="14" xr:uid="{32829057-54D9-4D64-AB08-B92E15436789}"/>
    <cellStyle name="SAPMemberCell" xfId="11" xr:uid="{A419A9E6-F61B-42CA-8C33-84FC4AC3518C}"/>
    <cellStyle name="SAPMemberCell 3" xfId="12"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89335AA-3ADE-4729-BC05-447C957A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35719</xdr:colOff>
      <xdr:row>62</xdr:row>
      <xdr:rowOff>47625</xdr:rowOff>
    </xdr:from>
    <xdr:to>
      <xdr:col>2</xdr:col>
      <xdr:colOff>571498</xdr:colOff>
      <xdr:row>62</xdr:row>
      <xdr:rowOff>492042</xdr:rowOff>
    </xdr:to>
    <xdr:pic>
      <xdr:nvPicPr>
        <xdr:cNvPr id="3" name="Imagen 2">
          <a:extLst>
            <a:ext uri="{FF2B5EF4-FFF2-40B4-BE49-F238E27FC236}">
              <a16:creationId xmlns:a16="http://schemas.microsoft.com/office/drawing/2014/main" id="{411C4D08-A73C-4A66-A969-9F8A93AEEE0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250657" y="31194375"/>
          <a:ext cx="535779" cy="4444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C:\Users\Lenovo\Desktop\2025\planeaci&#243;n\8181%20-%20Plan%20de%20Accion_2025%20DGC%20marzo.xlsx" TargetMode="External"/><Relationship Id="rId1" Type="http://schemas.openxmlformats.org/officeDocument/2006/relationships/externalLinkPath" Target="https://secretariadistritald-my.sharepoint.com/personal/jbernal_sdmujer_gov_co/Documents/Plan%20de%20acci&#243;n/PA/6.%20Junio/8181%20-%20Plan%20de%20Accion_2025%20DGC%20marz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C:\Users\Lenovo\Downloads\8181-Reporte%20Plan%20de%20Acci&#243;n%20Octubre%202025%20AGA.xlsx" TargetMode="External"/><Relationship Id="rId1" Type="http://schemas.openxmlformats.org/officeDocument/2006/relationships/externalLinkPath" Target="/Users/Lenovo/Downloads/8181-Reporte%20Plan%20de%20Acci&#243;n%20Octubre%202025%20AG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os"/>
      <sheetName val="Actividades_proyecto "/>
      <sheetName val="HV_BaseEstratificacion"/>
      <sheetName val="ACTIVIDAD_1"/>
      <sheetName val="Hoja de vida1 "/>
      <sheetName val="ACTIVIDAD_2"/>
      <sheetName val="Hoja de vida2"/>
      <sheetName val="META_PDD"/>
      <sheetName val="Hoja de vida_MetaPDD"/>
      <sheetName val="PRODUCTO_MGA"/>
      <sheetName val="PMR"/>
      <sheetName val="TERRITORIALIZACIÓN"/>
      <sheetName val="CONTROL DE CAMBIOS"/>
      <sheetName val="Listas"/>
      <sheetName val="HV_BaseGeografica"/>
      <sheetName val="HV_InstrumentosCaptura"/>
      <sheetName val="HV_SistemaInformacion"/>
      <sheetName val="HV_Predio360"/>
      <sheetName val="HV_PED"/>
      <sheetName val="HV_SPI_Producto1"/>
      <sheetName val="HV_SPI_Producto2"/>
      <sheetName val="HV_SPI_Producto3"/>
      <sheetName val="HV_SPI_Producto4"/>
      <sheetName val="HV_SPI_Producto5"/>
      <sheetName val="HV_SPI_Producto6"/>
      <sheetName val="HV_SPI_Gestión"/>
      <sheetName val="Hoja3"/>
    </sheetNames>
    <sheetDataSet>
      <sheetData sheetId="0"/>
      <sheetData sheetId="1"/>
      <sheetData sheetId="2"/>
      <sheetData sheetId="3">
        <row r="26">
          <cell r="B26">
            <v>546910000</v>
          </cell>
          <cell r="C26">
            <v>276172000</v>
          </cell>
        </row>
        <row r="27">
          <cell r="C27">
            <v>10117500</v>
          </cell>
        </row>
        <row r="40">
          <cell r="C40">
            <v>0</v>
          </cell>
        </row>
        <row r="42">
          <cell r="C42">
            <v>0.05</v>
          </cell>
        </row>
      </sheetData>
      <sheetData sheetId="4"/>
      <sheetData sheetId="5">
        <row r="26">
          <cell r="B26">
            <v>269750000</v>
          </cell>
          <cell r="C26">
            <v>492888000</v>
          </cell>
        </row>
        <row r="27">
          <cell r="C27">
            <v>6111733</v>
          </cell>
        </row>
        <row r="42">
          <cell r="C42">
            <v>0.3</v>
          </cell>
        </row>
      </sheetData>
      <sheetData sheetId="6"/>
      <sheetData sheetId="7">
        <row r="29">
          <cell r="C29">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ACTIVIDAD_1"/>
      <sheetName val="ACTIVIDAD_2"/>
      <sheetName val="META_PDD"/>
      <sheetName val="PRODUCTO_MGA"/>
      <sheetName val="TERRITORIALIZACIÓN"/>
      <sheetName val="PMR"/>
      <sheetName val="CONTROL DE CAMBIOS"/>
    </sheetNames>
    <sheetDataSet>
      <sheetData sheetId="0"/>
      <sheetData sheetId="1">
        <row r="26">
          <cell r="K26">
            <v>84626579</v>
          </cell>
        </row>
      </sheetData>
      <sheetData sheetId="2">
        <row r="26">
          <cell r="K26">
            <v>246776116</v>
          </cell>
        </row>
      </sheetData>
      <sheetData sheetId="3"/>
      <sheetData sheetId="4"/>
      <sheetData sheetId="5"/>
      <sheetData sheetId="6"/>
      <sheetData sheetId="7"/>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s://secretariadistritald.sharepoint.com/:f:/s/ContratacinSPI-2022/EsitN6nJ4ZpHt5bcQ2771RQBRdVm65JvPyuBAhe4D7lT5A?e=Ok3oyI" TargetMode="External"/><Relationship Id="rId7" Type="http://schemas.openxmlformats.org/officeDocument/2006/relationships/comments" Target="../comments1.xml"/><Relationship Id="rId2" Type="http://schemas.openxmlformats.org/officeDocument/2006/relationships/hyperlink" Target="https://omeg.sdmujer.gov.co/index.php/component/phocadownload/category/99" TargetMode="External"/><Relationship Id="rId1" Type="http://schemas.openxmlformats.org/officeDocument/2006/relationships/hyperlink" Target="https://omeg.sdmujer.gov.co/phocadownload/2025/RepAtenciones_Consolidado_MAR2025.pdf"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A11" sqref="A11"/>
    </sheetView>
  </sheetViews>
  <sheetFormatPr defaultColWidth="10.85546875" defaultRowHeight="14.25"/>
  <cols>
    <col min="1" max="1" width="53" style="236" customWidth="1"/>
    <col min="2" max="2" width="78.42578125" style="236" customWidth="1"/>
    <col min="3" max="3" width="36.42578125" style="236" customWidth="1"/>
    <col min="4" max="4" width="31.140625" style="236" customWidth="1"/>
    <col min="5" max="5" width="70.140625" style="236" customWidth="1"/>
    <col min="6" max="6" width="17.42578125" style="236" customWidth="1"/>
    <col min="7" max="8" width="21.85546875" style="236" customWidth="1"/>
    <col min="9" max="9" width="19.28515625" style="236" customWidth="1"/>
    <col min="10" max="10" width="42" style="236" customWidth="1"/>
    <col min="11" max="256" width="10.85546875" style="236"/>
    <col min="257" max="257" width="72" style="236" bestFit="1" customWidth="1"/>
    <col min="258" max="258" width="78.42578125" style="236" customWidth="1"/>
    <col min="259" max="259" width="10.85546875" style="236"/>
    <col min="260" max="260" width="31.140625" style="236" customWidth="1"/>
    <col min="261" max="261" width="70.140625" style="236" customWidth="1"/>
    <col min="262" max="262" width="17.42578125" style="236" customWidth="1"/>
    <col min="263" max="264" width="21.85546875" style="236" customWidth="1"/>
    <col min="265" max="265" width="19.28515625" style="236" customWidth="1"/>
    <col min="266" max="266" width="42" style="236" customWidth="1"/>
    <col min="267" max="512" width="10.85546875" style="236"/>
    <col min="513" max="513" width="72" style="236" bestFit="1" customWidth="1"/>
    <col min="514" max="514" width="78.42578125" style="236" customWidth="1"/>
    <col min="515" max="515" width="10.85546875" style="236"/>
    <col min="516" max="516" width="31.140625" style="236" customWidth="1"/>
    <col min="517" max="517" width="70.140625" style="236" customWidth="1"/>
    <col min="518" max="518" width="17.42578125" style="236" customWidth="1"/>
    <col min="519" max="520" width="21.85546875" style="236" customWidth="1"/>
    <col min="521" max="521" width="19.28515625" style="236" customWidth="1"/>
    <col min="522" max="522" width="42" style="236" customWidth="1"/>
    <col min="523" max="768" width="10.85546875" style="236"/>
    <col min="769" max="769" width="72" style="236" bestFit="1" customWidth="1"/>
    <col min="770" max="770" width="78.42578125" style="236" customWidth="1"/>
    <col min="771" max="771" width="10.85546875" style="236"/>
    <col min="772" max="772" width="31.140625" style="236" customWidth="1"/>
    <col min="773" max="773" width="70.140625" style="236" customWidth="1"/>
    <col min="774" max="774" width="17.42578125" style="236" customWidth="1"/>
    <col min="775" max="776" width="21.85546875" style="236" customWidth="1"/>
    <col min="777" max="777" width="19.28515625" style="236" customWidth="1"/>
    <col min="778" max="778" width="42" style="236" customWidth="1"/>
    <col min="779" max="1024" width="10.85546875" style="236"/>
    <col min="1025" max="1025" width="72" style="236" bestFit="1" customWidth="1"/>
    <col min="1026" max="1026" width="78.42578125" style="236" customWidth="1"/>
    <col min="1027" max="1027" width="10.85546875" style="236"/>
    <col min="1028" max="1028" width="31.140625" style="236" customWidth="1"/>
    <col min="1029" max="1029" width="70.140625" style="236" customWidth="1"/>
    <col min="1030" max="1030" width="17.42578125" style="236" customWidth="1"/>
    <col min="1031" max="1032" width="21.85546875" style="236" customWidth="1"/>
    <col min="1033" max="1033" width="19.28515625" style="236" customWidth="1"/>
    <col min="1034" max="1034" width="42" style="236" customWidth="1"/>
    <col min="1035" max="1280" width="10.85546875" style="236"/>
    <col min="1281" max="1281" width="72" style="236" bestFit="1" customWidth="1"/>
    <col min="1282" max="1282" width="78.42578125" style="236" customWidth="1"/>
    <col min="1283" max="1283" width="10.85546875" style="236"/>
    <col min="1284" max="1284" width="31.140625" style="236" customWidth="1"/>
    <col min="1285" max="1285" width="70.140625" style="236" customWidth="1"/>
    <col min="1286" max="1286" width="17.42578125" style="236" customWidth="1"/>
    <col min="1287" max="1288" width="21.85546875" style="236" customWidth="1"/>
    <col min="1289" max="1289" width="19.28515625" style="236" customWidth="1"/>
    <col min="1290" max="1290" width="42" style="236" customWidth="1"/>
    <col min="1291" max="1536" width="10.85546875" style="236"/>
    <col min="1537" max="1537" width="72" style="236" bestFit="1" customWidth="1"/>
    <col min="1538" max="1538" width="78.42578125" style="236" customWidth="1"/>
    <col min="1539" max="1539" width="10.85546875" style="236"/>
    <col min="1540" max="1540" width="31.140625" style="236" customWidth="1"/>
    <col min="1541" max="1541" width="70.140625" style="236" customWidth="1"/>
    <col min="1542" max="1542" width="17.42578125" style="236" customWidth="1"/>
    <col min="1543" max="1544" width="21.85546875" style="236" customWidth="1"/>
    <col min="1545" max="1545" width="19.28515625" style="236" customWidth="1"/>
    <col min="1546" max="1546" width="42" style="236" customWidth="1"/>
    <col min="1547" max="1792" width="10.85546875" style="236"/>
    <col min="1793" max="1793" width="72" style="236" bestFit="1" customWidth="1"/>
    <col min="1794" max="1794" width="78.42578125" style="236" customWidth="1"/>
    <col min="1795" max="1795" width="10.85546875" style="236"/>
    <col min="1796" max="1796" width="31.140625" style="236" customWidth="1"/>
    <col min="1797" max="1797" width="70.140625" style="236" customWidth="1"/>
    <col min="1798" max="1798" width="17.42578125" style="236" customWidth="1"/>
    <col min="1799" max="1800" width="21.85546875" style="236" customWidth="1"/>
    <col min="1801" max="1801" width="19.28515625" style="236" customWidth="1"/>
    <col min="1802" max="1802" width="42" style="236" customWidth="1"/>
    <col min="1803" max="2048" width="10.85546875" style="236"/>
    <col min="2049" max="2049" width="72" style="236" bestFit="1" customWidth="1"/>
    <col min="2050" max="2050" width="78.42578125" style="236" customWidth="1"/>
    <col min="2051" max="2051" width="10.85546875" style="236"/>
    <col min="2052" max="2052" width="31.140625" style="236" customWidth="1"/>
    <col min="2053" max="2053" width="70.140625" style="236" customWidth="1"/>
    <col min="2054" max="2054" width="17.42578125" style="236" customWidth="1"/>
    <col min="2055" max="2056" width="21.85546875" style="236" customWidth="1"/>
    <col min="2057" max="2057" width="19.28515625" style="236" customWidth="1"/>
    <col min="2058" max="2058" width="42" style="236" customWidth="1"/>
    <col min="2059" max="2304" width="10.85546875" style="236"/>
    <col min="2305" max="2305" width="72" style="236" bestFit="1" customWidth="1"/>
    <col min="2306" max="2306" width="78.42578125" style="236" customWidth="1"/>
    <col min="2307" max="2307" width="10.85546875" style="236"/>
    <col min="2308" max="2308" width="31.140625" style="236" customWidth="1"/>
    <col min="2309" max="2309" width="70.140625" style="236" customWidth="1"/>
    <col min="2310" max="2310" width="17.42578125" style="236" customWidth="1"/>
    <col min="2311" max="2312" width="21.85546875" style="236" customWidth="1"/>
    <col min="2313" max="2313" width="19.28515625" style="236" customWidth="1"/>
    <col min="2314" max="2314" width="42" style="236" customWidth="1"/>
    <col min="2315" max="2560" width="10.85546875" style="236"/>
    <col min="2561" max="2561" width="72" style="236" bestFit="1" customWidth="1"/>
    <col min="2562" max="2562" width="78.42578125" style="236" customWidth="1"/>
    <col min="2563" max="2563" width="10.85546875" style="236"/>
    <col min="2564" max="2564" width="31.140625" style="236" customWidth="1"/>
    <col min="2565" max="2565" width="70.140625" style="236" customWidth="1"/>
    <col min="2566" max="2566" width="17.42578125" style="236" customWidth="1"/>
    <col min="2567" max="2568" width="21.85546875" style="236" customWidth="1"/>
    <col min="2569" max="2569" width="19.28515625" style="236" customWidth="1"/>
    <col min="2570" max="2570" width="42" style="236" customWidth="1"/>
    <col min="2571" max="2816" width="10.85546875" style="236"/>
    <col min="2817" max="2817" width="72" style="236" bestFit="1" customWidth="1"/>
    <col min="2818" max="2818" width="78.42578125" style="236" customWidth="1"/>
    <col min="2819" max="2819" width="10.85546875" style="236"/>
    <col min="2820" max="2820" width="31.140625" style="236" customWidth="1"/>
    <col min="2821" max="2821" width="70.140625" style="236" customWidth="1"/>
    <col min="2822" max="2822" width="17.42578125" style="236" customWidth="1"/>
    <col min="2823" max="2824" width="21.85546875" style="236" customWidth="1"/>
    <col min="2825" max="2825" width="19.28515625" style="236" customWidth="1"/>
    <col min="2826" max="2826" width="42" style="236" customWidth="1"/>
    <col min="2827" max="3072" width="10.85546875" style="236"/>
    <col min="3073" max="3073" width="72" style="236" bestFit="1" customWidth="1"/>
    <col min="3074" max="3074" width="78.42578125" style="236" customWidth="1"/>
    <col min="3075" max="3075" width="10.85546875" style="236"/>
    <col min="3076" max="3076" width="31.140625" style="236" customWidth="1"/>
    <col min="3077" max="3077" width="70.140625" style="236" customWidth="1"/>
    <col min="3078" max="3078" width="17.42578125" style="236" customWidth="1"/>
    <col min="3079" max="3080" width="21.85546875" style="236" customWidth="1"/>
    <col min="3081" max="3081" width="19.28515625" style="236" customWidth="1"/>
    <col min="3082" max="3082" width="42" style="236" customWidth="1"/>
    <col min="3083" max="3328" width="10.85546875" style="236"/>
    <col min="3329" max="3329" width="72" style="236" bestFit="1" customWidth="1"/>
    <col min="3330" max="3330" width="78.42578125" style="236" customWidth="1"/>
    <col min="3331" max="3331" width="10.85546875" style="236"/>
    <col min="3332" max="3332" width="31.140625" style="236" customWidth="1"/>
    <col min="3333" max="3333" width="70.140625" style="236" customWidth="1"/>
    <col min="3334" max="3334" width="17.42578125" style="236" customWidth="1"/>
    <col min="3335" max="3336" width="21.85546875" style="236" customWidth="1"/>
    <col min="3337" max="3337" width="19.28515625" style="236" customWidth="1"/>
    <col min="3338" max="3338" width="42" style="236" customWidth="1"/>
    <col min="3339" max="3584" width="10.85546875" style="236"/>
    <col min="3585" max="3585" width="72" style="236" bestFit="1" customWidth="1"/>
    <col min="3586" max="3586" width="78.42578125" style="236" customWidth="1"/>
    <col min="3587" max="3587" width="10.85546875" style="236"/>
    <col min="3588" max="3588" width="31.140625" style="236" customWidth="1"/>
    <col min="3589" max="3589" width="70.140625" style="236" customWidth="1"/>
    <col min="3590" max="3590" width="17.42578125" style="236" customWidth="1"/>
    <col min="3591" max="3592" width="21.85546875" style="236" customWidth="1"/>
    <col min="3593" max="3593" width="19.28515625" style="236" customWidth="1"/>
    <col min="3594" max="3594" width="42" style="236" customWidth="1"/>
    <col min="3595" max="3840" width="10.85546875" style="236"/>
    <col min="3841" max="3841" width="72" style="236" bestFit="1" customWidth="1"/>
    <col min="3842" max="3842" width="78.42578125" style="236" customWidth="1"/>
    <col min="3843" max="3843" width="10.85546875" style="236"/>
    <col min="3844" max="3844" width="31.140625" style="236" customWidth="1"/>
    <col min="3845" max="3845" width="70.140625" style="236" customWidth="1"/>
    <col min="3846" max="3846" width="17.42578125" style="236" customWidth="1"/>
    <col min="3847" max="3848" width="21.85546875" style="236" customWidth="1"/>
    <col min="3849" max="3849" width="19.28515625" style="236" customWidth="1"/>
    <col min="3850" max="3850" width="42" style="236" customWidth="1"/>
    <col min="3851" max="4096" width="10.85546875" style="236"/>
    <col min="4097" max="4097" width="72" style="236" bestFit="1" customWidth="1"/>
    <col min="4098" max="4098" width="78.42578125" style="236" customWidth="1"/>
    <col min="4099" max="4099" width="10.85546875" style="236"/>
    <col min="4100" max="4100" width="31.140625" style="236" customWidth="1"/>
    <col min="4101" max="4101" width="70.140625" style="236" customWidth="1"/>
    <col min="4102" max="4102" width="17.42578125" style="236" customWidth="1"/>
    <col min="4103" max="4104" width="21.85546875" style="236" customWidth="1"/>
    <col min="4105" max="4105" width="19.28515625" style="236" customWidth="1"/>
    <col min="4106" max="4106" width="42" style="236" customWidth="1"/>
    <col min="4107" max="4352" width="10.85546875" style="236"/>
    <col min="4353" max="4353" width="72" style="236" bestFit="1" customWidth="1"/>
    <col min="4354" max="4354" width="78.42578125" style="236" customWidth="1"/>
    <col min="4355" max="4355" width="10.85546875" style="236"/>
    <col min="4356" max="4356" width="31.140625" style="236" customWidth="1"/>
    <col min="4357" max="4357" width="70.140625" style="236" customWidth="1"/>
    <col min="4358" max="4358" width="17.42578125" style="236" customWidth="1"/>
    <col min="4359" max="4360" width="21.85546875" style="236" customWidth="1"/>
    <col min="4361" max="4361" width="19.28515625" style="236" customWidth="1"/>
    <col min="4362" max="4362" width="42" style="236" customWidth="1"/>
    <col min="4363" max="4608" width="10.85546875" style="236"/>
    <col min="4609" max="4609" width="72" style="236" bestFit="1" customWidth="1"/>
    <col min="4610" max="4610" width="78.42578125" style="236" customWidth="1"/>
    <col min="4611" max="4611" width="10.85546875" style="236"/>
    <col min="4612" max="4612" width="31.140625" style="236" customWidth="1"/>
    <col min="4613" max="4613" width="70.140625" style="236" customWidth="1"/>
    <col min="4614" max="4614" width="17.42578125" style="236" customWidth="1"/>
    <col min="4615" max="4616" width="21.85546875" style="236" customWidth="1"/>
    <col min="4617" max="4617" width="19.28515625" style="236" customWidth="1"/>
    <col min="4618" max="4618" width="42" style="236" customWidth="1"/>
    <col min="4619" max="4864" width="10.85546875" style="236"/>
    <col min="4865" max="4865" width="72" style="236" bestFit="1" customWidth="1"/>
    <col min="4866" max="4866" width="78.42578125" style="236" customWidth="1"/>
    <col min="4867" max="4867" width="10.85546875" style="236"/>
    <col min="4868" max="4868" width="31.140625" style="236" customWidth="1"/>
    <col min="4869" max="4869" width="70.140625" style="236" customWidth="1"/>
    <col min="4870" max="4870" width="17.42578125" style="236" customWidth="1"/>
    <col min="4871" max="4872" width="21.85546875" style="236" customWidth="1"/>
    <col min="4873" max="4873" width="19.28515625" style="236" customWidth="1"/>
    <col min="4874" max="4874" width="42" style="236" customWidth="1"/>
    <col min="4875" max="5120" width="10.85546875" style="236"/>
    <col min="5121" max="5121" width="72" style="236" bestFit="1" customWidth="1"/>
    <col min="5122" max="5122" width="78.42578125" style="236" customWidth="1"/>
    <col min="5123" max="5123" width="10.85546875" style="236"/>
    <col min="5124" max="5124" width="31.140625" style="236" customWidth="1"/>
    <col min="5125" max="5125" width="70.140625" style="236" customWidth="1"/>
    <col min="5126" max="5126" width="17.42578125" style="236" customWidth="1"/>
    <col min="5127" max="5128" width="21.85546875" style="236" customWidth="1"/>
    <col min="5129" max="5129" width="19.28515625" style="236" customWidth="1"/>
    <col min="5130" max="5130" width="42" style="236" customWidth="1"/>
    <col min="5131" max="5376" width="10.85546875" style="236"/>
    <col min="5377" max="5377" width="72" style="236" bestFit="1" customWidth="1"/>
    <col min="5378" max="5378" width="78.42578125" style="236" customWidth="1"/>
    <col min="5379" max="5379" width="10.85546875" style="236"/>
    <col min="5380" max="5380" width="31.140625" style="236" customWidth="1"/>
    <col min="5381" max="5381" width="70.140625" style="236" customWidth="1"/>
    <col min="5382" max="5382" width="17.42578125" style="236" customWidth="1"/>
    <col min="5383" max="5384" width="21.85546875" style="236" customWidth="1"/>
    <col min="5385" max="5385" width="19.28515625" style="236" customWidth="1"/>
    <col min="5386" max="5386" width="42" style="236" customWidth="1"/>
    <col min="5387" max="5632" width="10.85546875" style="236"/>
    <col min="5633" max="5633" width="72" style="236" bestFit="1" customWidth="1"/>
    <col min="5634" max="5634" width="78.42578125" style="236" customWidth="1"/>
    <col min="5635" max="5635" width="10.85546875" style="236"/>
    <col min="5636" max="5636" width="31.140625" style="236" customWidth="1"/>
    <col min="5637" max="5637" width="70.140625" style="236" customWidth="1"/>
    <col min="5638" max="5638" width="17.42578125" style="236" customWidth="1"/>
    <col min="5639" max="5640" width="21.85546875" style="236" customWidth="1"/>
    <col min="5641" max="5641" width="19.28515625" style="236" customWidth="1"/>
    <col min="5642" max="5642" width="42" style="236" customWidth="1"/>
    <col min="5643" max="5888" width="10.85546875" style="236"/>
    <col min="5889" max="5889" width="72" style="236" bestFit="1" customWidth="1"/>
    <col min="5890" max="5890" width="78.42578125" style="236" customWidth="1"/>
    <col min="5891" max="5891" width="10.85546875" style="236"/>
    <col min="5892" max="5892" width="31.140625" style="236" customWidth="1"/>
    <col min="5893" max="5893" width="70.140625" style="236" customWidth="1"/>
    <col min="5894" max="5894" width="17.42578125" style="236" customWidth="1"/>
    <col min="5895" max="5896" width="21.85546875" style="236" customWidth="1"/>
    <col min="5897" max="5897" width="19.28515625" style="236" customWidth="1"/>
    <col min="5898" max="5898" width="42" style="236" customWidth="1"/>
    <col min="5899" max="6144" width="10.85546875" style="236"/>
    <col min="6145" max="6145" width="72" style="236" bestFit="1" customWidth="1"/>
    <col min="6146" max="6146" width="78.42578125" style="236" customWidth="1"/>
    <col min="6147" max="6147" width="10.85546875" style="236"/>
    <col min="6148" max="6148" width="31.140625" style="236" customWidth="1"/>
    <col min="6149" max="6149" width="70.140625" style="236" customWidth="1"/>
    <col min="6150" max="6150" width="17.42578125" style="236" customWidth="1"/>
    <col min="6151" max="6152" width="21.85546875" style="236" customWidth="1"/>
    <col min="6153" max="6153" width="19.28515625" style="236" customWidth="1"/>
    <col min="6154" max="6154" width="42" style="236" customWidth="1"/>
    <col min="6155" max="6400" width="10.85546875" style="236"/>
    <col min="6401" max="6401" width="72" style="236" bestFit="1" customWidth="1"/>
    <col min="6402" max="6402" width="78.42578125" style="236" customWidth="1"/>
    <col min="6403" max="6403" width="10.85546875" style="236"/>
    <col min="6404" max="6404" width="31.140625" style="236" customWidth="1"/>
    <col min="6405" max="6405" width="70.140625" style="236" customWidth="1"/>
    <col min="6406" max="6406" width="17.42578125" style="236" customWidth="1"/>
    <col min="6407" max="6408" width="21.85546875" style="236" customWidth="1"/>
    <col min="6409" max="6409" width="19.28515625" style="236" customWidth="1"/>
    <col min="6410" max="6410" width="42" style="236" customWidth="1"/>
    <col min="6411" max="6656" width="10.85546875" style="236"/>
    <col min="6657" max="6657" width="72" style="236" bestFit="1" customWidth="1"/>
    <col min="6658" max="6658" width="78.42578125" style="236" customWidth="1"/>
    <col min="6659" max="6659" width="10.85546875" style="236"/>
    <col min="6660" max="6660" width="31.140625" style="236" customWidth="1"/>
    <col min="6661" max="6661" width="70.140625" style="236" customWidth="1"/>
    <col min="6662" max="6662" width="17.42578125" style="236" customWidth="1"/>
    <col min="6663" max="6664" width="21.85546875" style="236" customWidth="1"/>
    <col min="6665" max="6665" width="19.28515625" style="236" customWidth="1"/>
    <col min="6666" max="6666" width="42" style="236" customWidth="1"/>
    <col min="6667" max="6912" width="10.85546875" style="236"/>
    <col min="6913" max="6913" width="72" style="236" bestFit="1" customWidth="1"/>
    <col min="6914" max="6914" width="78.42578125" style="236" customWidth="1"/>
    <col min="6915" max="6915" width="10.85546875" style="236"/>
    <col min="6916" max="6916" width="31.140625" style="236" customWidth="1"/>
    <col min="6917" max="6917" width="70.140625" style="236" customWidth="1"/>
    <col min="6918" max="6918" width="17.42578125" style="236" customWidth="1"/>
    <col min="6919" max="6920" width="21.85546875" style="236" customWidth="1"/>
    <col min="6921" max="6921" width="19.28515625" style="236" customWidth="1"/>
    <col min="6922" max="6922" width="42" style="236" customWidth="1"/>
    <col min="6923" max="7168" width="10.85546875" style="236"/>
    <col min="7169" max="7169" width="72" style="236" bestFit="1" customWidth="1"/>
    <col min="7170" max="7170" width="78.42578125" style="236" customWidth="1"/>
    <col min="7171" max="7171" width="10.85546875" style="236"/>
    <col min="7172" max="7172" width="31.140625" style="236" customWidth="1"/>
    <col min="7173" max="7173" width="70.140625" style="236" customWidth="1"/>
    <col min="7174" max="7174" width="17.42578125" style="236" customWidth="1"/>
    <col min="7175" max="7176" width="21.85546875" style="236" customWidth="1"/>
    <col min="7177" max="7177" width="19.28515625" style="236" customWidth="1"/>
    <col min="7178" max="7178" width="42" style="236" customWidth="1"/>
    <col min="7179" max="7424" width="10.85546875" style="236"/>
    <col min="7425" max="7425" width="72" style="236" bestFit="1" customWidth="1"/>
    <col min="7426" max="7426" width="78.42578125" style="236" customWidth="1"/>
    <col min="7427" max="7427" width="10.85546875" style="236"/>
    <col min="7428" max="7428" width="31.140625" style="236" customWidth="1"/>
    <col min="7429" max="7429" width="70.140625" style="236" customWidth="1"/>
    <col min="7430" max="7430" width="17.42578125" style="236" customWidth="1"/>
    <col min="7431" max="7432" width="21.85546875" style="236" customWidth="1"/>
    <col min="7433" max="7433" width="19.28515625" style="236" customWidth="1"/>
    <col min="7434" max="7434" width="42" style="236" customWidth="1"/>
    <col min="7435" max="7680" width="10.85546875" style="236"/>
    <col min="7681" max="7681" width="72" style="236" bestFit="1" customWidth="1"/>
    <col min="7682" max="7682" width="78.42578125" style="236" customWidth="1"/>
    <col min="7683" max="7683" width="10.85546875" style="236"/>
    <col min="7684" max="7684" width="31.140625" style="236" customWidth="1"/>
    <col min="7685" max="7685" width="70.140625" style="236" customWidth="1"/>
    <col min="7686" max="7686" width="17.42578125" style="236" customWidth="1"/>
    <col min="7687" max="7688" width="21.85546875" style="236" customWidth="1"/>
    <col min="7689" max="7689" width="19.28515625" style="236" customWidth="1"/>
    <col min="7690" max="7690" width="42" style="236" customWidth="1"/>
    <col min="7691" max="7936" width="10.85546875" style="236"/>
    <col min="7937" max="7937" width="72" style="236" bestFit="1" customWidth="1"/>
    <col min="7938" max="7938" width="78.42578125" style="236" customWidth="1"/>
    <col min="7939" max="7939" width="10.85546875" style="236"/>
    <col min="7940" max="7940" width="31.140625" style="236" customWidth="1"/>
    <col min="7941" max="7941" width="70.140625" style="236" customWidth="1"/>
    <col min="7942" max="7942" width="17.42578125" style="236" customWidth="1"/>
    <col min="7943" max="7944" width="21.85546875" style="236" customWidth="1"/>
    <col min="7945" max="7945" width="19.28515625" style="236" customWidth="1"/>
    <col min="7946" max="7946" width="42" style="236" customWidth="1"/>
    <col min="7947" max="8192" width="10.85546875" style="236"/>
    <col min="8193" max="8193" width="72" style="236" bestFit="1" customWidth="1"/>
    <col min="8194" max="8194" width="78.42578125" style="236" customWidth="1"/>
    <col min="8195" max="8195" width="10.85546875" style="236"/>
    <col min="8196" max="8196" width="31.140625" style="236" customWidth="1"/>
    <col min="8197" max="8197" width="70.140625" style="236" customWidth="1"/>
    <col min="8198" max="8198" width="17.42578125" style="236" customWidth="1"/>
    <col min="8199" max="8200" width="21.85546875" style="236" customWidth="1"/>
    <col min="8201" max="8201" width="19.28515625" style="236" customWidth="1"/>
    <col min="8202" max="8202" width="42" style="236" customWidth="1"/>
    <col min="8203" max="8448" width="10.85546875" style="236"/>
    <col min="8449" max="8449" width="72" style="236" bestFit="1" customWidth="1"/>
    <col min="8450" max="8450" width="78.42578125" style="236" customWidth="1"/>
    <col min="8451" max="8451" width="10.85546875" style="236"/>
    <col min="8452" max="8452" width="31.140625" style="236" customWidth="1"/>
    <col min="8453" max="8453" width="70.140625" style="236" customWidth="1"/>
    <col min="8454" max="8454" width="17.42578125" style="236" customWidth="1"/>
    <col min="8455" max="8456" width="21.85546875" style="236" customWidth="1"/>
    <col min="8457" max="8457" width="19.28515625" style="236" customWidth="1"/>
    <col min="8458" max="8458" width="42" style="236" customWidth="1"/>
    <col min="8459" max="8704" width="10.85546875" style="236"/>
    <col min="8705" max="8705" width="72" style="236" bestFit="1" customWidth="1"/>
    <col min="8706" max="8706" width="78.42578125" style="236" customWidth="1"/>
    <col min="8707" max="8707" width="10.85546875" style="236"/>
    <col min="8708" max="8708" width="31.140625" style="236" customWidth="1"/>
    <col min="8709" max="8709" width="70.140625" style="236" customWidth="1"/>
    <col min="8710" max="8710" width="17.42578125" style="236" customWidth="1"/>
    <col min="8711" max="8712" width="21.85546875" style="236" customWidth="1"/>
    <col min="8713" max="8713" width="19.28515625" style="236" customWidth="1"/>
    <col min="8714" max="8714" width="42" style="236" customWidth="1"/>
    <col min="8715" max="8960" width="10.85546875" style="236"/>
    <col min="8961" max="8961" width="72" style="236" bestFit="1" customWidth="1"/>
    <col min="8962" max="8962" width="78.42578125" style="236" customWidth="1"/>
    <col min="8963" max="8963" width="10.85546875" style="236"/>
    <col min="8964" max="8964" width="31.140625" style="236" customWidth="1"/>
    <col min="8965" max="8965" width="70.140625" style="236" customWidth="1"/>
    <col min="8966" max="8966" width="17.42578125" style="236" customWidth="1"/>
    <col min="8967" max="8968" width="21.85546875" style="236" customWidth="1"/>
    <col min="8969" max="8969" width="19.28515625" style="236" customWidth="1"/>
    <col min="8970" max="8970" width="42" style="236" customWidth="1"/>
    <col min="8971" max="9216" width="10.85546875" style="236"/>
    <col min="9217" max="9217" width="72" style="236" bestFit="1" customWidth="1"/>
    <col min="9218" max="9218" width="78.42578125" style="236" customWidth="1"/>
    <col min="9219" max="9219" width="10.85546875" style="236"/>
    <col min="9220" max="9220" width="31.140625" style="236" customWidth="1"/>
    <col min="9221" max="9221" width="70.140625" style="236" customWidth="1"/>
    <col min="9222" max="9222" width="17.42578125" style="236" customWidth="1"/>
    <col min="9223" max="9224" width="21.85546875" style="236" customWidth="1"/>
    <col min="9225" max="9225" width="19.28515625" style="236" customWidth="1"/>
    <col min="9226" max="9226" width="42" style="236" customWidth="1"/>
    <col min="9227" max="9472" width="10.85546875" style="236"/>
    <col min="9473" max="9473" width="72" style="236" bestFit="1" customWidth="1"/>
    <col min="9474" max="9474" width="78.42578125" style="236" customWidth="1"/>
    <col min="9475" max="9475" width="10.85546875" style="236"/>
    <col min="9476" max="9476" width="31.140625" style="236" customWidth="1"/>
    <col min="9477" max="9477" width="70.140625" style="236" customWidth="1"/>
    <col min="9478" max="9478" width="17.42578125" style="236" customWidth="1"/>
    <col min="9479" max="9480" width="21.85546875" style="236" customWidth="1"/>
    <col min="9481" max="9481" width="19.28515625" style="236" customWidth="1"/>
    <col min="9482" max="9482" width="42" style="236" customWidth="1"/>
    <col min="9483" max="9728" width="10.85546875" style="236"/>
    <col min="9729" max="9729" width="72" style="236" bestFit="1" customWidth="1"/>
    <col min="9730" max="9730" width="78.42578125" style="236" customWidth="1"/>
    <col min="9731" max="9731" width="10.85546875" style="236"/>
    <col min="9732" max="9732" width="31.140625" style="236" customWidth="1"/>
    <col min="9733" max="9733" width="70.140625" style="236" customWidth="1"/>
    <col min="9734" max="9734" width="17.42578125" style="236" customWidth="1"/>
    <col min="9735" max="9736" width="21.85546875" style="236" customWidth="1"/>
    <col min="9737" max="9737" width="19.28515625" style="236" customWidth="1"/>
    <col min="9738" max="9738" width="42" style="236" customWidth="1"/>
    <col min="9739" max="9984" width="10.85546875" style="236"/>
    <col min="9985" max="9985" width="72" style="236" bestFit="1" customWidth="1"/>
    <col min="9986" max="9986" width="78.42578125" style="236" customWidth="1"/>
    <col min="9987" max="9987" width="10.85546875" style="236"/>
    <col min="9988" max="9988" width="31.140625" style="236" customWidth="1"/>
    <col min="9989" max="9989" width="70.140625" style="236" customWidth="1"/>
    <col min="9990" max="9990" width="17.42578125" style="236" customWidth="1"/>
    <col min="9991" max="9992" width="21.85546875" style="236" customWidth="1"/>
    <col min="9993" max="9993" width="19.28515625" style="236" customWidth="1"/>
    <col min="9994" max="9994" width="42" style="236" customWidth="1"/>
    <col min="9995" max="10240" width="10.85546875" style="236"/>
    <col min="10241" max="10241" width="72" style="236" bestFit="1" customWidth="1"/>
    <col min="10242" max="10242" width="78.42578125" style="236" customWidth="1"/>
    <col min="10243" max="10243" width="10.85546875" style="236"/>
    <col min="10244" max="10244" width="31.140625" style="236" customWidth="1"/>
    <col min="10245" max="10245" width="70.140625" style="236" customWidth="1"/>
    <col min="10246" max="10246" width="17.42578125" style="236" customWidth="1"/>
    <col min="10247" max="10248" width="21.85546875" style="236" customWidth="1"/>
    <col min="10249" max="10249" width="19.28515625" style="236" customWidth="1"/>
    <col min="10250" max="10250" width="42" style="236" customWidth="1"/>
    <col min="10251" max="10496" width="10.85546875" style="236"/>
    <col min="10497" max="10497" width="72" style="236" bestFit="1" customWidth="1"/>
    <col min="10498" max="10498" width="78.42578125" style="236" customWidth="1"/>
    <col min="10499" max="10499" width="10.85546875" style="236"/>
    <col min="10500" max="10500" width="31.140625" style="236" customWidth="1"/>
    <col min="10501" max="10501" width="70.140625" style="236" customWidth="1"/>
    <col min="10502" max="10502" width="17.42578125" style="236" customWidth="1"/>
    <col min="10503" max="10504" width="21.85546875" style="236" customWidth="1"/>
    <col min="10505" max="10505" width="19.28515625" style="236" customWidth="1"/>
    <col min="10506" max="10506" width="42" style="236" customWidth="1"/>
    <col min="10507" max="10752" width="10.85546875" style="236"/>
    <col min="10753" max="10753" width="72" style="236" bestFit="1" customWidth="1"/>
    <col min="10754" max="10754" width="78.42578125" style="236" customWidth="1"/>
    <col min="10755" max="10755" width="10.85546875" style="236"/>
    <col min="10756" max="10756" width="31.140625" style="236" customWidth="1"/>
    <col min="10757" max="10757" width="70.140625" style="236" customWidth="1"/>
    <col min="10758" max="10758" width="17.42578125" style="236" customWidth="1"/>
    <col min="10759" max="10760" width="21.85546875" style="236" customWidth="1"/>
    <col min="10761" max="10761" width="19.28515625" style="236" customWidth="1"/>
    <col min="10762" max="10762" width="42" style="236" customWidth="1"/>
    <col min="10763" max="11008" width="10.85546875" style="236"/>
    <col min="11009" max="11009" width="72" style="236" bestFit="1" customWidth="1"/>
    <col min="11010" max="11010" width="78.42578125" style="236" customWidth="1"/>
    <col min="11011" max="11011" width="10.85546875" style="236"/>
    <col min="11012" max="11012" width="31.140625" style="236" customWidth="1"/>
    <col min="11013" max="11013" width="70.140625" style="236" customWidth="1"/>
    <col min="11014" max="11014" width="17.42578125" style="236" customWidth="1"/>
    <col min="11015" max="11016" width="21.85546875" style="236" customWidth="1"/>
    <col min="11017" max="11017" width="19.28515625" style="236" customWidth="1"/>
    <col min="11018" max="11018" width="42" style="236" customWidth="1"/>
    <col min="11019" max="11264" width="10.85546875" style="236"/>
    <col min="11265" max="11265" width="72" style="236" bestFit="1" customWidth="1"/>
    <col min="11266" max="11266" width="78.42578125" style="236" customWidth="1"/>
    <col min="11267" max="11267" width="10.85546875" style="236"/>
    <col min="11268" max="11268" width="31.140625" style="236" customWidth="1"/>
    <col min="11269" max="11269" width="70.140625" style="236" customWidth="1"/>
    <col min="11270" max="11270" width="17.42578125" style="236" customWidth="1"/>
    <col min="11271" max="11272" width="21.85546875" style="236" customWidth="1"/>
    <col min="11273" max="11273" width="19.28515625" style="236" customWidth="1"/>
    <col min="11274" max="11274" width="42" style="236" customWidth="1"/>
    <col min="11275" max="11520" width="10.85546875" style="236"/>
    <col min="11521" max="11521" width="72" style="236" bestFit="1" customWidth="1"/>
    <col min="11522" max="11522" width="78.42578125" style="236" customWidth="1"/>
    <col min="11523" max="11523" width="10.85546875" style="236"/>
    <col min="11524" max="11524" width="31.140625" style="236" customWidth="1"/>
    <col min="11525" max="11525" width="70.140625" style="236" customWidth="1"/>
    <col min="11526" max="11526" width="17.42578125" style="236" customWidth="1"/>
    <col min="11527" max="11528" width="21.85546875" style="236" customWidth="1"/>
    <col min="11529" max="11529" width="19.28515625" style="236" customWidth="1"/>
    <col min="11530" max="11530" width="42" style="236" customWidth="1"/>
    <col min="11531" max="11776" width="10.85546875" style="236"/>
    <col min="11777" max="11777" width="72" style="236" bestFit="1" customWidth="1"/>
    <col min="11778" max="11778" width="78.42578125" style="236" customWidth="1"/>
    <col min="11779" max="11779" width="10.85546875" style="236"/>
    <col min="11780" max="11780" width="31.140625" style="236" customWidth="1"/>
    <col min="11781" max="11781" width="70.140625" style="236" customWidth="1"/>
    <col min="11782" max="11782" width="17.42578125" style="236" customWidth="1"/>
    <col min="11783" max="11784" width="21.85546875" style="236" customWidth="1"/>
    <col min="11785" max="11785" width="19.28515625" style="236" customWidth="1"/>
    <col min="11786" max="11786" width="42" style="236" customWidth="1"/>
    <col min="11787" max="12032" width="10.85546875" style="236"/>
    <col min="12033" max="12033" width="72" style="236" bestFit="1" customWidth="1"/>
    <col min="12034" max="12034" width="78.42578125" style="236" customWidth="1"/>
    <col min="12035" max="12035" width="10.85546875" style="236"/>
    <col min="12036" max="12036" width="31.140625" style="236" customWidth="1"/>
    <col min="12037" max="12037" width="70.140625" style="236" customWidth="1"/>
    <col min="12038" max="12038" width="17.42578125" style="236" customWidth="1"/>
    <col min="12039" max="12040" width="21.85546875" style="236" customWidth="1"/>
    <col min="12041" max="12041" width="19.28515625" style="236" customWidth="1"/>
    <col min="12042" max="12042" width="42" style="236" customWidth="1"/>
    <col min="12043" max="12288" width="10.85546875" style="236"/>
    <col min="12289" max="12289" width="72" style="236" bestFit="1" customWidth="1"/>
    <col min="12290" max="12290" width="78.42578125" style="236" customWidth="1"/>
    <col min="12291" max="12291" width="10.85546875" style="236"/>
    <col min="12292" max="12292" width="31.140625" style="236" customWidth="1"/>
    <col min="12293" max="12293" width="70.140625" style="236" customWidth="1"/>
    <col min="12294" max="12294" width="17.42578125" style="236" customWidth="1"/>
    <col min="12295" max="12296" width="21.85546875" style="236" customWidth="1"/>
    <col min="12297" max="12297" width="19.28515625" style="236" customWidth="1"/>
    <col min="12298" max="12298" width="42" style="236" customWidth="1"/>
    <col min="12299" max="12544" width="10.85546875" style="236"/>
    <col min="12545" max="12545" width="72" style="236" bestFit="1" customWidth="1"/>
    <col min="12546" max="12546" width="78.42578125" style="236" customWidth="1"/>
    <col min="12547" max="12547" width="10.85546875" style="236"/>
    <col min="12548" max="12548" width="31.140625" style="236" customWidth="1"/>
    <col min="12549" max="12549" width="70.140625" style="236" customWidth="1"/>
    <col min="12550" max="12550" width="17.42578125" style="236" customWidth="1"/>
    <col min="12551" max="12552" width="21.85546875" style="236" customWidth="1"/>
    <col min="12553" max="12553" width="19.28515625" style="236" customWidth="1"/>
    <col min="12554" max="12554" width="42" style="236" customWidth="1"/>
    <col min="12555" max="12800" width="10.85546875" style="236"/>
    <col min="12801" max="12801" width="72" style="236" bestFit="1" customWidth="1"/>
    <col min="12802" max="12802" width="78.42578125" style="236" customWidth="1"/>
    <col min="12803" max="12803" width="10.85546875" style="236"/>
    <col min="12804" max="12804" width="31.140625" style="236" customWidth="1"/>
    <col min="12805" max="12805" width="70.140625" style="236" customWidth="1"/>
    <col min="12806" max="12806" width="17.42578125" style="236" customWidth="1"/>
    <col min="12807" max="12808" width="21.85546875" style="236" customWidth="1"/>
    <col min="12809" max="12809" width="19.28515625" style="236" customWidth="1"/>
    <col min="12810" max="12810" width="42" style="236" customWidth="1"/>
    <col min="12811" max="13056" width="10.85546875" style="236"/>
    <col min="13057" max="13057" width="72" style="236" bestFit="1" customWidth="1"/>
    <col min="13058" max="13058" width="78.42578125" style="236" customWidth="1"/>
    <col min="13059" max="13059" width="10.85546875" style="236"/>
    <col min="13060" max="13060" width="31.140625" style="236" customWidth="1"/>
    <col min="13061" max="13061" width="70.140625" style="236" customWidth="1"/>
    <col min="13062" max="13062" width="17.42578125" style="236" customWidth="1"/>
    <col min="13063" max="13064" width="21.85546875" style="236" customWidth="1"/>
    <col min="13065" max="13065" width="19.28515625" style="236" customWidth="1"/>
    <col min="13066" max="13066" width="42" style="236" customWidth="1"/>
    <col min="13067" max="13312" width="10.85546875" style="236"/>
    <col min="13313" max="13313" width="72" style="236" bestFit="1" customWidth="1"/>
    <col min="13314" max="13314" width="78.42578125" style="236" customWidth="1"/>
    <col min="13315" max="13315" width="10.85546875" style="236"/>
    <col min="13316" max="13316" width="31.140625" style="236" customWidth="1"/>
    <col min="13317" max="13317" width="70.140625" style="236" customWidth="1"/>
    <col min="13318" max="13318" width="17.42578125" style="236" customWidth="1"/>
    <col min="13319" max="13320" width="21.85546875" style="236" customWidth="1"/>
    <col min="13321" max="13321" width="19.28515625" style="236" customWidth="1"/>
    <col min="13322" max="13322" width="42" style="236" customWidth="1"/>
    <col min="13323" max="13568" width="10.85546875" style="236"/>
    <col min="13569" max="13569" width="72" style="236" bestFit="1" customWidth="1"/>
    <col min="13570" max="13570" width="78.42578125" style="236" customWidth="1"/>
    <col min="13571" max="13571" width="10.85546875" style="236"/>
    <col min="13572" max="13572" width="31.140625" style="236" customWidth="1"/>
    <col min="13573" max="13573" width="70.140625" style="236" customWidth="1"/>
    <col min="13574" max="13574" width="17.42578125" style="236" customWidth="1"/>
    <col min="13575" max="13576" width="21.85546875" style="236" customWidth="1"/>
    <col min="13577" max="13577" width="19.28515625" style="236" customWidth="1"/>
    <col min="13578" max="13578" width="42" style="236" customWidth="1"/>
    <col min="13579" max="13824" width="10.85546875" style="236"/>
    <col min="13825" max="13825" width="72" style="236" bestFit="1" customWidth="1"/>
    <col min="13826" max="13826" width="78.42578125" style="236" customWidth="1"/>
    <col min="13827" max="13827" width="10.85546875" style="236"/>
    <col min="13828" max="13828" width="31.140625" style="236" customWidth="1"/>
    <col min="13829" max="13829" width="70.140625" style="236" customWidth="1"/>
    <col min="13830" max="13830" width="17.42578125" style="236" customWidth="1"/>
    <col min="13831" max="13832" width="21.85546875" style="236" customWidth="1"/>
    <col min="13833" max="13833" width="19.28515625" style="236" customWidth="1"/>
    <col min="13834" max="13834" width="42" style="236" customWidth="1"/>
    <col min="13835" max="14080" width="10.85546875" style="236"/>
    <col min="14081" max="14081" width="72" style="236" bestFit="1" customWidth="1"/>
    <col min="14082" max="14082" width="78.42578125" style="236" customWidth="1"/>
    <col min="14083" max="14083" width="10.85546875" style="236"/>
    <col min="14084" max="14084" width="31.140625" style="236" customWidth="1"/>
    <col min="14085" max="14085" width="70.140625" style="236" customWidth="1"/>
    <col min="14086" max="14086" width="17.42578125" style="236" customWidth="1"/>
    <col min="14087" max="14088" width="21.85546875" style="236" customWidth="1"/>
    <col min="14089" max="14089" width="19.28515625" style="236" customWidth="1"/>
    <col min="14090" max="14090" width="42" style="236" customWidth="1"/>
    <col min="14091" max="14336" width="10.85546875" style="236"/>
    <col min="14337" max="14337" width="72" style="236" bestFit="1" customWidth="1"/>
    <col min="14338" max="14338" width="78.42578125" style="236" customWidth="1"/>
    <col min="14339" max="14339" width="10.85546875" style="236"/>
    <col min="14340" max="14340" width="31.140625" style="236" customWidth="1"/>
    <col min="14341" max="14341" width="70.140625" style="236" customWidth="1"/>
    <col min="14342" max="14342" width="17.42578125" style="236" customWidth="1"/>
    <col min="14343" max="14344" width="21.85546875" style="236" customWidth="1"/>
    <col min="14345" max="14345" width="19.28515625" style="236" customWidth="1"/>
    <col min="14346" max="14346" width="42" style="236" customWidth="1"/>
    <col min="14347" max="14592" width="10.85546875" style="236"/>
    <col min="14593" max="14593" width="72" style="236" bestFit="1" customWidth="1"/>
    <col min="14594" max="14594" width="78.42578125" style="236" customWidth="1"/>
    <col min="14595" max="14595" width="10.85546875" style="236"/>
    <col min="14596" max="14596" width="31.140625" style="236" customWidth="1"/>
    <col min="14597" max="14597" width="70.140625" style="236" customWidth="1"/>
    <col min="14598" max="14598" width="17.42578125" style="236" customWidth="1"/>
    <col min="14599" max="14600" width="21.85546875" style="236" customWidth="1"/>
    <col min="14601" max="14601" width="19.28515625" style="236" customWidth="1"/>
    <col min="14602" max="14602" width="42" style="236" customWidth="1"/>
    <col min="14603" max="14848" width="10.85546875" style="236"/>
    <col min="14849" max="14849" width="72" style="236" bestFit="1" customWidth="1"/>
    <col min="14850" max="14850" width="78.42578125" style="236" customWidth="1"/>
    <col min="14851" max="14851" width="10.85546875" style="236"/>
    <col min="14852" max="14852" width="31.140625" style="236" customWidth="1"/>
    <col min="14853" max="14853" width="70.140625" style="236" customWidth="1"/>
    <col min="14854" max="14854" width="17.42578125" style="236" customWidth="1"/>
    <col min="14855" max="14856" width="21.85546875" style="236" customWidth="1"/>
    <col min="14857" max="14857" width="19.28515625" style="236" customWidth="1"/>
    <col min="14858" max="14858" width="42" style="236" customWidth="1"/>
    <col min="14859" max="15104" width="10.85546875" style="236"/>
    <col min="15105" max="15105" width="72" style="236" bestFit="1" customWidth="1"/>
    <col min="15106" max="15106" width="78.42578125" style="236" customWidth="1"/>
    <col min="15107" max="15107" width="10.85546875" style="236"/>
    <col min="15108" max="15108" width="31.140625" style="236" customWidth="1"/>
    <col min="15109" max="15109" width="70.140625" style="236" customWidth="1"/>
    <col min="15110" max="15110" width="17.42578125" style="236" customWidth="1"/>
    <col min="15111" max="15112" width="21.85546875" style="236" customWidth="1"/>
    <col min="15113" max="15113" width="19.28515625" style="236" customWidth="1"/>
    <col min="15114" max="15114" width="42" style="236" customWidth="1"/>
    <col min="15115" max="15360" width="10.85546875" style="236"/>
    <col min="15361" max="15361" width="72" style="236" bestFit="1" customWidth="1"/>
    <col min="15362" max="15362" width="78.42578125" style="236" customWidth="1"/>
    <col min="15363" max="15363" width="10.85546875" style="236"/>
    <col min="15364" max="15364" width="31.140625" style="236" customWidth="1"/>
    <col min="15365" max="15365" width="70.140625" style="236" customWidth="1"/>
    <col min="15366" max="15366" width="17.42578125" style="236" customWidth="1"/>
    <col min="15367" max="15368" width="21.85546875" style="236" customWidth="1"/>
    <col min="15369" max="15369" width="19.28515625" style="236" customWidth="1"/>
    <col min="15370" max="15370" width="42" style="236" customWidth="1"/>
    <col min="15371" max="15616" width="10.85546875" style="236"/>
    <col min="15617" max="15617" width="72" style="236" bestFit="1" customWidth="1"/>
    <col min="15618" max="15618" width="78.42578125" style="236" customWidth="1"/>
    <col min="15619" max="15619" width="10.85546875" style="236"/>
    <col min="15620" max="15620" width="31.140625" style="236" customWidth="1"/>
    <col min="15621" max="15621" width="70.140625" style="236" customWidth="1"/>
    <col min="15622" max="15622" width="17.42578125" style="236" customWidth="1"/>
    <col min="15623" max="15624" width="21.85546875" style="236" customWidth="1"/>
    <col min="15625" max="15625" width="19.28515625" style="236" customWidth="1"/>
    <col min="15626" max="15626" width="42" style="236" customWidth="1"/>
    <col min="15627" max="15872" width="10.85546875" style="236"/>
    <col min="15873" max="15873" width="72" style="236" bestFit="1" customWidth="1"/>
    <col min="15874" max="15874" width="78.42578125" style="236" customWidth="1"/>
    <col min="15875" max="15875" width="10.85546875" style="236"/>
    <col min="15876" max="15876" width="31.140625" style="236" customWidth="1"/>
    <col min="15877" max="15877" width="70.140625" style="236" customWidth="1"/>
    <col min="15878" max="15878" width="17.42578125" style="236" customWidth="1"/>
    <col min="15879" max="15880" width="21.85546875" style="236" customWidth="1"/>
    <col min="15881" max="15881" width="19.28515625" style="236" customWidth="1"/>
    <col min="15882" max="15882" width="42" style="236" customWidth="1"/>
    <col min="15883" max="16128" width="10.85546875" style="236"/>
    <col min="16129" max="16129" width="72" style="236" bestFit="1" customWidth="1"/>
    <col min="16130" max="16130" width="78.42578125" style="236" customWidth="1"/>
    <col min="16131" max="16131" width="10.85546875" style="236"/>
    <col min="16132" max="16132" width="31.140625" style="236" customWidth="1"/>
    <col min="16133" max="16133" width="70.140625" style="236" customWidth="1"/>
    <col min="16134" max="16134" width="17.42578125" style="236" customWidth="1"/>
    <col min="16135" max="16136" width="21.85546875" style="236" customWidth="1"/>
    <col min="16137" max="16137" width="19.28515625" style="236" customWidth="1"/>
    <col min="16138" max="16138" width="42" style="236" customWidth="1"/>
    <col min="16139" max="16384" width="10.85546875" style="236"/>
  </cols>
  <sheetData>
    <row r="1" spans="1:2" ht="25.5" customHeight="1">
      <c r="A1" s="320" t="s">
        <v>0</v>
      </c>
      <c r="B1" s="321"/>
    </row>
    <row r="2" spans="1:2" ht="25.5" customHeight="1">
      <c r="A2" s="322" t="s">
        <v>1</v>
      </c>
      <c r="B2" s="323"/>
    </row>
    <row r="3" spans="1:2" ht="15">
      <c r="A3" s="244" t="s">
        <v>2</v>
      </c>
      <c r="B3" s="245" t="s">
        <v>3</v>
      </c>
    </row>
    <row r="4" spans="1:2" ht="40.5" customHeight="1">
      <c r="A4" s="252" t="s">
        <v>4</v>
      </c>
      <c r="B4" s="253" t="s">
        <v>5</v>
      </c>
    </row>
    <row r="5" spans="1:2" ht="28.5">
      <c r="A5" s="252" t="s">
        <v>6</v>
      </c>
      <c r="B5" s="237" t="s">
        <v>7</v>
      </c>
    </row>
    <row r="6" spans="1:2" ht="124.5" customHeight="1">
      <c r="A6" s="252" t="s">
        <v>8</v>
      </c>
      <c r="B6" s="237" t="s">
        <v>9</v>
      </c>
    </row>
    <row r="7" spans="1:2" ht="26.45" customHeight="1">
      <c r="A7" s="324" t="s">
        <v>10</v>
      </c>
      <c r="B7" s="325"/>
    </row>
    <row r="8" spans="1:2" ht="42.75">
      <c r="A8" s="252" t="s">
        <v>11</v>
      </c>
      <c r="B8" s="237" t="s">
        <v>12</v>
      </c>
    </row>
    <row r="9" spans="1:2" ht="28.5">
      <c r="A9" s="252" t="s">
        <v>13</v>
      </c>
      <c r="B9" s="237" t="s">
        <v>14</v>
      </c>
    </row>
    <row r="10" spans="1:2" ht="42.75">
      <c r="A10" s="252" t="s">
        <v>15</v>
      </c>
      <c r="B10" s="237" t="s">
        <v>16</v>
      </c>
    </row>
    <row r="11" spans="1:2" ht="40.5" customHeight="1">
      <c r="A11" s="252" t="s">
        <v>17</v>
      </c>
      <c r="B11" s="253" t="s">
        <v>18</v>
      </c>
    </row>
    <row r="12" spans="1:2" ht="38.25" customHeight="1">
      <c r="A12" s="252" t="s">
        <v>19</v>
      </c>
      <c r="B12" s="253" t="s">
        <v>20</v>
      </c>
    </row>
    <row r="13" spans="1:2" ht="42.75">
      <c r="A13" s="252" t="s">
        <v>21</v>
      </c>
      <c r="B13" s="254" t="s">
        <v>22</v>
      </c>
    </row>
    <row r="14" spans="1:2" ht="23.45" customHeight="1">
      <c r="A14" s="255" t="s">
        <v>23</v>
      </c>
      <c r="B14" s="256"/>
    </row>
    <row r="15" spans="1:2" ht="42.75">
      <c r="A15" s="252" t="s">
        <v>24</v>
      </c>
      <c r="B15" s="240" t="s">
        <v>25</v>
      </c>
    </row>
    <row r="16" spans="1:2" ht="42.75">
      <c r="A16" s="252" t="s">
        <v>26</v>
      </c>
      <c r="B16" s="240" t="s">
        <v>27</v>
      </c>
    </row>
    <row r="17" spans="1:3" ht="42.75">
      <c r="A17" s="252" t="s">
        <v>28</v>
      </c>
      <c r="B17" s="240" t="s">
        <v>29</v>
      </c>
    </row>
    <row r="18" spans="1:3" ht="8.25" customHeight="1">
      <c r="A18" s="255"/>
      <c r="B18" s="257"/>
    </row>
    <row r="19" spans="1:3" ht="28.5">
      <c r="A19" s="252" t="s">
        <v>30</v>
      </c>
      <c r="B19" s="240" t="s">
        <v>31</v>
      </c>
    </row>
    <row r="20" spans="1:3" ht="28.5">
      <c r="A20" s="252" t="s">
        <v>32</v>
      </c>
      <c r="B20" s="240" t="s">
        <v>33</v>
      </c>
    </row>
    <row r="21" spans="1:3" ht="42.75">
      <c r="A21" s="252" t="s">
        <v>34</v>
      </c>
      <c r="B21" s="240" t="s">
        <v>35</v>
      </c>
    </row>
    <row r="22" spans="1:3" ht="20.25" customHeight="1">
      <c r="A22" s="328" t="s">
        <v>36</v>
      </c>
      <c r="B22" s="329"/>
    </row>
    <row r="23" spans="1:3" ht="42.75">
      <c r="A23" s="252" t="s">
        <v>37</v>
      </c>
      <c r="B23" s="240" t="s">
        <v>38</v>
      </c>
    </row>
    <row r="24" spans="1:3" ht="54" customHeight="1">
      <c r="A24" s="252" t="s">
        <v>39</v>
      </c>
      <c r="B24" s="240" t="s">
        <v>40</v>
      </c>
    </row>
    <row r="25" spans="1:3" ht="144" customHeight="1">
      <c r="A25" s="252" t="s">
        <v>41</v>
      </c>
      <c r="B25" s="240" t="s">
        <v>42</v>
      </c>
    </row>
    <row r="26" spans="1:3" ht="57">
      <c r="A26" s="252" t="s">
        <v>43</v>
      </c>
      <c r="B26" s="240" t="s">
        <v>44</v>
      </c>
    </row>
    <row r="27" spans="1:3" ht="57">
      <c r="A27" s="252" t="s">
        <v>45</v>
      </c>
      <c r="B27" s="240" t="s">
        <v>46</v>
      </c>
    </row>
    <row r="28" spans="1:3" ht="28.5">
      <c r="A28" s="252" t="s">
        <v>47</v>
      </c>
      <c r="B28" s="240" t="s">
        <v>48</v>
      </c>
    </row>
    <row r="29" spans="1:3" ht="57">
      <c r="A29" s="252" t="s">
        <v>49</v>
      </c>
      <c r="B29" s="240" t="s">
        <v>50</v>
      </c>
      <c r="C29" s="238"/>
    </row>
    <row r="30" spans="1:3" ht="90" customHeight="1">
      <c r="A30" s="258" t="s">
        <v>51</v>
      </c>
      <c r="B30" s="240" t="s">
        <v>52</v>
      </c>
    </row>
    <row r="31" spans="1:3" ht="81.599999999999994" customHeight="1">
      <c r="A31" s="258" t="s">
        <v>53</v>
      </c>
      <c r="B31" s="240" t="s">
        <v>54</v>
      </c>
    </row>
    <row r="32" spans="1:3" ht="54" customHeight="1">
      <c r="A32" s="258" t="s">
        <v>55</v>
      </c>
      <c r="B32" s="240" t="s">
        <v>56</v>
      </c>
    </row>
    <row r="33" spans="1:3" ht="28.5" customHeight="1">
      <c r="A33" s="330" t="s">
        <v>57</v>
      </c>
      <c r="B33" s="331"/>
    </row>
    <row r="34" spans="1:3" ht="71.25">
      <c r="A34" s="258" t="s">
        <v>58</v>
      </c>
      <c r="B34" s="240" t="s">
        <v>59</v>
      </c>
    </row>
    <row r="35" spans="1:3" ht="57">
      <c r="A35" s="258" t="s">
        <v>60</v>
      </c>
      <c r="B35" s="240" t="s">
        <v>61</v>
      </c>
    </row>
    <row r="36" spans="1:3" ht="36" customHeight="1">
      <c r="A36" s="258" t="s">
        <v>62</v>
      </c>
      <c r="B36" s="240" t="s">
        <v>63</v>
      </c>
      <c r="C36" s="239"/>
    </row>
    <row r="37" spans="1:3" ht="28.5">
      <c r="A37" s="258" t="s">
        <v>64</v>
      </c>
      <c r="B37" s="240" t="s">
        <v>65</v>
      </c>
    </row>
    <row r="38" spans="1:3" ht="71.25">
      <c r="A38" s="258" t="s">
        <v>66</v>
      </c>
      <c r="B38" s="240" t="s">
        <v>67</v>
      </c>
    </row>
    <row r="39" spans="1:3" ht="28.5">
      <c r="A39" s="252" t="s">
        <v>68</v>
      </c>
      <c r="B39" s="240" t="s">
        <v>69</v>
      </c>
    </row>
    <row r="40" spans="1:3" ht="25.5" customHeight="1">
      <c r="A40" s="324" t="s">
        <v>70</v>
      </c>
      <c r="B40" s="325"/>
    </row>
    <row r="41" spans="1:3" ht="24" customHeight="1">
      <c r="A41" s="255" t="s">
        <v>2</v>
      </c>
      <c r="B41" s="259" t="s">
        <v>3</v>
      </c>
    </row>
    <row r="42" spans="1:3" ht="28.5">
      <c r="A42" s="252" t="s">
        <v>21</v>
      </c>
      <c r="B42" s="241" t="s">
        <v>71</v>
      </c>
    </row>
    <row r="43" spans="1:3" ht="42.75">
      <c r="A43" s="252" t="s">
        <v>72</v>
      </c>
      <c r="B43" s="241" t="s">
        <v>73</v>
      </c>
    </row>
    <row r="44" spans="1:3" ht="42.75">
      <c r="A44" s="252" t="s">
        <v>74</v>
      </c>
      <c r="B44" s="241" t="s">
        <v>75</v>
      </c>
    </row>
    <row r="45" spans="1:3" ht="42.75">
      <c r="A45" s="252" t="s">
        <v>76</v>
      </c>
      <c r="B45" s="241" t="s">
        <v>77</v>
      </c>
    </row>
    <row r="46" spans="1:3" ht="42.75">
      <c r="A46" s="252" t="s">
        <v>78</v>
      </c>
      <c r="B46" s="241" t="s">
        <v>79</v>
      </c>
    </row>
    <row r="47" spans="1:3" ht="28.5">
      <c r="A47" s="252" t="s">
        <v>80</v>
      </c>
      <c r="B47" s="241" t="s">
        <v>81</v>
      </c>
    </row>
    <row r="48" spans="1:3" ht="152.25" customHeight="1">
      <c r="A48" s="252" t="s">
        <v>82</v>
      </c>
      <c r="B48" s="241" t="s">
        <v>83</v>
      </c>
    </row>
    <row r="49" spans="1:2" ht="23.1" customHeight="1">
      <c r="A49" s="328" t="s">
        <v>84</v>
      </c>
      <c r="B49" s="329"/>
    </row>
    <row r="50" spans="1:2" ht="71.25">
      <c r="A50" s="252" t="s">
        <v>85</v>
      </c>
      <c r="B50" s="240" t="s">
        <v>86</v>
      </c>
    </row>
    <row r="51" spans="1:2" ht="28.5">
      <c r="A51" s="252" t="s">
        <v>87</v>
      </c>
      <c r="B51" s="240" t="s">
        <v>88</v>
      </c>
    </row>
    <row r="52" spans="1:2" ht="57">
      <c r="A52" s="252" t="s">
        <v>89</v>
      </c>
      <c r="B52" s="240" t="s">
        <v>90</v>
      </c>
    </row>
    <row r="53" spans="1:2" ht="99.75">
      <c r="A53" s="252" t="s">
        <v>91</v>
      </c>
      <c r="B53" s="240" t="s">
        <v>92</v>
      </c>
    </row>
    <row r="54" spans="1:2" ht="85.5">
      <c r="A54" s="252" t="s">
        <v>93</v>
      </c>
      <c r="B54" s="240" t="s">
        <v>54</v>
      </c>
    </row>
    <row r="55" spans="1:2" ht="71.25">
      <c r="A55" s="252" t="s">
        <v>94</v>
      </c>
      <c r="B55" s="240" t="s">
        <v>95</v>
      </c>
    </row>
    <row r="56" spans="1:2" ht="28.5">
      <c r="A56" s="252" t="s">
        <v>96</v>
      </c>
      <c r="B56" s="240" t="s">
        <v>97</v>
      </c>
    </row>
    <row r="57" spans="1:2" ht="24" customHeight="1">
      <c r="A57" s="332" t="s">
        <v>98</v>
      </c>
      <c r="B57" s="333"/>
    </row>
    <row r="58" spans="1:2" ht="23.45" customHeight="1">
      <c r="A58" s="328" t="s">
        <v>99</v>
      </c>
      <c r="B58" s="329"/>
    </row>
    <row r="59" spans="1:2" ht="42.75">
      <c r="A59" s="252" t="s">
        <v>100</v>
      </c>
      <c r="B59" s="241" t="s">
        <v>101</v>
      </c>
    </row>
    <row r="60" spans="1:2" ht="28.5">
      <c r="A60" s="252" t="s">
        <v>102</v>
      </c>
      <c r="B60" s="241" t="s">
        <v>103</v>
      </c>
    </row>
    <row r="61" spans="1:2" ht="42.75">
      <c r="A61" s="252" t="s">
        <v>13</v>
      </c>
      <c r="B61" s="241" t="s">
        <v>104</v>
      </c>
    </row>
    <row r="62" spans="1:2" ht="57">
      <c r="A62" s="252" t="s">
        <v>26</v>
      </c>
      <c r="B62" s="240" t="s">
        <v>105</v>
      </c>
    </row>
    <row r="63" spans="1:2" ht="57">
      <c r="A63" s="252" t="s">
        <v>28</v>
      </c>
      <c r="B63" s="240" t="s">
        <v>106</v>
      </c>
    </row>
    <row r="64" spans="1:2" ht="42.75">
      <c r="A64" s="252" t="s">
        <v>107</v>
      </c>
      <c r="B64" s="241" t="s">
        <v>108</v>
      </c>
    </row>
    <row r="65" spans="1:2" ht="25.5" customHeight="1">
      <c r="A65" s="324" t="s">
        <v>109</v>
      </c>
      <c r="B65" s="325"/>
    </row>
    <row r="66" spans="1:2" ht="23.1" customHeight="1">
      <c r="A66" s="326" t="s">
        <v>110</v>
      </c>
      <c r="B66" s="327"/>
    </row>
    <row r="67" spans="1:2" ht="94.35" customHeight="1">
      <c r="A67" s="336" t="s">
        <v>111</v>
      </c>
      <c r="B67" s="337"/>
    </row>
    <row r="68" spans="1:2" ht="39.75" customHeight="1">
      <c r="A68" s="252" t="s">
        <v>112</v>
      </c>
      <c r="B68" s="260" t="s">
        <v>113</v>
      </c>
    </row>
    <row r="69" spans="1:2" ht="42.75">
      <c r="A69" s="252" t="s">
        <v>114</v>
      </c>
      <c r="B69" s="261" t="s">
        <v>115</v>
      </c>
    </row>
    <row r="70" spans="1:2" ht="37.5" customHeight="1">
      <c r="A70" s="258" t="s">
        <v>116</v>
      </c>
      <c r="B70" s="261" t="s">
        <v>117</v>
      </c>
    </row>
    <row r="71" spans="1:2" ht="37.5" customHeight="1">
      <c r="A71" s="252" t="s">
        <v>118</v>
      </c>
      <c r="B71" s="261" t="s">
        <v>119</v>
      </c>
    </row>
    <row r="72" spans="1:2" ht="37.5" customHeight="1">
      <c r="A72" s="258" t="s">
        <v>120</v>
      </c>
      <c r="B72" s="261" t="s">
        <v>121</v>
      </c>
    </row>
    <row r="73" spans="1:2" ht="25.5" customHeight="1">
      <c r="A73" s="324" t="s">
        <v>122</v>
      </c>
      <c r="B73" s="325"/>
    </row>
    <row r="74" spans="1:2" ht="28.5">
      <c r="A74" s="252" t="s">
        <v>123</v>
      </c>
      <c r="B74" s="241" t="s">
        <v>124</v>
      </c>
    </row>
    <row r="75" spans="1:2" ht="28.5">
      <c r="A75" s="252" t="s">
        <v>125</v>
      </c>
      <c r="B75" s="241" t="s">
        <v>126</v>
      </c>
    </row>
    <row r="76" spans="1:2" ht="28.5">
      <c r="A76" s="252" t="s">
        <v>127</v>
      </c>
      <c r="B76" s="241" t="s">
        <v>128</v>
      </c>
    </row>
    <row r="77" spans="1:2" ht="28.5">
      <c r="A77" s="252" t="s">
        <v>129</v>
      </c>
      <c r="B77" s="241" t="s">
        <v>130</v>
      </c>
    </row>
    <row r="78" spans="1:2" ht="28.5">
      <c r="A78" s="252" t="s">
        <v>131</v>
      </c>
      <c r="B78" s="241" t="s">
        <v>132</v>
      </c>
    </row>
    <row r="79" spans="1:2" ht="42.75">
      <c r="A79" s="252" t="s">
        <v>133</v>
      </c>
      <c r="B79" s="241" t="s">
        <v>134</v>
      </c>
    </row>
    <row r="80" spans="1:2" ht="28.5">
      <c r="A80" s="252" t="s">
        <v>135</v>
      </c>
      <c r="B80" s="241" t="s">
        <v>136</v>
      </c>
    </row>
    <row r="81" spans="1:2" ht="15">
      <c r="A81" s="252" t="s">
        <v>137</v>
      </c>
      <c r="B81" s="241" t="s">
        <v>138</v>
      </c>
    </row>
    <row r="82" spans="1:2" ht="42.75">
      <c r="A82" s="262" t="s">
        <v>139</v>
      </c>
      <c r="B82" s="241" t="s">
        <v>140</v>
      </c>
    </row>
    <row r="83" spans="1:2" ht="42.75">
      <c r="A83" s="258" t="s">
        <v>141</v>
      </c>
      <c r="B83" s="241" t="s">
        <v>142</v>
      </c>
    </row>
    <row r="84" spans="1:2" ht="42.75">
      <c r="A84" s="252" t="s">
        <v>143</v>
      </c>
      <c r="B84" s="241" t="s">
        <v>144</v>
      </c>
    </row>
    <row r="85" spans="1:2" ht="28.5">
      <c r="A85" s="252" t="s">
        <v>45</v>
      </c>
      <c r="B85" s="241" t="s">
        <v>145</v>
      </c>
    </row>
    <row r="86" spans="1:2" ht="28.5">
      <c r="A86" s="252" t="s">
        <v>146</v>
      </c>
      <c r="B86" s="241" t="s">
        <v>147</v>
      </c>
    </row>
    <row r="87" spans="1:2" ht="42.75">
      <c r="A87" s="252" t="s">
        <v>148</v>
      </c>
      <c r="B87" s="241" t="s">
        <v>149</v>
      </c>
    </row>
    <row r="88" spans="1:2" ht="18.600000000000001" customHeight="1">
      <c r="A88" s="324" t="s">
        <v>150</v>
      </c>
      <c r="B88" s="325"/>
    </row>
    <row r="89" spans="1:2" ht="28.5">
      <c r="A89" s="263" t="s">
        <v>151</v>
      </c>
      <c r="B89" s="264" t="s">
        <v>152</v>
      </c>
    </row>
    <row r="90" spans="1:2" ht="15">
      <c r="A90" s="263" t="s">
        <v>153</v>
      </c>
      <c r="B90" s="264" t="s">
        <v>154</v>
      </c>
    </row>
    <row r="91" spans="1:2" ht="15">
      <c r="A91" s="263" t="s">
        <v>155</v>
      </c>
      <c r="B91" s="264" t="s">
        <v>156</v>
      </c>
    </row>
    <row r="92" spans="1:2" ht="15">
      <c r="A92" s="263" t="s">
        <v>157</v>
      </c>
      <c r="B92" s="264" t="s">
        <v>158</v>
      </c>
    </row>
    <row r="93" spans="1:2" ht="15">
      <c r="A93" s="334" t="s">
        <v>159</v>
      </c>
      <c r="B93" s="335"/>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R126"/>
  <sheetViews>
    <sheetView showGridLines="0" topLeftCell="A59" zoomScale="92" zoomScaleNormal="60" workbookViewId="0">
      <selection activeCell="D61" sqref="D61:E61"/>
    </sheetView>
  </sheetViews>
  <sheetFormatPr defaultColWidth="10.85546875" defaultRowHeight="14.25"/>
  <cols>
    <col min="1" max="1" width="49.85546875" style="1" customWidth="1"/>
    <col min="2" max="3" width="35.7109375" style="1" customWidth="1"/>
    <col min="4" max="4" width="50" style="1" customWidth="1"/>
    <col min="5" max="5" width="45.28515625" style="1" customWidth="1"/>
    <col min="6" max="6" width="43" style="1" customWidth="1"/>
    <col min="7" max="7" width="61.85546875" style="1" customWidth="1"/>
    <col min="8" max="8" width="53.42578125" style="1" customWidth="1"/>
    <col min="9" max="9" width="46.85546875" style="1" customWidth="1"/>
    <col min="10" max="13" width="35.7109375" style="1" customWidth="1"/>
    <col min="14" max="14" width="30.85546875" style="1" customWidth="1"/>
    <col min="15" max="15" width="18.140625" style="1" customWidth="1"/>
    <col min="16" max="16" width="8.42578125" style="1" customWidth="1"/>
    <col min="17" max="17" width="18.42578125" style="1" bestFit="1" customWidth="1"/>
    <col min="18" max="18" width="13.4257812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35" customHeight="1" thickBot="1">
      <c r="A1" s="401"/>
      <c r="B1" s="381" t="s">
        <v>160</v>
      </c>
      <c r="C1" s="382"/>
      <c r="D1" s="382"/>
      <c r="E1" s="382"/>
      <c r="F1" s="382"/>
      <c r="G1" s="382"/>
      <c r="H1" s="382"/>
      <c r="I1" s="382"/>
      <c r="J1" s="382"/>
      <c r="K1" s="382"/>
      <c r="L1" s="383"/>
      <c r="M1" s="378" t="s">
        <v>161</v>
      </c>
      <c r="N1" s="379"/>
      <c r="O1" s="380"/>
    </row>
    <row r="2" spans="1:15" s="78" customFormat="1" ht="18" customHeight="1" thickBot="1">
      <c r="A2" s="402"/>
      <c r="B2" s="384" t="s">
        <v>162</v>
      </c>
      <c r="C2" s="385"/>
      <c r="D2" s="385"/>
      <c r="E2" s="385"/>
      <c r="F2" s="385"/>
      <c r="G2" s="385"/>
      <c r="H2" s="385"/>
      <c r="I2" s="385"/>
      <c r="J2" s="385"/>
      <c r="K2" s="385"/>
      <c r="L2" s="386"/>
      <c r="M2" s="378" t="s">
        <v>163</v>
      </c>
      <c r="N2" s="379"/>
      <c r="O2" s="380"/>
    </row>
    <row r="3" spans="1:15" s="78" customFormat="1" ht="20.100000000000001" customHeight="1" thickBot="1">
      <c r="A3" s="402"/>
      <c r="B3" s="384" t="s">
        <v>0</v>
      </c>
      <c r="C3" s="385"/>
      <c r="D3" s="385"/>
      <c r="E3" s="385"/>
      <c r="F3" s="385"/>
      <c r="G3" s="385"/>
      <c r="H3" s="385"/>
      <c r="I3" s="385"/>
      <c r="J3" s="385"/>
      <c r="K3" s="385"/>
      <c r="L3" s="386"/>
      <c r="M3" s="378" t="s">
        <v>164</v>
      </c>
      <c r="N3" s="379"/>
      <c r="O3" s="380"/>
    </row>
    <row r="4" spans="1:15" s="78" customFormat="1" ht="21.75" customHeight="1" thickBot="1">
      <c r="A4" s="403"/>
      <c r="B4" s="387" t="s">
        <v>165</v>
      </c>
      <c r="C4" s="388"/>
      <c r="D4" s="388"/>
      <c r="E4" s="388"/>
      <c r="F4" s="388"/>
      <c r="G4" s="388"/>
      <c r="H4" s="388"/>
      <c r="I4" s="388"/>
      <c r="J4" s="388"/>
      <c r="K4" s="388"/>
      <c r="L4" s="389"/>
      <c r="M4" s="378" t="s">
        <v>166</v>
      </c>
      <c r="N4" s="379"/>
      <c r="O4" s="380"/>
    </row>
    <row r="5" spans="1:15" s="78" customFormat="1" ht="16.350000000000001" customHeight="1" thickBot="1">
      <c r="A5" s="79"/>
      <c r="B5" s="80"/>
      <c r="C5" s="80"/>
      <c r="D5" s="80"/>
      <c r="E5" s="80"/>
      <c r="F5" s="80"/>
      <c r="G5" s="80"/>
      <c r="H5" s="80"/>
      <c r="I5" s="80"/>
      <c r="J5" s="80"/>
      <c r="K5" s="80"/>
      <c r="L5" s="80"/>
      <c r="M5" s="81"/>
      <c r="N5" s="81"/>
      <c r="O5" s="81"/>
    </row>
    <row r="6" spans="1:15" ht="40.35" customHeight="1" thickBot="1">
      <c r="A6" s="50" t="s">
        <v>167</v>
      </c>
      <c r="B6" s="412" t="s">
        <v>168</v>
      </c>
      <c r="C6" s="413"/>
      <c r="D6" s="413"/>
      <c r="E6" s="413"/>
      <c r="F6" s="413"/>
      <c r="G6" s="413"/>
      <c r="H6" s="413"/>
      <c r="I6" s="413"/>
      <c r="J6" s="413"/>
      <c r="K6" s="414"/>
      <c r="L6" s="157" t="s">
        <v>169</v>
      </c>
      <c r="M6" s="415">
        <v>2024110010317</v>
      </c>
      <c r="N6" s="416"/>
      <c r="O6" s="417"/>
    </row>
    <row r="7" spans="1:15" s="78" customFormat="1" ht="18" customHeight="1" thickBot="1">
      <c r="A7" s="79"/>
      <c r="B7" s="80"/>
      <c r="C7" s="80"/>
      <c r="D7" s="80"/>
      <c r="E7" s="80"/>
      <c r="F7" s="80"/>
      <c r="G7" s="80"/>
      <c r="H7" s="80"/>
      <c r="I7" s="80"/>
      <c r="J7" s="80"/>
      <c r="K7" s="80"/>
      <c r="L7" s="80"/>
      <c r="M7" s="81"/>
      <c r="N7" s="81"/>
      <c r="O7" s="81"/>
    </row>
    <row r="8" spans="1:15" s="78" customFormat="1" ht="21.75" customHeight="1" thickBot="1">
      <c r="A8" s="405" t="s">
        <v>6</v>
      </c>
      <c r="B8" s="157" t="s">
        <v>170</v>
      </c>
      <c r="C8" s="124" t="s">
        <v>171</v>
      </c>
      <c r="D8" s="157" t="s">
        <v>172</v>
      </c>
      <c r="E8" s="124" t="s">
        <v>171</v>
      </c>
      <c r="F8" s="157" t="s">
        <v>173</v>
      </c>
      <c r="G8" s="124" t="s">
        <v>171</v>
      </c>
      <c r="H8" s="157" t="s">
        <v>174</v>
      </c>
      <c r="I8" s="126" t="s">
        <v>171</v>
      </c>
      <c r="J8" s="368" t="s">
        <v>8</v>
      </c>
      <c r="K8" s="404"/>
      <c r="L8" s="156" t="s">
        <v>175</v>
      </c>
      <c r="M8" s="365"/>
      <c r="N8" s="365"/>
      <c r="O8" s="365"/>
    </row>
    <row r="9" spans="1:15" s="78" customFormat="1" ht="21.75" customHeight="1" thickBot="1">
      <c r="A9" s="405"/>
      <c r="B9" s="158" t="s">
        <v>176</v>
      </c>
      <c r="C9" s="124" t="s">
        <v>171</v>
      </c>
      <c r="D9" s="157" t="s">
        <v>177</v>
      </c>
      <c r="E9" s="127" t="s">
        <v>171</v>
      </c>
      <c r="F9" s="157" t="s">
        <v>178</v>
      </c>
      <c r="G9" s="124" t="s">
        <v>171</v>
      </c>
      <c r="H9" s="157" t="s">
        <v>179</v>
      </c>
      <c r="I9" s="126" t="s">
        <v>171</v>
      </c>
      <c r="J9" s="368"/>
      <c r="K9" s="404"/>
      <c r="L9" s="156" t="s">
        <v>180</v>
      </c>
      <c r="M9" s="365"/>
      <c r="N9" s="365"/>
      <c r="O9" s="365"/>
    </row>
    <row r="10" spans="1:15" s="78" customFormat="1" ht="21.75" customHeight="1" thickBot="1">
      <c r="A10" s="405"/>
      <c r="B10" s="157" t="s">
        <v>181</v>
      </c>
      <c r="C10" s="124" t="s">
        <v>171</v>
      </c>
      <c r="D10" s="157" t="s">
        <v>182</v>
      </c>
      <c r="E10" s="127" t="s">
        <v>171</v>
      </c>
      <c r="F10" s="157" t="s">
        <v>183</v>
      </c>
      <c r="G10" s="124" t="s">
        <v>171</v>
      </c>
      <c r="H10" s="157" t="s">
        <v>184</v>
      </c>
      <c r="I10" s="126" t="s">
        <v>171</v>
      </c>
      <c r="J10" s="368"/>
      <c r="K10" s="404"/>
      <c r="L10" s="156" t="s">
        <v>185</v>
      </c>
      <c r="M10" s="365" t="s">
        <v>171</v>
      </c>
      <c r="N10" s="365"/>
      <c r="O10" s="365"/>
    </row>
    <row r="11" spans="1:15" ht="15" customHeight="1" thickBot="1">
      <c r="A11" s="6"/>
      <c r="B11" s="7"/>
      <c r="C11" s="7"/>
      <c r="D11" s="9"/>
      <c r="E11" s="8"/>
      <c r="F11" s="8"/>
      <c r="G11" s="226"/>
      <c r="H11" s="226"/>
      <c r="I11" s="10"/>
      <c r="J11" s="10"/>
      <c r="K11" s="7"/>
      <c r="L11" s="7"/>
      <c r="M11" s="7"/>
      <c r="N11" s="7"/>
      <c r="O11" s="7"/>
    </row>
    <row r="12" spans="1:15" ht="15" customHeight="1">
      <c r="A12" s="409" t="s">
        <v>186</v>
      </c>
      <c r="B12" s="390" t="s">
        <v>187</v>
      </c>
      <c r="C12" s="391"/>
      <c r="D12" s="391"/>
      <c r="E12" s="391"/>
      <c r="F12" s="391"/>
      <c r="G12" s="391"/>
      <c r="H12" s="391"/>
      <c r="I12" s="391"/>
      <c r="J12" s="391"/>
      <c r="K12" s="391"/>
      <c r="L12" s="391"/>
      <c r="M12" s="391"/>
      <c r="N12" s="391"/>
      <c r="O12" s="392"/>
    </row>
    <row r="13" spans="1:15" ht="15" customHeight="1">
      <c r="A13" s="410"/>
      <c r="B13" s="393"/>
      <c r="C13" s="394"/>
      <c r="D13" s="394"/>
      <c r="E13" s="394"/>
      <c r="F13" s="394"/>
      <c r="G13" s="394"/>
      <c r="H13" s="394"/>
      <c r="I13" s="394"/>
      <c r="J13" s="394"/>
      <c r="K13" s="394"/>
      <c r="L13" s="394"/>
      <c r="M13" s="394"/>
      <c r="N13" s="394"/>
      <c r="O13" s="395"/>
    </row>
    <row r="14" spans="1:15" ht="15" customHeight="1" thickBot="1">
      <c r="A14" s="411"/>
      <c r="B14" s="396"/>
      <c r="C14" s="397"/>
      <c r="D14" s="397"/>
      <c r="E14" s="397"/>
      <c r="F14" s="397"/>
      <c r="G14" s="397"/>
      <c r="H14" s="397"/>
      <c r="I14" s="397"/>
      <c r="J14" s="397"/>
      <c r="K14" s="397"/>
      <c r="L14" s="397"/>
      <c r="M14" s="397"/>
      <c r="N14" s="397"/>
      <c r="O14" s="398"/>
    </row>
    <row r="15" spans="1:15" ht="9" customHeight="1" thickBot="1">
      <c r="A15" s="14"/>
      <c r="B15" s="77"/>
      <c r="C15" s="15"/>
      <c r="D15" s="15"/>
      <c r="E15" s="15"/>
      <c r="F15" s="15"/>
      <c r="G15" s="16"/>
      <c r="H15" s="16"/>
      <c r="I15" s="16"/>
      <c r="J15" s="16"/>
      <c r="K15" s="16"/>
      <c r="L15" s="17"/>
      <c r="M15" s="17"/>
      <c r="N15" s="17"/>
      <c r="O15" s="17"/>
    </row>
    <row r="16" spans="1:15" s="18" customFormat="1" ht="37.5" customHeight="1" thickBot="1">
      <c r="A16" s="50" t="s">
        <v>13</v>
      </c>
      <c r="B16" s="399" t="s">
        <v>188</v>
      </c>
      <c r="C16" s="399"/>
      <c r="D16" s="399"/>
      <c r="E16" s="399"/>
      <c r="F16" s="399"/>
      <c r="G16" s="405" t="s">
        <v>15</v>
      </c>
      <c r="H16" s="405"/>
      <c r="I16" s="400" t="s">
        <v>189</v>
      </c>
      <c r="J16" s="400"/>
      <c r="K16" s="400"/>
      <c r="L16" s="400"/>
      <c r="M16" s="400"/>
      <c r="N16" s="400"/>
      <c r="O16" s="400"/>
    </row>
    <row r="17" spans="1:18" ht="9" customHeight="1">
      <c r="A17" s="14"/>
      <c r="B17" s="16"/>
      <c r="C17" s="15"/>
      <c r="D17" s="15"/>
      <c r="E17" s="15"/>
      <c r="F17" s="15"/>
      <c r="G17" s="16"/>
      <c r="H17" s="16"/>
      <c r="I17" s="16"/>
      <c r="J17" s="16"/>
      <c r="K17" s="16"/>
      <c r="L17" s="17"/>
      <c r="M17" s="17"/>
      <c r="N17" s="17"/>
      <c r="O17" s="17"/>
    </row>
    <row r="18" spans="1:18" ht="56.25" customHeight="1">
      <c r="A18" s="50" t="s">
        <v>17</v>
      </c>
      <c r="B18" s="407" t="s">
        <v>190</v>
      </c>
      <c r="C18" s="407"/>
      <c r="D18" s="407"/>
      <c r="E18" s="407"/>
      <c r="F18" s="50" t="s">
        <v>19</v>
      </c>
      <c r="G18" s="406" t="s">
        <v>191</v>
      </c>
      <c r="H18" s="406"/>
      <c r="I18" s="406"/>
      <c r="J18" s="50" t="s">
        <v>21</v>
      </c>
      <c r="K18" s="399" t="s">
        <v>192</v>
      </c>
      <c r="L18" s="399"/>
      <c r="M18" s="399"/>
      <c r="N18" s="399"/>
      <c r="O18" s="399"/>
    </row>
    <row r="19" spans="1:18" ht="9" customHeight="1">
      <c r="A19" s="5"/>
      <c r="B19" s="2"/>
      <c r="C19" s="408"/>
      <c r="D19" s="408"/>
      <c r="E19" s="408"/>
      <c r="F19" s="408"/>
      <c r="G19" s="408"/>
      <c r="H19" s="408"/>
      <c r="I19" s="408"/>
      <c r="J19" s="408"/>
      <c r="K19" s="408"/>
      <c r="L19" s="408"/>
      <c r="M19" s="408"/>
      <c r="N19" s="408"/>
      <c r="O19" s="408"/>
    </row>
    <row r="20" spans="1:18" ht="16.5" customHeight="1" thickBot="1">
      <c r="A20" s="75"/>
      <c r="B20" s="76"/>
      <c r="C20" s="76"/>
      <c r="D20" s="76"/>
      <c r="E20" s="76"/>
      <c r="F20" s="76"/>
      <c r="G20" s="76"/>
      <c r="H20" s="76"/>
      <c r="I20" s="76"/>
      <c r="J20" s="76"/>
      <c r="K20" s="76"/>
      <c r="L20" s="76"/>
      <c r="M20" s="76"/>
      <c r="N20" s="76"/>
      <c r="O20" s="76"/>
    </row>
    <row r="21" spans="1:18" ht="32.1" customHeight="1" thickBot="1">
      <c r="A21" s="366" t="s">
        <v>23</v>
      </c>
      <c r="B21" s="367"/>
      <c r="C21" s="367"/>
      <c r="D21" s="367"/>
      <c r="E21" s="367"/>
      <c r="F21" s="367"/>
      <c r="G21" s="367"/>
      <c r="H21" s="367"/>
      <c r="I21" s="367"/>
      <c r="J21" s="367"/>
      <c r="K21" s="367"/>
      <c r="L21" s="367"/>
      <c r="M21" s="367"/>
      <c r="N21" s="367"/>
      <c r="O21" s="368"/>
    </row>
    <row r="22" spans="1:18" ht="32.1" customHeight="1" thickBot="1">
      <c r="A22" s="366" t="s">
        <v>193</v>
      </c>
      <c r="B22" s="367"/>
      <c r="C22" s="367"/>
      <c r="D22" s="367"/>
      <c r="E22" s="367"/>
      <c r="F22" s="367"/>
      <c r="G22" s="367"/>
      <c r="H22" s="367"/>
      <c r="I22" s="367"/>
      <c r="J22" s="367"/>
      <c r="K22" s="367"/>
      <c r="L22" s="367"/>
      <c r="M22" s="367"/>
      <c r="N22" s="367"/>
      <c r="O22" s="368"/>
    </row>
    <row r="23" spans="1:18" ht="32.1" customHeight="1" thickBot="1">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8" ht="32.1" customHeight="1">
      <c r="A24" s="21" t="s">
        <v>24</v>
      </c>
      <c r="B24" s="223">
        <v>968569000</v>
      </c>
      <c r="C24" s="223">
        <v>0</v>
      </c>
      <c r="D24" s="223">
        <v>34163000</v>
      </c>
      <c r="E24" s="223">
        <v>0</v>
      </c>
      <c r="F24" s="223">
        <v>0</v>
      </c>
      <c r="G24" s="223">
        <v>0</v>
      </c>
      <c r="H24" s="223">
        <v>0</v>
      </c>
      <c r="I24" s="223">
        <v>0</v>
      </c>
      <c r="J24" s="223">
        <v>6000000</v>
      </c>
      <c r="K24" s="223">
        <v>0</v>
      </c>
      <c r="L24" s="234">
        <v>1213480</v>
      </c>
      <c r="M24" s="223">
        <v>48796000</v>
      </c>
      <c r="N24" s="293">
        <f>SUM(B24:M24)</f>
        <v>1058741480</v>
      </c>
      <c r="O24" s="285">
        <v>1</v>
      </c>
      <c r="R24" s="280"/>
    </row>
    <row r="25" spans="1:18" ht="32.1" customHeight="1">
      <c r="A25" s="21" t="s">
        <v>26</v>
      </c>
      <c r="B25" s="228">
        <v>546910000</v>
      </c>
      <c r="C25" s="228">
        <v>276172000</v>
      </c>
      <c r="D25" s="234">
        <v>106541066</v>
      </c>
      <c r="E25" s="234">
        <v>-24084543</v>
      </c>
      <c r="F25" s="223">
        <v>-11188667</v>
      </c>
      <c r="G25" s="223">
        <v>0</v>
      </c>
      <c r="H25" s="224">
        <v>1965500</v>
      </c>
      <c r="I25" s="287">
        <v>24551840</v>
      </c>
      <c r="J25" s="223">
        <v>1385239</v>
      </c>
      <c r="K25" s="234">
        <v>24975000</v>
      </c>
      <c r="L25" s="223">
        <v>20052962</v>
      </c>
      <c r="M25" s="223">
        <v>80293384</v>
      </c>
      <c r="N25" s="293">
        <f>SUM(B25:M25)</f>
        <v>1047573781</v>
      </c>
      <c r="O25" s="284">
        <f>N25/N24</f>
        <v>0.98945191133911181</v>
      </c>
    </row>
    <row r="26" spans="1:18" ht="32.1" customHeight="1">
      <c r="A26" s="21" t="s">
        <v>28</v>
      </c>
      <c r="B26" s="248">
        <v>0</v>
      </c>
      <c r="C26" s="229">
        <v>10017500</v>
      </c>
      <c r="D26" s="224">
        <v>52357966</v>
      </c>
      <c r="E26" s="224">
        <v>80818333</v>
      </c>
      <c r="F26" s="269">
        <v>85224490</v>
      </c>
      <c r="G26" s="224">
        <v>83944000</v>
      </c>
      <c r="H26" s="224">
        <v>83944000</v>
      </c>
      <c r="I26" s="224">
        <v>83056800</v>
      </c>
      <c r="J26" s="224">
        <v>83944000</v>
      </c>
      <c r="K26" s="269">
        <v>84626579</v>
      </c>
      <c r="L26" s="224">
        <v>83880100</v>
      </c>
      <c r="M26" s="224">
        <v>226118608</v>
      </c>
      <c r="N26" s="293">
        <f>SUM(B26:M26)</f>
        <v>957932376</v>
      </c>
      <c r="O26" s="284">
        <f>N26/N24</f>
        <v>0.90478402338595443</v>
      </c>
    </row>
    <row r="27" spans="1:18" ht="32.1" customHeight="1">
      <c r="A27" s="21" t="s">
        <v>196</v>
      </c>
      <c r="B27" s="223">
        <f>130966259</f>
        <v>130966259</v>
      </c>
      <c r="C27" s="223">
        <v>20451136</v>
      </c>
      <c r="D27" s="223">
        <v>64661874</v>
      </c>
      <c r="E27" s="223">
        <v>0</v>
      </c>
      <c r="F27" s="223">
        <v>0</v>
      </c>
      <c r="G27" s="223">
        <v>0</v>
      </c>
      <c r="H27" s="223">
        <v>0</v>
      </c>
      <c r="I27" s="223">
        <v>0</v>
      </c>
      <c r="J27" s="223">
        <v>0</v>
      </c>
      <c r="K27" s="223">
        <v>0</v>
      </c>
      <c r="L27" s="223">
        <v>0</v>
      </c>
      <c r="M27" s="223">
        <v>0</v>
      </c>
      <c r="N27" s="293">
        <f t="shared" ref="N27:N29" si="0">SUM(B27:M27)</f>
        <v>216079269</v>
      </c>
      <c r="O27" s="284">
        <v>1</v>
      </c>
    </row>
    <row r="28" spans="1:18" ht="32.1" customHeight="1">
      <c r="A28" s="21" t="s">
        <v>197</v>
      </c>
      <c r="B28" s="224">
        <v>0</v>
      </c>
      <c r="C28" s="224">
        <v>0</v>
      </c>
      <c r="D28" s="224">
        <v>0</v>
      </c>
      <c r="E28" s="224">
        <v>0</v>
      </c>
      <c r="F28" s="224">
        <v>2633333</v>
      </c>
      <c r="G28" s="224">
        <v>1</v>
      </c>
      <c r="H28" s="224">
        <v>0</v>
      </c>
      <c r="I28" s="224">
        <v>0</v>
      </c>
      <c r="J28" s="224">
        <v>0</v>
      </c>
      <c r="K28" s="224">
        <v>0</v>
      </c>
      <c r="L28" s="300">
        <v>1</v>
      </c>
      <c r="M28" s="224">
        <v>0</v>
      </c>
      <c r="N28" s="299">
        <f t="shared" si="0"/>
        <v>2633335</v>
      </c>
      <c r="O28" s="284">
        <f>N28/N27</f>
        <v>1.2186893320154652E-2</v>
      </c>
    </row>
    <row r="29" spans="1:18" ht="32.1" customHeight="1" thickBot="1">
      <c r="A29" s="24" t="s">
        <v>34</v>
      </c>
      <c r="B29" s="225">
        <v>68203156</v>
      </c>
      <c r="C29" s="268">
        <v>11884606</v>
      </c>
      <c r="D29" s="225">
        <v>133358173</v>
      </c>
      <c r="E29" s="225">
        <v>0</v>
      </c>
      <c r="F29" s="225">
        <v>0</v>
      </c>
      <c r="G29" s="225">
        <v>0</v>
      </c>
      <c r="H29" s="225">
        <v>0</v>
      </c>
      <c r="I29" s="225">
        <v>0</v>
      </c>
      <c r="J29" s="225">
        <v>0</v>
      </c>
      <c r="K29" s="225">
        <v>0</v>
      </c>
      <c r="L29" s="225">
        <v>-1</v>
      </c>
      <c r="M29" s="225">
        <v>0</v>
      </c>
      <c r="N29" s="301">
        <f t="shared" si="0"/>
        <v>213445934</v>
      </c>
      <c r="O29" s="286">
        <f>N29/N27</f>
        <v>0.98781310667984534</v>
      </c>
    </row>
    <row r="30" spans="1:18" s="26" customFormat="1" ht="16.5" customHeight="1">
      <c r="N30" s="279"/>
    </row>
    <row r="31" spans="1:18" s="26" customFormat="1" ht="17.25" customHeight="1"/>
    <row r="32" spans="1:18" ht="5.25" customHeight="1" thickBot="1">
      <c r="N32" s="280"/>
    </row>
    <row r="33" spans="1:13" ht="48" customHeight="1" thickBot="1">
      <c r="A33" s="425" t="s">
        <v>198</v>
      </c>
      <c r="B33" s="426"/>
      <c r="C33" s="426"/>
      <c r="D33" s="426"/>
      <c r="E33" s="426"/>
      <c r="F33" s="426"/>
      <c r="G33" s="426"/>
      <c r="H33" s="426"/>
      <c r="I33" s="427"/>
      <c r="J33" s="30"/>
    </row>
    <row r="34" spans="1:13" ht="50.25" customHeight="1" thickBot="1">
      <c r="A34" s="37" t="s">
        <v>199</v>
      </c>
      <c r="B34" s="428" t="str">
        <f>+B12</f>
        <v>Producir 4 boletines estadísticos con datos sobre los derechos de las mujeres</v>
      </c>
      <c r="C34" s="429"/>
      <c r="D34" s="429"/>
      <c r="E34" s="429"/>
      <c r="F34" s="429"/>
      <c r="G34" s="429"/>
      <c r="H34" s="429"/>
      <c r="I34" s="430"/>
      <c r="J34" s="28"/>
      <c r="M34" s="203"/>
    </row>
    <row r="35" spans="1:13" ht="18.75" customHeight="1" thickBot="1">
      <c r="A35" s="442" t="s">
        <v>39</v>
      </c>
      <c r="B35" s="84">
        <v>2024</v>
      </c>
      <c r="C35" s="84">
        <v>2025</v>
      </c>
      <c r="D35" s="84">
        <v>2026</v>
      </c>
      <c r="E35" s="84">
        <v>2027</v>
      </c>
      <c r="F35" s="84" t="s">
        <v>200</v>
      </c>
      <c r="G35" s="444" t="s">
        <v>41</v>
      </c>
      <c r="H35" s="444" t="s">
        <v>201</v>
      </c>
      <c r="I35" s="444"/>
      <c r="J35" s="28"/>
      <c r="M35" s="203"/>
    </row>
    <row r="36" spans="1:13" ht="50.25" customHeight="1" thickBot="1">
      <c r="A36" s="443"/>
      <c r="B36" s="181">
        <v>1</v>
      </c>
      <c r="C36" s="181">
        <v>1</v>
      </c>
      <c r="D36" s="181">
        <v>1</v>
      </c>
      <c r="E36" s="181">
        <v>1</v>
      </c>
      <c r="F36" s="182">
        <f>B36+C36+D36+E36</f>
        <v>4</v>
      </c>
      <c r="G36" s="444"/>
      <c r="H36" s="444"/>
      <c r="I36" s="444"/>
      <c r="J36" s="28"/>
      <c r="M36" s="204"/>
    </row>
    <row r="37" spans="1:13" ht="52.5" customHeight="1" thickBot="1">
      <c r="A37" s="38" t="s">
        <v>43</v>
      </c>
      <c r="B37" s="431">
        <v>0.28000000000000003</v>
      </c>
      <c r="C37" s="432"/>
      <c r="D37" s="437" t="s">
        <v>202</v>
      </c>
      <c r="E37" s="438"/>
      <c r="F37" s="438"/>
      <c r="G37" s="438"/>
      <c r="H37" s="438"/>
      <c r="I37" s="439"/>
    </row>
    <row r="38" spans="1:13" s="29" customFormat="1" ht="48" customHeight="1" thickBot="1">
      <c r="A38" s="442" t="s">
        <v>203</v>
      </c>
      <c r="B38" s="38" t="s">
        <v>204</v>
      </c>
      <c r="C38" s="37" t="s">
        <v>87</v>
      </c>
      <c r="D38" s="423" t="s">
        <v>89</v>
      </c>
      <c r="E38" s="424"/>
      <c r="F38" s="423" t="s">
        <v>91</v>
      </c>
      <c r="G38" s="424"/>
      <c r="H38" s="39" t="s">
        <v>93</v>
      </c>
      <c r="I38" s="41" t="s">
        <v>94</v>
      </c>
      <c r="M38" s="205"/>
    </row>
    <row r="39" spans="1:13" ht="211.5" customHeight="1" thickBot="1">
      <c r="A39" s="443"/>
      <c r="B39" s="183">
        <v>0</v>
      </c>
      <c r="C39" s="32">
        <v>0</v>
      </c>
      <c r="D39" s="433" t="s">
        <v>205</v>
      </c>
      <c r="E39" s="434"/>
      <c r="F39" s="440" t="s">
        <v>206</v>
      </c>
      <c r="G39" s="441"/>
      <c r="H39" s="221" t="s">
        <v>207</v>
      </c>
      <c r="I39" s="31" t="s">
        <v>208</v>
      </c>
      <c r="M39" s="203"/>
    </row>
    <row r="40" spans="1:13" s="29" customFormat="1" ht="54" customHeight="1" thickBot="1">
      <c r="A40" s="442" t="s">
        <v>209</v>
      </c>
      <c r="B40" s="40" t="s">
        <v>204</v>
      </c>
      <c r="C40" s="39" t="s">
        <v>87</v>
      </c>
      <c r="D40" s="423" t="s">
        <v>89</v>
      </c>
      <c r="E40" s="424"/>
      <c r="F40" s="423" t="s">
        <v>91</v>
      </c>
      <c r="G40" s="424"/>
      <c r="H40" s="39" t="s">
        <v>93</v>
      </c>
      <c r="I40" s="41" t="s">
        <v>94</v>
      </c>
    </row>
    <row r="41" spans="1:13" ht="223.5" customHeight="1" thickBot="1">
      <c r="A41" s="443"/>
      <c r="B41" s="207">
        <v>0.05</v>
      </c>
      <c r="C41" s="32">
        <v>0.05</v>
      </c>
      <c r="D41" s="435" t="s">
        <v>210</v>
      </c>
      <c r="E41" s="436"/>
      <c r="F41" s="440" t="s">
        <v>211</v>
      </c>
      <c r="G41" s="441"/>
      <c r="H41" s="221" t="s">
        <v>207</v>
      </c>
      <c r="I41" s="31" t="s">
        <v>208</v>
      </c>
    </row>
    <row r="42" spans="1:13" s="29" customFormat="1" ht="64.5" customHeight="1" thickBot="1">
      <c r="A42" s="442" t="s">
        <v>212</v>
      </c>
      <c r="B42" s="40" t="s">
        <v>204</v>
      </c>
      <c r="C42" s="39" t="s">
        <v>87</v>
      </c>
      <c r="D42" s="423" t="s">
        <v>89</v>
      </c>
      <c r="E42" s="424"/>
      <c r="F42" s="423" t="s">
        <v>91</v>
      </c>
      <c r="G42" s="424"/>
      <c r="H42" s="39" t="s">
        <v>93</v>
      </c>
      <c r="I42" s="41" t="s">
        <v>94</v>
      </c>
    </row>
    <row r="43" spans="1:13" ht="205.5" customHeight="1" thickBot="1">
      <c r="A43" s="443"/>
      <c r="B43" s="206">
        <v>0.1</v>
      </c>
      <c r="C43" s="206">
        <v>0.1</v>
      </c>
      <c r="D43" s="435" t="s">
        <v>213</v>
      </c>
      <c r="E43" s="436"/>
      <c r="F43" s="440" t="s">
        <v>214</v>
      </c>
      <c r="G43" s="441"/>
      <c r="H43" s="221" t="s">
        <v>207</v>
      </c>
      <c r="I43" s="31" t="s">
        <v>215</v>
      </c>
    </row>
    <row r="44" spans="1:13" s="29" customFormat="1" ht="44.25" customHeight="1" thickBot="1">
      <c r="A44" s="442" t="s">
        <v>216</v>
      </c>
      <c r="B44" s="40" t="s">
        <v>204</v>
      </c>
      <c r="C44" s="40" t="s">
        <v>87</v>
      </c>
      <c r="D44" s="423" t="s">
        <v>89</v>
      </c>
      <c r="E44" s="424"/>
      <c r="F44" s="423" t="s">
        <v>91</v>
      </c>
      <c r="G44" s="424"/>
      <c r="H44" s="39" t="s">
        <v>93</v>
      </c>
      <c r="I44" s="39" t="s">
        <v>94</v>
      </c>
    </row>
    <row r="45" spans="1:13" ht="210" customHeight="1">
      <c r="A45" s="443"/>
      <c r="B45" s="206">
        <v>0.1</v>
      </c>
      <c r="C45" s="206">
        <v>0.1</v>
      </c>
      <c r="D45" s="435" t="s">
        <v>217</v>
      </c>
      <c r="E45" s="436"/>
      <c r="F45" s="440" t="s">
        <v>218</v>
      </c>
      <c r="G45" s="441"/>
      <c r="H45" s="221" t="s">
        <v>207</v>
      </c>
      <c r="I45" s="251" t="s">
        <v>219</v>
      </c>
    </row>
    <row r="46" spans="1:13" s="29" customFormat="1" ht="47.25" customHeight="1">
      <c r="A46" s="442" t="s">
        <v>220</v>
      </c>
      <c r="B46" s="40" t="s">
        <v>204</v>
      </c>
      <c r="C46" s="39" t="s">
        <v>87</v>
      </c>
      <c r="D46" s="423" t="s">
        <v>89</v>
      </c>
      <c r="E46" s="424"/>
      <c r="F46" s="423" t="s">
        <v>91</v>
      </c>
      <c r="G46" s="424"/>
      <c r="H46" s="39" t="s">
        <v>93</v>
      </c>
      <c r="I46" s="41" t="s">
        <v>94</v>
      </c>
    </row>
    <row r="47" spans="1:13" ht="260.10000000000002" customHeight="1">
      <c r="A47" s="443"/>
      <c r="B47" s="206">
        <v>0.1</v>
      </c>
      <c r="C47" s="206">
        <v>0.1</v>
      </c>
      <c r="D47" s="435" t="s">
        <v>221</v>
      </c>
      <c r="E47" s="436"/>
      <c r="F47" s="440" t="s">
        <v>222</v>
      </c>
      <c r="G47" s="445"/>
      <c r="H47" s="221" t="s">
        <v>207</v>
      </c>
      <c r="I47" s="221" t="s">
        <v>208</v>
      </c>
    </row>
    <row r="48" spans="1:13" s="29" customFormat="1" ht="74.25" customHeight="1" thickBot="1">
      <c r="A48" s="442" t="s">
        <v>223</v>
      </c>
      <c r="B48" s="40" t="s">
        <v>204</v>
      </c>
      <c r="C48" s="39" t="s">
        <v>87</v>
      </c>
      <c r="D48" s="423" t="s">
        <v>89</v>
      </c>
      <c r="E48" s="424"/>
      <c r="F48" s="423" t="s">
        <v>91</v>
      </c>
      <c r="G48" s="424"/>
      <c r="H48" s="39" t="s">
        <v>93</v>
      </c>
      <c r="I48" s="41" t="s">
        <v>94</v>
      </c>
    </row>
    <row r="49" spans="1:9" ht="234" customHeight="1" thickBot="1">
      <c r="A49" s="443"/>
      <c r="B49" s="206">
        <v>0.1</v>
      </c>
      <c r="C49" s="206">
        <v>0.1</v>
      </c>
      <c r="D49" s="359" t="s">
        <v>224</v>
      </c>
      <c r="E49" s="360"/>
      <c r="F49" s="342" t="s">
        <v>225</v>
      </c>
      <c r="G49" s="343"/>
      <c r="H49" s="274" t="s">
        <v>226</v>
      </c>
      <c r="I49" s="274" t="s">
        <v>227</v>
      </c>
    </row>
    <row r="50" spans="1:9" ht="35.1" customHeight="1" thickBot="1">
      <c r="A50" s="442" t="s">
        <v>228</v>
      </c>
      <c r="B50" s="38" t="s">
        <v>204</v>
      </c>
      <c r="C50" s="37" t="s">
        <v>87</v>
      </c>
      <c r="D50" s="423" t="s">
        <v>89</v>
      </c>
      <c r="E50" s="424"/>
      <c r="F50" s="423" t="s">
        <v>91</v>
      </c>
      <c r="G50" s="424"/>
      <c r="H50" s="39" t="s">
        <v>93</v>
      </c>
      <c r="I50" s="41" t="s">
        <v>94</v>
      </c>
    </row>
    <row r="51" spans="1:9" ht="195.75" customHeight="1" thickBot="1">
      <c r="A51" s="443"/>
      <c r="B51" s="206">
        <v>0.1</v>
      </c>
      <c r="C51" s="206">
        <v>0.1</v>
      </c>
      <c r="D51" s="359" t="s">
        <v>229</v>
      </c>
      <c r="E51" s="360"/>
      <c r="F51" s="342" t="s">
        <v>230</v>
      </c>
      <c r="G51" s="343"/>
      <c r="H51" s="221" t="s">
        <v>207</v>
      </c>
      <c r="I51" s="274" t="s">
        <v>231</v>
      </c>
    </row>
    <row r="52" spans="1:9" ht="35.1" customHeight="1" thickBot="1">
      <c r="A52" s="442" t="s">
        <v>232</v>
      </c>
      <c r="B52" s="38" t="s">
        <v>204</v>
      </c>
      <c r="C52" s="37" t="s">
        <v>87</v>
      </c>
      <c r="D52" s="423" t="s">
        <v>89</v>
      </c>
      <c r="E52" s="424"/>
      <c r="F52" s="423" t="s">
        <v>91</v>
      </c>
      <c r="G52" s="424"/>
      <c r="H52" s="39" t="s">
        <v>93</v>
      </c>
      <c r="I52" s="41" t="s">
        <v>94</v>
      </c>
    </row>
    <row r="53" spans="1:9" ht="309" customHeight="1" thickBot="1">
      <c r="A53" s="443"/>
      <c r="B53" s="206">
        <v>0.1</v>
      </c>
      <c r="C53" s="206">
        <v>0.1</v>
      </c>
      <c r="D53" s="359" t="s">
        <v>233</v>
      </c>
      <c r="E53" s="360"/>
      <c r="F53" s="359" t="s">
        <v>234</v>
      </c>
      <c r="G53" s="360"/>
      <c r="H53" s="221" t="s">
        <v>207</v>
      </c>
      <c r="I53" s="274" t="s">
        <v>235</v>
      </c>
    </row>
    <row r="54" spans="1:9" ht="35.1" customHeight="1" thickBot="1">
      <c r="A54" s="442" t="s">
        <v>236</v>
      </c>
      <c r="B54" s="38" t="s">
        <v>204</v>
      </c>
      <c r="C54" s="37" t="s">
        <v>87</v>
      </c>
      <c r="D54" s="423" t="s">
        <v>89</v>
      </c>
      <c r="E54" s="424"/>
      <c r="F54" s="423" t="s">
        <v>91</v>
      </c>
      <c r="G54" s="424"/>
      <c r="H54" s="39" t="s">
        <v>93</v>
      </c>
      <c r="I54" s="41" t="s">
        <v>94</v>
      </c>
    </row>
    <row r="55" spans="1:9" ht="341.25" customHeight="1" thickBot="1">
      <c r="A55" s="443"/>
      <c r="B55" s="206">
        <v>0.1</v>
      </c>
      <c r="C55" s="206">
        <v>0.1</v>
      </c>
      <c r="D55" s="359" t="s">
        <v>237</v>
      </c>
      <c r="E55" s="360"/>
      <c r="F55" s="359" t="s">
        <v>238</v>
      </c>
      <c r="G55" s="360"/>
      <c r="H55" s="221" t="s">
        <v>207</v>
      </c>
      <c r="I55" s="288" t="s">
        <v>208</v>
      </c>
    </row>
    <row r="56" spans="1:9" ht="35.1" customHeight="1" thickBot="1">
      <c r="A56" s="442" t="s">
        <v>239</v>
      </c>
      <c r="B56" s="38" t="s">
        <v>204</v>
      </c>
      <c r="C56" s="37" t="s">
        <v>87</v>
      </c>
      <c r="D56" s="423" t="s">
        <v>89</v>
      </c>
      <c r="E56" s="424"/>
      <c r="F56" s="423" t="s">
        <v>91</v>
      </c>
      <c r="G56" s="424"/>
      <c r="H56" s="39" t="s">
        <v>93</v>
      </c>
      <c r="I56" s="41" t="s">
        <v>94</v>
      </c>
    </row>
    <row r="57" spans="1:9" ht="349.5" customHeight="1" thickBot="1">
      <c r="A57" s="443"/>
      <c r="B57" s="206">
        <v>0.1</v>
      </c>
      <c r="C57" s="206">
        <v>0.1</v>
      </c>
      <c r="D57" s="359" t="s">
        <v>240</v>
      </c>
      <c r="E57" s="360"/>
      <c r="F57" s="359" t="s">
        <v>241</v>
      </c>
      <c r="G57" s="360"/>
      <c r="H57" s="221" t="s">
        <v>207</v>
      </c>
      <c r="I57" s="221" t="s">
        <v>235</v>
      </c>
    </row>
    <row r="58" spans="1:9" ht="35.1" customHeight="1" thickBot="1">
      <c r="A58" s="442" t="s">
        <v>242</v>
      </c>
      <c r="B58" s="38" t="s">
        <v>204</v>
      </c>
      <c r="C58" s="37" t="s">
        <v>87</v>
      </c>
      <c r="D58" s="423" t="s">
        <v>89</v>
      </c>
      <c r="E58" s="424"/>
      <c r="F58" s="423" t="s">
        <v>91</v>
      </c>
      <c r="G58" s="424"/>
      <c r="H58" s="39" t="s">
        <v>93</v>
      </c>
      <c r="I58" s="41" t="s">
        <v>94</v>
      </c>
    </row>
    <row r="59" spans="1:9" ht="321.75" customHeight="1" thickBot="1">
      <c r="A59" s="443"/>
      <c r="B59" s="206">
        <v>0.1</v>
      </c>
      <c r="C59" s="206">
        <v>0.1</v>
      </c>
      <c r="D59" s="359" t="s">
        <v>243</v>
      </c>
      <c r="E59" s="360"/>
      <c r="F59" s="446" t="s">
        <v>244</v>
      </c>
      <c r="G59" s="447"/>
      <c r="H59" s="221" t="s">
        <v>245</v>
      </c>
      <c r="I59" s="221" t="s">
        <v>235</v>
      </c>
    </row>
    <row r="60" spans="1:9" ht="35.1" customHeight="1" thickBot="1">
      <c r="A60" s="442" t="s">
        <v>246</v>
      </c>
      <c r="B60" s="38" t="s">
        <v>204</v>
      </c>
      <c r="C60" s="37" t="s">
        <v>87</v>
      </c>
      <c r="D60" s="423" t="s">
        <v>89</v>
      </c>
      <c r="E60" s="424"/>
      <c r="F60" s="423" t="s">
        <v>91</v>
      </c>
      <c r="G60" s="424"/>
      <c r="H60" s="39" t="s">
        <v>93</v>
      </c>
      <c r="I60" s="41" t="s">
        <v>94</v>
      </c>
    </row>
    <row r="61" spans="1:9" ht="308.25" customHeight="1" thickBot="1">
      <c r="A61" s="443"/>
      <c r="B61" s="207">
        <v>0.05</v>
      </c>
      <c r="C61" s="33">
        <v>0.05</v>
      </c>
      <c r="D61" s="435" t="s">
        <v>247</v>
      </c>
      <c r="E61" s="436"/>
      <c r="F61" s="440" t="s">
        <v>248</v>
      </c>
      <c r="G61" s="445"/>
      <c r="H61" s="221" t="s">
        <v>249</v>
      </c>
      <c r="I61" s="221" t="s">
        <v>215</v>
      </c>
    </row>
    <row r="62" spans="1:9">
      <c r="B62" s="187">
        <f>+B47+B43+B41+B45+B49+B51+B53+B55+B57+B59+B61</f>
        <v>0.99999999999999989</v>
      </c>
      <c r="C62" s="187">
        <f>+C47+C43+C41+C45+C49+C51+C53+C55+C57+C59+C61</f>
        <v>0.99999999999999989</v>
      </c>
    </row>
    <row r="64" spans="1:9" s="28" customFormat="1" ht="30" customHeight="1">
      <c r="A64" s="1"/>
      <c r="B64" s="1"/>
      <c r="C64" s="1"/>
      <c r="D64" s="1"/>
      <c r="E64" s="1"/>
      <c r="F64" s="1"/>
      <c r="G64" s="1"/>
      <c r="H64" s="1"/>
      <c r="I64" s="1"/>
    </row>
    <row r="65" spans="1:9" ht="34.5" customHeight="1">
      <c r="A65" s="369" t="s">
        <v>57</v>
      </c>
      <c r="B65" s="369"/>
      <c r="C65" s="369"/>
      <c r="D65" s="369"/>
      <c r="E65" s="369"/>
      <c r="F65" s="369"/>
      <c r="G65" s="369"/>
      <c r="H65" s="369"/>
      <c r="I65" s="369"/>
    </row>
    <row r="66" spans="1:9" ht="67.5" customHeight="1">
      <c r="A66" s="42" t="s">
        <v>58</v>
      </c>
      <c r="B66" s="370" t="s">
        <v>250</v>
      </c>
      <c r="C66" s="371"/>
      <c r="D66" s="370" t="s">
        <v>251</v>
      </c>
      <c r="E66" s="371"/>
      <c r="F66" s="370" t="s">
        <v>252</v>
      </c>
      <c r="G66" s="371"/>
      <c r="H66" s="372" t="s">
        <v>253</v>
      </c>
      <c r="I66" s="373"/>
    </row>
    <row r="67" spans="1:9" ht="45.75" customHeight="1">
      <c r="A67" s="42" t="s">
        <v>254</v>
      </c>
      <c r="B67" s="338">
        <v>0.09</v>
      </c>
      <c r="C67" s="339"/>
      <c r="D67" s="338">
        <v>0.1</v>
      </c>
      <c r="E67" s="339"/>
      <c r="F67" s="338">
        <v>0.09</v>
      </c>
      <c r="G67" s="339"/>
      <c r="H67" s="338"/>
      <c r="I67" s="339"/>
    </row>
    <row r="68" spans="1:9" ht="30" hidden="1" customHeight="1">
      <c r="A68" s="340" t="s">
        <v>170</v>
      </c>
      <c r="B68" s="88" t="s">
        <v>85</v>
      </c>
      <c r="C68" s="88" t="s">
        <v>87</v>
      </c>
      <c r="D68" s="88" t="s">
        <v>85</v>
      </c>
      <c r="E68" s="88" t="s">
        <v>87</v>
      </c>
      <c r="F68" s="88" t="s">
        <v>85</v>
      </c>
      <c r="G68" s="88" t="s">
        <v>87</v>
      </c>
      <c r="H68" s="88" t="s">
        <v>85</v>
      </c>
      <c r="I68" s="88" t="s">
        <v>87</v>
      </c>
    </row>
    <row r="69" spans="1:9" ht="30" hidden="1" customHeight="1">
      <c r="A69" s="341"/>
      <c r="B69" s="44">
        <v>0</v>
      </c>
      <c r="C69" s="44">
        <v>0</v>
      </c>
      <c r="D69" s="44">
        <v>0</v>
      </c>
      <c r="E69" s="44">
        <v>0</v>
      </c>
      <c r="F69" s="44">
        <v>0.08</v>
      </c>
      <c r="G69" s="44">
        <v>0.08</v>
      </c>
      <c r="H69" s="48"/>
      <c r="I69" s="44"/>
    </row>
    <row r="70" spans="1:9" ht="276.75" hidden="1" customHeight="1">
      <c r="A70" s="42" t="s">
        <v>255</v>
      </c>
      <c r="B70" s="344" t="s">
        <v>256</v>
      </c>
      <c r="C70" s="345"/>
      <c r="D70" s="346" t="s">
        <v>257</v>
      </c>
      <c r="E70" s="345"/>
      <c r="F70" s="374" t="s">
        <v>258</v>
      </c>
      <c r="G70" s="375"/>
      <c r="H70" s="376"/>
      <c r="I70" s="377"/>
    </row>
    <row r="71" spans="1:9" ht="167.25" hidden="1" customHeight="1">
      <c r="A71" s="42" t="s">
        <v>259</v>
      </c>
      <c r="B71" s="344" t="s">
        <v>260</v>
      </c>
      <c r="C71" s="345"/>
      <c r="D71" s="344" t="s">
        <v>261</v>
      </c>
      <c r="E71" s="345"/>
      <c r="F71" s="344" t="s">
        <v>262</v>
      </c>
      <c r="G71" s="345"/>
      <c r="H71" s="363"/>
      <c r="I71" s="364"/>
    </row>
    <row r="72" spans="1:9" ht="30.75" hidden="1" customHeight="1">
      <c r="A72" s="340" t="s">
        <v>172</v>
      </c>
      <c r="B72" s="88" t="s">
        <v>85</v>
      </c>
      <c r="C72" s="88" t="s">
        <v>87</v>
      </c>
      <c r="D72" s="88" t="s">
        <v>85</v>
      </c>
      <c r="E72" s="88" t="s">
        <v>87</v>
      </c>
      <c r="F72" s="88" t="s">
        <v>85</v>
      </c>
      <c r="G72" s="88" t="s">
        <v>87</v>
      </c>
      <c r="H72" s="88" t="s">
        <v>85</v>
      </c>
      <c r="I72" s="88" t="s">
        <v>87</v>
      </c>
    </row>
    <row r="73" spans="1:9" ht="30.75" hidden="1" customHeight="1">
      <c r="A73" s="341"/>
      <c r="B73" s="44">
        <v>0</v>
      </c>
      <c r="C73" s="44">
        <v>0</v>
      </c>
      <c r="D73" s="44">
        <v>0.06</v>
      </c>
      <c r="E73" s="44">
        <v>0.06</v>
      </c>
      <c r="F73" s="44">
        <v>0.08</v>
      </c>
      <c r="G73" s="45">
        <v>0.08</v>
      </c>
      <c r="H73" s="48"/>
      <c r="I73" s="45"/>
    </row>
    <row r="74" spans="1:9" ht="244.5" hidden="1" customHeight="1">
      <c r="A74" s="42" t="s">
        <v>255</v>
      </c>
      <c r="B74" s="344" t="s">
        <v>263</v>
      </c>
      <c r="C74" s="345"/>
      <c r="D74" s="421" t="s">
        <v>264</v>
      </c>
      <c r="E74" s="422"/>
      <c r="F74" s="374" t="s">
        <v>265</v>
      </c>
      <c r="G74" s="375"/>
      <c r="H74" s="419"/>
      <c r="I74" s="420"/>
    </row>
    <row r="75" spans="1:9" ht="312" hidden="1" customHeight="1">
      <c r="A75" s="42" t="s">
        <v>259</v>
      </c>
      <c r="B75" s="344" t="s">
        <v>266</v>
      </c>
      <c r="C75" s="345"/>
      <c r="D75" s="346" t="s">
        <v>267</v>
      </c>
      <c r="E75" s="345"/>
      <c r="F75" s="344" t="s">
        <v>268</v>
      </c>
      <c r="G75" s="345"/>
      <c r="H75" s="363"/>
      <c r="I75" s="364"/>
    </row>
    <row r="76" spans="1:9" ht="30.75" hidden="1" customHeight="1">
      <c r="A76" s="340" t="s">
        <v>173</v>
      </c>
      <c r="B76" s="88" t="s">
        <v>85</v>
      </c>
      <c r="C76" s="88" t="s">
        <v>87</v>
      </c>
      <c r="D76" s="88" t="s">
        <v>85</v>
      </c>
      <c r="E76" s="88" t="s">
        <v>87</v>
      </c>
      <c r="F76" s="88" t="s">
        <v>85</v>
      </c>
      <c r="G76" s="88" t="s">
        <v>87</v>
      </c>
      <c r="H76" s="88" t="s">
        <v>85</v>
      </c>
      <c r="I76" s="88" t="s">
        <v>87</v>
      </c>
    </row>
    <row r="77" spans="1:9" ht="30.75" hidden="1" customHeight="1">
      <c r="A77" s="341"/>
      <c r="B77" s="44">
        <v>0.25</v>
      </c>
      <c r="C77" s="44">
        <v>0.25</v>
      </c>
      <c r="D77" s="44">
        <v>9.4E-2</v>
      </c>
      <c r="E77" s="44">
        <v>0.09</v>
      </c>
      <c r="F77" s="44">
        <v>0.08</v>
      </c>
      <c r="G77" s="45">
        <v>0.08</v>
      </c>
      <c r="H77" s="48"/>
      <c r="I77" s="45"/>
    </row>
    <row r="78" spans="1:9" ht="206.25" hidden="1" customHeight="1">
      <c r="A78" s="42" t="s">
        <v>255</v>
      </c>
      <c r="B78" s="361" t="s">
        <v>269</v>
      </c>
      <c r="C78" s="362"/>
      <c r="D78" s="421" t="s">
        <v>270</v>
      </c>
      <c r="E78" s="422"/>
      <c r="F78" s="421" t="s">
        <v>271</v>
      </c>
      <c r="G78" s="422"/>
      <c r="H78" s="363"/>
      <c r="I78" s="364"/>
    </row>
    <row r="79" spans="1:9" ht="150" hidden="1" customHeight="1">
      <c r="A79" s="42" t="s">
        <v>259</v>
      </c>
      <c r="B79" s="344" t="s">
        <v>272</v>
      </c>
      <c r="C79" s="345"/>
      <c r="D79" s="344" t="s">
        <v>273</v>
      </c>
      <c r="E79" s="345"/>
      <c r="F79" s="361" t="s">
        <v>274</v>
      </c>
      <c r="G79" s="362"/>
      <c r="H79" s="363"/>
      <c r="I79" s="364"/>
    </row>
    <row r="80" spans="1:9" ht="30.75" hidden="1" customHeight="1">
      <c r="A80" s="340" t="s">
        <v>174</v>
      </c>
      <c r="B80" s="88" t="s">
        <v>85</v>
      </c>
      <c r="C80" s="88" t="s">
        <v>87</v>
      </c>
      <c r="D80" s="88" t="s">
        <v>85</v>
      </c>
      <c r="E80" s="88" t="s">
        <v>87</v>
      </c>
      <c r="F80" s="88" t="s">
        <v>85</v>
      </c>
      <c r="G80" s="88" t="s">
        <v>87</v>
      </c>
      <c r="H80" s="88" t="s">
        <v>85</v>
      </c>
      <c r="I80" s="88" t="s">
        <v>87</v>
      </c>
    </row>
    <row r="81" spans="1:9" ht="30.75" hidden="1" customHeight="1">
      <c r="A81" s="341"/>
      <c r="B81" s="44">
        <v>0</v>
      </c>
      <c r="C81" s="44">
        <v>0.05</v>
      </c>
      <c r="D81" s="44">
        <v>9.4E-2</v>
      </c>
      <c r="E81" s="44">
        <v>0.09</v>
      </c>
      <c r="F81" s="44">
        <v>0.08</v>
      </c>
      <c r="G81" s="45">
        <v>0.08</v>
      </c>
      <c r="H81" s="48"/>
      <c r="I81" s="45"/>
    </row>
    <row r="82" spans="1:9" ht="179.25" hidden="1" customHeight="1">
      <c r="A82" s="42" t="s">
        <v>255</v>
      </c>
      <c r="B82" s="361" t="s">
        <v>275</v>
      </c>
      <c r="C82" s="362"/>
      <c r="D82" s="421" t="s">
        <v>276</v>
      </c>
      <c r="E82" s="422"/>
      <c r="F82" s="421" t="s">
        <v>277</v>
      </c>
      <c r="G82" s="422"/>
      <c r="H82" s="363"/>
      <c r="I82" s="364"/>
    </row>
    <row r="83" spans="1:9" ht="118.5" hidden="1" customHeight="1">
      <c r="A83" s="42" t="s">
        <v>259</v>
      </c>
      <c r="B83" s="344" t="s">
        <v>278</v>
      </c>
      <c r="C83" s="345"/>
      <c r="D83" s="358" t="s">
        <v>279</v>
      </c>
      <c r="E83" s="345"/>
      <c r="F83" s="361" t="s">
        <v>280</v>
      </c>
      <c r="G83" s="362"/>
      <c r="H83" s="363"/>
      <c r="I83" s="364"/>
    </row>
    <row r="84" spans="1:9" ht="30" hidden="1" customHeight="1">
      <c r="A84" s="340" t="s">
        <v>176</v>
      </c>
      <c r="B84" s="88" t="s">
        <v>85</v>
      </c>
      <c r="C84" s="88" t="s">
        <v>87</v>
      </c>
      <c r="D84" s="88" t="s">
        <v>85</v>
      </c>
      <c r="E84" s="88" t="s">
        <v>87</v>
      </c>
      <c r="F84" s="88" t="s">
        <v>85</v>
      </c>
      <c r="G84" s="88" t="s">
        <v>87</v>
      </c>
      <c r="H84" s="88" t="s">
        <v>85</v>
      </c>
      <c r="I84" s="88" t="s">
        <v>87</v>
      </c>
    </row>
    <row r="85" spans="1:9" ht="30" hidden="1" customHeight="1">
      <c r="A85" s="341"/>
      <c r="B85" s="44">
        <v>0</v>
      </c>
      <c r="C85" s="44">
        <v>0.05</v>
      </c>
      <c r="D85" s="44">
        <v>9.4E-2</v>
      </c>
      <c r="E85" s="44">
        <v>9.4E-2</v>
      </c>
      <c r="F85" s="44">
        <v>0.08</v>
      </c>
      <c r="G85" s="44">
        <v>0.08</v>
      </c>
      <c r="H85" s="48"/>
      <c r="I85" s="45"/>
    </row>
    <row r="86" spans="1:9" ht="372.6" hidden="1" customHeight="1">
      <c r="A86" s="42" t="s">
        <v>255</v>
      </c>
      <c r="B86" s="361" t="s">
        <v>281</v>
      </c>
      <c r="C86" s="362"/>
      <c r="D86" s="453" t="s">
        <v>282</v>
      </c>
      <c r="E86" s="418"/>
      <c r="F86" s="454" t="s">
        <v>283</v>
      </c>
      <c r="G86" s="455"/>
      <c r="H86" s="418"/>
      <c r="I86" s="418"/>
    </row>
    <row r="87" spans="1:9" ht="181.5" hidden="1" customHeight="1">
      <c r="A87" s="42" t="s">
        <v>259</v>
      </c>
      <c r="B87" s="344" t="s">
        <v>278</v>
      </c>
      <c r="C87" s="347"/>
      <c r="D87" s="349" t="s">
        <v>284</v>
      </c>
      <c r="E87" s="350"/>
      <c r="F87" s="344" t="s">
        <v>285</v>
      </c>
      <c r="G87" s="347"/>
      <c r="H87" s="348"/>
      <c r="I87" s="347"/>
    </row>
    <row r="88" spans="1:9" ht="29.25" hidden="1" customHeight="1">
      <c r="A88" s="340" t="s">
        <v>177</v>
      </c>
      <c r="B88" s="88" t="s">
        <v>85</v>
      </c>
      <c r="C88" s="88" t="s">
        <v>87</v>
      </c>
      <c r="D88" s="88" t="s">
        <v>85</v>
      </c>
      <c r="E88" s="88" t="s">
        <v>87</v>
      </c>
      <c r="F88" s="88" t="s">
        <v>85</v>
      </c>
      <c r="G88" s="88" t="s">
        <v>87</v>
      </c>
      <c r="H88" s="88" t="s">
        <v>85</v>
      </c>
      <c r="I88" s="88" t="s">
        <v>87</v>
      </c>
    </row>
    <row r="89" spans="1:9" ht="29.25" hidden="1" customHeight="1">
      <c r="A89" s="341"/>
      <c r="B89" s="44">
        <v>0.1</v>
      </c>
      <c r="C89" s="44">
        <v>0.1</v>
      </c>
      <c r="D89" s="44">
        <v>9.4E-2</v>
      </c>
      <c r="E89" s="44">
        <v>9.4E-2</v>
      </c>
      <c r="F89" s="44">
        <v>0.08</v>
      </c>
      <c r="G89" s="44">
        <v>0.08</v>
      </c>
      <c r="H89" s="48"/>
      <c r="I89" s="45"/>
    </row>
    <row r="90" spans="1:9" ht="409.5" hidden="1" customHeight="1">
      <c r="A90" s="42" t="s">
        <v>255</v>
      </c>
      <c r="B90" s="351" t="s">
        <v>286</v>
      </c>
      <c r="C90" s="352"/>
      <c r="D90" s="353" t="s">
        <v>287</v>
      </c>
      <c r="E90" s="354"/>
      <c r="F90" s="355" t="s">
        <v>288</v>
      </c>
      <c r="G90" s="356"/>
      <c r="H90" s="357"/>
      <c r="I90" s="357"/>
    </row>
    <row r="91" spans="1:9" ht="408.75" hidden="1" customHeight="1">
      <c r="A91" s="42" t="s">
        <v>259</v>
      </c>
      <c r="B91" s="344" t="s">
        <v>266</v>
      </c>
      <c r="C91" s="345"/>
      <c r="D91" s="346" t="s">
        <v>289</v>
      </c>
      <c r="E91" s="345"/>
      <c r="F91" s="344" t="s">
        <v>290</v>
      </c>
      <c r="G91" s="347"/>
      <c r="H91" s="348"/>
      <c r="I91" s="347"/>
    </row>
    <row r="92" spans="1:9" ht="24.95" hidden="1" customHeight="1">
      <c r="A92" s="340" t="s">
        <v>178</v>
      </c>
      <c r="B92" s="88" t="s">
        <v>85</v>
      </c>
      <c r="C92" s="88" t="s">
        <v>87</v>
      </c>
      <c r="D92" s="88" t="s">
        <v>85</v>
      </c>
      <c r="E92" s="88" t="s">
        <v>87</v>
      </c>
      <c r="F92" s="88" t="s">
        <v>85</v>
      </c>
      <c r="G92" s="88" t="s">
        <v>87</v>
      </c>
      <c r="H92" s="88" t="s">
        <v>85</v>
      </c>
      <c r="I92" s="88" t="s">
        <v>87</v>
      </c>
    </row>
    <row r="93" spans="1:9" ht="24.95" hidden="1" customHeight="1">
      <c r="A93" s="341"/>
      <c r="B93" s="44">
        <v>0.1</v>
      </c>
      <c r="C93" s="46">
        <v>0.1</v>
      </c>
      <c r="D93" s="44">
        <v>9.4E-2</v>
      </c>
      <c r="E93" s="44">
        <v>0.09</v>
      </c>
      <c r="F93" s="44">
        <v>0.08</v>
      </c>
      <c r="G93" s="45">
        <v>0.08</v>
      </c>
      <c r="H93" s="48"/>
      <c r="I93" s="45"/>
    </row>
    <row r="94" spans="1:9" ht="408.75" hidden="1" customHeight="1">
      <c r="A94" s="42" t="s">
        <v>255</v>
      </c>
      <c r="B94" s="351" t="s">
        <v>291</v>
      </c>
      <c r="C94" s="352"/>
      <c r="D94" s="353" t="s">
        <v>292</v>
      </c>
      <c r="E94" s="354"/>
      <c r="F94" s="355" t="s">
        <v>293</v>
      </c>
      <c r="G94" s="356"/>
      <c r="H94" s="357"/>
      <c r="I94" s="357"/>
    </row>
    <row r="95" spans="1:9" ht="287.25" hidden="1" customHeight="1">
      <c r="A95" s="42" t="s">
        <v>259</v>
      </c>
      <c r="B95" s="344" t="s">
        <v>294</v>
      </c>
      <c r="C95" s="347"/>
      <c r="D95" s="353" t="s">
        <v>295</v>
      </c>
      <c r="E95" s="354"/>
      <c r="F95" s="353" t="s">
        <v>296</v>
      </c>
      <c r="G95" s="354"/>
      <c r="H95" s="348"/>
      <c r="I95" s="347"/>
    </row>
    <row r="96" spans="1:9" ht="24.95" hidden="1" customHeight="1">
      <c r="A96" s="340" t="s">
        <v>179</v>
      </c>
      <c r="B96" s="88" t="s">
        <v>85</v>
      </c>
      <c r="C96" s="88" t="s">
        <v>87</v>
      </c>
      <c r="D96" s="88" t="s">
        <v>85</v>
      </c>
      <c r="E96" s="88" t="s">
        <v>87</v>
      </c>
      <c r="F96" s="88" t="s">
        <v>85</v>
      </c>
      <c r="G96" s="88" t="s">
        <v>87</v>
      </c>
      <c r="H96" s="88" t="s">
        <v>85</v>
      </c>
      <c r="I96" s="88" t="s">
        <v>87</v>
      </c>
    </row>
    <row r="97" spans="1:9" ht="24.95" hidden="1" customHeight="1">
      <c r="A97" s="341"/>
      <c r="B97" s="44">
        <v>0.1</v>
      </c>
      <c r="C97" s="44">
        <v>0.1</v>
      </c>
      <c r="D97" s="44">
        <v>9.4E-2</v>
      </c>
      <c r="E97" s="44">
        <v>9.4E-2</v>
      </c>
      <c r="F97" s="44">
        <v>0.08</v>
      </c>
      <c r="G97" s="44">
        <v>0.08</v>
      </c>
      <c r="H97" s="48"/>
      <c r="I97" s="45"/>
    </row>
    <row r="98" spans="1:9" ht="409.5" hidden="1" customHeight="1">
      <c r="A98" s="42" t="s">
        <v>255</v>
      </c>
      <c r="B98" s="351" t="s">
        <v>297</v>
      </c>
      <c r="C98" s="352"/>
      <c r="D98" s="351" t="s">
        <v>298</v>
      </c>
      <c r="E98" s="352"/>
      <c r="F98" s="451" t="s">
        <v>299</v>
      </c>
      <c r="G98" s="452"/>
      <c r="H98" s="357"/>
      <c r="I98" s="357"/>
    </row>
    <row r="99" spans="1:9" ht="304.35000000000002" hidden="1" customHeight="1">
      <c r="A99" s="42" t="s">
        <v>259</v>
      </c>
      <c r="B99" s="344" t="s">
        <v>300</v>
      </c>
      <c r="C99" s="347"/>
      <c r="D99" s="344" t="s">
        <v>301</v>
      </c>
      <c r="E99" s="347"/>
      <c r="F99" s="351" t="s">
        <v>302</v>
      </c>
      <c r="G99" s="450"/>
      <c r="H99" s="348"/>
      <c r="I99" s="347"/>
    </row>
    <row r="100" spans="1:9" ht="24.95" customHeight="1">
      <c r="A100" s="340" t="s">
        <v>181</v>
      </c>
      <c r="B100" s="88" t="s">
        <v>85</v>
      </c>
      <c r="C100" s="88" t="s">
        <v>87</v>
      </c>
      <c r="D100" s="88" t="s">
        <v>85</v>
      </c>
      <c r="E100" s="88" t="s">
        <v>87</v>
      </c>
      <c r="F100" s="88" t="s">
        <v>85</v>
      </c>
      <c r="G100" s="88" t="s">
        <v>87</v>
      </c>
      <c r="H100" s="88" t="s">
        <v>85</v>
      </c>
      <c r="I100" s="88" t="s">
        <v>87</v>
      </c>
    </row>
    <row r="101" spans="1:9" ht="24.95" customHeight="1">
      <c r="A101" s="341"/>
      <c r="B101" s="44">
        <v>0.1</v>
      </c>
      <c r="C101" s="44">
        <v>0.1</v>
      </c>
      <c r="D101" s="44">
        <v>9.4E-2</v>
      </c>
      <c r="E101" s="44">
        <v>9.4E-2</v>
      </c>
      <c r="F101" s="44">
        <v>0.08</v>
      </c>
      <c r="G101" s="44">
        <v>0.08</v>
      </c>
      <c r="H101" s="48"/>
      <c r="I101" s="45"/>
    </row>
    <row r="102" spans="1:9" ht="351.75" customHeight="1">
      <c r="A102" s="42" t="s">
        <v>255</v>
      </c>
      <c r="B102" s="351" t="s">
        <v>303</v>
      </c>
      <c r="C102" s="352"/>
      <c r="D102" s="353" t="s">
        <v>304</v>
      </c>
      <c r="E102" s="354"/>
      <c r="F102" s="457" t="s">
        <v>305</v>
      </c>
      <c r="G102" s="458"/>
      <c r="H102" s="357"/>
      <c r="I102" s="357"/>
    </row>
    <row r="103" spans="1:9" ht="306" customHeight="1">
      <c r="A103" s="42" t="s">
        <v>259</v>
      </c>
      <c r="B103" s="344" t="s">
        <v>306</v>
      </c>
      <c r="C103" s="345"/>
      <c r="D103" s="448" t="s">
        <v>307</v>
      </c>
      <c r="E103" s="449"/>
      <c r="F103" s="351" t="s">
        <v>302</v>
      </c>
      <c r="G103" s="450"/>
      <c r="H103" s="348"/>
      <c r="I103" s="347"/>
    </row>
    <row r="104" spans="1:9" ht="24.95" customHeight="1">
      <c r="A104" s="340" t="s">
        <v>182</v>
      </c>
      <c r="B104" s="88" t="s">
        <v>85</v>
      </c>
      <c r="C104" s="88" t="s">
        <v>87</v>
      </c>
      <c r="D104" s="88" t="s">
        <v>85</v>
      </c>
      <c r="E104" s="88" t="s">
        <v>87</v>
      </c>
      <c r="F104" s="88" t="s">
        <v>85</v>
      </c>
      <c r="G104" s="88" t="s">
        <v>87</v>
      </c>
      <c r="H104" s="88" t="s">
        <v>85</v>
      </c>
      <c r="I104" s="88" t="s">
        <v>87</v>
      </c>
    </row>
    <row r="105" spans="1:9" ht="24.95" customHeight="1">
      <c r="A105" s="341"/>
      <c r="B105" s="44">
        <v>0.1</v>
      </c>
      <c r="C105" s="44">
        <v>0.1</v>
      </c>
      <c r="D105" s="44">
        <v>9.4E-2</v>
      </c>
      <c r="E105" s="44">
        <v>9.4E-2</v>
      </c>
      <c r="F105" s="44">
        <v>0.08</v>
      </c>
      <c r="G105" s="44">
        <v>0.08</v>
      </c>
      <c r="H105" s="48"/>
      <c r="I105" s="45"/>
    </row>
    <row r="106" spans="1:9" ht="287.25" customHeight="1">
      <c r="A106" s="42" t="s">
        <v>255</v>
      </c>
      <c r="B106" s="351" t="s">
        <v>308</v>
      </c>
      <c r="C106" s="352"/>
      <c r="D106" s="459" t="s">
        <v>309</v>
      </c>
      <c r="E106" s="460"/>
      <c r="F106" s="457" t="s">
        <v>310</v>
      </c>
      <c r="G106" s="458"/>
      <c r="H106" s="357"/>
      <c r="I106" s="357"/>
    </row>
    <row r="107" spans="1:9" ht="309" customHeight="1">
      <c r="A107" s="42" t="s">
        <v>259</v>
      </c>
      <c r="B107" s="344" t="s">
        <v>311</v>
      </c>
      <c r="C107" s="347"/>
      <c r="D107" s="448" t="s">
        <v>312</v>
      </c>
      <c r="E107" s="449"/>
      <c r="F107" s="344" t="s">
        <v>313</v>
      </c>
      <c r="G107" s="347"/>
      <c r="H107" s="348"/>
      <c r="I107" s="347"/>
    </row>
    <row r="108" spans="1:9" ht="24.95" customHeight="1">
      <c r="A108" s="340" t="s">
        <v>183</v>
      </c>
      <c r="B108" s="88" t="s">
        <v>85</v>
      </c>
      <c r="C108" s="88" t="s">
        <v>87</v>
      </c>
      <c r="D108" s="88" t="s">
        <v>85</v>
      </c>
      <c r="E108" s="88" t="s">
        <v>87</v>
      </c>
      <c r="F108" s="88" t="s">
        <v>85</v>
      </c>
      <c r="G108" s="88" t="s">
        <v>87</v>
      </c>
      <c r="H108" s="88" t="s">
        <v>85</v>
      </c>
      <c r="I108" s="88" t="s">
        <v>87</v>
      </c>
    </row>
    <row r="109" spans="1:9" ht="24.95" customHeight="1">
      <c r="A109" s="341"/>
      <c r="B109" s="44">
        <v>0.1</v>
      </c>
      <c r="C109" s="46">
        <v>0.1</v>
      </c>
      <c r="D109" s="44">
        <v>9.4E-2</v>
      </c>
      <c r="E109" s="44">
        <v>0.09</v>
      </c>
      <c r="F109" s="44">
        <v>0.08</v>
      </c>
      <c r="G109" s="45">
        <v>0.08</v>
      </c>
      <c r="H109" s="48"/>
      <c r="I109" s="45"/>
    </row>
    <row r="110" spans="1:9" ht="287.25" customHeight="1">
      <c r="A110" s="42" t="s">
        <v>255</v>
      </c>
      <c r="B110" s="361" t="s">
        <v>314</v>
      </c>
      <c r="C110" s="362"/>
      <c r="D110" s="351" t="s">
        <v>315</v>
      </c>
      <c r="E110" s="352"/>
      <c r="F110" s="351" t="s">
        <v>316</v>
      </c>
      <c r="G110" s="352"/>
      <c r="H110" s="357"/>
      <c r="I110" s="357"/>
    </row>
    <row r="111" spans="1:9" ht="283.5" customHeight="1">
      <c r="A111" s="42" t="s">
        <v>259</v>
      </c>
      <c r="B111" s="344" t="s">
        <v>317</v>
      </c>
      <c r="C111" s="347"/>
      <c r="D111" s="461" t="s">
        <v>318</v>
      </c>
      <c r="E111" s="357"/>
      <c r="F111" s="344" t="s">
        <v>319</v>
      </c>
      <c r="G111" s="347"/>
      <c r="H111" s="348"/>
      <c r="I111" s="347"/>
    </row>
    <row r="112" spans="1:9" ht="24.95" customHeight="1">
      <c r="A112" s="340" t="s">
        <v>184</v>
      </c>
      <c r="B112" s="88" t="s">
        <v>85</v>
      </c>
      <c r="C112" s="88" t="s">
        <v>87</v>
      </c>
      <c r="D112" s="88" t="s">
        <v>85</v>
      </c>
      <c r="E112" s="88" t="s">
        <v>87</v>
      </c>
      <c r="F112" s="88" t="s">
        <v>85</v>
      </c>
      <c r="G112" s="88" t="s">
        <v>87</v>
      </c>
      <c r="H112" s="88" t="s">
        <v>85</v>
      </c>
      <c r="I112" s="88" t="s">
        <v>87</v>
      </c>
    </row>
    <row r="113" spans="1:9" ht="24.95" customHeight="1">
      <c r="A113" s="341"/>
      <c r="B113" s="44">
        <v>0.15</v>
      </c>
      <c r="C113" s="44">
        <v>0.05</v>
      </c>
      <c r="D113" s="44">
        <v>9.4E-2</v>
      </c>
      <c r="E113" s="44">
        <v>0.11</v>
      </c>
      <c r="F113" s="44">
        <v>0.12</v>
      </c>
      <c r="G113" s="44">
        <v>0.12</v>
      </c>
      <c r="H113" s="169"/>
      <c r="I113" s="170"/>
    </row>
    <row r="114" spans="1:9" ht="408.95" customHeight="1">
      <c r="A114" s="42" t="s">
        <v>255</v>
      </c>
      <c r="B114" s="361" t="s">
        <v>320</v>
      </c>
      <c r="C114" s="362"/>
      <c r="D114" s="361" t="s">
        <v>321</v>
      </c>
      <c r="E114" s="362"/>
      <c r="F114" s="351" t="s">
        <v>322</v>
      </c>
      <c r="G114" s="352"/>
      <c r="H114" s="456"/>
      <c r="I114" s="456"/>
    </row>
    <row r="115" spans="1:9" ht="326.10000000000002" customHeight="1">
      <c r="A115" s="42" t="s">
        <v>259</v>
      </c>
      <c r="B115" s="344" t="s">
        <v>323</v>
      </c>
      <c r="C115" s="347"/>
      <c r="D115" s="344" t="s">
        <v>324</v>
      </c>
      <c r="E115" s="347"/>
      <c r="F115" s="344" t="s">
        <v>325</v>
      </c>
      <c r="G115" s="347"/>
      <c r="H115" s="348"/>
      <c r="I115" s="347"/>
    </row>
    <row r="116" spans="1:9" ht="16.5">
      <c r="A116" s="43" t="s">
        <v>326</v>
      </c>
      <c r="B116" s="47">
        <f t="shared" ref="B116:I116" si="1">(B69+B73+B77+B81+B85+B89+B93+B97+B101+B105+B109+B113)</f>
        <v>0.99999999999999989</v>
      </c>
      <c r="C116" s="47">
        <f t="shared" si="1"/>
        <v>0.99999999999999989</v>
      </c>
      <c r="D116" s="47">
        <f t="shared" si="1"/>
        <v>0.99999999999999978</v>
      </c>
      <c r="E116" s="47">
        <f t="shared" si="1"/>
        <v>0.99999999999999978</v>
      </c>
      <c r="F116" s="47">
        <f t="shared" si="1"/>
        <v>0.99999999999999989</v>
      </c>
      <c r="G116" s="47">
        <f t="shared" si="1"/>
        <v>0.99999999999999989</v>
      </c>
      <c r="H116" s="47">
        <f t="shared" si="1"/>
        <v>0</v>
      </c>
      <c r="I116" s="47">
        <f t="shared" si="1"/>
        <v>0</v>
      </c>
    </row>
    <row r="121" spans="1:9" ht="37.5" customHeight="1"/>
    <row r="122" spans="1:9" ht="19.5" customHeight="1"/>
    <row r="123" spans="1:9" ht="19.5" customHeight="1"/>
    <row r="124" spans="1:9" ht="34.5" customHeight="1"/>
    <row r="125" spans="1:9" ht="15" customHeight="1"/>
    <row r="126" spans="1:9" ht="15.75" customHeight="1"/>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2" type="noConversion"/>
  <hyperlinks>
    <hyperlink ref="D83" r:id="rId1" display="https://omeg.sdmujer.gov.co/phocadownload/2025/RepAtenciones_Consolidado_MAR2025.pdf" xr:uid="{9D014E21-AB61-41EB-967F-4E108024DFF3}"/>
    <hyperlink ref="D87:E87" r:id="rId2" display="https://omeg.sdmujer.gov.co/index.php/component/phocadownload/category/99" xr:uid="{20C038DE-571E-40B3-A5E6-CCCB859DA19A}"/>
    <hyperlink ref="F95" r:id="rId3" display="https://secretariadistritald.sharepoint.com/:f:/s/ContratacinSPI-2022/EsitN6nJ4ZpHt5bcQ2771RQBRdVm65JvPyuBAhe4D7lT5A?e=Ok3oyI" xr:uid="{CCE60C55-99E1-4C33-8753-946E19F16577}"/>
  </hyperlinks>
  <pageMargins left="0.25" right="0.25" top="0.75" bottom="0.75" header="0.3" footer="0.3"/>
  <pageSetup scale="21" orientation="landscape" r:id="rId4"/>
  <drawing r:id="rId5"/>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4238-5227-4D46-937C-01EB7109A13A}">
  <sheetPr>
    <tabColor theme="9" tint="-0.249977111117893"/>
  </sheetPr>
  <dimension ref="A1:O126"/>
  <sheetViews>
    <sheetView tabSelected="1" topLeftCell="B60" zoomScale="70" zoomScaleNormal="70" workbookViewId="0">
      <selection activeCell="D61" sqref="D61:E61"/>
    </sheetView>
  </sheetViews>
  <sheetFormatPr defaultColWidth="10.85546875" defaultRowHeight="14.25"/>
  <cols>
    <col min="1" max="1" width="49.85546875" style="1" customWidth="1"/>
    <col min="2" max="2" width="39.85546875" style="1" customWidth="1"/>
    <col min="3" max="3" width="46.42578125" style="1" customWidth="1"/>
    <col min="4" max="4" width="43" style="1" customWidth="1"/>
    <col min="5" max="5" width="58.42578125" style="1" customWidth="1"/>
    <col min="6" max="6" width="46.42578125" style="1" customWidth="1"/>
    <col min="7" max="7" width="43.85546875" style="1" customWidth="1"/>
    <col min="8" max="8" width="57.7109375" style="1" customWidth="1"/>
    <col min="9" max="9" width="45.85546875" style="1" customWidth="1"/>
    <col min="10" max="13" width="35.7109375" style="1" customWidth="1"/>
    <col min="14" max="14" width="30.85546875"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22.35" customHeight="1" thickBot="1">
      <c r="A1" s="401"/>
      <c r="B1" s="381" t="s">
        <v>160</v>
      </c>
      <c r="C1" s="382"/>
      <c r="D1" s="382"/>
      <c r="E1" s="382"/>
      <c r="F1" s="382"/>
      <c r="G1" s="382"/>
      <c r="H1" s="382"/>
      <c r="I1" s="382"/>
      <c r="J1" s="382"/>
      <c r="K1" s="382"/>
      <c r="L1" s="383"/>
      <c r="M1" s="378" t="s">
        <v>161</v>
      </c>
      <c r="N1" s="379"/>
      <c r="O1" s="380"/>
    </row>
    <row r="2" spans="1:15" s="78" customFormat="1" ht="18" customHeight="1" thickBot="1">
      <c r="A2" s="402"/>
      <c r="B2" s="384" t="s">
        <v>162</v>
      </c>
      <c r="C2" s="385"/>
      <c r="D2" s="385"/>
      <c r="E2" s="385"/>
      <c r="F2" s="385"/>
      <c r="G2" s="385"/>
      <c r="H2" s="385"/>
      <c r="I2" s="385"/>
      <c r="J2" s="385"/>
      <c r="K2" s="385"/>
      <c r="L2" s="386"/>
      <c r="M2" s="378" t="s">
        <v>163</v>
      </c>
      <c r="N2" s="379"/>
      <c r="O2" s="380"/>
    </row>
    <row r="3" spans="1:15" s="78" customFormat="1" ht="20.100000000000001" customHeight="1" thickBot="1">
      <c r="A3" s="402"/>
      <c r="B3" s="384" t="s">
        <v>0</v>
      </c>
      <c r="C3" s="385"/>
      <c r="D3" s="385"/>
      <c r="E3" s="385"/>
      <c r="F3" s="385"/>
      <c r="G3" s="385"/>
      <c r="H3" s="385"/>
      <c r="I3" s="385"/>
      <c r="J3" s="385"/>
      <c r="K3" s="385"/>
      <c r="L3" s="386"/>
      <c r="M3" s="378" t="s">
        <v>164</v>
      </c>
      <c r="N3" s="379"/>
      <c r="O3" s="380"/>
    </row>
    <row r="4" spans="1:15" s="78" customFormat="1" ht="21.75" customHeight="1" thickBot="1">
      <c r="A4" s="403"/>
      <c r="B4" s="387" t="s">
        <v>165</v>
      </c>
      <c r="C4" s="388"/>
      <c r="D4" s="388"/>
      <c r="E4" s="388"/>
      <c r="F4" s="388"/>
      <c r="G4" s="388"/>
      <c r="H4" s="388"/>
      <c r="I4" s="388"/>
      <c r="J4" s="388"/>
      <c r="K4" s="388"/>
      <c r="L4" s="389"/>
      <c r="M4" s="378" t="s">
        <v>166</v>
      </c>
      <c r="N4" s="379"/>
      <c r="O4" s="380"/>
    </row>
    <row r="5" spans="1:15" s="78" customFormat="1" ht="16.350000000000001" customHeight="1" thickBot="1">
      <c r="A5" s="79"/>
      <c r="B5" s="80"/>
      <c r="C5" s="80"/>
      <c r="D5" s="80"/>
      <c r="E5" s="80"/>
      <c r="F5" s="80"/>
      <c r="G5" s="80"/>
      <c r="H5" s="80"/>
      <c r="I5" s="80"/>
      <c r="J5" s="80"/>
      <c r="K5" s="80"/>
      <c r="L5" s="80"/>
      <c r="M5" s="81"/>
      <c r="N5" s="81"/>
      <c r="O5" s="81"/>
    </row>
    <row r="6" spans="1:15" ht="40.35" customHeight="1" thickBot="1">
      <c r="A6" s="50" t="s">
        <v>167</v>
      </c>
      <c r="B6" s="412" t="s">
        <v>168</v>
      </c>
      <c r="C6" s="413"/>
      <c r="D6" s="413"/>
      <c r="E6" s="413"/>
      <c r="F6" s="413"/>
      <c r="G6" s="413"/>
      <c r="H6" s="413"/>
      <c r="I6" s="413"/>
      <c r="J6" s="413"/>
      <c r="K6" s="414"/>
      <c r="L6" s="157" t="s">
        <v>169</v>
      </c>
      <c r="M6" s="415">
        <v>2024110010317</v>
      </c>
      <c r="N6" s="416"/>
      <c r="O6" s="417"/>
    </row>
    <row r="7" spans="1:15" s="78" customFormat="1" ht="18" customHeight="1" thickBot="1">
      <c r="A7" s="79"/>
      <c r="B7" s="80"/>
      <c r="C7" s="80"/>
      <c r="D7" s="80"/>
      <c r="E7" s="80"/>
      <c r="F7" s="80"/>
      <c r="G7" s="80"/>
      <c r="H7" s="80"/>
      <c r="I7" s="80"/>
      <c r="J7" s="80"/>
      <c r="K7" s="80"/>
      <c r="L7" s="80"/>
      <c r="M7" s="81"/>
      <c r="N7" s="81"/>
      <c r="O7" s="81"/>
    </row>
    <row r="8" spans="1:15" s="78" customFormat="1" ht="21.75" customHeight="1" thickBot="1">
      <c r="A8" s="405" t="s">
        <v>6</v>
      </c>
      <c r="B8" s="157" t="s">
        <v>170</v>
      </c>
      <c r="C8" s="124" t="s">
        <v>171</v>
      </c>
      <c r="D8" s="157" t="s">
        <v>172</v>
      </c>
      <c r="E8" s="124" t="s">
        <v>171</v>
      </c>
      <c r="F8" s="157" t="s">
        <v>173</v>
      </c>
      <c r="G8" s="124" t="s">
        <v>171</v>
      </c>
      <c r="H8" s="157" t="s">
        <v>174</v>
      </c>
      <c r="I8" s="126" t="s">
        <v>171</v>
      </c>
      <c r="J8" s="368" t="s">
        <v>8</v>
      </c>
      <c r="K8" s="404"/>
      <c r="L8" s="156" t="s">
        <v>175</v>
      </c>
      <c r="M8" s="365"/>
      <c r="N8" s="365"/>
      <c r="O8" s="365"/>
    </row>
    <row r="9" spans="1:15" s="78" customFormat="1" ht="21.75" customHeight="1">
      <c r="A9" s="405"/>
      <c r="B9" s="158" t="s">
        <v>176</v>
      </c>
      <c r="C9" s="124" t="s">
        <v>171</v>
      </c>
      <c r="D9" s="157" t="s">
        <v>177</v>
      </c>
      <c r="E9" s="124" t="s">
        <v>171</v>
      </c>
      <c r="F9" s="157" t="s">
        <v>178</v>
      </c>
      <c r="G9" s="124" t="s">
        <v>171</v>
      </c>
      <c r="H9" s="157" t="s">
        <v>179</v>
      </c>
      <c r="I9" s="126" t="s">
        <v>171</v>
      </c>
      <c r="J9" s="368"/>
      <c r="K9" s="404"/>
      <c r="L9" s="156" t="s">
        <v>180</v>
      </c>
      <c r="M9" s="365"/>
      <c r="N9" s="365"/>
      <c r="O9" s="365"/>
    </row>
    <row r="10" spans="1:15" s="78" customFormat="1" ht="21.75" customHeight="1" thickBot="1">
      <c r="A10" s="405"/>
      <c r="B10" s="157" t="s">
        <v>181</v>
      </c>
      <c r="C10" s="124" t="s">
        <v>171</v>
      </c>
      <c r="D10" s="157" t="s">
        <v>182</v>
      </c>
      <c r="E10" s="124" t="s">
        <v>171</v>
      </c>
      <c r="F10" s="157" t="s">
        <v>183</v>
      </c>
      <c r="G10" s="124" t="s">
        <v>171</v>
      </c>
      <c r="H10" s="157" t="s">
        <v>184</v>
      </c>
      <c r="I10" s="126" t="s">
        <v>171</v>
      </c>
      <c r="J10" s="368"/>
      <c r="K10" s="404"/>
      <c r="L10" s="156" t="s">
        <v>185</v>
      </c>
      <c r="M10" s="365" t="s">
        <v>171</v>
      </c>
      <c r="N10" s="365"/>
      <c r="O10" s="365"/>
    </row>
    <row r="11" spans="1:15" ht="15" customHeight="1" thickBot="1">
      <c r="A11" s="6"/>
      <c r="B11" s="7"/>
      <c r="C11" s="7"/>
      <c r="D11" s="9"/>
      <c r="E11" s="8"/>
      <c r="F11" s="8"/>
      <c r="G11" s="226"/>
      <c r="H11" s="226"/>
      <c r="I11" s="10"/>
      <c r="J11" s="10"/>
      <c r="K11" s="7"/>
      <c r="L11" s="7"/>
      <c r="M11" s="7"/>
      <c r="N11" s="7"/>
      <c r="O11" s="7"/>
    </row>
    <row r="12" spans="1:15" ht="15" customHeight="1">
      <c r="A12" s="409" t="s">
        <v>186</v>
      </c>
      <c r="B12" s="390" t="s">
        <v>327</v>
      </c>
      <c r="C12" s="391"/>
      <c r="D12" s="391"/>
      <c r="E12" s="391"/>
      <c r="F12" s="391"/>
      <c r="G12" s="391"/>
      <c r="H12" s="391"/>
      <c r="I12" s="391"/>
      <c r="J12" s="391"/>
      <c r="K12" s="391"/>
      <c r="L12" s="391"/>
      <c r="M12" s="391"/>
      <c r="N12" s="391"/>
      <c r="O12" s="392"/>
    </row>
    <row r="13" spans="1:15" ht="15" customHeight="1">
      <c r="A13" s="410"/>
      <c r="B13" s="393"/>
      <c r="C13" s="394"/>
      <c r="D13" s="394"/>
      <c r="E13" s="394"/>
      <c r="F13" s="394"/>
      <c r="G13" s="394"/>
      <c r="H13" s="394"/>
      <c r="I13" s="394"/>
      <c r="J13" s="394"/>
      <c r="K13" s="394"/>
      <c r="L13" s="394"/>
      <c r="M13" s="394"/>
      <c r="N13" s="394"/>
      <c r="O13" s="395"/>
    </row>
    <row r="14" spans="1:15" ht="15" customHeight="1" thickBot="1">
      <c r="A14" s="411"/>
      <c r="B14" s="396"/>
      <c r="C14" s="397"/>
      <c r="D14" s="397"/>
      <c r="E14" s="397"/>
      <c r="F14" s="397"/>
      <c r="G14" s="397"/>
      <c r="H14" s="397"/>
      <c r="I14" s="397"/>
      <c r="J14" s="397"/>
      <c r="K14" s="397"/>
      <c r="L14" s="397"/>
      <c r="M14" s="397"/>
      <c r="N14" s="397"/>
      <c r="O14" s="398"/>
    </row>
    <row r="15" spans="1:15" ht="9" customHeight="1" thickBot="1">
      <c r="A15" s="14"/>
      <c r="B15" s="77"/>
      <c r="C15" s="15"/>
      <c r="D15" s="15"/>
      <c r="E15" s="15"/>
      <c r="F15" s="15"/>
      <c r="G15" s="16"/>
      <c r="H15" s="16"/>
      <c r="I15" s="16"/>
      <c r="J15" s="16"/>
      <c r="K15" s="16"/>
      <c r="L15" s="17"/>
      <c r="M15" s="17"/>
      <c r="N15" s="17"/>
      <c r="O15" s="17"/>
    </row>
    <row r="16" spans="1:15" s="18" customFormat="1" ht="37.5" customHeight="1" thickBot="1">
      <c r="A16" s="50" t="s">
        <v>13</v>
      </c>
      <c r="B16" s="399" t="s">
        <v>328</v>
      </c>
      <c r="C16" s="399"/>
      <c r="D16" s="399"/>
      <c r="E16" s="399"/>
      <c r="F16" s="399"/>
      <c r="G16" s="405" t="s">
        <v>15</v>
      </c>
      <c r="H16" s="405"/>
      <c r="I16" s="400" t="s">
        <v>329</v>
      </c>
      <c r="J16" s="400"/>
      <c r="K16" s="400"/>
      <c r="L16" s="400"/>
      <c r="M16" s="400"/>
      <c r="N16" s="400"/>
      <c r="O16" s="400"/>
    </row>
    <row r="17" spans="1:15" ht="9" customHeight="1" thickBot="1">
      <c r="A17" s="14"/>
      <c r="B17" s="16"/>
      <c r="C17" s="15"/>
      <c r="D17" s="15"/>
      <c r="E17" s="15"/>
      <c r="F17" s="15"/>
      <c r="G17" s="16"/>
      <c r="H17" s="16"/>
      <c r="I17" s="16"/>
      <c r="J17" s="16"/>
      <c r="K17" s="16"/>
      <c r="L17" s="17"/>
      <c r="M17" s="17"/>
      <c r="N17" s="17"/>
      <c r="O17" s="17"/>
    </row>
    <row r="18" spans="1:15" ht="56.25" customHeight="1" thickBot="1">
      <c r="A18" s="50" t="s">
        <v>17</v>
      </c>
      <c r="B18" s="407" t="s">
        <v>190</v>
      </c>
      <c r="C18" s="407"/>
      <c r="D18" s="407"/>
      <c r="E18" s="407"/>
      <c r="F18" s="50" t="s">
        <v>19</v>
      </c>
      <c r="G18" s="406" t="s">
        <v>191</v>
      </c>
      <c r="H18" s="406"/>
      <c r="I18" s="406"/>
      <c r="J18" s="50" t="s">
        <v>21</v>
      </c>
      <c r="K18" s="399" t="s">
        <v>192</v>
      </c>
      <c r="L18" s="399"/>
      <c r="M18" s="399"/>
      <c r="N18" s="399"/>
      <c r="O18" s="399"/>
    </row>
    <row r="19" spans="1:15" ht="9" customHeight="1">
      <c r="A19" s="5"/>
      <c r="B19" s="2"/>
      <c r="C19" s="408"/>
      <c r="D19" s="408"/>
      <c r="E19" s="408"/>
      <c r="F19" s="408"/>
      <c r="G19" s="408"/>
      <c r="H19" s="408"/>
      <c r="I19" s="408"/>
      <c r="J19" s="408"/>
      <c r="K19" s="408"/>
      <c r="L19" s="408"/>
      <c r="M19" s="408"/>
      <c r="N19" s="408"/>
      <c r="O19" s="408"/>
    </row>
    <row r="20" spans="1:15" ht="16.5" customHeight="1" thickBot="1">
      <c r="A20" s="75"/>
      <c r="B20" s="76"/>
      <c r="C20" s="76"/>
      <c r="D20" s="76"/>
      <c r="E20" s="76"/>
      <c r="F20" s="76"/>
      <c r="G20" s="76"/>
      <c r="H20" s="76"/>
      <c r="I20" s="76"/>
      <c r="J20" s="76"/>
      <c r="K20" s="76"/>
      <c r="L20" s="76"/>
      <c r="M20" s="76"/>
      <c r="N20" s="76"/>
      <c r="O20" s="76"/>
    </row>
    <row r="21" spans="1:15" ht="32.1" customHeight="1" thickBot="1">
      <c r="A21" s="366" t="s">
        <v>23</v>
      </c>
      <c r="B21" s="367"/>
      <c r="C21" s="367"/>
      <c r="D21" s="367"/>
      <c r="E21" s="367"/>
      <c r="F21" s="367"/>
      <c r="G21" s="367"/>
      <c r="H21" s="367"/>
      <c r="I21" s="367"/>
      <c r="J21" s="367"/>
      <c r="K21" s="367"/>
      <c r="L21" s="367"/>
      <c r="M21" s="367"/>
      <c r="N21" s="367"/>
      <c r="O21" s="368"/>
    </row>
    <row r="22" spans="1:15" ht="32.1" customHeight="1" thickBot="1">
      <c r="A22" s="366" t="s">
        <v>193</v>
      </c>
      <c r="B22" s="367"/>
      <c r="C22" s="367"/>
      <c r="D22" s="367"/>
      <c r="E22" s="367"/>
      <c r="F22" s="367"/>
      <c r="G22" s="367"/>
      <c r="H22" s="367"/>
      <c r="I22" s="367"/>
      <c r="J22" s="367"/>
      <c r="K22" s="367"/>
      <c r="L22" s="367"/>
      <c r="M22" s="367"/>
      <c r="N22" s="367"/>
      <c r="O22" s="368"/>
    </row>
    <row r="23" spans="1:15" ht="32.1" customHeight="1" thickBot="1">
      <c r="A23" s="27"/>
      <c r="B23" s="19" t="s">
        <v>170</v>
      </c>
      <c r="C23" s="19" t="s">
        <v>172</v>
      </c>
      <c r="D23" s="19" t="s">
        <v>173</v>
      </c>
      <c r="E23" s="19" t="s">
        <v>174</v>
      </c>
      <c r="F23" s="19" t="s">
        <v>176</v>
      </c>
      <c r="G23" s="19" t="s">
        <v>177</v>
      </c>
      <c r="H23" s="19" t="s">
        <v>178</v>
      </c>
      <c r="I23" s="19" t="s">
        <v>179</v>
      </c>
      <c r="J23" s="19" t="s">
        <v>181</v>
      </c>
      <c r="K23" s="19" t="s">
        <v>182</v>
      </c>
      <c r="L23" s="19" t="s">
        <v>183</v>
      </c>
      <c r="M23" s="19" t="s">
        <v>184</v>
      </c>
      <c r="N23" s="20" t="s">
        <v>194</v>
      </c>
      <c r="O23" s="20" t="s">
        <v>195</v>
      </c>
    </row>
    <row r="24" spans="1:15" ht="32.1" customHeight="1">
      <c r="A24" s="21" t="s">
        <v>24</v>
      </c>
      <c r="B24" s="302">
        <v>892417000</v>
      </c>
      <c r="C24" s="302">
        <v>1467846826</v>
      </c>
      <c r="D24" s="302">
        <v>99316174</v>
      </c>
      <c r="E24" s="302">
        <v>140064000</v>
      </c>
      <c r="F24" s="223">
        <v>0</v>
      </c>
      <c r="G24" s="223">
        <v>0</v>
      </c>
      <c r="H24" s="223">
        <v>0</v>
      </c>
      <c r="I24" s="223">
        <v>0</v>
      </c>
      <c r="J24" s="224">
        <v>30000000</v>
      </c>
      <c r="K24" s="224">
        <v>28250000</v>
      </c>
      <c r="L24" s="269">
        <v>28859731</v>
      </c>
      <c r="M24" s="223">
        <v>0</v>
      </c>
      <c r="N24" s="293">
        <f>SUM(B24:M24)</f>
        <v>2686753731</v>
      </c>
      <c r="O24" s="303">
        <v>1</v>
      </c>
    </row>
    <row r="25" spans="1:15" ht="32.1" customHeight="1">
      <c r="A25" s="21" t="s">
        <v>26</v>
      </c>
      <c r="B25" s="304">
        <v>269750000</v>
      </c>
      <c r="C25" s="304">
        <v>492888000</v>
      </c>
      <c r="D25" s="304">
        <v>189432849</v>
      </c>
      <c r="E25" s="234">
        <v>54821555</v>
      </c>
      <c r="F25" s="224">
        <v>159318122</v>
      </c>
      <c r="G25" s="224">
        <v>-17147667</v>
      </c>
      <c r="H25" s="224">
        <v>-3867833</v>
      </c>
      <c r="I25" s="224">
        <v>24551840</v>
      </c>
      <c r="J25" s="224">
        <v>1378897454</v>
      </c>
      <c r="K25" s="269">
        <v>18475000</v>
      </c>
      <c r="L25" s="224">
        <v>44398458</v>
      </c>
      <c r="M25" s="224">
        <v>31567684</v>
      </c>
      <c r="N25" s="293">
        <f t="shared" ref="N25" si="0">SUM(B25:M25)</f>
        <v>2643085462</v>
      </c>
      <c r="O25" s="303">
        <f>N25/N24</f>
        <v>0.98374682856260631</v>
      </c>
    </row>
    <row r="26" spans="1:15" ht="32.1" customHeight="1">
      <c r="A26" s="21" t="s">
        <v>28</v>
      </c>
      <c r="B26" s="305">
        <v>0</v>
      </c>
      <c r="C26" s="304">
        <v>6111733</v>
      </c>
      <c r="D26" s="305">
        <v>34310006</v>
      </c>
      <c r="E26" s="304">
        <v>80507727</v>
      </c>
      <c r="F26" s="269">
        <v>93066194</v>
      </c>
      <c r="G26" s="224">
        <v>97423167</v>
      </c>
      <c r="H26" s="224">
        <v>169313702</v>
      </c>
      <c r="I26" s="224">
        <v>109189762</v>
      </c>
      <c r="J26" s="224">
        <v>110431971</v>
      </c>
      <c r="K26" s="269">
        <v>246776116</v>
      </c>
      <c r="L26" s="224">
        <v>109329485</v>
      </c>
      <c r="M26" s="224">
        <v>222032617</v>
      </c>
      <c r="N26" s="293">
        <f>SUM(B26:M26)</f>
        <v>1278492480</v>
      </c>
      <c r="O26" s="303">
        <f t="array" ref="O26">N26:O26/N24</f>
        <v>0.47585026690337923</v>
      </c>
    </row>
    <row r="27" spans="1:15" ht="32.1" customHeight="1">
      <c r="A27" s="21" t="s">
        <v>196</v>
      </c>
      <c r="B27" s="302">
        <v>75758566</v>
      </c>
      <c r="C27" s="302">
        <v>15478095</v>
      </c>
      <c r="D27" s="302">
        <v>0</v>
      </c>
      <c r="E27" s="302">
        <v>0</v>
      </c>
      <c r="F27" s="223">
        <v>0</v>
      </c>
      <c r="G27" s="223">
        <v>0</v>
      </c>
      <c r="H27" s="223">
        <v>0</v>
      </c>
      <c r="I27" s="223">
        <v>0</v>
      </c>
      <c r="J27" s="223">
        <v>0</v>
      </c>
      <c r="K27" s="223">
        <v>0</v>
      </c>
      <c r="L27" s="223">
        <v>0</v>
      </c>
      <c r="M27" s="223">
        <v>0</v>
      </c>
      <c r="N27" s="293">
        <f t="shared" ref="N27:N29" si="1">SUM(B27:M27)</f>
        <v>91236661</v>
      </c>
      <c r="O27" s="303">
        <v>1</v>
      </c>
    </row>
    <row r="28" spans="1:15" ht="32.1" customHeight="1">
      <c r="A28" s="21" t="s">
        <v>197</v>
      </c>
      <c r="B28" s="305">
        <v>0</v>
      </c>
      <c r="C28" s="305">
        <v>0</v>
      </c>
      <c r="D28" s="305">
        <v>0</v>
      </c>
      <c r="E28" s="305">
        <v>0</v>
      </c>
      <c r="F28" s="224">
        <v>7243333</v>
      </c>
      <c r="G28" s="224">
        <v>0</v>
      </c>
      <c r="H28" s="224">
        <v>0</v>
      </c>
      <c r="I28" s="224">
        <v>0</v>
      </c>
      <c r="J28" s="224">
        <v>0</v>
      </c>
      <c r="K28" s="224">
        <v>0</v>
      </c>
      <c r="L28" s="224">
        <v>-1</v>
      </c>
      <c r="M28" s="224">
        <v>0</v>
      </c>
      <c r="N28" s="299">
        <f t="shared" si="1"/>
        <v>7243332</v>
      </c>
      <c r="O28" s="303">
        <f>N28/N27</f>
        <v>7.9390586203061511E-2</v>
      </c>
    </row>
    <row r="29" spans="1:15" ht="32.1" customHeight="1">
      <c r="A29" s="24" t="s">
        <v>34</v>
      </c>
      <c r="B29" s="306">
        <v>8442034</v>
      </c>
      <c r="C29" s="307">
        <v>6854994</v>
      </c>
      <c r="D29" s="306">
        <v>68696300</v>
      </c>
      <c r="E29" s="306">
        <v>0</v>
      </c>
      <c r="F29" s="225">
        <v>0</v>
      </c>
      <c r="G29" s="225">
        <v>0</v>
      </c>
      <c r="H29" s="225">
        <v>0</v>
      </c>
      <c r="I29" s="225">
        <v>0</v>
      </c>
      <c r="J29" s="225">
        <v>0</v>
      </c>
      <c r="K29" s="225">
        <v>0</v>
      </c>
      <c r="L29" s="225">
        <v>1</v>
      </c>
      <c r="M29" s="225">
        <v>0</v>
      </c>
      <c r="N29" s="301">
        <f t="shared" si="1"/>
        <v>83993329</v>
      </c>
      <c r="O29" s="308">
        <f>N29/N27</f>
        <v>0.9206094137969385</v>
      </c>
    </row>
    <row r="30" spans="1:15" s="26" customFormat="1" ht="16.5" customHeight="1"/>
    <row r="31" spans="1:15" s="26" customFormat="1" ht="17.25" customHeight="1">
      <c r="M31" s="279"/>
    </row>
    <row r="32" spans="1:15" ht="5.25" customHeight="1" thickBot="1"/>
    <row r="33" spans="1:13" ht="48" customHeight="1" thickBot="1">
      <c r="A33" s="425" t="s">
        <v>198</v>
      </c>
      <c r="B33" s="426"/>
      <c r="C33" s="426"/>
      <c r="D33" s="426"/>
      <c r="E33" s="426"/>
      <c r="F33" s="426"/>
      <c r="G33" s="426"/>
      <c r="H33" s="426"/>
      <c r="I33" s="427"/>
      <c r="J33" s="30"/>
    </row>
    <row r="34" spans="1:13" ht="50.25" customHeight="1" thickBot="1">
      <c r="A34" s="37" t="s">
        <v>199</v>
      </c>
      <c r="B34" s="428" t="str">
        <f>+B12</f>
        <v>Elaborar 16 estudios y/o investigaciones con información sobre la situación de derechos de las mujeres con enfoque de género y diferencial</v>
      </c>
      <c r="C34" s="429"/>
      <c r="D34" s="429"/>
      <c r="E34" s="429"/>
      <c r="F34" s="429"/>
      <c r="G34" s="429"/>
      <c r="H34" s="429"/>
      <c r="I34" s="430"/>
      <c r="J34" s="28"/>
      <c r="M34" s="203"/>
    </row>
    <row r="35" spans="1:13" ht="18.75" customHeight="1" thickBot="1">
      <c r="A35" s="442" t="s">
        <v>39</v>
      </c>
      <c r="B35" s="84">
        <v>2024</v>
      </c>
      <c r="C35" s="84">
        <v>2025</v>
      </c>
      <c r="D35" s="84">
        <v>2026</v>
      </c>
      <c r="E35" s="84">
        <v>2027</v>
      </c>
      <c r="F35" s="84" t="s">
        <v>200</v>
      </c>
      <c r="G35" s="444" t="s">
        <v>41</v>
      </c>
      <c r="H35" s="444" t="s">
        <v>201</v>
      </c>
      <c r="I35" s="444"/>
      <c r="J35" s="28"/>
      <c r="M35" s="203"/>
    </row>
    <row r="36" spans="1:13" ht="50.25" customHeight="1" thickBot="1">
      <c r="A36" s="443"/>
      <c r="B36" s="181">
        <v>2</v>
      </c>
      <c r="C36" s="181">
        <v>4</v>
      </c>
      <c r="D36" s="181">
        <v>5</v>
      </c>
      <c r="E36" s="181">
        <v>5</v>
      </c>
      <c r="F36" s="182">
        <f>B36+C36+D36+E36</f>
        <v>16</v>
      </c>
      <c r="G36" s="444"/>
      <c r="H36" s="444"/>
      <c r="I36" s="444"/>
      <c r="J36" s="28"/>
      <c r="M36" s="204"/>
    </row>
    <row r="37" spans="1:13" ht="52.5" customHeight="1" thickBot="1">
      <c r="A37" s="38" t="s">
        <v>43</v>
      </c>
      <c r="B37" s="462">
        <v>0.72</v>
      </c>
      <c r="C37" s="463"/>
      <c r="D37" s="437" t="s">
        <v>202</v>
      </c>
      <c r="E37" s="438"/>
      <c r="F37" s="438"/>
      <c r="G37" s="438"/>
      <c r="H37" s="438"/>
      <c r="I37" s="439"/>
    </row>
    <row r="38" spans="1:13" s="29" customFormat="1" ht="48" customHeight="1" thickBot="1">
      <c r="A38" s="442" t="s">
        <v>203</v>
      </c>
      <c r="B38" s="38" t="s">
        <v>204</v>
      </c>
      <c r="C38" s="37" t="s">
        <v>87</v>
      </c>
      <c r="D38" s="423" t="s">
        <v>89</v>
      </c>
      <c r="E38" s="424"/>
      <c r="F38" s="423" t="s">
        <v>91</v>
      </c>
      <c r="G38" s="424"/>
      <c r="H38" s="39" t="s">
        <v>93</v>
      </c>
      <c r="I38" s="41" t="s">
        <v>94</v>
      </c>
      <c r="M38" s="205"/>
    </row>
    <row r="39" spans="1:13" ht="211.5" customHeight="1" thickBot="1">
      <c r="A39" s="443"/>
      <c r="B39" s="183">
        <v>0</v>
      </c>
      <c r="C39" s="32">
        <v>0</v>
      </c>
      <c r="D39" s="440" t="s">
        <v>330</v>
      </c>
      <c r="E39" s="441"/>
      <c r="F39" s="440" t="s">
        <v>331</v>
      </c>
      <c r="G39" s="441"/>
      <c r="H39" s="221" t="s">
        <v>207</v>
      </c>
      <c r="I39" s="221" t="s">
        <v>332</v>
      </c>
      <c r="M39" s="203"/>
    </row>
    <row r="40" spans="1:13" s="29" customFormat="1" ht="54" customHeight="1" thickBot="1">
      <c r="A40" s="442" t="s">
        <v>209</v>
      </c>
      <c r="B40" s="40" t="s">
        <v>204</v>
      </c>
      <c r="C40" s="39" t="s">
        <v>87</v>
      </c>
      <c r="D40" s="423" t="s">
        <v>89</v>
      </c>
      <c r="E40" s="424"/>
      <c r="F40" s="423" t="s">
        <v>91</v>
      </c>
      <c r="G40" s="424"/>
      <c r="H40" s="39" t="s">
        <v>93</v>
      </c>
      <c r="I40" s="41" t="s">
        <v>94</v>
      </c>
    </row>
    <row r="41" spans="1:13" ht="318" customHeight="1" thickBot="1">
      <c r="A41" s="443"/>
      <c r="B41" s="151">
        <v>0.3</v>
      </c>
      <c r="C41" s="151">
        <v>0.3</v>
      </c>
      <c r="D41" s="464" t="s">
        <v>333</v>
      </c>
      <c r="E41" s="465"/>
      <c r="F41" s="440" t="s">
        <v>334</v>
      </c>
      <c r="G41" s="441"/>
      <c r="H41" s="221" t="s">
        <v>207</v>
      </c>
      <c r="I41" s="31" t="s">
        <v>335</v>
      </c>
    </row>
    <row r="42" spans="1:13" s="29" customFormat="1" ht="64.5" customHeight="1" thickBot="1">
      <c r="A42" s="442" t="s">
        <v>212</v>
      </c>
      <c r="B42" s="40" t="s">
        <v>204</v>
      </c>
      <c r="C42" s="39" t="s">
        <v>87</v>
      </c>
      <c r="D42" s="423" t="s">
        <v>89</v>
      </c>
      <c r="E42" s="424"/>
      <c r="F42" s="423" t="s">
        <v>91</v>
      </c>
      <c r="G42" s="424"/>
      <c r="H42" s="39" t="s">
        <v>93</v>
      </c>
      <c r="I42" s="41" t="s">
        <v>94</v>
      </c>
    </row>
    <row r="43" spans="1:13" ht="390.75" customHeight="1">
      <c r="A43" s="443"/>
      <c r="B43" s="151">
        <v>0.3</v>
      </c>
      <c r="C43" s="151">
        <v>0.3</v>
      </c>
      <c r="D43" s="466" t="s">
        <v>336</v>
      </c>
      <c r="E43" s="467"/>
      <c r="F43" s="440" t="s">
        <v>337</v>
      </c>
      <c r="G43" s="441"/>
      <c r="H43" s="221" t="s">
        <v>207</v>
      </c>
      <c r="I43" s="31" t="s">
        <v>338</v>
      </c>
    </row>
    <row r="44" spans="1:13" s="29" customFormat="1" ht="75.75" customHeight="1" thickBot="1">
      <c r="A44" s="442" t="s">
        <v>216</v>
      </c>
      <c r="B44" s="40" t="s">
        <v>204</v>
      </c>
      <c r="C44" s="40" t="s">
        <v>87</v>
      </c>
      <c r="D44" s="423" t="s">
        <v>89</v>
      </c>
      <c r="E44" s="424"/>
      <c r="F44" s="423" t="s">
        <v>91</v>
      </c>
      <c r="G44" s="424"/>
      <c r="H44" s="39" t="s">
        <v>93</v>
      </c>
      <c r="I44" s="39" t="s">
        <v>94</v>
      </c>
    </row>
    <row r="45" spans="1:13" ht="409.5" customHeight="1">
      <c r="A45" s="443"/>
      <c r="B45" s="151">
        <v>0.3</v>
      </c>
      <c r="C45" s="151">
        <v>0.3</v>
      </c>
      <c r="D45" s="468" t="s">
        <v>339</v>
      </c>
      <c r="E45" s="469"/>
      <c r="F45" s="470" t="s">
        <v>340</v>
      </c>
      <c r="G45" s="471"/>
      <c r="H45" s="276" t="s">
        <v>207</v>
      </c>
      <c r="I45" s="271" t="s">
        <v>341</v>
      </c>
    </row>
    <row r="46" spans="1:13" s="29" customFormat="1" ht="47.25" customHeight="1">
      <c r="A46" s="442" t="s">
        <v>220</v>
      </c>
      <c r="B46" s="40" t="s">
        <v>204</v>
      </c>
      <c r="C46" s="39" t="s">
        <v>87</v>
      </c>
      <c r="D46" s="423" t="s">
        <v>89</v>
      </c>
      <c r="E46" s="424"/>
      <c r="F46" s="423" t="s">
        <v>91</v>
      </c>
      <c r="G46" s="424"/>
      <c r="H46" s="39" t="s">
        <v>93</v>
      </c>
      <c r="I46" s="41" t="s">
        <v>94</v>
      </c>
    </row>
    <row r="47" spans="1:13" ht="408.75" customHeight="1" thickBot="1">
      <c r="A47" s="443"/>
      <c r="B47" s="151">
        <v>0.3</v>
      </c>
      <c r="C47" s="151">
        <v>0.3</v>
      </c>
      <c r="D47" s="468" t="s">
        <v>342</v>
      </c>
      <c r="E47" s="469"/>
      <c r="F47" s="470" t="s">
        <v>343</v>
      </c>
      <c r="G47" s="472"/>
      <c r="H47" s="276" t="s">
        <v>207</v>
      </c>
      <c r="I47" s="271" t="s">
        <v>344</v>
      </c>
    </row>
    <row r="48" spans="1:13" s="29" customFormat="1" ht="52.5" customHeight="1" thickBot="1">
      <c r="A48" s="442" t="s">
        <v>223</v>
      </c>
      <c r="B48" s="40" t="s">
        <v>204</v>
      </c>
      <c r="C48" s="39" t="s">
        <v>87</v>
      </c>
      <c r="D48" s="423" t="s">
        <v>89</v>
      </c>
      <c r="E48" s="424"/>
      <c r="F48" s="423" t="s">
        <v>91</v>
      </c>
      <c r="G48" s="424"/>
      <c r="H48" s="39" t="s">
        <v>93</v>
      </c>
      <c r="I48" s="41" t="s">
        <v>94</v>
      </c>
    </row>
    <row r="49" spans="1:9" ht="360.75" customHeight="1" thickBot="1">
      <c r="A49" s="443"/>
      <c r="B49" s="151">
        <v>0.3</v>
      </c>
      <c r="C49" s="33">
        <v>0.1</v>
      </c>
      <c r="D49" s="468" t="s">
        <v>345</v>
      </c>
      <c r="E49" s="469"/>
      <c r="F49" s="470" t="s">
        <v>346</v>
      </c>
      <c r="G49" s="472"/>
      <c r="H49" s="271" t="s">
        <v>347</v>
      </c>
      <c r="I49" s="271" t="s">
        <v>348</v>
      </c>
    </row>
    <row r="50" spans="1:9" ht="35.1" customHeight="1" thickBot="1">
      <c r="A50" s="442" t="s">
        <v>228</v>
      </c>
      <c r="B50" s="39" t="s">
        <v>204</v>
      </c>
      <c r="C50" s="37" t="s">
        <v>87</v>
      </c>
      <c r="D50" s="423" t="s">
        <v>89</v>
      </c>
      <c r="E50" s="424"/>
      <c r="F50" s="423" t="s">
        <v>91</v>
      </c>
      <c r="G50" s="424"/>
      <c r="H50" s="39" t="s">
        <v>93</v>
      </c>
      <c r="I50" s="41" t="s">
        <v>94</v>
      </c>
    </row>
    <row r="51" spans="1:9" ht="370.5" customHeight="1" thickBot="1">
      <c r="A51" s="443"/>
      <c r="B51" s="151">
        <v>0.5</v>
      </c>
      <c r="C51" s="151">
        <v>0.5</v>
      </c>
      <c r="D51" s="468" t="s">
        <v>349</v>
      </c>
      <c r="E51" s="469"/>
      <c r="F51" s="470" t="s">
        <v>350</v>
      </c>
      <c r="G51" s="472"/>
      <c r="H51" s="276" t="s">
        <v>351</v>
      </c>
      <c r="I51" s="276" t="s">
        <v>352</v>
      </c>
    </row>
    <row r="52" spans="1:9" ht="35.1" customHeight="1" thickBot="1">
      <c r="A52" s="442" t="s">
        <v>232</v>
      </c>
      <c r="B52" s="39" t="s">
        <v>204</v>
      </c>
      <c r="C52" s="39" t="s">
        <v>87</v>
      </c>
      <c r="D52" s="423" t="s">
        <v>89</v>
      </c>
      <c r="E52" s="424"/>
      <c r="F52" s="423" t="s">
        <v>91</v>
      </c>
      <c r="G52" s="424"/>
      <c r="H52" s="39" t="s">
        <v>93</v>
      </c>
      <c r="I52" s="41" t="s">
        <v>94</v>
      </c>
    </row>
    <row r="53" spans="1:9" ht="330" customHeight="1" thickBot="1">
      <c r="A53" s="443"/>
      <c r="B53" s="249">
        <v>0.2</v>
      </c>
      <c r="C53" s="250">
        <v>0.2</v>
      </c>
      <c r="D53" s="468" t="s">
        <v>353</v>
      </c>
      <c r="E53" s="469"/>
      <c r="F53" s="470" t="s">
        <v>354</v>
      </c>
      <c r="G53" s="472"/>
      <c r="H53" s="277" t="s">
        <v>207</v>
      </c>
      <c r="I53" s="276" t="s">
        <v>355</v>
      </c>
    </row>
    <row r="54" spans="1:9" ht="35.1" customHeight="1" thickBot="1">
      <c r="A54" s="442" t="s">
        <v>236</v>
      </c>
      <c r="B54" s="39" t="s">
        <v>204</v>
      </c>
      <c r="C54" s="37" t="s">
        <v>87</v>
      </c>
      <c r="D54" s="423" t="s">
        <v>89</v>
      </c>
      <c r="E54" s="424"/>
      <c r="F54" s="423" t="s">
        <v>91</v>
      </c>
      <c r="G54" s="424"/>
      <c r="H54" s="39" t="s">
        <v>93</v>
      </c>
      <c r="I54" s="41" t="s">
        <v>94</v>
      </c>
    </row>
    <row r="55" spans="1:9" ht="327.75" customHeight="1" thickBot="1">
      <c r="A55" s="443"/>
      <c r="B55" s="249">
        <v>0.2</v>
      </c>
      <c r="C55" s="249">
        <v>0.2</v>
      </c>
      <c r="D55" s="468" t="s">
        <v>356</v>
      </c>
      <c r="E55" s="469"/>
      <c r="F55" s="470" t="s">
        <v>357</v>
      </c>
      <c r="G55" s="472"/>
      <c r="H55" s="277" t="s">
        <v>207</v>
      </c>
      <c r="I55" s="276" t="s">
        <v>358</v>
      </c>
    </row>
    <row r="56" spans="1:9" ht="35.1" customHeight="1" thickBot="1">
      <c r="A56" s="442" t="s">
        <v>239</v>
      </c>
      <c r="B56" s="39" t="s">
        <v>204</v>
      </c>
      <c r="C56" s="39" t="s">
        <v>87</v>
      </c>
      <c r="D56" s="423" t="s">
        <v>89</v>
      </c>
      <c r="E56" s="424"/>
      <c r="F56" s="423" t="s">
        <v>91</v>
      </c>
      <c r="G56" s="424"/>
      <c r="H56" s="39" t="s">
        <v>93</v>
      </c>
      <c r="I56" s="41" t="s">
        <v>94</v>
      </c>
    </row>
    <row r="57" spans="1:9" ht="334.5" customHeight="1" thickBot="1">
      <c r="A57" s="443"/>
      <c r="B57" s="249">
        <v>0.2</v>
      </c>
      <c r="C57" s="310">
        <v>0.2</v>
      </c>
      <c r="D57" s="468" t="s">
        <v>359</v>
      </c>
      <c r="E57" s="469"/>
      <c r="F57" s="473" t="s">
        <v>360</v>
      </c>
      <c r="G57" s="474"/>
      <c r="H57" s="289" t="s">
        <v>361</v>
      </c>
      <c r="I57" s="276" t="s">
        <v>362</v>
      </c>
    </row>
    <row r="58" spans="1:9" ht="35.1" customHeight="1" thickBot="1">
      <c r="A58" s="442" t="s">
        <v>242</v>
      </c>
      <c r="B58" s="39" t="s">
        <v>204</v>
      </c>
      <c r="C58" s="309" t="s">
        <v>87</v>
      </c>
      <c r="D58" s="423" t="s">
        <v>89</v>
      </c>
      <c r="E58" s="424"/>
      <c r="F58" s="423" t="s">
        <v>91</v>
      </c>
      <c r="G58" s="424"/>
      <c r="H58" s="39" t="s">
        <v>93</v>
      </c>
      <c r="I58" s="41" t="s">
        <v>94</v>
      </c>
    </row>
    <row r="59" spans="1:9" ht="298.5" customHeight="1" thickBot="1">
      <c r="A59" s="443"/>
      <c r="B59" s="249">
        <v>0.7</v>
      </c>
      <c r="C59" s="311">
        <v>0.3</v>
      </c>
      <c r="D59" s="468" t="s">
        <v>363</v>
      </c>
      <c r="E59" s="469"/>
      <c r="F59" s="473" t="s">
        <v>364</v>
      </c>
      <c r="G59" s="474"/>
      <c r="H59" s="276" t="s">
        <v>365</v>
      </c>
      <c r="I59" s="276" t="s">
        <v>362</v>
      </c>
    </row>
    <row r="60" spans="1:9" ht="35.1" customHeight="1" thickBot="1">
      <c r="A60" s="442" t="s">
        <v>246</v>
      </c>
      <c r="B60" s="39" t="s">
        <v>204</v>
      </c>
      <c r="C60" s="37" t="s">
        <v>87</v>
      </c>
      <c r="D60" s="423" t="s">
        <v>89</v>
      </c>
      <c r="E60" s="424"/>
      <c r="F60" s="423" t="s">
        <v>91</v>
      </c>
      <c r="G60" s="424"/>
      <c r="H60" s="39" t="s">
        <v>93</v>
      </c>
      <c r="I60" s="41" t="s">
        <v>94</v>
      </c>
    </row>
    <row r="61" spans="1:9" ht="409.5" customHeight="1" thickBot="1">
      <c r="A61" s="443"/>
      <c r="B61" s="250">
        <v>0.7</v>
      </c>
      <c r="C61" s="33">
        <v>1.3</v>
      </c>
      <c r="D61" s="659" t="s">
        <v>366</v>
      </c>
      <c r="E61" s="469"/>
      <c r="F61" s="473" t="s">
        <v>367</v>
      </c>
      <c r="G61" s="474"/>
      <c r="H61" s="276" t="s">
        <v>207</v>
      </c>
      <c r="I61" s="276" t="s">
        <v>368</v>
      </c>
    </row>
    <row r="62" spans="1:9">
      <c r="B62" s="187">
        <f>+B61+B59+B57+B55+B53+B51+B49+B47+B45+B43+B41</f>
        <v>3.9999999999999991</v>
      </c>
      <c r="C62" s="187">
        <f>+C61+C59+C57+C55+C53+C51+C49+C47+C45+C43+C41</f>
        <v>3.9999999999999996</v>
      </c>
    </row>
    <row r="64" spans="1:9" s="28" customFormat="1" ht="30" customHeight="1">
      <c r="A64" s="1"/>
      <c r="B64" s="1"/>
      <c r="C64" s="1"/>
      <c r="D64" s="1"/>
      <c r="E64" s="1"/>
      <c r="F64" s="1"/>
      <c r="G64" s="1"/>
      <c r="H64" s="1"/>
      <c r="I64" s="1"/>
    </row>
    <row r="65" spans="1:9" ht="34.5" customHeight="1">
      <c r="A65" s="369" t="s">
        <v>57</v>
      </c>
      <c r="B65" s="369"/>
      <c r="C65" s="369"/>
      <c r="D65" s="369"/>
      <c r="E65" s="369"/>
      <c r="F65" s="369"/>
      <c r="G65" s="369"/>
      <c r="H65" s="369"/>
      <c r="I65" s="369"/>
    </row>
    <row r="66" spans="1:9" ht="67.5" customHeight="1">
      <c r="A66" s="42" t="s">
        <v>58</v>
      </c>
      <c r="B66" s="370" t="s">
        <v>369</v>
      </c>
      <c r="C66" s="371"/>
      <c r="D66" s="370" t="s">
        <v>370</v>
      </c>
      <c r="E66" s="371"/>
      <c r="F66" s="370" t="s">
        <v>371</v>
      </c>
      <c r="G66" s="371"/>
      <c r="H66" s="372" t="s">
        <v>372</v>
      </c>
      <c r="I66" s="373"/>
    </row>
    <row r="67" spans="1:9" ht="45.75" customHeight="1">
      <c r="A67" s="42" t="s">
        <v>254</v>
      </c>
      <c r="B67" s="338">
        <v>0.36</v>
      </c>
      <c r="C67" s="475"/>
      <c r="D67" s="338">
        <v>0.12</v>
      </c>
      <c r="E67" s="475"/>
      <c r="F67" s="338">
        <v>0.24</v>
      </c>
      <c r="G67" s="475"/>
      <c r="H67" s="338"/>
      <c r="I67" s="339"/>
    </row>
    <row r="68" spans="1:9" ht="30" customHeight="1">
      <c r="A68" s="340" t="s">
        <v>170</v>
      </c>
      <c r="B68" s="88" t="s">
        <v>85</v>
      </c>
      <c r="C68" s="88" t="s">
        <v>87</v>
      </c>
      <c r="D68" s="88" t="s">
        <v>85</v>
      </c>
      <c r="E68" s="88" t="s">
        <v>87</v>
      </c>
      <c r="F68" s="88" t="s">
        <v>85</v>
      </c>
      <c r="G68" s="88" t="s">
        <v>87</v>
      </c>
      <c r="H68" s="88" t="s">
        <v>85</v>
      </c>
      <c r="I68" s="88" t="s">
        <v>87</v>
      </c>
    </row>
    <row r="69" spans="1:9" ht="30" customHeight="1">
      <c r="A69" s="341"/>
      <c r="B69" s="44">
        <v>0</v>
      </c>
      <c r="C69" s="44">
        <v>0</v>
      </c>
      <c r="D69" s="44">
        <v>0</v>
      </c>
      <c r="E69" s="44">
        <v>0</v>
      </c>
      <c r="F69" s="44">
        <v>0</v>
      </c>
      <c r="G69" s="44">
        <v>0</v>
      </c>
      <c r="H69" s="48"/>
      <c r="I69" s="44"/>
    </row>
    <row r="70" spans="1:9" ht="59.25" customHeight="1">
      <c r="A70" s="42" t="s">
        <v>255</v>
      </c>
      <c r="B70" s="476" t="s">
        <v>330</v>
      </c>
      <c r="C70" s="477"/>
      <c r="D70" s="476" t="s">
        <v>330</v>
      </c>
      <c r="E70" s="477"/>
      <c r="F70" s="476" t="s">
        <v>330</v>
      </c>
      <c r="G70" s="477"/>
      <c r="H70" s="376"/>
      <c r="I70" s="377"/>
    </row>
    <row r="71" spans="1:9" ht="66.75" customHeight="1">
      <c r="A71" s="42" t="s">
        <v>259</v>
      </c>
      <c r="B71" s="476" t="s">
        <v>373</v>
      </c>
      <c r="C71" s="477"/>
      <c r="D71" s="476" t="s">
        <v>373</v>
      </c>
      <c r="E71" s="477"/>
      <c r="F71" s="476" t="s">
        <v>373</v>
      </c>
      <c r="G71" s="477"/>
      <c r="H71" s="363"/>
      <c r="I71" s="364"/>
    </row>
    <row r="72" spans="1:9" ht="30.75" customHeight="1">
      <c r="A72" s="340" t="s">
        <v>172</v>
      </c>
      <c r="B72" s="88" t="s">
        <v>85</v>
      </c>
      <c r="C72" s="88" t="s">
        <v>87</v>
      </c>
      <c r="D72" s="88" t="s">
        <v>85</v>
      </c>
      <c r="E72" s="88" t="s">
        <v>87</v>
      </c>
      <c r="F72" s="88" t="s">
        <v>85</v>
      </c>
      <c r="G72" s="88" t="s">
        <v>87</v>
      </c>
      <c r="H72" s="88" t="s">
        <v>85</v>
      </c>
      <c r="I72" s="88" t="s">
        <v>87</v>
      </c>
    </row>
    <row r="73" spans="1:9" ht="30.75" customHeight="1">
      <c r="A73" s="341"/>
      <c r="B73" s="44">
        <v>0</v>
      </c>
      <c r="C73" s="44">
        <v>0.02</v>
      </c>
      <c r="D73" s="44">
        <v>0.05</v>
      </c>
      <c r="E73" s="44">
        <v>0.05</v>
      </c>
      <c r="F73" s="44">
        <v>0.1</v>
      </c>
      <c r="G73" s="45">
        <v>0.1</v>
      </c>
      <c r="H73" s="48"/>
      <c r="I73" s="45"/>
    </row>
    <row r="74" spans="1:9" ht="147" customHeight="1">
      <c r="A74" s="42" t="s">
        <v>255</v>
      </c>
      <c r="B74" s="478" t="s">
        <v>374</v>
      </c>
      <c r="C74" s="479"/>
      <c r="D74" s="478" t="s">
        <v>375</v>
      </c>
      <c r="E74" s="479"/>
      <c r="F74" s="478" t="s">
        <v>376</v>
      </c>
      <c r="G74" s="479"/>
      <c r="H74" s="419"/>
      <c r="I74" s="420"/>
    </row>
    <row r="75" spans="1:9" ht="135" customHeight="1">
      <c r="A75" s="42" t="s">
        <v>259</v>
      </c>
      <c r="B75" s="480" t="s">
        <v>377</v>
      </c>
      <c r="C75" s="481"/>
      <c r="D75" s="480" t="s">
        <v>378</v>
      </c>
      <c r="E75" s="481"/>
      <c r="F75" s="480" t="s">
        <v>379</v>
      </c>
      <c r="G75" s="481"/>
      <c r="H75" s="363"/>
      <c r="I75" s="364"/>
    </row>
    <row r="76" spans="1:9" ht="30.75" customHeight="1">
      <c r="A76" s="340" t="s">
        <v>173</v>
      </c>
      <c r="B76" s="88" t="s">
        <v>85</v>
      </c>
      <c r="C76" s="88" t="s">
        <v>87</v>
      </c>
      <c r="D76" s="88" t="s">
        <v>85</v>
      </c>
      <c r="E76" s="88" t="s">
        <v>87</v>
      </c>
      <c r="F76" s="88" t="s">
        <v>85</v>
      </c>
      <c r="G76" s="88" t="s">
        <v>87</v>
      </c>
      <c r="H76" s="88" t="s">
        <v>85</v>
      </c>
      <c r="I76" s="88" t="s">
        <v>87</v>
      </c>
    </row>
    <row r="77" spans="1:9" ht="30.75" customHeight="1">
      <c r="A77" s="341"/>
      <c r="B77" s="44">
        <v>0.1</v>
      </c>
      <c r="C77" s="44">
        <v>0.1</v>
      </c>
      <c r="D77" s="44">
        <v>0.05</v>
      </c>
      <c r="E77" s="44">
        <v>0.05</v>
      </c>
      <c r="F77" s="44">
        <v>0.15</v>
      </c>
      <c r="G77" s="45">
        <v>0.15</v>
      </c>
      <c r="H77" s="48"/>
      <c r="I77" s="45"/>
    </row>
    <row r="78" spans="1:9" ht="319.5" customHeight="1">
      <c r="A78" s="42" t="s">
        <v>255</v>
      </c>
      <c r="B78" s="478" t="s">
        <v>380</v>
      </c>
      <c r="C78" s="479"/>
      <c r="D78" s="478" t="s">
        <v>381</v>
      </c>
      <c r="E78" s="479"/>
      <c r="F78" s="482" t="s">
        <v>382</v>
      </c>
      <c r="G78" s="483"/>
      <c r="H78" s="363"/>
      <c r="I78" s="364"/>
    </row>
    <row r="79" spans="1:9" ht="212.25" customHeight="1">
      <c r="A79" s="42" t="s">
        <v>259</v>
      </c>
      <c r="B79" s="476" t="s">
        <v>383</v>
      </c>
      <c r="C79" s="477"/>
      <c r="D79" s="476" t="s">
        <v>384</v>
      </c>
      <c r="E79" s="477"/>
      <c r="F79" s="476" t="s">
        <v>385</v>
      </c>
      <c r="G79" s="477"/>
      <c r="H79" s="363"/>
      <c r="I79" s="364"/>
    </row>
    <row r="80" spans="1:9" ht="30.75" customHeight="1">
      <c r="A80" s="340" t="s">
        <v>174</v>
      </c>
      <c r="B80" s="88" t="s">
        <v>85</v>
      </c>
      <c r="C80" s="88" t="s">
        <v>87</v>
      </c>
      <c r="D80" s="88" t="s">
        <v>85</v>
      </c>
      <c r="E80" s="88" t="s">
        <v>87</v>
      </c>
      <c r="F80" s="88" t="s">
        <v>85</v>
      </c>
      <c r="G80" s="88" t="s">
        <v>87</v>
      </c>
      <c r="H80" s="88" t="s">
        <v>85</v>
      </c>
      <c r="I80" s="88" t="s">
        <v>87</v>
      </c>
    </row>
    <row r="81" spans="1:9" ht="30.75" customHeight="1">
      <c r="A81" s="341"/>
      <c r="B81" s="44">
        <v>0.1</v>
      </c>
      <c r="C81" s="44">
        <v>0.1</v>
      </c>
      <c r="D81" s="44">
        <v>0.05</v>
      </c>
      <c r="E81" s="44">
        <v>0.05</v>
      </c>
      <c r="F81" s="44">
        <v>0.15</v>
      </c>
      <c r="G81" s="45">
        <v>0.15</v>
      </c>
      <c r="H81" s="48"/>
      <c r="I81" s="45"/>
    </row>
    <row r="82" spans="1:9" ht="312" customHeight="1">
      <c r="A82" s="42" t="s">
        <v>255</v>
      </c>
      <c r="B82" s="478" t="s">
        <v>386</v>
      </c>
      <c r="C82" s="479"/>
      <c r="D82" s="478" t="s">
        <v>387</v>
      </c>
      <c r="E82" s="479"/>
      <c r="F82" s="478" t="s">
        <v>388</v>
      </c>
      <c r="G82" s="479"/>
      <c r="H82" s="363"/>
      <c r="I82" s="364"/>
    </row>
    <row r="83" spans="1:9" ht="154.5" customHeight="1">
      <c r="A83" s="42" t="s">
        <v>259</v>
      </c>
      <c r="B83" s="484" t="s">
        <v>389</v>
      </c>
      <c r="C83" s="485"/>
      <c r="D83" s="484" t="s">
        <v>390</v>
      </c>
      <c r="E83" s="485"/>
      <c r="F83" s="484" t="s">
        <v>391</v>
      </c>
      <c r="G83" s="485"/>
      <c r="H83" s="363"/>
      <c r="I83" s="364"/>
    </row>
    <row r="84" spans="1:9" ht="30" customHeight="1">
      <c r="A84" s="340" t="s">
        <v>176</v>
      </c>
      <c r="B84" s="88" t="s">
        <v>85</v>
      </c>
      <c r="C84" s="88" t="s">
        <v>87</v>
      </c>
      <c r="D84" s="88" t="s">
        <v>85</v>
      </c>
      <c r="E84" s="88" t="s">
        <v>87</v>
      </c>
      <c r="F84" s="88" t="s">
        <v>85</v>
      </c>
      <c r="G84" s="88" t="s">
        <v>87</v>
      </c>
      <c r="H84" s="88" t="s">
        <v>85</v>
      </c>
      <c r="I84" s="88" t="s">
        <v>87</v>
      </c>
    </row>
    <row r="85" spans="1:9" ht="30" customHeight="1">
      <c r="A85" s="341"/>
      <c r="B85" s="44">
        <v>0.1</v>
      </c>
      <c r="C85" s="44">
        <v>0.1</v>
      </c>
      <c r="D85" s="44">
        <v>0.05</v>
      </c>
      <c r="E85" s="44">
        <v>0.05</v>
      </c>
      <c r="F85" s="44">
        <v>0.15</v>
      </c>
      <c r="G85" s="45">
        <v>0.15</v>
      </c>
      <c r="H85" s="48"/>
      <c r="I85" s="45"/>
    </row>
    <row r="86" spans="1:9" ht="377.25" customHeight="1">
      <c r="A86" s="42" t="s">
        <v>255</v>
      </c>
      <c r="B86" s="486" t="s">
        <v>392</v>
      </c>
      <c r="C86" s="487"/>
      <c r="D86" s="486" t="s">
        <v>393</v>
      </c>
      <c r="E86" s="487"/>
      <c r="F86" s="488" t="s">
        <v>394</v>
      </c>
      <c r="G86" s="489"/>
      <c r="H86" s="418"/>
      <c r="I86" s="418"/>
    </row>
    <row r="87" spans="1:9" ht="147.75" customHeight="1">
      <c r="A87" s="42" t="s">
        <v>259</v>
      </c>
      <c r="B87" s="476" t="s">
        <v>395</v>
      </c>
      <c r="C87" s="490"/>
      <c r="D87" s="476" t="s">
        <v>396</v>
      </c>
      <c r="E87" s="490"/>
      <c r="F87" s="476" t="s">
        <v>397</v>
      </c>
      <c r="G87" s="490"/>
      <c r="H87" s="348"/>
      <c r="I87" s="347"/>
    </row>
    <row r="88" spans="1:9" ht="29.25" customHeight="1">
      <c r="A88" s="340" t="s">
        <v>177</v>
      </c>
      <c r="B88" s="88" t="s">
        <v>85</v>
      </c>
      <c r="C88" s="88" t="s">
        <v>87</v>
      </c>
      <c r="D88" s="88" t="s">
        <v>85</v>
      </c>
      <c r="E88" s="88" t="s">
        <v>87</v>
      </c>
      <c r="F88" s="88" t="s">
        <v>85</v>
      </c>
      <c r="G88" s="88" t="s">
        <v>87</v>
      </c>
      <c r="H88" s="88" t="s">
        <v>85</v>
      </c>
      <c r="I88" s="88" t="s">
        <v>87</v>
      </c>
    </row>
    <row r="89" spans="1:9" ht="29.25" customHeight="1">
      <c r="A89" s="341"/>
      <c r="B89" s="44">
        <v>0.15</v>
      </c>
      <c r="C89" s="44">
        <v>0.15</v>
      </c>
      <c r="D89" s="44">
        <v>0.1</v>
      </c>
      <c r="E89" s="44">
        <v>0.1</v>
      </c>
      <c r="F89" s="44">
        <v>0.15</v>
      </c>
      <c r="G89" s="44">
        <v>0.15</v>
      </c>
      <c r="H89" s="48"/>
      <c r="I89" s="45"/>
    </row>
    <row r="90" spans="1:9" ht="327" customHeight="1">
      <c r="A90" s="42" t="s">
        <v>255</v>
      </c>
      <c r="B90" s="476" t="s">
        <v>398</v>
      </c>
      <c r="C90" s="490"/>
      <c r="D90" s="476" t="s">
        <v>399</v>
      </c>
      <c r="E90" s="490"/>
      <c r="F90" s="484" t="s">
        <v>400</v>
      </c>
      <c r="G90" s="485"/>
      <c r="H90" s="357"/>
      <c r="I90" s="357"/>
    </row>
    <row r="91" spans="1:9" ht="174" customHeight="1">
      <c r="A91" s="42" t="s">
        <v>259</v>
      </c>
      <c r="B91" s="476" t="s">
        <v>401</v>
      </c>
      <c r="C91" s="490"/>
      <c r="D91" s="476" t="s">
        <v>402</v>
      </c>
      <c r="E91" s="490"/>
      <c r="F91" s="476" t="s">
        <v>403</v>
      </c>
      <c r="G91" s="490"/>
      <c r="H91" s="348"/>
      <c r="I91" s="347"/>
    </row>
    <row r="92" spans="1:9" ht="24.95" customHeight="1">
      <c r="A92" s="340" t="s">
        <v>178</v>
      </c>
      <c r="B92" s="88" t="s">
        <v>85</v>
      </c>
      <c r="C92" s="88" t="s">
        <v>87</v>
      </c>
      <c r="D92" s="88" t="s">
        <v>85</v>
      </c>
      <c r="E92" s="88" t="s">
        <v>87</v>
      </c>
      <c r="F92" s="88" t="s">
        <v>85</v>
      </c>
      <c r="G92" s="88" t="s">
        <v>87</v>
      </c>
      <c r="H92" s="88" t="s">
        <v>85</v>
      </c>
      <c r="I92" s="88" t="s">
        <v>87</v>
      </c>
    </row>
    <row r="93" spans="1:9" ht="24.95" customHeight="1">
      <c r="A93" s="341"/>
      <c r="B93" s="44">
        <v>0.15</v>
      </c>
      <c r="C93" s="44">
        <v>0.15</v>
      </c>
      <c r="D93" s="44">
        <v>0.1</v>
      </c>
      <c r="E93" s="44">
        <v>0.1</v>
      </c>
      <c r="F93" s="44">
        <v>0.05</v>
      </c>
      <c r="G93" s="45">
        <v>0.05</v>
      </c>
      <c r="H93" s="48"/>
      <c r="I93" s="45"/>
    </row>
    <row r="94" spans="1:9" ht="363.75" customHeight="1">
      <c r="A94" s="42" t="s">
        <v>255</v>
      </c>
      <c r="B94" s="491" t="s">
        <v>404</v>
      </c>
      <c r="C94" s="491"/>
      <c r="D94" s="491" t="s">
        <v>405</v>
      </c>
      <c r="E94" s="491"/>
      <c r="F94" s="492" t="s">
        <v>406</v>
      </c>
      <c r="G94" s="492"/>
      <c r="H94" s="357"/>
      <c r="I94" s="357"/>
    </row>
    <row r="95" spans="1:9" ht="265.5" customHeight="1">
      <c r="A95" s="42" t="s">
        <v>259</v>
      </c>
      <c r="B95" s="476" t="s">
        <v>407</v>
      </c>
      <c r="C95" s="490"/>
      <c r="D95" s="476" t="s">
        <v>408</v>
      </c>
      <c r="E95" s="490"/>
      <c r="F95" s="476" t="s">
        <v>409</v>
      </c>
      <c r="G95" s="490"/>
      <c r="H95" s="348"/>
      <c r="I95" s="347"/>
    </row>
    <row r="96" spans="1:9" ht="24.95" customHeight="1">
      <c r="A96" s="340" t="s">
        <v>179</v>
      </c>
      <c r="B96" s="88" t="s">
        <v>85</v>
      </c>
      <c r="C96" s="88" t="s">
        <v>87</v>
      </c>
      <c r="D96" s="88" t="s">
        <v>85</v>
      </c>
      <c r="E96" s="88" t="s">
        <v>87</v>
      </c>
      <c r="F96" s="88" t="s">
        <v>85</v>
      </c>
      <c r="G96" s="88" t="s">
        <v>87</v>
      </c>
      <c r="H96" s="88" t="s">
        <v>85</v>
      </c>
      <c r="I96" s="88" t="s">
        <v>87</v>
      </c>
    </row>
    <row r="97" spans="1:9" ht="24.95" customHeight="1">
      <c r="A97" s="341"/>
      <c r="B97" s="44">
        <v>0.15</v>
      </c>
      <c r="C97" s="44">
        <v>0.15</v>
      </c>
      <c r="D97" s="44">
        <v>0.1</v>
      </c>
      <c r="E97" s="44">
        <v>0.1</v>
      </c>
      <c r="F97" s="44">
        <v>0.05</v>
      </c>
      <c r="G97" s="44">
        <v>0.05</v>
      </c>
      <c r="H97" s="48"/>
      <c r="I97" s="45"/>
    </row>
    <row r="98" spans="1:9" ht="279" customHeight="1">
      <c r="A98" s="42" t="s">
        <v>255</v>
      </c>
      <c r="B98" s="476" t="s">
        <v>410</v>
      </c>
      <c r="C98" s="490"/>
      <c r="D98" s="476" t="s">
        <v>411</v>
      </c>
      <c r="E98" s="490"/>
      <c r="F98" s="476" t="s">
        <v>412</v>
      </c>
      <c r="G98" s="490"/>
      <c r="H98" s="357"/>
      <c r="I98" s="357"/>
    </row>
    <row r="99" spans="1:9" ht="189" customHeight="1">
      <c r="A99" s="42" t="s">
        <v>259</v>
      </c>
      <c r="B99" s="476" t="s">
        <v>413</v>
      </c>
      <c r="C99" s="490"/>
      <c r="D99" s="476" t="s">
        <v>414</v>
      </c>
      <c r="E99" s="490"/>
      <c r="F99" s="476" t="s">
        <v>415</v>
      </c>
      <c r="G99" s="490"/>
      <c r="H99" s="348"/>
      <c r="I99" s="347"/>
    </row>
    <row r="100" spans="1:9" ht="24.95" customHeight="1">
      <c r="A100" s="340" t="s">
        <v>181</v>
      </c>
      <c r="B100" s="88" t="s">
        <v>85</v>
      </c>
      <c r="C100" s="88" t="s">
        <v>87</v>
      </c>
      <c r="D100" s="88" t="s">
        <v>85</v>
      </c>
      <c r="E100" s="88" t="s">
        <v>87</v>
      </c>
      <c r="F100" s="88" t="s">
        <v>85</v>
      </c>
      <c r="G100" s="88" t="s">
        <v>87</v>
      </c>
      <c r="H100" s="88" t="s">
        <v>85</v>
      </c>
      <c r="I100" s="88" t="s">
        <v>87</v>
      </c>
    </row>
    <row r="101" spans="1:9" ht="24.95" customHeight="1">
      <c r="A101" s="341"/>
      <c r="B101" s="44">
        <v>0.25</v>
      </c>
      <c r="C101" s="44">
        <v>0.23</v>
      </c>
      <c r="D101" s="44">
        <v>0.1</v>
      </c>
      <c r="E101" s="44">
        <v>0.1</v>
      </c>
      <c r="F101" s="44">
        <v>0.05</v>
      </c>
      <c r="G101" s="44">
        <v>0.05</v>
      </c>
      <c r="H101" s="48"/>
      <c r="I101" s="45"/>
    </row>
    <row r="102" spans="1:9" ht="247.5" customHeight="1">
      <c r="A102" s="42" t="s">
        <v>255</v>
      </c>
      <c r="B102" s="476" t="s">
        <v>416</v>
      </c>
      <c r="C102" s="490"/>
      <c r="D102" s="476" t="s">
        <v>417</v>
      </c>
      <c r="E102" s="490"/>
      <c r="F102" s="476" t="s">
        <v>418</v>
      </c>
      <c r="G102" s="490"/>
      <c r="H102" s="357"/>
      <c r="I102" s="357"/>
    </row>
    <row r="103" spans="1:9" ht="263.25" customHeight="1">
      <c r="A103" s="42" t="s">
        <v>259</v>
      </c>
      <c r="B103" s="476" t="s">
        <v>419</v>
      </c>
      <c r="C103" s="490"/>
      <c r="D103" s="476" t="s">
        <v>420</v>
      </c>
      <c r="E103" s="490"/>
      <c r="F103" s="476" t="s">
        <v>421</v>
      </c>
      <c r="G103" s="490"/>
      <c r="H103" s="348"/>
      <c r="I103" s="347"/>
    </row>
    <row r="104" spans="1:9" ht="24.95" customHeight="1">
      <c r="A104" s="340" t="s">
        <v>182</v>
      </c>
      <c r="B104" s="88" t="s">
        <v>85</v>
      </c>
      <c r="C104" s="88" t="s">
        <v>87</v>
      </c>
      <c r="D104" s="88" t="s">
        <v>85</v>
      </c>
      <c r="E104" s="88" t="s">
        <v>87</v>
      </c>
      <c r="F104" s="88" t="s">
        <v>85</v>
      </c>
      <c r="G104" s="88" t="s">
        <v>87</v>
      </c>
      <c r="H104" s="88" t="s">
        <v>85</v>
      </c>
      <c r="I104" s="88" t="s">
        <v>87</v>
      </c>
    </row>
    <row r="105" spans="1:9" ht="24.95" customHeight="1">
      <c r="A105" s="341"/>
      <c r="B105" s="44">
        <v>0</v>
      </c>
      <c r="C105" s="46">
        <v>0</v>
      </c>
      <c r="D105" s="44">
        <v>0.1</v>
      </c>
      <c r="E105" s="44">
        <v>0.1</v>
      </c>
      <c r="F105" s="44">
        <v>0.05</v>
      </c>
      <c r="G105" s="45">
        <v>0.05</v>
      </c>
      <c r="H105" s="48"/>
      <c r="I105" s="45"/>
    </row>
    <row r="106" spans="1:9" ht="148.5" customHeight="1">
      <c r="A106" s="42" t="s">
        <v>255</v>
      </c>
      <c r="B106" s="476" t="s">
        <v>330</v>
      </c>
      <c r="C106" s="477"/>
      <c r="D106" s="476" t="s">
        <v>422</v>
      </c>
      <c r="E106" s="490"/>
      <c r="F106" s="476" t="s">
        <v>423</v>
      </c>
      <c r="G106" s="490"/>
      <c r="H106" s="357"/>
      <c r="I106" s="357"/>
    </row>
    <row r="107" spans="1:9" ht="80.25" customHeight="1">
      <c r="A107" s="42" t="s">
        <v>259</v>
      </c>
      <c r="B107" s="476" t="s">
        <v>373</v>
      </c>
      <c r="C107" s="477"/>
      <c r="D107" s="476" t="s">
        <v>424</v>
      </c>
      <c r="E107" s="477"/>
      <c r="F107" s="476" t="s">
        <v>425</v>
      </c>
      <c r="G107" s="490"/>
      <c r="H107" s="348"/>
      <c r="I107" s="347"/>
    </row>
    <row r="108" spans="1:9" ht="24.95" customHeight="1">
      <c r="A108" s="340" t="s">
        <v>183</v>
      </c>
      <c r="B108" s="88" t="s">
        <v>85</v>
      </c>
      <c r="C108" s="88" t="s">
        <v>87</v>
      </c>
      <c r="D108" s="88" t="s">
        <v>85</v>
      </c>
      <c r="E108" s="88" t="s">
        <v>87</v>
      </c>
      <c r="F108" s="88" t="s">
        <v>85</v>
      </c>
      <c r="G108" s="88" t="s">
        <v>87</v>
      </c>
      <c r="H108" s="88" t="s">
        <v>85</v>
      </c>
      <c r="I108" s="88" t="s">
        <v>87</v>
      </c>
    </row>
    <row r="109" spans="1:9" ht="24.95" customHeight="1">
      <c r="A109" s="341"/>
      <c r="B109" s="44">
        <v>0</v>
      </c>
      <c r="C109" s="46">
        <v>0</v>
      </c>
      <c r="D109" s="44">
        <v>0.1</v>
      </c>
      <c r="E109" s="44">
        <v>0.3</v>
      </c>
      <c r="F109" s="44">
        <v>0.05</v>
      </c>
      <c r="G109" s="45">
        <v>0.05</v>
      </c>
      <c r="H109" s="48"/>
      <c r="I109" s="45"/>
    </row>
    <row r="110" spans="1:9" ht="231" customHeight="1">
      <c r="A110" s="42" t="s">
        <v>255</v>
      </c>
      <c r="B110" s="476" t="s">
        <v>426</v>
      </c>
      <c r="C110" s="490"/>
      <c r="D110" s="476" t="s">
        <v>427</v>
      </c>
      <c r="E110" s="490"/>
      <c r="F110" s="476" t="s">
        <v>428</v>
      </c>
      <c r="G110" s="490"/>
      <c r="H110" s="357"/>
      <c r="I110" s="357"/>
    </row>
    <row r="111" spans="1:9" ht="80.25" customHeight="1">
      <c r="A111" s="42" t="s">
        <v>259</v>
      </c>
      <c r="B111" s="476" t="s">
        <v>429</v>
      </c>
      <c r="C111" s="490"/>
      <c r="D111" s="476" t="s">
        <v>430</v>
      </c>
      <c r="E111" s="490"/>
      <c r="F111" s="476" t="s">
        <v>431</v>
      </c>
      <c r="G111" s="490"/>
      <c r="H111" s="348"/>
      <c r="I111" s="347"/>
    </row>
    <row r="112" spans="1:9" ht="24.95" customHeight="1">
      <c r="A112" s="340" t="s">
        <v>184</v>
      </c>
      <c r="B112" s="88" t="s">
        <v>85</v>
      </c>
      <c r="C112" s="88" t="s">
        <v>87</v>
      </c>
      <c r="D112" s="88" t="s">
        <v>85</v>
      </c>
      <c r="E112" s="88" t="s">
        <v>87</v>
      </c>
      <c r="F112" s="88" t="s">
        <v>85</v>
      </c>
      <c r="G112" s="88" t="s">
        <v>87</v>
      </c>
      <c r="H112" s="88" t="s">
        <v>85</v>
      </c>
      <c r="I112" s="88" t="s">
        <v>87</v>
      </c>
    </row>
    <row r="113" spans="1:9" ht="24.95" customHeight="1">
      <c r="A113" s="341"/>
      <c r="B113" s="44">
        <v>0</v>
      </c>
      <c r="C113" s="44">
        <v>0</v>
      </c>
      <c r="D113" s="44">
        <v>0.2</v>
      </c>
      <c r="E113" s="44">
        <v>0</v>
      </c>
      <c r="F113" s="44">
        <v>0.05</v>
      </c>
      <c r="G113" s="44">
        <v>0.05</v>
      </c>
      <c r="H113" s="169"/>
      <c r="I113" s="170"/>
    </row>
    <row r="114" spans="1:9" ht="409.5" customHeight="1">
      <c r="A114" s="42" t="s">
        <v>255</v>
      </c>
      <c r="B114" s="476" t="s">
        <v>432</v>
      </c>
      <c r="C114" s="490"/>
      <c r="D114" s="476" t="s">
        <v>433</v>
      </c>
      <c r="E114" s="490"/>
      <c r="F114" s="480" t="s">
        <v>434</v>
      </c>
      <c r="G114" s="493"/>
      <c r="H114" s="456"/>
      <c r="I114" s="456"/>
    </row>
    <row r="115" spans="1:9" ht="147.75" customHeight="1">
      <c r="A115" s="42" t="s">
        <v>259</v>
      </c>
      <c r="B115" s="476" t="s">
        <v>435</v>
      </c>
      <c r="C115" s="490"/>
      <c r="D115" s="476" t="s">
        <v>436</v>
      </c>
      <c r="E115" s="490"/>
      <c r="F115" s="476" t="s">
        <v>437</v>
      </c>
      <c r="G115" s="490"/>
      <c r="H115" s="348"/>
      <c r="I115" s="347"/>
    </row>
    <row r="116" spans="1:9" ht="16.5">
      <c r="A116" s="43" t="s">
        <v>326</v>
      </c>
      <c r="B116" s="47">
        <f t="shared" ref="B116:I116" si="2">(B69+B73+B77+B81+B85+B89+B93+B97+B101+B105+B109+B113)</f>
        <v>1</v>
      </c>
      <c r="C116" s="47">
        <f>(C69+C73+C77+C81+C85+C89+C93+C97+C101+C105+C109+C113)</f>
        <v>1.0000000000000002</v>
      </c>
      <c r="D116" s="47">
        <f t="shared" si="2"/>
        <v>1</v>
      </c>
      <c r="E116" s="47">
        <f>(E69+E73+E77+E81+E85+E89+E93+E97+E101+E105+E109+E113)</f>
        <v>1</v>
      </c>
      <c r="F116" s="47">
        <f t="shared" si="2"/>
        <v>1.0000000000000002</v>
      </c>
      <c r="G116" s="47">
        <f t="shared" si="2"/>
        <v>1.0000000000000002</v>
      </c>
      <c r="H116" s="47">
        <f t="shared" si="2"/>
        <v>0</v>
      </c>
      <c r="I116" s="47">
        <f t="shared" si="2"/>
        <v>0</v>
      </c>
    </row>
    <row r="121" spans="1:9" ht="37.5" customHeight="1"/>
    <row r="122" spans="1:9" ht="19.5" customHeight="1"/>
    <row r="123" spans="1:9" ht="19.5" customHeight="1"/>
    <row r="124" spans="1:9" ht="34.5" customHeight="1"/>
    <row r="125" spans="1:9" ht="15" customHeight="1"/>
    <row r="126" spans="1:9" ht="15.75" customHeight="1"/>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8"/>
  <sheetViews>
    <sheetView showGridLines="0" topLeftCell="A51" zoomScale="80" zoomScaleNormal="80" workbookViewId="0">
      <selection activeCell="D55" sqref="D55"/>
    </sheetView>
  </sheetViews>
  <sheetFormatPr defaultColWidth="10.85546875" defaultRowHeight="14.25"/>
  <cols>
    <col min="1" max="1" width="42.28515625" style="1" customWidth="1"/>
    <col min="2" max="5" width="35.7109375" style="1" customWidth="1"/>
    <col min="6" max="6" width="41.28515625" style="1" customWidth="1"/>
    <col min="7" max="7" width="35.7109375" style="1" customWidth="1"/>
    <col min="8" max="8" width="55.85546875" style="1" customWidth="1"/>
    <col min="9" max="9" width="35.7109375" style="1" customWidth="1"/>
    <col min="10" max="10" width="47.140625" style="1" customWidth="1"/>
    <col min="11" max="13" width="35.7109375" style="1" customWidth="1"/>
    <col min="14" max="21" width="18.140625" style="1" customWidth="1"/>
    <col min="22" max="22" width="22.85546875" style="1" customWidth="1"/>
    <col min="23" max="23" width="19" style="1" customWidth="1"/>
    <col min="24" max="24" width="19.285156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c r="A1" s="527"/>
      <c r="B1" s="381" t="s">
        <v>160</v>
      </c>
      <c r="C1" s="382"/>
      <c r="D1" s="382"/>
      <c r="E1" s="382"/>
      <c r="F1" s="382"/>
      <c r="G1" s="382"/>
      <c r="H1" s="383"/>
      <c r="I1" s="50" t="s">
        <v>438</v>
      </c>
      <c r="J1" s="378" t="s">
        <v>161</v>
      </c>
      <c r="K1" s="379"/>
      <c r="L1" s="380"/>
      <c r="M1" s="83"/>
    </row>
    <row r="2" spans="1:25" ht="24" customHeight="1" thickBot="1">
      <c r="A2" s="528"/>
      <c r="B2" s="384" t="s">
        <v>162</v>
      </c>
      <c r="C2" s="385"/>
      <c r="D2" s="385"/>
      <c r="E2" s="385"/>
      <c r="F2" s="385"/>
      <c r="G2" s="385"/>
      <c r="H2" s="386"/>
      <c r="I2" s="50" t="s">
        <v>439</v>
      </c>
      <c r="J2" s="378" t="s">
        <v>163</v>
      </c>
      <c r="K2" s="379"/>
      <c r="L2" s="380"/>
      <c r="M2" s="83"/>
    </row>
    <row r="3" spans="1:25" ht="24" customHeight="1" thickBot="1">
      <c r="A3" s="528"/>
      <c r="B3" s="384" t="s">
        <v>0</v>
      </c>
      <c r="C3" s="385"/>
      <c r="D3" s="385"/>
      <c r="E3" s="385"/>
      <c r="F3" s="385"/>
      <c r="G3" s="385"/>
      <c r="H3" s="386"/>
      <c r="I3" s="50" t="s">
        <v>440</v>
      </c>
      <c r="J3" s="378" t="s">
        <v>164</v>
      </c>
      <c r="K3" s="379"/>
      <c r="L3" s="380"/>
      <c r="M3" s="83"/>
    </row>
    <row r="4" spans="1:25" ht="24" customHeight="1" thickBot="1">
      <c r="A4" s="529"/>
      <c r="B4" s="387" t="s">
        <v>441</v>
      </c>
      <c r="C4" s="388"/>
      <c r="D4" s="388"/>
      <c r="E4" s="388"/>
      <c r="F4" s="388"/>
      <c r="G4" s="388"/>
      <c r="H4" s="389"/>
      <c r="I4" s="50" t="s">
        <v>442</v>
      </c>
      <c r="J4" s="378" t="s">
        <v>443</v>
      </c>
      <c r="K4" s="379"/>
      <c r="L4" s="380"/>
      <c r="M4" s="83"/>
    </row>
    <row r="6" spans="1:25" ht="15" customHeight="1" thickBot="1">
      <c r="A6" s="6"/>
      <c r="B6" s="7"/>
      <c r="C6" s="7"/>
      <c r="D6" s="9"/>
      <c r="E6" s="8"/>
      <c r="F6" s="8"/>
      <c r="G6" s="226"/>
      <c r="H6" s="226"/>
      <c r="I6" s="10"/>
      <c r="J6" s="10"/>
      <c r="K6" s="7"/>
      <c r="L6" s="7"/>
      <c r="M6" s="7"/>
      <c r="N6" s="7"/>
      <c r="O6" s="7"/>
      <c r="P6" s="7"/>
      <c r="Q6" s="7"/>
      <c r="R6" s="7"/>
      <c r="S6" s="7"/>
      <c r="T6" s="11"/>
      <c r="U6" s="7"/>
      <c r="V6" s="7"/>
      <c r="X6" s="12"/>
      <c r="Y6" s="13"/>
    </row>
    <row r="7" spans="1:25" ht="15" customHeight="1">
      <c r="A7" s="509" t="s">
        <v>4</v>
      </c>
      <c r="B7" s="517" t="s">
        <v>168</v>
      </c>
      <c r="C7" s="518"/>
      <c r="D7" s="518"/>
      <c r="E7" s="518"/>
      <c r="F7" s="518"/>
      <c r="G7" s="518"/>
      <c r="H7" s="519"/>
      <c r="I7" s="509" t="s">
        <v>169</v>
      </c>
      <c r="J7" s="513">
        <v>2024110010317</v>
      </c>
      <c r="K7" s="7"/>
      <c r="L7" s="7"/>
      <c r="M7" s="7"/>
      <c r="N7" s="7"/>
      <c r="O7" s="7"/>
      <c r="P7" s="7"/>
      <c r="Q7" s="7"/>
      <c r="R7" s="7"/>
      <c r="S7" s="7"/>
      <c r="T7" s="7"/>
      <c r="U7" s="7"/>
      <c r="V7" s="7"/>
      <c r="W7" s="7"/>
      <c r="X7" s="7"/>
      <c r="Y7" s="7"/>
    </row>
    <row r="8" spans="1:25" ht="15" customHeight="1">
      <c r="A8" s="510"/>
      <c r="B8" s="520"/>
      <c r="C8" s="521"/>
      <c r="D8" s="521"/>
      <c r="E8" s="521"/>
      <c r="F8" s="521"/>
      <c r="G8" s="521"/>
      <c r="H8" s="522"/>
      <c r="I8" s="510"/>
      <c r="J8" s="514"/>
      <c r="K8" s="7"/>
      <c r="L8" s="7"/>
      <c r="M8" s="7"/>
      <c r="N8" s="7"/>
      <c r="O8" s="7"/>
      <c r="P8" s="7"/>
      <c r="Q8" s="7"/>
      <c r="R8" s="7"/>
      <c r="S8" s="7"/>
      <c r="T8" s="7"/>
      <c r="U8" s="7"/>
      <c r="V8" s="7"/>
      <c r="W8" s="7"/>
      <c r="X8" s="7"/>
      <c r="Y8" s="7"/>
    </row>
    <row r="9" spans="1:25" ht="15" customHeight="1">
      <c r="A9" s="510"/>
      <c r="B9" s="520"/>
      <c r="C9" s="521"/>
      <c r="D9" s="521"/>
      <c r="E9" s="521"/>
      <c r="F9" s="521"/>
      <c r="G9" s="521"/>
      <c r="H9" s="522"/>
      <c r="I9" s="510"/>
      <c r="J9" s="514"/>
      <c r="K9" s="7"/>
      <c r="L9" s="7"/>
      <c r="M9" s="7"/>
      <c r="N9" s="7"/>
      <c r="O9" s="7"/>
      <c r="P9" s="7"/>
      <c r="Q9" s="7"/>
      <c r="R9" s="7"/>
      <c r="S9" s="7"/>
      <c r="T9" s="7"/>
      <c r="U9" s="7"/>
      <c r="V9" s="7"/>
      <c r="W9" s="7"/>
      <c r="X9" s="7"/>
      <c r="Y9" s="7"/>
    </row>
    <row r="10" spans="1:25" ht="15" customHeight="1" thickBot="1">
      <c r="A10" s="511"/>
      <c r="B10" s="523"/>
      <c r="C10" s="524"/>
      <c r="D10" s="524"/>
      <c r="E10" s="524"/>
      <c r="F10" s="524"/>
      <c r="G10" s="524"/>
      <c r="H10" s="525"/>
      <c r="I10" s="511"/>
      <c r="J10" s="515"/>
      <c r="K10" s="7"/>
      <c r="L10" s="7"/>
      <c r="M10" s="7"/>
      <c r="N10" s="7"/>
      <c r="O10" s="7"/>
      <c r="P10" s="7"/>
      <c r="Q10" s="7"/>
      <c r="R10" s="7"/>
      <c r="S10" s="7"/>
      <c r="T10" s="7"/>
      <c r="U10" s="7"/>
      <c r="V10" s="7"/>
      <c r="W10" s="7"/>
      <c r="X10" s="7"/>
      <c r="Y10" s="7"/>
    </row>
    <row r="11" spans="1:25" ht="9" customHeight="1" thickBot="1">
      <c r="A11" s="14"/>
      <c r="B11" s="77"/>
      <c r="C11" s="7"/>
      <c r="D11" s="7"/>
      <c r="E11" s="7"/>
      <c r="F11" s="7"/>
      <c r="G11" s="7"/>
      <c r="H11" s="7"/>
      <c r="I11" s="7"/>
      <c r="J11" s="7"/>
      <c r="K11" s="7"/>
      <c r="L11" s="7"/>
      <c r="M11" s="7"/>
      <c r="N11" s="7"/>
      <c r="O11" s="7"/>
      <c r="P11" s="7"/>
      <c r="Q11" s="7"/>
      <c r="R11" s="7"/>
      <c r="S11" s="7"/>
      <c r="T11" s="7"/>
      <c r="U11" s="7"/>
      <c r="V11" s="7"/>
      <c r="W11" s="7"/>
      <c r="X11" s="7"/>
      <c r="Y11" s="7"/>
    </row>
    <row r="12" spans="1:25" s="78" customFormat="1" ht="21.75" customHeight="1" thickBot="1">
      <c r="A12" s="405" t="s">
        <v>6</v>
      </c>
      <c r="B12" s="139" t="s">
        <v>170</v>
      </c>
      <c r="C12" s="159" t="s">
        <v>171</v>
      </c>
      <c r="D12" s="139" t="s">
        <v>172</v>
      </c>
      <c r="E12" s="159" t="s">
        <v>171</v>
      </c>
      <c r="F12" s="139" t="s">
        <v>173</v>
      </c>
      <c r="G12" s="159" t="s">
        <v>171</v>
      </c>
      <c r="H12" s="139" t="s">
        <v>174</v>
      </c>
      <c r="I12" s="160" t="s">
        <v>171</v>
      </c>
    </row>
    <row r="13" spans="1:25" s="78" customFormat="1" ht="21.75" customHeight="1" thickBot="1">
      <c r="A13" s="405"/>
      <c r="B13" s="140" t="s">
        <v>176</v>
      </c>
      <c r="C13" s="159" t="s">
        <v>171</v>
      </c>
      <c r="D13" s="139" t="s">
        <v>177</v>
      </c>
      <c r="E13" s="159" t="s">
        <v>171</v>
      </c>
      <c r="F13" s="139" t="s">
        <v>178</v>
      </c>
      <c r="G13" s="159" t="s">
        <v>171</v>
      </c>
      <c r="H13" s="139" t="s">
        <v>179</v>
      </c>
      <c r="I13" s="160" t="s">
        <v>171</v>
      </c>
    </row>
    <row r="14" spans="1:25" s="78" customFormat="1" ht="21.75" customHeight="1" thickBot="1">
      <c r="A14" s="405"/>
      <c r="B14" s="139" t="s">
        <v>181</v>
      </c>
      <c r="C14" s="159" t="s">
        <v>171</v>
      </c>
      <c r="D14" s="139" t="s">
        <v>182</v>
      </c>
      <c r="E14" s="290" t="s">
        <v>171</v>
      </c>
      <c r="F14" s="139" t="s">
        <v>183</v>
      </c>
      <c r="G14" s="159" t="s">
        <v>171</v>
      </c>
      <c r="H14" s="139" t="s">
        <v>184</v>
      </c>
      <c r="I14" s="160" t="s">
        <v>171</v>
      </c>
    </row>
    <row r="15" spans="1:25" s="78" customFormat="1" ht="21.75" customHeight="1" thickBot="1">
      <c r="A15" s="1"/>
      <c r="B15" s="1"/>
      <c r="C15" s="1"/>
      <c r="D15" s="1"/>
      <c r="E15" s="1"/>
      <c r="F15" s="1"/>
      <c r="G15" s="1"/>
      <c r="H15" s="1"/>
      <c r="I15" s="1"/>
      <c r="J15" s="1"/>
      <c r="K15" s="1"/>
      <c r="L15" s="89"/>
      <c r="M15" s="90"/>
      <c r="N15" s="90"/>
      <c r="O15" s="90"/>
    </row>
    <row r="16" spans="1:25" s="78" customFormat="1" ht="21.75" customHeight="1" thickBot="1">
      <c r="A16" s="404" t="s">
        <v>8</v>
      </c>
      <c r="B16" s="404"/>
      <c r="C16" s="156" t="s">
        <v>175</v>
      </c>
      <c r="D16" s="365"/>
      <c r="E16" s="365"/>
      <c r="F16" s="365"/>
      <c r="G16" s="1"/>
      <c r="H16" s="1"/>
      <c r="I16" s="1"/>
      <c r="J16" s="1"/>
      <c r="K16" s="1"/>
      <c r="L16" s="89"/>
      <c r="M16" s="90"/>
      <c r="N16" s="90"/>
      <c r="O16" s="90"/>
    </row>
    <row r="17" spans="1:15" s="78" customFormat="1" ht="21.75" customHeight="1" thickBot="1">
      <c r="A17" s="404"/>
      <c r="B17" s="404"/>
      <c r="C17" s="156" t="s">
        <v>180</v>
      </c>
      <c r="D17" s="365"/>
      <c r="E17" s="365"/>
      <c r="F17" s="365"/>
      <c r="G17" s="1"/>
      <c r="H17" s="1"/>
      <c r="I17" s="1"/>
      <c r="J17" s="1"/>
      <c r="K17" s="1"/>
      <c r="L17" s="89"/>
      <c r="M17" s="90"/>
      <c r="N17" s="90"/>
      <c r="O17" s="90"/>
    </row>
    <row r="18" spans="1:15" s="78" customFormat="1" ht="21.75" customHeight="1" thickBot="1">
      <c r="A18" s="404"/>
      <c r="B18" s="404"/>
      <c r="C18" s="156" t="s">
        <v>185</v>
      </c>
      <c r="D18" s="365" t="s">
        <v>171</v>
      </c>
      <c r="E18" s="365"/>
      <c r="F18" s="365"/>
      <c r="G18" s="1"/>
      <c r="H18" s="1"/>
      <c r="I18" s="1"/>
      <c r="J18" s="1"/>
      <c r="K18" s="1"/>
      <c r="L18" s="89"/>
      <c r="M18" s="90"/>
      <c r="N18" s="90"/>
      <c r="O18" s="90"/>
    </row>
    <row r="19" spans="1:15" s="78" customFormat="1" ht="21.75" customHeight="1">
      <c r="A19" s="1"/>
      <c r="B19" s="1"/>
      <c r="C19" s="1"/>
      <c r="D19" s="1"/>
      <c r="E19" s="1"/>
      <c r="F19" s="1"/>
      <c r="G19" s="1"/>
      <c r="H19" s="1"/>
      <c r="I19" s="1"/>
      <c r="J19" s="1"/>
      <c r="K19" s="1"/>
      <c r="L19" s="89"/>
      <c r="M19" s="90"/>
      <c r="N19" s="90"/>
      <c r="O19" s="90"/>
    </row>
    <row r="20" spans="1:15" s="26" customFormat="1" ht="16.5" customHeight="1"/>
    <row r="21" spans="1:15" ht="5.25" customHeight="1" thickBot="1"/>
    <row r="22" spans="1:15" ht="48" customHeight="1" thickBot="1">
      <c r="A22" s="516" t="s">
        <v>444</v>
      </c>
      <c r="B22" s="516"/>
      <c r="C22" s="516"/>
      <c r="D22" s="516"/>
      <c r="E22" s="516"/>
      <c r="F22" s="516"/>
      <c r="G22" s="516"/>
      <c r="H22" s="516"/>
      <c r="I22" s="516"/>
      <c r="J22" s="516"/>
    </row>
    <row r="23" spans="1:15" ht="69.95" customHeight="1" thickBot="1">
      <c r="A23" s="143" t="s">
        <v>21</v>
      </c>
      <c r="B23" s="494" t="s">
        <v>192</v>
      </c>
      <c r="C23" s="512"/>
      <c r="D23" s="495"/>
      <c r="E23" s="144" t="s">
        <v>72</v>
      </c>
      <c r="F23" s="145" t="s">
        <v>445</v>
      </c>
      <c r="G23" s="144" t="s">
        <v>74</v>
      </c>
      <c r="H23" s="494" t="s">
        <v>446</v>
      </c>
      <c r="I23" s="512"/>
      <c r="J23" s="495"/>
    </row>
    <row r="24" spans="1:15" ht="50.25" customHeight="1" thickBot="1">
      <c r="A24" s="119" t="s">
        <v>76</v>
      </c>
      <c r="B24" s="494" t="s">
        <v>447</v>
      </c>
      <c r="C24" s="512"/>
      <c r="D24" s="512"/>
      <c r="E24" s="512"/>
      <c r="F24" s="512"/>
      <c r="G24" s="512"/>
      <c r="H24" s="512"/>
      <c r="I24" s="512"/>
      <c r="J24" s="495"/>
    </row>
    <row r="25" spans="1:15" ht="50.25" customHeight="1" thickBot="1">
      <c r="A25" s="496" t="s">
        <v>78</v>
      </c>
      <c r="B25" s="146">
        <v>2024</v>
      </c>
      <c r="C25" s="147">
        <v>2025</v>
      </c>
      <c r="D25" s="147">
        <v>2026</v>
      </c>
      <c r="E25" s="147">
        <v>2027</v>
      </c>
      <c r="F25" s="148" t="s">
        <v>448</v>
      </c>
      <c r="G25" s="149" t="s">
        <v>80</v>
      </c>
      <c r="H25" s="498" t="s">
        <v>82</v>
      </c>
      <c r="I25" s="499"/>
      <c r="J25" s="500"/>
    </row>
    <row r="26" spans="1:15" ht="50.25" customHeight="1" thickBot="1">
      <c r="A26" s="497"/>
      <c r="B26" s="211">
        <v>2</v>
      </c>
      <c r="C26" s="211">
        <v>4</v>
      </c>
      <c r="D26" s="211">
        <v>5</v>
      </c>
      <c r="E26" s="212">
        <v>5</v>
      </c>
      <c r="F26" s="210">
        <f>B26+C26+D26+E26</f>
        <v>16</v>
      </c>
      <c r="G26" s="150">
        <v>2</v>
      </c>
      <c r="H26" s="501" t="s">
        <v>201</v>
      </c>
      <c r="I26" s="502"/>
      <c r="J26" s="503"/>
      <c r="K26" s="1">
        <v>16</v>
      </c>
    </row>
    <row r="27" spans="1:15" ht="52.5" customHeight="1" thickBot="1">
      <c r="A27" s="119"/>
      <c r="B27" s="506" t="s">
        <v>449</v>
      </c>
      <c r="C27" s="507"/>
      <c r="D27" s="507"/>
      <c r="E27" s="507"/>
      <c r="F27" s="507"/>
      <c r="G27" s="507"/>
      <c r="H27" s="507"/>
      <c r="I27" s="507"/>
      <c r="J27" s="508"/>
      <c r="K27" s="1">
        <v>6</v>
      </c>
      <c r="L27" s="1">
        <f>+K27/K26*100</f>
        <v>37.5</v>
      </c>
    </row>
    <row r="28" spans="1:15" s="29" customFormat="1" ht="56.25" customHeight="1" thickBot="1">
      <c r="A28" s="496" t="s">
        <v>203</v>
      </c>
      <c r="B28" s="119" t="s">
        <v>204</v>
      </c>
      <c r="C28" s="143" t="s">
        <v>87</v>
      </c>
      <c r="D28" s="504" t="s">
        <v>89</v>
      </c>
      <c r="E28" s="505"/>
      <c r="F28" s="504" t="s">
        <v>91</v>
      </c>
      <c r="G28" s="505"/>
      <c r="H28" s="120" t="s">
        <v>93</v>
      </c>
      <c r="I28" s="118" t="s">
        <v>94</v>
      </c>
      <c r="J28" s="118" t="s">
        <v>96</v>
      </c>
    </row>
    <row r="29" spans="1:15" ht="79.349999999999994" customHeight="1" thickBot="1">
      <c r="A29" s="497"/>
      <c r="B29" s="151">
        <v>0</v>
      </c>
      <c r="C29" s="86">
        <f>+B59</f>
        <v>0</v>
      </c>
      <c r="D29" s="494" t="s">
        <v>330</v>
      </c>
      <c r="E29" s="495"/>
      <c r="F29" s="494" t="s">
        <v>331</v>
      </c>
      <c r="G29" s="495"/>
      <c r="H29" s="221" t="s">
        <v>249</v>
      </c>
      <c r="I29" s="152" t="s">
        <v>332</v>
      </c>
      <c r="J29" s="152" t="s">
        <v>450</v>
      </c>
    </row>
    <row r="30" spans="1:15" s="29" customFormat="1" ht="45" customHeight="1" thickBot="1">
      <c r="A30" s="496" t="s">
        <v>209</v>
      </c>
      <c r="B30" s="117" t="s">
        <v>204</v>
      </c>
      <c r="C30" s="120" t="s">
        <v>87</v>
      </c>
      <c r="D30" s="504" t="s">
        <v>89</v>
      </c>
      <c r="E30" s="505"/>
      <c r="F30" s="504" t="s">
        <v>91</v>
      </c>
      <c r="G30" s="505"/>
      <c r="H30" s="120" t="s">
        <v>93</v>
      </c>
      <c r="I30" s="118" t="s">
        <v>94</v>
      </c>
      <c r="J30" s="118" t="s">
        <v>96</v>
      </c>
    </row>
    <row r="31" spans="1:15" ht="309.75" customHeight="1" thickBot="1">
      <c r="A31" s="497"/>
      <c r="B31" s="151">
        <v>0.3</v>
      </c>
      <c r="C31" s="151">
        <v>0.3</v>
      </c>
      <c r="D31" s="532" t="s">
        <v>451</v>
      </c>
      <c r="E31" s="533"/>
      <c r="F31" s="494" t="s">
        <v>334</v>
      </c>
      <c r="G31" s="495"/>
      <c r="H31" s="152" t="s">
        <v>249</v>
      </c>
      <c r="I31" s="152" t="s">
        <v>452</v>
      </c>
      <c r="J31" s="270" t="s">
        <v>453</v>
      </c>
    </row>
    <row r="32" spans="1:15" s="29" customFormat="1" ht="54" customHeight="1" thickBot="1">
      <c r="A32" s="496" t="s">
        <v>212</v>
      </c>
      <c r="B32" s="117" t="s">
        <v>204</v>
      </c>
      <c r="C32" s="120" t="s">
        <v>87</v>
      </c>
      <c r="D32" s="504" t="s">
        <v>89</v>
      </c>
      <c r="E32" s="505"/>
      <c r="F32" s="504" t="s">
        <v>91</v>
      </c>
      <c r="G32" s="505"/>
      <c r="H32" s="120" t="s">
        <v>93</v>
      </c>
      <c r="I32" s="118" t="s">
        <v>94</v>
      </c>
      <c r="J32" s="118" t="s">
        <v>96</v>
      </c>
    </row>
    <row r="33" spans="1:10" ht="399.75" customHeight="1">
      <c r="A33" s="497"/>
      <c r="B33" s="151">
        <v>0.3</v>
      </c>
      <c r="C33" s="151">
        <v>0.3</v>
      </c>
      <c r="D33" s="526" t="s">
        <v>454</v>
      </c>
      <c r="E33" s="469"/>
      <c r="F33" s="494" t="s">
        <v>337</v>
      </c>
      <c r="G33" s="495"/>
      <c r="H33" s="152" t="s">
        <v>249</v>
      </c>
      <c r="I33" s="152" t="s">
        <v>338</v>
      </c>
      <c r="J33" s="152" t="s">
        <v>455</v>
      </c>
    </row>
    <row r="34" spans="1:10" s="29" customFormat="1" ht="47.25" customHeight="1" thickBot="1">
      <c r="A34" s="496" t="s">
        <v>216</v>
      </c>
      <c r="B34" s="117" t="s">
        <v>204</v>
      </c>
      <c r="C34" s="117" t="s">
        <v>87</v>
      </c>
      <c r="D34" s="504" t="s">
        <v>89</v>
      </c>
      <c r="E34" s="505"/>
      <c r="F34" s="504" t="s">
        <v>91</v>
      </c>
      <c r="G34" s="505"/>
      <c r="H34" s="120" t="s">
        <v>93</v>
      </c>
      <c r="I34" s="120" t="s">
        <v>94</v>
      </c>
      <c r="J34" s="118" t="s">
        <v>96</v>
      </c>
    </row>
    <row r="35" spans="1:10" ht="409.5" customHeight="1">
      <c r="A35" s="497"/>
      <c r="B35" s="151">
        <v>0.3</v>
      </c>
      <c r="C35" s="151">
        <v>0.3</v>
      </c>
      <c r="D35" s="526" t="s">
        <v>456</v>
      </c>
      <c r="E35" s="469"/>
      <c r="F35" s="494" t="s">
        <v>340</v>
      </c>
      <c r="G35" s="495"/>
      <c r="H35" s="152" t="s">
        <v>249</v>
      </c>
      <c r="I35" s="152" t="s">
        <v>341</v>
      </c>
      <c r="J35" s="152" t="s">
        <v>457</v>
      </c>
    </row>
    <row r="36" spans="1:10" s="29" customFormat="1" ht="47.25" customHeight="1">
      <c r="A36" s="496" t="s">
        <v>220</v>
      </c>
      <c r="B36" s="117" t="s">
        <v>204</v>
      </c>
      <c r="C36" s="120" t="s">
        <v>87</v>
      </c>
      <c r="D36" s="504" t="s">
        <v>89</v>
      </c>
      <c r="E36" s="505"/>
      <c r="F36" s="504" t="s">
        <v>91</v>
      </c>
      <c r="G36" s="505"/>
      <c r="H36" s="120" t="s">
        <v>93</v>
      </c>
      <c r="I36" s="118" t="s">
        <v>94</v>
      </c>
      <c r="J36" s="118" t="s">
        <v>96</v>
      </c>
    </row>
    <row r="37" spans="1:10" ht="409.5" customHeight="1">
      <c r="A37" s="497"/>
      <c r="B37" s="151">
        <v>0.3</v>
      </c>
      <c r="C37" s="151">
        <v>0.3</v>
      </c>
      <c r="D37" s="473" t="s">
        <v>458</v>
      </c>
      <c r="E37" s="530"/>
      <c r="F37" s="494" t="s">
        <v>459</v>
      </c>
      <c r="G37" s="531"/>
      <c r="H37" s="152" t="s">
        <v>249</v>
      </c>
      <c r="I37" s="152" t="s">
        <v>460</v>
      </c>
      <c r="J37" s="272" t="s">
        <v>461</v>
      </c>
    </row>
    <row r="38" spans="1:10" s="29" customFormat="1" ht="48.75" customHeight="1" thickBot="1">
      <c r="A38" s="496" t="s">
        <v>223</v>
      </c>
      <c r="B38" s="117" t="s">
        <v>204</v>
      </c>
      <c r="C38" s="120" t="s">
        <v>87</v>
      </c>
      <c r="D38" s="504" t="s">
        <v>89</v>
      </c>
      <c r="E38" s="505"/>
      <c r="F38" s="504" t="s">
        <v>91</v>
      </c>
      <c r="G38" s="505"/>
      <c r="H38" s="120" t="s">
        <v>93</v>
      </c>
      <c r="I38" s="118" t="s">
        <v>94</v>
      </c>
      <c r="J38" s="118" t="s">
        <v>96</v>
      </c>
    </row>
    <row r="39" spans="1:10" ht="409.5" customHeight="1">
      <c r="A39" s="497"/>
      <c r="B39" s="151">
        <v>0.3</v>
      </c>
      <c r="C39" s="87">
        <v>0.1</v>
      </c>
      <c r="D39" s="468" t="s">
        <v>462</v>
      </c>
      <c r="E39" s="469"/>
      <c r="F39" s="468" t="s">
        <v>463</v>
      </c>
      <c r="G39" s="469"/>
      <c r="H39" s="271" t="s">
        <v>347</v>
      </c>
      <c r="I39" s="271" t="s">
        <v>348</v>
      </c>
      <c r="J39" s="278" t="s">
        <v>464</v>
      </c>
    </row>
    <row r="40" spans="1:10" ht="46.5" customHeight="1" thickBot="1">
      <c r="A40" s="496" t="s">
        <v>228</v>
      </c>
      <c r="B40" s="120" t="s">
        <v>204</v>
      </c>
      <c r="C40" s="143" t="s">
        <v>87</v>
      </c>
      <c r="D40" s="504" t="s">
        <v>89</v>
      </c>
      <c r="E40" s="505"/>
      <c r="F40" s="504" t="s">
        <v>91</v>
      </c>
      <c r="G40" s="505"/>
      <c r="H40" s="120" t="s">
        <v>93</v>
      </c>
      <c r="I40" s="118" t="s">
        <v>94</v>
      </c>
      <c r="J40" s="118" t="s">
        <v>96</v>
      </c>
    </row>
    <row r="41" spans="1:10" ht="351" customHeight="1" thickBot="1">
      <c r="A41" s="497"/>
      <c r="B41" s="154">
        <v>0.5</v>
      </c>
      <c r="C41" s="154">
        <v>0.5</v>
      </c>
      <c r="D41" s="468" t="s">
        <v>465</v>
      </c>
      <c r="E41" s="469"/>
      <c r="F41" s="494" t="s">
        <v>466</v>
      </c>
      <c r="G41" s="531"/>
      <c r="H41" s="271" t="s">
        <v>351</v>
      </c>
      <c r="I41" s="271" t="s">
        <v>467</v>
      </c>
      <c r="J41" s="278" t="s">
        <v>468</v>
      </c>
    </row>
    <row r="42" spans="1:10" ht="48.75" customHeight="1" thickBot="1">
      <c r="A42" s="496" t="s">
        <v>232</v>
      </c>
      <c r="B42" s="119" t="s">
        <v>204</v>
      </c>
      <c r="C42" s="143" t="s">
        <v>87</v>
      </c>
      <c r="D42" s="504" t="s">
        <v>89</v>
      </c>
      <c r="E42" s="505"/>
      <c r="F42" s="504" t="s">
        <v>91</v>
      </c>
      <c r="G42" s="505"/>
      <c r="H42" s="120" t="s">
        <v>93</v>
      </c>
      <c r="I42" s="118" t="s">
        <v>94</v>
      </c>
      <c r="J42" s="118" t="s">
        <v>96</v>
      </c>
    </row>
    <row r="43" spans="1:10" ht="336.75" customHeight="1" thickBot="1">
      <c r="A43" s="497"/>
      <c r="B43" s="154">
        <v>0.2</v>
      </c>
      <c r="C43" s="154">
        <v>0.2</v>
      </c>
      <c r="D43" s="468" t="s">
        <v>469</v>
      </c>
      <c r="E43" s="469"/>
      <c r="F43" s="494" t="s">
        <v>470</v>
      </c>
      <c r="G43" s="531"/>
      <c r="H43" s="155" t="s">
        <v>249</v>
      </c>
      <c r="I43" s="276" t="s">
        <v>355</v>
      </c>
      <c r="J43" s="271" t="s">
        <v>471</v>
      </c>
    </row>
    <row r="44" spans="1:10" ht="42.75" customHeight="1" thickBot="1">
      <c r="A44" s="496" t="s">
        <v>236</v>
      </c>
      <c r="B44" s="119" t="s">
        <v>204</v>
      </c>
      <c r="C44" s="143" t="s">
        <v>87</v>
      </c>
      <c r="D44" s="504" t="s">
        <v>89</v>
      </c>
      <c r="E44" s="505"/>
      <c r="F44" s="504" t="s">
        <v>91</v>
      </c>
      <c r="G44" s="505"/>
      <c r="H44" s="120" t="s">
        <v>93</v>
      </c>
      <c r="I44" s="118" t="s">
        <v>94</v>
      </c>
      <c r="J44" s="118" t="s">
        <v>96</v>
      </c>
    </row>
    <row r="45" spans="1:10" ht="377.25" customHeight="1" thickBot="1">
      <c r="A45" s="497"/>
      <c r="B45" s="154">
        <v>0.2</v>
      </c>
      <c r="C45" s="154">
        <v>0.2</v>
      </c>
      <c r="D45" s="468" t="s">
        <v>472</v>
      </c>
      <c r="E45" s="469"/>
      <c r="F45" s="534" t="s">
        <v>473</v>
      </c>
      <c r="G45" s="535"/>
      <c r="H45" s="85" t="s">
        <v>249</v>
      </c>
      <c r="I45" s="283" t="s">
        <v>358</v>
      </c>
      <c r="J45" s="283" t="s">
        <v>474</v>
      </c>
    </row>
    <row r="46" spans="1:10" ht="45" customHeight="1" thickBot="1">
      <c r="A46" s="496" t="s">
        <v>239</v>
      </c>
      <c r="B46" s="119" t="s">
        <v>204</v>
      </c>
      <c r="C46" s="143" t="s">
        <v>87</v>
      </c>
      <c r="D46" s="504" t="s">
        <v>89</v>
      </c>
      <c r="E46" s="505"/>
      <c r="F46" s="504" t="s">
        <v>91</v>
      </c>
      <c r="G46" s="505"/>
      <c r="H46" s="120" t="s">
        <v>93</v>
      </c>
      <c r="I46" s="118" t="s">
        <v>94</v>
      </c>
      <c r="J46" s="118" t="s">
        <v>96</v>
      </c>
    </row>
    <row r="47" spans="1:10" ht="340.5" customHeight="1" thickBot="1">
      <c r="A47" s="497"/>
      <c r="B47" s="154">
        <v>0.2</v>
      </c>
      <c r="C47" s="154">
        <v>0.2</v>
      </c>
      <c r="D47" s="468" t="s">
        <v>475</v>
      </c>
      <c r="E47" s="469"/>
      <c r="F47" s="468" t="s">
        <v>476</v>
      </c>
      <c r="G47" s="469"/>
      <c r="H47" s="291" t="s">
        <v>361</v>
      </c>
      <c r="I47" s="298" t="s">
        <v>362</v>
      </c>
      <c r="J47" s="292" t="s">
        <v>477</v>
      </c>
    </row>
    <row r="48" spans="1:10" ht="46.5" customHeight="1" thickBot="1">
      <c r="A48" s="496" t="s">
        <v>242</v>
      </c>
      <c r="B48" s="119" t="s">
        <v>204</v>
      </c>
      <c r="C48" s="143" t="s">
        <v>87</v>
      </c>
      <c r="D48" s="504" t="s">
        <v>89</v>
      </c>
      <c r="E48" s="505"/>
      <c r="F48" s="504" t="s">
        <v>91</v>
      </c>
      <c r="G48" s="505"/>
      <c r="H48" s="120" t="s">
        <v>93</v>
      </c>
      <c r="I48" s="118" t="s">
        <v>94</v>
      </c>
      <c r="J48" s="118" t="s">
        <v>96</v>
      </c>
    </row>
    <row r="49" spans="1:13" ht="375.6" customHeight="1" thickBot="1">
      <c r="A49" s="497"/>
      <c r="B49" s="154">
        <v>0.7</v>
      </c>
      <c r="C49" s="87">
        <v>0.3</v>
      </c>
      <c r="D49" s="468" t="s">
        <v>478</v>
      </c>
      <c r="E49" s="469"/>
      <c r="F49" s="468" t="s">
        <v>364</v>
      </c>
      <c r="G49" s="469"/>
      <c r="H49" s="312" t="s">
        <v>365</v>
      </c>
      <c r="I49" s="313" t="s">
        <v>362</v>
      </c>
      <c r="J49" s="292" t="s">
        <v>479</v>
      </c>
    </row>
    <row r="50" spans="1:13" ht="48.75" customHeight="1" thickBot="1">
      <c r="A50" s="496" t="s">
        <v>246</v>
      </c>
      <c r="B50" s="119" t="s">
        <v>204</v>
      </c>
      <c r="C50" s="143" t="s">
        <v>87</v>
      </c>
      <c r="D50" s="504" t="s">
        <v>89</v>
      </c>
      <c r="E50" s="505"/>
      <c r="F50" s="504" t="s">
        <v>91</v>
      </c>
      <c r="G50" s="505"/>
      <c r="H50" s="120" t="s">
        <v>93</v>
      </c>
      <c r="I50" s="118" t="s">
        <v>94</v>
      </c>
      <c r="J50" s="118" t="s">
        <v>96</v>
      </c>
    </row>
    <row r="51" spans="1:13" ht="409.5" customHeight="1">
      <c r="A51" s="497"/>
      <c r="B51" s="154">
        <v>0.7</v>
      </c>
      <c r="C51" s="87">
        <v>1.3</v>
      </c>
      <c r="D51" s="468" t="s">
        <v>480</v>
      </c>
      <c r="E51" s="469"/>
      <c r="F51" s="468" t="s">
        <v>481</v>
      </c>
      <c r="G51" s="469"/>
      <c r="H51" s="312" t="s">
        <v>207</v>
      </c>
      <c r="I51" s="276" t="s">
        <v>368</v>
      </c>
      <c r="J51" s="292" t="s">
        <v>482</v>
      </c>
    </row>
    <row r="52" spans="1:13">
      <c r="B52" s="1">
        <f>B29+B31+B33+B35+B37+B39+B41+B43+B45+B47+B49+B51</f>
        <v>4.0000000000000009</v>
      </c>
      <c r="C52" s="1">
        <f>C29+C31+C33+C35+C37+C39+C41+C43+C45+C47+C49+C51</f>
        <v>4</v>
      </c>
    </row>
    <row r="54" spans="1:13" ht="18" customHeight="1"/>
    <row r="55" spans="1:13" ht="18">
      <c r="A55" s="49" t="s">
        <v>483</v>
      </c>
      <c r="B55" s="1" t="s">
        <v>484</v>
      </c>
    </row>
    <row r="56" spans="1:13" ht="24.75" customHeight="1">
      <c r="A56" s="34"/>
    </row>
    <row r="57" spans="1:13" s="28" customFormat="1" ht="13.35" customHeight="1">
      <c r="A57" s="1"/>
      <c r="B57" s="1"/>
      <c r="C57" s="1"/>
      <c r="D57" s="1"/>
      <c r="E57" s="1"/>
      <c r="F57" s="1"/>
      <c r="G57" s="1"/>
      <c r="H57" s="1"/>
      <c r="I57" s="1"/>
      <c r="J57" s="1"/>
    </row>
    <row r="58" spans="1:13" ht="23.25">
      <c r="A58" s="536" t="s">
        <v>485</v>
      </c>
      <c r="B58" s="35" t="s">
        <v>170</v>
      </c>
      <c r="C58" s="35" t="s">
        <v>172</v>
      </c>
      <c r="D58" s="35" t="s">
        <v>173</v>
      </c>
      <c r="E58" s="35" t="s">
        <v>174</v>
      </c>
      <c r="F58" s="35" t="s">
        <v>176</v>
      </c>
      <c r="G58" s="35" t="s">
        <v>177</v>
      </c>
      <c r="H58" s="35" t="s">
        <v>178</v>
      </c>
      <c r="I58" s="35" t="s">
        <v>179</v>
      </c>
      <c r="J58" s="35" t="s">
        <v>181</v>
      </c>
      <c r="K58" s="35" t="s">
        <v>182</v>
      </c>
      <c r="L58" s="35" t="s">
        <v>183</v>
      </c>
      <c r="M58" s="35" t="s">
        <v>184</v>
      </c>
    </row>
    <row r="59" spans="1:13" ht="44.25" customHeight="1">
      <c r="A59" s="536"/>
      <c r="B59" s="36">
        <v>0</v>
      </c>
      <c r="C59" s="36">
        <v>0.3</v>
      </c>
      <c r="D59" s="36">
        <v>0.3</v>
      </c>
      <c r="E59" s="36">
        <v>0.3</v>
      </c>
      <c r="F59" s="36">
        <v>0.3</v>
      </c>
      <c r="G59" s="36">
        <v>0.1</v>
      </c>
      <c r="H59" s="36">
        <v>0.5</v>
      </c>
      <c r="I59" s="36">
        <v>0.2</v>
      </c>
      <c r="J59" s="36">
        <v>0.2</v>
      </c>
      <c r="K59" s="36">
        <v>0.2</v>
      </c>
      <c r="L59" s="36">
        <v>0.3</v>
      </c>
      <c r="M59" s="36">
        <v>1.3</v>
      </c>
    </row>
    <row r="60" spans="1:13">
      <c r="B60" s="10"/>
      <c r="C60" s="10"/>
      <c r="D60" s="10"/>
      <c r="E60" s="10"/>
      <c r="F60" s="10"/>
      <c r="G60" s="10"/>
    </row>
    <row r="61" spans="1:13" ht="15">
      <c r="J61" s="28"/>
    </row>
    <row r="62" spans="1:13" ht="39.75" customHeight="1" thickBot="1"/>
    <row r="63" spans="1:13" ht="45.75" thickBot="1">
      <c r="A63" s="215" t="s">
        <v>486</v>
      </c>
      <c r="B63" s="192" t="s">
        <v>487</v>
      </c>
      <c r="C63" s="161"/>
      <c r="D63" s="216" t="s">
        <v>488</v>
      </c>
      <c r="E63" s="192" t="s">
        <v>487</v>
      </c>
      <c r="F63" s="161"/>
      <c r="G63" s="216" t="s">
        <v>489</v>
      </c>
      <c r="H63" s="192" t="s">
        <v>490</v>
      </c>
      <c r="I63" s="213"/>
      <c r="J63" s="153"/>
    </row>
    <row r="64" spans="1:13" ht="34.5" customHeight="1" thickBot="1">
      <c r="A64" s="217"/>
      <c r="B64" s="192" t="s">
        <v>491</v>
      </c>
      <c r="C64" s="161" t="s">
        <v>492</v>
      </c>
      <c r="D64" s="218"/>
      <c r="E64" s="192" t="s">
        <v>491</v>
      </c>
      <c r="F64" s="161" t="s">
        <v>493</v>
      </c>
      <c r="G64" s="218"/>
      <c r="H64" s="192" t="s">
        <v>494</v>
      </c>
      <c r="I64" s="230" t="s">
        <v>495</v>
      </c>
      <c r="J64" s="153"/>
    </row>
    <row r="65" spans="1:10" ht="15.75" thickBot="1">
      <c r="A65" s="217"/>
      <c r="B65" s="192" t="s">
        <v>496</v>
      </c>
      <c r="C65" s="161" t="s">
        <v>497</v>
      </c>
      <c r="D65" s="218"/>
      <c r="E65" s="192" t="s">
        <v>496</v>
      </c>
      <c r="F65" s="161" t="s">
        <v>498</v>
      </c>
      <c r="G65" s="218"/>
      <c r="H65" s="192" t="s">
        <v>499</v>
      </c>
      <c r="I65" s="230" t="s">
        <v>500</v>
      </c>
      <c r="J65" s="153"/>
    </row>
    <row r="66" spans="1:10" ht="15.75" thickBot="1">
      <c r="A66" s="217"/>
      <c r="B66" s="192" t="s">
        <v>487</v>
      </c>
      <c r="C66" s="161"/>
      <c r="D66" s="218"/>
      <c r="E66" s="192" t="s">
        <v>487</v>
      </c>
      <c r="F66" s="161"/>
      <c r="G66" s="218"/>
      <c r="H66" s="192" t="s">
        <v>490</v>
      </c>
      <c r="I66" s="213"/>
      <c r="J66" s="153"/>
    </row>
    <row r="67" spans="1:10" ht="15.75" thickBot="1">
      <c r="A67" s="217"/>
      <c r="B67" s="192" t="s">
        <v>491</v>
      </c>
      <c r="C67" s="161"/>
      <c r="D67" s="218"/>
      <c r="E67" s="192" t="s">
        <v>491</v>
      </c>
      <c r="F67" s="161" t="s">
        <v>501</v>
      </c>
      <c r="G67" s="218"/>
      <c r="H67" s="192" t="s">
        <v>494</v>
      </c>
      <c r="I67" s="213"/>
      <c r="J67" s="153"/>
    </row>
    <row r="68" spans="1:10" ht="28.5">
      <c r="A68" s="219"/>
      <c r="B68" s="192" t="s">
        <v>496</v>
      </c>
      <c r="C68" s="161"/>
      <c r="D68" s="220"/>
      <c r="E68" s="192" t="s">
        <v>496</v>
      </c>
      <c r="F68" s="214" t="s">
        <v>502</v>
      </c>
      <c r="G68" s="220"/>
      <c r="H68" s="192" t="s">
        <v>499</v>
      </c>
      <c r="I68" s="213"/>
      <c r="J68" s="153"/>
    </row>
  </sheetData>
  <mergeCells count="87">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pageMargins left="0.25" right="0.25" top="0.75" bottom="0.75" header="0.3" footer="0.3"/>
  <pageSetup scale="21"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37"/>
  <sheetViews>
    <sheetView showGridLines="0" topLeftCell="E23" zoomScale="70" zoomScaleNormal="70" workbookViewId="0">
      <selection activeCell="I45" sqref="I45"/>
    </sheetView>
  </sheetViews>
  <sheetFormatPr defaultColWidth="10.85546875" defaultRowHeight="14.25"/>
  <cols>
    <col min="1" max="1" width="49.855468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78" customFormat="1" ht="32.25" customHeight="1" thickBot="1">
      <c r="A1" s="401"/>
      <c r="B1" s="381" t="s">
        <v>160</v>
      </c>
      <c r="C1" s="382"/>
      <c r="D1" s="382"/>
      <c r="E1" s="382"/>
      <c r="F1" s="382"/>
      <c r="G1" s="382"/>
      <c r="H1" s="382"/>
      <c r="I1" s="383"/>
      <c r="J1" s="378" t="s">
        <v>161</v>
      </c>
      <c r="K1" s="379"/>
      <c r="L1" s="380"/>
    </row>
    <row r="2" spans="1:15" s="78" customFormat="1" ht="30.75" customHeight="1" thickBot="1">
      <c r="A2" s="402"/>
      <c r="B2" s="384" t="s">
        <v>162</v>
      </c>
      <c r="C2" s="385"/>
      <c r="D2" s="385"/>
      <c r="E2" s="385"/>
      <c r="F2" s="385"/>
      <c r="G2" s="385"/>
      <c r="H2" s="385"/>
      <c r="I2" s="386"/>
      <c r="J2" s="378" t="s">
        <v>163</v>
      </c>
      <c r="K2" s="379"/>
      <c r="L2" s="380"/>
    </row>
    <row r="3" spans="1:15" s="78" customFormat="1" ht="24" customHeight="1" thickBot="1">
      <c r="A3" s="402"/>
      <c r="B3" s="384" t="s">
        <v>0</v>
      </c>
      <c r="C3" s="385"/>
      <c r="D3" s="385"/>
      <c r="E3" s="385"/>
      <c r="F3" s="385"/>
      <c r="G3" s="385"/>
      <c r="H3" s="385"/>
      <c r="I3" s="386"/>
      <c r="J3" s="378" t="s">
        <v>164</v>
      </c>
      <c r="K3" s="379"/>
      <c r="L3" s="380"/>
    </row>
    <row r="4" spans="1:15" s="78" customFormat="1" ht="21.75" customHeight="1" thickBot="1">
      <c r="A4" s="403"/>
      <c r="B4" s="387" t="s">
        <v>503</v>
      </c>
      <c r="C4" s="388"/>
      <c r="D4" s="388"/>
      <c r="E4" s="388"/>
      <c r="F4" s="388"/>
      <c r="G4" s="388"/>
      <c r="H4" s="388"/>
      <c r="I4" s="389"/>
      <c r="J4" s="378" t="s">
        <v>504</v>
      </c>
      <c r="K4" s="379"/>
      <c r="L4" s="380"/>
    </row>
    <row r="5" spans="1:15" s="78" customFormat="1" ht="21.75" customHeight="1" thickBot="1">
      <c r="A5" s="79"/>
      <c r="B5" s="80"/>
      <c r="C5" s="80"/>
      <c r="D5" s="80"/>
      <c r="E5" s="80"/>
      <c r="F5" s="80"/>
      <c r="G5" s="80"/>
      <c r="H5" s="80"/>
      <c r="I5" s="80"/>
      <c r="J5" s="81"/>
      <c r="K5" s="81"/>
      <c r="L5" s="81"/>
    </row>
    <row r="6" spans="1:15" ht="40.35" customHeight="1" thickBot="1">
      <c r="A6" s="50" t="s">
        <v>167</v>
      </c>
      <c r="B6" s="554" t="s">
        <v>168</v>
      </c>
      <c r="C6" s="555"/>
      <c r="D6" s="555"/>
      <c r="E6" s="555"/>
      <c r="F6" s="555"/>
      <c r="G6" s="555"/>
      <c r="H6" s="555"/>
      <c r="I6" s="556"/>
      <c r="J6" s="209" t="s">
        <v>169</v>
      </c>
      <c r="K6" s="557">
        <v>2024110010317</v>
      </c>
      <c r="L6" s="558"/>
      <c r="M6" s="553"/>
      <c r="N6" s="553"/>
      <c r="O6" s="553"/>
    </row>
    <row r="7" spans="1:15" s="78" customFormat="1" ht="21.75" customHeight="1" thickBot="1">
      <c r="A7" s="79"/>
      <c r="B7" s="80"/>
      <c r="C7" s="80"/>
      <c r="D7" s="80"/>
      <c r="E7" s="80"/>
      <c r="F7" s="80"/>
      <c r="G7" s="80"/>
      <c r="H7" s="80"/>
      <c r="I7" s="80"/>
      <c r="J7" s="80"/>
      <c r="K7" s="80"/>
      <c r="L7" s="80"/>
      <c r="M7" s="81"/>
      <c r="N7" s="81"/>
      <c r="O7" s="81"/>
    </row>
    <row r="8" spans="1:15" s="78" customFormat="1" ht="21.75" customHeight="1" thickBot="1">
      <c r="A8" s="559" t="s">
        <v>6</v>
      </c>
      <c r="B8" s="157" t="s">
        <v>170</v>
      </c>
      <c r="C8" s="124" t="s">
        <v>171</v>
      </c>
      <c r="D8" s="157" t="s">
        <v>172</v>
      </c>
      <c r="E8" s="124" t="s">
        <v>171</v>
      </c>
      <c r="F8" s="157" t="s">
        <v>173</v>
      </c>
      <c r="G8" s="124" t="s">
        <v>171</v>
      </c>
      <c r="H8" s="157" t="s">
        <v>174</v>
      </c>
      <c r="I8" s="126" t="s">
        <v>171</v>
      </c>
      <c r="J8" s="560" t="s">
        <v>8</v>
      </c>
      <c r="K8" s="156" t="s">
        <v>175</v>
      </c>
      <c r="L8" s="82"/>
      <c r="M8" s="553"/>
      <c r="N8" s="553"/>
      <c r="O8" s="553"/>
    </row>
    <row r="9" spans="1:15" s="78" customFormat="1" ht="21.75" customHeight="1">
      <c r="A9" s="559"/>
      <c r="B9" s="158" t="s">
        <v>176</v>
      </c>
      <c r="C9" s="124" t="s">
        <v>171</v>
      </c>
      <c r="D9" s="157" t="s">
        <v>177</v>
      </c>
      <c r="E9" s="124" t="s">
        <v>171</v>
      </c>
      <c r="F9" s="157" t="s">
        <v>178</v>
      </c>
      <c r="G9" s="124" t="s">
        <v>171</v>
      </c>
      <c r="H9" s="157" t="s">
        <v>179</v>
      </c>
      <c r="I9" s="126" t="s">
        <v>171</v>
      </c>
      <c r="J9" s="560"/>
      <c r="K9" s="156" t="s">
        <v>180</v>
      </c>
      <c r="L9" s="82"/>
      <c r="M9" s="553"/>
      <c r="N9" s="553"/>
      <c r="O9" s="553"/>
    </row>
    <row r="10" spans="1:15" s="78" customFormat="1" ht="21.75" customHeight="1" thickBot="1">
      <c r="A10" s="559"/>
      <c r="B10" s="157" t="s">
        <v>181</v>
      </c>
      <c r="C10" s="124" t="s">
        <v>171</v>
      </c>
      <c r="D10" s="157" t="s">
        <v>182</v>
      </c>
      <c r="E10" s="124" t="s">
        <v>171</v>
      </c>
      <c r="F10" s="157" t="s">
        <v>183</v>
      </c>
      <c r="G10" s="124" t="s">
        <v>171</v>
      </c>
      <c r="H10" s="157" t="s">
        <v>184</v>
      </c>
      <c r="I10" s="126" t="s">
        <v>171</v>
      </c>
      <c r="J10" s="560"/>
      <c r="K10" s="156" t="s">
        <v>185</v>
      </c>
      <c r="L10" s="247" t="s">
        <v>171</v>
      </c>
      <c r="M10" s="553"/>
      <c r="N10" s="553"/>
      <c r="O10" s="553"/>
    </row>
    <row r="11" spans="1:15" ht="15" thickBot="1"/>
    <row r="12" spans="1:15" ht="32.1" customHeight="1" thickBot="1">
      <c r="A12" s="541" t="s">
        <v>505</v>
      </c>
      <c r="B12" s="542"/>
      <c r="C12" s="542"/>
      <c r="D12" s="542"/>
      <c r="E12" s="542"/>
      <c r="F12" s="542"/>
      <c r="G12" s="542"/>
      <c r="H12" s="542"/>
      <c r="I12" s="542"/>
      <c r="J12" s="542"/>
      <c r="K12" s="542"/>
      <c r="L12" s="543"/>
    </row>
    <row r="13" spans="1:15" ht="32.1" customHeight="1" thickBot="1">
      <c r="A13" s="537" t="s">
        <v>506</v>
      </c>
      <c r="B13" s="539" t="s">
        <v>102</v>
      </c>
      <c r="C13" s="551" t="s">
        <v>13</v>
      </c>
      <c r="D13" s="547" t="s">
        <v>203</v>
      </c>
      <c r="E13" s="548"/>
      <c r="F13" s="549"/>
      <c r="G13" s="547" t="s">
        <v>209</v>
      </c>
      <c r="H13" s="548"/>
      <c r="I13" s="549"/>
      <c r="J13" s="366" t="s">
        <v>212</v>
      </c>
      <c r="K13" s="367"/>
      <c r="L13" s="368"/>
    </row>
    <row r="14" spans="1:15" ht="32.1" customHeight="1" thickBot="1">
      <c r="A14" s="538"/>
      <c r="B14" s="550"/>
      <c r="C14" s="552"/>
      <c r="D14" s="110" t="s">
        <v>26</v>
      </c>
      <c r="E14" s="108" t="s">
        <v>28</v>
      </c>
      <c r="F14" s="109" t="s">
        <v>107</v>
      </c>
      <c r="G14" s="110" t="s">
        <v>26</v>
      </c>
      <c r="H14" s="108" t="s">
        <v>28</v>
      </c>
      <c r="I14" s="109" t="s">
        <v>107</v>
      </c>
      <c r="J14" s="110" t="s">
        <v>26</v>
      </c>
      <c r="K14" s="108" t="s">
        <v>28</v>
      </c>
      <c r="L14" s="109" t="s">
        <v>107</v>
      </c>
    </row>
    <row r="15" spans="1:15" ht="91.5" customHeight="1">
      <c r="A15" s="190" t="s">
        <v>507</v>
      </c>
      <c r="B15" s="191" t="s">
        <v>187</v>
      </c>
      <c r="C15" s="180" t="s">
        <v>508</v>
      </c>
      <c r="D15" s="267">
        <f>+[1]ACTIVIDAD_1!B26</f>
        <v>546910000</v>
      </c>
      <c r="E15" s="188">
        <v>0</v>
      </c>
      <c r="F15" s="189">
        <f>+[1]ACTIVIDAD_1!C40</f>
        <v>0</v>
      </c>
      <c r="G15" s="267">
        <f>+[1]ACTIVIDAD_1!C26</f>
        <v>276172000</v>
      </c>
      <c r="H15" s="224">
        <f>+[1]ACTIVIDAD_1!C27</f>
        <v>10117500</v>
      </c>
      <c r="I15" s="227">
        <f>+[1]ACTIVIDAD_1!C42</f>
        <v>0.05</v>
      </c>
      <c r="J15" s="265">
        <f>+ACTIVIDAD_1!D25</f>
        <v>106541066</v>
      </c>
      <c r="K15" s="265">
        <v>52357966</v>
      </c>
      <c r="L15" s="232">
        <v>0.1</v>
      </c>
    </row>
    <row r="16" spans="1:15" ht="90" customHeight="1">
      <c r="A16" s="186" t="s">
        <v>509</v>
      </c>
      <c r="B16" s="185" t="s">
        <v>327</v>
      </c>
      <c r="C16" s="184" t="s">
        <v>510</v>
      </c>
      <c r="D16" s="224">
        <f>+[1]ACTIVIDAD_2!B26</f>
        <v>269750000</v>
      </c>
      <c r="E16" s="22">
        <v>0</v>
      </c>
      <c r="F16" s="23">
        <f>+[1]META_PDD!C29</f>
        <v>0</v>
      </c>
      <c r="G16" s="224">
        <f>+[1]ACTIVIDAD_2!C26</f>
        <v>492888000</v>
      </c>
      <c r="H16" s="224">
        <f>+[1]ACTIVIDAD_2!C27</f>
        <v>6111733</v>
      </c>
      <c r="I16" s="222">
        <f>+[1]ACTIVIDAD_2!C42</f>
        <v>0.3</v>
      </c>
      <c r="J16" s="265">
        <v>189432849</v>
      </c>
      <c r="K16" s="265">
        <v>34310006</v>
      </c>
      <c r="L16" s="222">
        <v>0.3</v>
      </c>
    </row>
    <row r="17" spans="1:13" s="26" customFormat="1" ht="16.5" customHeight="1">
      <c r="M17" s="1"/>
    </row>
    <row r="18" spans="1:13" ht="15" customHeight="1" thickBot="1"/>
    <row r="19" spans="1:13" ht="35.1" customHeight="1" thickBot="1">
      <c r="A19" s="541" t="s">
        <v>511</v>
      </c>
      <c r="B19" s="542"/>
      <c r="C19" s="542"/>
      <c r="D19" s="542"/>
      <c r="E19" s="542"/>
      <c r="F19" s="542"/>
      <c r="G19" s="542"/>
      <c r="H19" s="542"/>
      <c r="I19" s="542"/>
      <c r="J19" s="542"/>
      <c r="K19" s="542"/>
      <c r="L19" s="543"/>
    </row>
    <row r="20" spans="1:13" ht="35.1" customHeight="1">
      <c r="A20" s="537" t="s">
        <v>506</v>
      </c>
      <c r="B20" s="539" t="s">
        <v>102</v>
      </c>
      <c r="C20" s="551" t="s">
        <v>13</v>
      </c>
      <c r="D20" s="547" t="s">
        <v>216</v>
      </c>
      <c r="E20" s="548"/>
      <c r="F20" s="549"/>
      <c r="G20" s="547" t="s">
        <v>220</v>
      </c>
      <c r="H20" s="548"/>
      <c r="I20" s="549"/>
      <c r="J20" s="547" t="s">
        <v>223</v>
      </c>
      <c r="K20" s="548"/>
      <c r="L20" s="549"/>
    </row>
    <row r="21" spans="1:13" ht="35.1" customHeight="1" thickBot="1">
      <c r="A21" s="538"/>
      <c r="B21" s="550"/>
      <c r="C21" s="552"/>
      <c r="D21" s="110" t="s">
        <v>26</v>
      </c>
      <c r="E21" s="108" t="s">
        <v>28</v>
      </c>
      <c r="F21" s="109" t="s">
        <v>107</v>
      </c>
      <c r="G21" s="110" t="s">
        <v>26</v>
      </c>
      <c r="H21" s="108" t="s">
        <v>28</v>
      </c>
      <c r="I21" s="109" t="s">
        <v>107</v>
      </c>
      <c r="J21" s="110" t="s">
        <v>26</v>
      </c>
      <c r="K21" s="108" t="s">
        <v>28</v>
      </c>
      <c r="L21" s="109" t="s">
        <v>107</v>
      </c>
    </row>
    <row r="22" spans="1:13" ht="90" customHeight="1">
      <c r="A22" s="190" t="s">
        <v>507</v>
      </c>
      <c r="B22" s="191" t="s">
        <v>187</v>
      </c>
      <c r="C22" s="180" t="s">
        <v>508</v>
      </c>
      <c r="D22" s="266">
        <v>-24084543</v>
      </c>
      <c r="E22" s="224">
        <v>80818333</v>
      </c>
      <c r="F22" s="232">
        <v>0.1</v>
      </c>
      <c r="G22" s="224">
        <v>-11188666</v>
      </c>
      <c r="H22" s="224">
        <v>85224490</v>
      </c>
      <c r="I22" s="232">
        <v>0.1</v>
      </c>
      <c r="J22" s="111">
        <f>ACTIVIDAD_1!G25</f>
        <v>0</v>
      </c>
      <c r="K22" s="106">
        <f>ACTIVIDAD_1!G26</f>
        <v>83944000</v>
      </c>
      <c r="L22" s="232">
        <v>0.1</v>
      </c>
    </row>
    <row r="23" spans="1:13" ht="90" customHeight="1" thickBot="1">
      <c r="A23" s="186" t="s">
        <v>509</v>
      </c>
      <c r="B23" s="185" t="s">
        <v>327</v>
      </c>
      <c r="C23" s="184" t="s">
        <v>510</v>
      </c>
      <c r="D23" s="266">
        <v>54821555</v>
      </c>
      <c r="E23" s="224">
        <v>80507727</v>
      </c>
      <c r="F23" s="232">
        <v>0.3</v>
      </c>
      <c r="G23" s="224">
        <v>159318122</v>
      </c>
      <c r="H23" s="224">
        <v>93066194</v>
      </c>
      <c r="I23" s="232">
        <v>0.3</v>
      </c>
      <c r="J23" s="113">
        <f>ACTIVIDAD_2!G25</f>
        <v>-17147667</v>
      </c>
      <c r="K23" s="25">
        <f>ACTIVIDAD_2!G26</f>
        <v>97423167</v>
      </c>
      <c r="L23" s="232">
        <v>0.1</v>
      </c>
    </row>
    <row r="25" spans="1:13" ht="15" thickBot="1"/>
    <row r="26" spans="1:13" ht="35.1" customHeight="1" thickBot="1">
      <c r="A26" s="544" t="s">
        <v>512</v>
      </c>
      <c r="B26" s="545"/>
      <c r="C26" s="545"/>
      <c r="D26" s="545"/>
      <c r="E26" s="545"/>
      <c r="F26" s="545"/>
      <c r="G26" s="545"/>
      <c r="H26" s="545"/>
      <c r="I26" s="545"/>
      <c r="J26" s="545"/>
      <c r="K26" s="545"/>
      <c r="L26" s="546"/>
    </row>
    <row r="27" spans="1:13" ht="35.1" customHeight="1">
      <c r="A27" s="537" t="s">
        <v>506</v>
      </c>
      <c r="B27" s="539" t="s">
        <v>102</v>
      </c>
      <c r="C27" s="551" t="s">
        <v>13</v>
      </c>
      <c r="D27" s="547" t="s">
        <v>228</v>
      </c>
      <c r="E27" s="548"/>
      <c r="F27" s="549"/>
      <c r="G27" s="547" t="s">
        <v>232</v>
      </c>
      <c r="H27" s="548"/>
      <c r="I27" s="549"/>
      <c r="J27" s="547" t="s">
        <v>236</v>
      </c>
      <c r="K27" s="548"/>
      <c r="L27" s="549"/>
    </row>
    <row r="28" spans="1:13" ht="35.1" customHeight="1" thickBot="1">
      <c r="A28" s="538"/>
      <c r="B28" s="540"/>
      <c r="C28" s="552"/>
      <c r="D28" s="110" t="s">
        <v>26</v>
      </c>
      <c r="E28" s="108" t="s">
        <v>28</v>
      </c>
      <c r="F28" s="109" t="s">
        <v>107</v>
      </c>
      <c r="G28" s="110" t="s">
        <v>26</v>
      </c>
      <c r="H28" s="108" t="s">
        <v>28</v>
      </c>
      <c r="I28" s="109" t="s">
        <v>107</v>
      </c>
      <c r="J28" s="110" t="s">
        <v>26</v>
      </c>
      <c r="K28" s="108" t="s">
        <v>28</v>
      </c>
      <c r="L28" s="109" t="s">
        <v>107</v>
      </c>
    </row>
    <row r="29" spans="1:13" ht="81" customHeight="1">
      <c r="A29" s="190" t="s">
        <v>507</v>
      </c>
      <c r="B29" s="191" t="s">
        <v>187</v>
      </c>
      <c r="C29" s="180" t="s">
        <v>508</v>
      </c>
      <c r="D29" s="266">
        <v>1965500</v>
      </c>
      <c r="E29" s="266">
        <v>83944000</v>
      </c>
      <c r="F29" s="232">
        <v>0.1</v>
      </c>
      <c r="G29" s="224">
        <v>24551840</v>
      </c>
      <c r="H29" s="224">
        <v>83056799</v>
      </c>
      <c r="I29" s="232">
        <v>0.1</v>
      </c>
      <c r="J29" s="224">
        <v>1385239</v>
      </c>
      <c r="K29" s="224">
        <v>83944000</v>
      </c>
      <c r="L29" s="232">
        <v>0.1</v>
      </c>
    </row>
    <row r="30" spans="1:13" ht="94.5" customHeight="1">
      <c r="A30" s="186" t="s">
        <v>509</v>
      </c>
      <c r="B30" s="185" t="s">
        <v>327</v>
      </c>
      <c r="C30" s="184" t="s">
        <v>510</v>
      </c>
      <c r="D30" s="266">
        <v>-3867833</v>
      </c>
      <c r="E30" s="266">
        <v>169313702</v>
      </c>
      <c r="F30" s="232">
        <v>0.5</v>
      </c>
      <c r="G30" s="224">
        <v>24551840</v>
      </c>
      <c r="H30" s="224">
        <v>109189763</v>
      </c>
      <c r="I30" s="232">
        <v>0.2</v>
      </c>
      <c r="J30" s="224">
        <v>1378897454</v>
      </c>
      <c r="K30" s="224">
        <v>110431971</v>
      </c>
      <c r="L30" s="232">
        <v>0.2</v>
      </c>
    </row>
    <row r="32" spans="1:13" ht="15" thickBot="1"/>
    <row r="33" spans="1:12" ht="35.1" customHeight="1" thickBot="1">
      <c r="A33" s="544" t="s">
        <v>513</v>
      </c>
      <c r="B33" s="545"/>
      <c r="C33" s="545"/>
      <c r="D33" s="545"/>
      <c r="E33" s="545"/>
      <c r="F33" s="545"/>
      <c r="G33" s="545"/>
      <c r="H33" s="545"/>
      <c r="I33" s="545"/>
      <c r="J33" s="545"/>
      <c r="K33" s="545"/>
      <c r="L33" s="546"/>
    </row>
    <row r="34" spans="1:12" ht="35.1" customHeight="1">
      <c r="A34" s="537" t="s">
        <v>506</v>
      </c>
      <c r="B34" s="539" t="s">
        <v>102</v>
      </c>
      <c r="C34" s="551" t="s">
        <v>13</v>
      </c>
      <c r="D34" s="547" t="s">
        <v>239</v>
      </c>
      <c r="E34" s="548"/>
      <c r="F34" s="549"/>
      <c r="G34" s="547" t="s">
        <v>514</v>
      </c>
      <c r="H34" s="548"/>
      <c r="I34" s="549"/>
      <c r="J34" s="547" t="s">
        <v>246</v>
      </c>
      <c r="K34" s="548"/>
      <c r="L34" s="549"/>
    </row>
    <row r="35" spans="1:12" ht="35.1" customHeight="1" thickBot="1">
      <c r="A35" s="538"/>
      <c r="B35" s="540"/>
      <c r="C35" s="552"/>
      <c r="D35" s="110" t="s">
        <v>26</v>
      </c>
      <c r="E35" s="108" t="s">
        <v>28</v>
      </c>
      <c r="F35" s="109" t="s">
        <v>107</v>
      </c>
      <c r="G35" s="110" t="s">
        <v>26</v>
      </c>
      <c r="H35" s="108" t="s">
        <v>28</v>
      </c>
      <c r="I35" s="109" t="s">
        <v>107</v>
      </c>
      <c r="J35" s="110" t="s">
        <v>26</v>
      </c>
      <c r="K35" s="108" t="s">
        <v>28</v>
      </c>
      <c r="L35" s="109" t="s">
        <v>107</v>
      </c>
    </row>
    <row r="36" spans="1:12" ht="99" customHeight="1">
      <c r="A36" s="190" t="s">
        <v>507</v>
      </c>
      <c r="B36" s="191" t="s">
        <v>187</v>
      </c>
      <c r="C36" s="180" t="s">
        <v>508</v>
      </c>
      <c r="D36" s="294">
        <f>ACTIVIDAD_1!K25</f>
        <v>24975000</v>
      </c>
      <c r="E36" s="295">
        <f>[2]ACTIVIDAD_1!K26</f>
        <v>84626579</v>
      </c>
      <c r="F36" s="232">
        <v>0.1</v>
      </c>
      <c r="G36" s="223">
        <v>20052962</v>
      </c>
      <c r="H36" s="224">
        <v>83880100</v>
      </c>
      <c r="I36" s="107">
        <v>1</v>
      </c>
      <c r="J36" s="111">
        <f>ACTIVIDAD_1!M25</f>
        <v>80293384</v>
      </c>
      <c r="K36" s="106">
        <f>ACTIVIDAD_1!M26</f>
        <v>226118608</v>
      </c>
      <c r="L36" s="107">
        <v>1</v>
      </c>
    </row>
    <row r="37" spans="1:12" ht="93.75" customHeight="1">
      <c r="A37" s="186" t="s">
        <v>509</v>
      </c>
      <c r="B37" s="185" t="s">
        <v>327</v>
      </c>
      <c r="C37" s="184" t="s">
        <v>510</v>
      </c>
      <c r="D37" s="296">
        <f>ACTIVIDAD_2!K25</f>
        <v>18475000</v>
      </c>
      <c r="E37" s="297">
        <f>[2]ACTIVIDAD_2!K26</f>
        <v>246776116</v>
      </c>
      <c r="F37" s="232">
        <v>0.2</v>
      </c>
      <c r="G37" s="224">
        <v>44398458</v>
      </c>
      <c r="H37" s="224">
        <v>109329485</v>
      </c>
      <c r="I37" s="232">
        <v>0.2</v>
      </c>
      <c r="J37" s="112">
        <f>ACTIVIDAD_2!M25</f>
        <v>31567684</v>
      </c>
      <c r="K37" s="22">
        <f>ACTIVIDAD_2!M26</f>
        <v>222032617</v>
      </c>
      <c r="L37" s="232">
        <v>0.2</v>
      </c>
    </row>
  </sheetData>
  <mergeCells count="45">
    <mergeCell ref="A8:A10"/>
    <mergeCell ref="A12:L12"/>
    <mergeCell ref="A33:L33"/>
    <mergeCell ref="C34:C35"/>
    <mergeCell ref="D34:F34"/>
    <mergeCell ref="G34:I34"/>
    <mergeCell ref="J34:L34"/>
    <mergeCell ref="G20:I20"/>
    <mergeCell ref="B27:B28"/>
    <mergeCell ref="J8:J10"/>
    <mergeCell ref="C27:C28"/>
    <mergeCell ref="D27:F27"/>
    <mergeCell ref="G27:I27"/>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34:A35"/>
    <mergeCell ref="B34:B35"/>
    <mergeCell ref="A20:A21"/>
    <mergeCell ref="A27:A28"/>
    <mergeCell ref="A19:L19"/>
    <mergeCell ref="A26:L26"/>
    <mergeCell ref="J20:L20"/>
    <mergeCell ref="J27:L27"/>
    <mergeCell ref="B20:B21"/>
    <mergeCell ref="C20:C21"/>
    <mergeCell ref="D20:F20"/>
  </mergeCells>
  <pageMargins left="0.25" right="0.25" top="0.75" bottom="0.75" header="0.3" footer="0.3"/>
  <pageSetup scale="21"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sheetPr>
  <dimension ref="A1:CM15"/>
  <sheetViews>
    <sheetView topLeftCell="AO14" zoomScale="125" zoomScaleNormal="158" workbookViewId="0">
      <selection activeCell="AU15" sqref="AU15"/>
    </sheetView>
  </sheetViews>
  <sheetFormatPr defaultColWidth="11.42578125" defaultRowHeight="15"/>
  <cols>
    <col min="1" max="1" width="15.85546875" style="98" customWidth="1"/>
    <col min="2" max="2" width="35.28515625" style="98" customWidth="1"/>
    <col min="3" max="3" width="27.85546875" style="98" customWidth="1"/>
    <col min="4" max="4" width="12" style="98" customWidth="1"/>
    <col min="5" max="5" width="35" style="98" customWidth="1"/>
    <col min="6" max="6" width="22.140625" style="98" customWidth="1"/>
    <col min="7" max="7" width="13.7109375" style="98" customWidth="1"/>
    <col min="8" max="8" width="17.85546875" style="98" customWidth="1"/>
    <col min="9" max="9" width="13.7109375" style="99" customWidth="1"/>
    <col min="10" max="10" width="11.42578125" style="99" customWidth="1"/>
    <col min="11" max="11" width="11.42578125" style="99"/>
    <col min="12" max="12" width="10.140625" style="99" customWidth="1"/>
    <col min="13" max="13" width="10.140625" style="98" customWidth="1"/>
    <col min="14" max="14" width="12.85546875" style="98" customWidth="1"/>
    <col min="15" max="16" width="10.140625" style="98" customWidth="1"/>
    <col min="17" max="17" width="51.28515625" style="98" customWidth="1"/>
    <col min="18" max="19" width="10.140625" style="98" customWidth="1"/>
    <col min="20" max="20" width="58.7109375" style="98" customWidth="1"/>
    <col min="21" max="22" width="10.140625" style="98" customWidth="1"/>
    <col min="23" max="23" width="92.85546875" style="98" customWidth="1"/>
    <col min="24" max="25" width="10.140625" style="98" customWidth="1"/>
    <col min="26" max="26" width="71.42578125" style="98" customWidth="1"/>
    <col min="27" max="28" width="10.140625" style="98" customWidth="1"/>
    <col min="29" max="29" width="74.7109375" style="98" customWidth="1"/>
    <col min="30" max="31" width="10.140625" style="98" customWidth="1"/>
    <col min="32" max="32" width="70.140625" style="98" customWidth="1"/>
    <col min="33" max="33" width="10.140625" style="98" customWidth="1"/>
    <col min="34" max="34" width="8.85546875" style="98" customWidth="1"/>
    <col min="35" max="35" width="64" style="98" customWidth="1"/>
    <col min="36" max="37" width="10.140625" style="98" customWidth="1"/>
    <col min="38" max="38" width="60.85546875" style="98" customWidth="1"/>
    <col min="39" max="40" width="10.140625" style="98" customWidth="1"/>
    <col min="41" max="41" width="71.140625" style="98" customWidth="1"/>
    <col min="42" max="43" width="10.140625" style="98" customWidth="1"/>
    <col min="44" max="44" width="33.140625" style="98" customWidth="1"/>
    <col min="45" max="46" width="10.140625" style="98" customWidth="1"/>
    <col min="47" max="47" width="58.7109375" style="98" customWidth="1"/>
    <col min="48" max="48" width="14" style="98" customWidth="1"/>
    <col min="49" max="50" width="12" style="98" customWidth="1"/>
    <col min="51" max="91" width="11.42578125" style="101"/>
    <col min="92" max="16384" width="11.42578125" style="98"/>
  </cols>
  <sheetData>
    <row r="1" spans="1:91" s="78" customFormat="1" ht="25.5" customHeight="1" thickBot="1">
      <c r="A1" s="402"/>
      <c r="B1" s="583"/>
      <c r="C1" s="588" t="s">
        <v>160</v>
      </c>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378" t="s">
        <v>161</v>
      </c>
      <c r="AW1" s="379"/>
      <c r="AX1" s="380"/>
      <c r="AY1" s="137"/>
      <c r="AZ1" s="137"/>
      <c r="BA1" s="137"/>
      <c r="BB1" s="137"/>
      <c r="BC1" s="137"/>
      <c r="BD1" s="137"/>
      <c r="BE1" s="137"/>
      <c r="BF1" s="137"/>
      <c r="BG1" s="137"/>
      <c r="BH1" s="137"/>
      <c r="BI1" s="137"/>
      <c r="BJ1" s="137"/>
      <c r="BK1" s="137"/>
      <c r="BL1" s="137"/>
      <c r="BM1" s="137"/>
      <c r="BN1" s="137"/>
      <c r="BO1" s="137"/>
      <c r="BP1" s="137"/>
      <c r="BQ1" s="137"/>
      <c r="BR1" s="137"/>
      <c r="BS1" s="137"/>
      <c r="BT1" s="137"/>
      <c r="BU1" s="137"/>
      <c r="BV1" s="137"/>
      <c r="BW1" s="137"/>
      <c r="BX1" s="137"/>
      <c r="BY1" s="137"/>
      <c r="BZ1" s="137"/>
      <c r="CA1" s="94"/>
      <c r="CB1" s="94"/>
      <c r="CC1" s="94"/>
      <c r="CD1" s="94"/>
      <c r="CE1" s="94"/>
      <c r="CF1" s="94"/>
      <c r="CG1" s="94"/>
      <c r="CH1" s="94"/>
      <c r="CI1" s="94"/>
      <c r="CJ1" s="94"/>
      <c r="CK1" s="94"/>
      <c r="CL1" s="94"/>
      <c r="CM1" s="94"/>
    </row>
    <row r="2" spans="1:91" s="78" customFormat="1" ht="25.5" customHeight="1" thickBot="1">
      <c r="A2" s="402"/>
      <c r="B2" s="583"/>
      <c r="C2" s="589" t="s">
        <v>162</v>
      </c>
      <c r="D2" s="589"/>
      <c r="E2" s="589"/>
      <c r="F2" s="589"/>
      <c r="G2" s="589"/>
      <c r="H2" s="589"/>
      <c r="I2" s="589"/>
      <c r="J2" s="589"/>
      <c r="K2" s="589"/>
      <c r="L2" s="589"/>
      <c r="M2" s="589"/>
      <c r="N2" s="589"/>
      <c r="O2" s="589"/>
      <c r="P2" s="589"/>
      <c r="Q2" s="589"/>
      <c r="R2" s="589"/>
      <c r="S2" s="589"/>
      <c r="T2" s="589"/>
      <c r="U2" s="589"/>
      <c r="V2" s="589"/>
      <c r="W2" s="589"/>
      <c r="X2" s="589"/>
      <c r="Y2" s="589"/>
      <c r="Z2" s="589"/>
      <c r="AA2" s="589"/>
      <c r="AB2" s="589"/>
      <c r="AC2" s="589"/>
      <c r="AD2" s="589"/>
      <c r="AE2" s="589"/>
      <c r="AF2" s="589"/>
      <c r="AG2" s="589"/>
      <c r="AH2" s="589"/>
      <c r="AI2" s="589"/>
      <c r="AJ2" s="589"/>
      <c r="AK2" s="589"/>
      <c r="AL2" s="589"/>
      <c r="AM2" s="589"/>
      <c r="AN2" s="589"/>
      <c r="AO2" s="589"/>
      <c r="AP2" s="589"/>
      <c r="AQ2" s="589"/>
      <c r="AR2" s="589"/>
      <c r="AS2" s="589"/>
      <c r="AT2" s="589"/>
      <c r="AU2" s="589"/>
      <c r="AV2" s="378" t="s">
        <v>163</v>
      </c>
      <c r="AW2" s="379"/>
      <c r="AX2" s="380"/>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94"/>
      <c r="CB2" s="94"/>
      <c r="CC2" s="94"/>
      <c r="CD2" s="94"/>
      <c r="CE2" s="94"/>
      <c r="CF2" s="94"/>
      <c r="CG2" s="94"/>
      <c r="CH2" s="94"/>
      <c r="CI2" s="94"/>
      <c r="CJ2" s="94"/>
      <c r="CK2" s="94"/>
      <c r="CL2" s="94"/>
      <c r="CM2" s="94"/>
    </row>
    <row r="3" spans="1:91" s="78" customFormat="1" ht="25.5" customHeight="1" thickBot="1">
      <c r="A3" s="402"/>
      <c r="B3" s="583"/>
      <c r="C3" s="589" t="s">
        <v>0</v>
      </c>
      <c r="D3" s="589"/>
      <c r="E3" s="589"/>
      <c r="F3" s="589"/>
      <c r="G3" s="589"/>
      <c r="H3" s="589"/>
      <c r="I3" s="589"/>
      <c r="J3" s="589"/>
      <c r="K3" s="589"/>
      <c r="L3" s="589"/>
      <c r="M3" s="589"/>
      <c r="N3" s="589"/>
      <c r="O3" s="589"/>
      <c r="P3" s="589"/>
      <c r="Q3" s="589"/>
      <c r="R3" s="589"/>
      <c r="S3" s="589"/>
      <c r="T3" s="589"/>
      <c r="U3" s="589"/>
      <c r="V3" s="589"/>
      <c r="W3" s="589"/>
      <c r="X3" s="589"/>
      <c r="Y3" s="589"/>
      <c r="Z3" s="589"/>
      <c r="AA3" s="589"/>
      <c r="AB3" s="589"/>
      <c r="AC3" s="589"/>
      <c r="AD3" s="589"/>
      <c r="AE3" s="589"/>
      <c r="AF3" s="589"/>
      <c r="AG3" s="589"/>
      <c r="AH3" s="589"/>
      <c r="AI3" s="589"/>
      <c r="AJ3" s="589"/>
      <c r="AK3" s="589"/>
      <c r="AL3" s="589"/>
      <c r="AM3" s="589"/>
      <c r="AN3" s="589"/>
      <c r="AO3" s="589"/>
      <c r="AP3" s="589"/>
      <c r="AQ3" s="589"/>
      <c r="AR3" s="589"/>
      <c r="AS3" s="589"/>
      <c r="AT3" s="589"/>
      <c r="AU3" s="589"/>
      <c r="AV3" s="378" t="s">
        <v>164</v>
      </c>
      <c r="AW3" s="379"/>
      <c r="AX3" s="380"/>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94"/>
      <c r="CB3" s="94"/>
      <c r="CC3" s="94"/>
      <c r="CD3" s="94"/>
      <c r="CE3" s="94"/>
      <c r="CF3" s="94"/>
      <c r="CG3" s="94"/>
      <c r="CH3" s="94"/>
      <c r="CI3" s="94"/>
      <c r="CJ3" s="94"/>
      <c r="CK3" s="94"/>
      <c r="CL3" s="94"/>
      <c r="CM3" s="94"/>
    </row>
    <row r="4" spans="1:91" s="78" customFormat="1" ht="25.5" customHeight="1" thickBot="1">
      <c r="A4" s="403"/>
      <c r="B4" s="584"/>
      <c r="C4" s="585" t="s">
        <v>515</v>
      </c>
      <c r="D4" s="586"/>
      <c r="E4" s="586"/>
      <c r="F4" s="586"/>
      <c r="G4" s="586"/>
      <c r="H4" s="586"/>
      <c r="I4" s="586"/>
      <c r="J4" s="586"/>
      <c r="K4" s="586"/>
      <c r="L4" s="586"/>
      <c r="M4" s="586"/>
      <c r="N4" s="586"/>
      <c r="O4" s="586"/>
      <c r="P4" s="586"/>
      <c r="Q4" s="586"/>
      <c r="R4" s="586"/>
      <c r="S4" s="586"/>
      <c r="T4" s="586"/>
      <c r="U4" s="586"/>
      <c r="V4" s="586"/>
      <c r="W4" s="586"/>
      <c r="X4" s="586"/>
      <c r="Y4" s="586"/>
      <c r="Z4" s="586"/>
      <c r="AA4" s="586"/>
      <c r="AB4" s="586"/>
      <c r="AC4" s="586"/>
      <c r="AD4" s="586"/>
      <c r="AE4" s="586"/>
      <c r="AF4" s="586"/>
      <c r="AG4" s="586"/>
      <c r="AH4" s="586"/>
      <c r="AI4" s="586"/>
      <c r="AJ4" s="586"/>
      <c r="AK4" s="586"/>
      <c r="AL4" s="586"/>
      <c r="AM4" s="586"/>
      <c r="AN4" s="586"/>
      <c r="AO4" s="586"/>
      <c r="AP4" s="586"/>
      <c r="AQ4" s="586"/>
      <c r="AR4" s="586"/>
      <c r="AS4" s="586"/>
      <c r="AT4" s="586"/>
      <c r="AU4" s="587"/>
      <c r="AV4" s="378" t="s">
        <v>516</v>
      </c>
      <c r="AW4" s="379"/>
      <c r="AX4" s="380"/>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94"/>
      <c r="CB4" s="94"/>
      <c r="CC4" s="94"/>
      <c r="CD4" s="94"/>
      <c r="CE4" s="94"/>
      <c r="CF4" s="94"/>
      <c r="CG4" s="94"/>
      <c r="CH4" s="94"/>
      <c r="CI4" s="94"/>
      <c r="CJ4" s="94"/>
      <c r="CK4" s="94"/>
      <c r="CL4" s="94"/>
      <c r="CM4" s="94"/>
    </row>
    <row r="5" spans="1:91" s="78" customFormat="1" ht="11.45" customHeight="1" thickBot="1">
      <c r="A5" s="79"/>
      <c r="B5" s="233"/>
      <c r="C5" s="97"/>
      <c r="D5" s="97"/>
      <c r="E5" s="97"/>
      <c r="F5" s="97"/>
      <c r="G5" s="97"/>
      <c r="H5" s="97"/>
      <c r="I5" s="97"/>
      <c r="J5" s="97"/>
      <c r="K5" s="97"/>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81"/>
      <c r="AW5" s="81"/>
      <c r="AX5" s="81"/>
      <c r="AY5" s="137"/>
      <c r="AZ5" s="137"/>
      <c r="BA5" s="137"/>
      <c r="BB5" s="137"/>
      <c r="BC5" s="137"/>
      <c r="BD5" s="137"/>
      <c r="BE5" s="137"/>
      <c r="BF5" s="137"/>
      <c r="BG5" s="137"/>
      <c r="BH5" s="137"/>
      <c r="BI5" s="137"/>
      <c r="BJ5" s="137"/>
      <c r="BK5" s="137"/>
      <c r="BL5" s="137"/>
      <c r="BM5" s="137"/>
      <c r="BN5" s="137"/>
      <c r="BO5" s="137"/>
      <c r="BP5" s="137"/>
      <c r="BQ5" s="137"/>
      <c r="BR5" s="137"/>
      <c r="BS5" s="137"/>
      <c r="BT5" s="137"/>
      <c r="BU5" s="137"/>
      <c r="BV5" s="137"/>
      <c r="BW5" s="137"/>
      <c r="BX5" s="137"/>
      <c r="BY5" s="137"/>
      <c r="BZ5" s="137"/>
      <c r="CA5" s="94"/>
      <c r="CB5" s="94"/>
      <c r="CC5" s="94"/>
      <c r="CD5" s="94"/>
      <c r="CE5" s="94"/>
      <c r="CF5" s="94"/>
      <c r="CG5" s="94"/>
      <c r="CH5" s="94"/>
      <c r="CI5" s="94"/>
      <c r="CJ5" s="94"/>
      <c r="CK5" s="94"/>
      <c r="CL5" s="94"/>
      <c r="CM5" s="94"/>
    </row>
    <row r="6" spans="1:91" s="1" customFormat="1" ht="40.35" customHeight="1" thickBot="1">
      <c r="A6" s="366" t="s">
        <v>167</v>
      </c>
      <c r="B6" s="368"/>
      <c r="C6" s="554" t="s">
        <v>168</v>
      </c>
      <c r="D6" s="555"/>
      <c r="E6" s="555"/>
      <c r="F6" s="555"/>
      <c r="G6" s="555"/>
      <c r="H6" s="555"/>
      <c r="I6" s="555"/>
      <c r="J6" s="555"/>
      <c r="K6" s="556"/>
      <c r="M6" s="166"/>
      <c r="N6" s="209" t="s">
        <v>169</v>
      </c>
      <c r="O6" s="557">
        <v>2024110010317</v>
      </c>
      <c r="P6" s="561"/>
      <c r="Q6" s="558"/>
    </row>
    <row r="7" spans="1:91" s="94" customFormat="1" ht="10.35" customHeight="1" thickBot="1">
      <c r="A7" s="102"/>
      <c r="B7" s="97"/>
      <c r="C7" s="97"/>
      <c r="D7" s="97"/>
      <c r="E7" s="97"/>
      <c r="F7" s="97"/>
      <c r="G7" s="97"/>
      <c r="H7" s="97"/>
      <c r="I7" s="97"/>
      <c r="J7" s="97"/>
      <c r="K7" s="97"/>
      <c r="L7" s="97"/>
      <c r="M7" s="103"/>
      <c r="N7" s="103"/>
      <c r="O7" s="103"/>
      <c r="AY7" s="137"/>
      <c r="AZ7" s="137"/>
      <c r="BA7" s="137"/>
      <c r="BB7" s="137"/>
      <c r="BC7" s="137"/>
      <c r="BD7" s="137"/>
      <c r="BE7" s="137"/>
      <c r="BF7" s="137"/>
      <c r="BG7" s="137"/>
      <c r="BH7" s="137"/>
      <c r="BI7" s="137"/>
      <c r="BJ7" s="137"/>
      <c r="BK7" s="137"/>
      <c r="BL7" s="137"/>
      <c r="BM7" s="137"/>
      <c r="BN7" s="137"/>
      <c r="BO7" s="137"/>
      <c r="BP7" s="137"/>
      <c r="BQ7" s="137"/>
      <c r="BR7" s="137"/>
      <c r="BS7" s="137"/>
      <c r="BT7" s="137"/>
      <c r="BU7" s="137"/>
      <c r="BV7" s="137"/>
      <c r="BW7" s="137"/>
      <c r="BX7" s="137"/>
      <c r="BY7" s="137"/>
      <c r="BZ7" s="137"/>
    </row>
    <row r="8" spans="1:91" s="78" customFormat="1" ht="21.75" customHeight="1" thickBot="1">
      <c r="A8" s="559" t="s">
        <v>6</v>
      </c>
      <c r="B8" s="559"/>
      <c r="C8" s="139" t="s">
        <v>170</v>
      </c>
      <c r="D8" s="159" t="s">
        <v>171</v>
      </c>
      <c r="E8" s="139" t="s">
        <v>172</v>
      </c>
      <c r="F8" s="159" t="s">
        <v>171</v>
      </c>
      <c r="G8" s="139" t="s">
        <v>173</v>
      </c>
      <c r="H8" s="159" t="s">
        <v>171</v>
      </c>
      <c r="I8" s="162" t="s">
        <v>174</v>
      </c>
      <c r="J8" s="159" t="s">
        <v>171</v>
      </c>
      <c r="K8" s="163"/>
      <c r="L8" s="164"/>
      <c r="M8" s="141"/>
      <c r="N8" s="594" t="s">
        <v>8</v>
      </c>
      <c r="O8" s="595"/>
      <c r="P8" s="596"/>
      <c r="Q8" s="562" t="s">
        <v>175</v>
      </c>
      <c r="R8" s="562"/>
      <c r="S8" s="562"/>
      <c r="T8" s="590"/>
      <c r="U8" s="591"/>
      <c r="X8" s="94"/>
      <c r="Y8" s="94"/>
      <c r="Z8" s="94"/>
      <c r="AA8" s="94"/>
      <c r="AB8" s="94"/>
      <c r="AC8" s="94"/>
      <c r="AD8" s="94"/>
      <c r="AE8" s="94"/>
      <c r="AF8" s="94"/>
      <c r="AG8" s="94"/>
      <c r="AH8" s="94"/>
      <c r="AI8" s="94"/>
      <c r="AJ8" s="94"/>
      <c r="AK8" s="94"/>
      <c r="AL8" s="94"/>
      <c r="AM8" s="94"/>
      <c r="AN8" s="94"/>
      <c r="AO8" s="94"/>
      <c r="AP8" s="94"/>
      <c r="AQ8" s="94"/>
      <c r="AR8" s="94"/>
      <c r="AS8" s="94"/>
      <c r="AT8" s="94"/>
      <c r="AU8" s="94"/>
      <c r="AV8" s="94"/>
      <c r="AW8" s="94"/>
      <c r="AX8" s="94"/>
      <c r="AY8" s="137"/>
      <c r="AZ8" s="137"/>
      <c r="BA8" s="137"/>
      <c r="BB8" s="137"/>
      <c r="BC8" s="137"/>
      <c r="BD8" s="137"/>
      <c r="BE8" s="137"/>
      <c r="BF8" s="137"/>
      <c r="BG8" s="137"/>
      <c r="BH8" s="137"/>
      <c r="BI8" s="137"/>
      <c r="BJ8" s="137"/>
      <c r="BK8" s="137"/>
      <c r="BL8" s="137"/>
      <c r="BM8" s="137"/>
      <c r="BN8" s="137"/>
      <c r="BO8" s="137"/>
      <c r="BP8" s="137"/>
      <c r="BQ8" s="137"/>
      <c r="BR8" s="137"/>
      <c r="BS8" s="137"/>
      <c r="BT8" s="137"/>
      <c r="BU8" s="137"/>
      <c r="BV8" s="137"/>
      <c r="BW8" s="137"/>
      <c r="BX8" s="137"/>
      <c r="BY8" s="137"/>
      <c r="BZ8" s="137"/>
      <c r="CA8" s="94"/>
      <c r="CB8" s="94"/>
      <c r="CC8" s="94"/>
      <c r="CD8" s="94"/>
      <c r="CE8" s="94"/>
      <c r="CF8" s="94"/>
      <c r="CG8" s="94"/>
      <c r="CH8" s="94"/>
      <c r="CI8" s="94"/>
      <c r="CJ8" s="94"/>
      <c r="CK8" s="94"/>
      <c r="CL8" s="94"/>
      <c r="CM8" s="94"/>
    </row>
    <row r="9" spans="1:91" s="78" customFormat="1" ht="21.75" customHeight="1" thickBot="1">
      <c r="A9" s="559"/>
      <c r="B9" s="559"/>
      <c r="C9" s="140" t="s">
        <v>176</v>
      </c>
      <c r="D9" s="159" t="s">
        <v>171</v>
      </c>
      <c r="E9" s="139" t="s">
        <v>177</v>
      </c>
      <c r="F9" s="159" t="s">
        <v>171</v>
      </c>
      <c r="G9" s="139" t="s">
        <v>178</v>
      </c>
      <c r="H9" s="159" t="s">
        <v>171</v>
      </c>
      <c r="I9" s="162" t="s">
        <v>179</v>
      </c>
      <c r="J9" s="160" t="s">
        <v>171</v>
      </c>
      <c r="K9" s="163"/>
      <c r="L9" s="164"/>
      <c r="M9" s="141"/>
      <c r="N9" s="597"/>
      <c r="O9" s="598"/>
      <c r="P9" s="599"/>
      <c r="Q9" s="562" t="s">
        <v>180</v>
      </c>
      <c r="R9" s="562"/>
      <c r="S9" s="562"/>
      <c r="T9" s="590"/>
      <c r="U9" s="591"/>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137"/>
      <c r="AZ9" s="137"/>
      <c r="BA9" s="137"/>
      <c r="BB9" s="137"/>
      <c r="BC9" s="137"/>
      <c r="BD9" s="137"/>
      <c r="BE9" s="137"/>
      <c r="BF9" s="137"/>
      <c r="BG9" s="137"/>
      <c r="BH9" s="137"/>
      <c r="BI9" s="137"/>
      <c r="BJ9" s="137"/>
      <c r="BK9" s="137"/>
      <c r="BL9" s="137"/>
      <c r="BM9" s="137"/>
      <c r="BN9" s="137"/>
      <c r="BO9" s="137"/>
      <c r="BP9" s="137"/>
      <c r="BQ9" s="137"/>
      <c r="BR9" s="137"/>
      <c r="BS9" s="137"/>
      <c r="BT9" s="137"/>
      <c r="BU9" s="137"/>
      <c r="BV9" s="137"/>
      <c r="BW9" s="137"/>
      <c r="BX9" s="137"/>
      <c r="BY9" s="137"/>
      <c r="BZ9" s="137"/>
      <c r="CA9" s="94"/>
      <c r="CB9" s="94"/>
      <c r="CC9" s="94"/>
      <c r="CD9" s="94"/>
      <c r="CE9" s="94"/>
      <c r="CF9" s="94"/>
      <c r="CG9" s="94"/>
      <c r="CH9" s="94"/>
      <c r="CI9" s="94"/>
      <c r="CJ9" s="94"/>
      <c r="CK9" s="94"/>
      <c r="CL9" s="94"/>
      <c r="CM9" s="94"/>
    </row>
    <row r="10" spans="1:91" s="78" customFormat="1" ht="21.75" customHeight="1" thickBot="1">
      <c r="A10" s="559"/>
      <c r="B10" s="559"/>
      <c r="C10" s="139" t="s">
        <v>181</v>
      </c>
      <c r="D10" s="159" t="s">
        <v>171</v>
      </c>
      <c r="E10" s="139" t="s">
        <v>182</v>
      </c>
      <c r="F10" s="159" t="s">
        <v>171</v>
      </c>
      <c r="G10" s="139" t="s">
        <v>183</v>
      </c>
      <c r="H10" s="159" t="s">
        <v>171</v>
      </c>
      <c r="I10" s="162" t="s">
        <v>184</v>
      </c>
      <c r="J10" s="160" t="s">
        <v>171</v>
      </c>
      <c r="K10" s="163"/>
      <c r="L10" s="164"/>
      <c r="M10" s="141"/>
      <c r="N10" s="600"/>
      <c r="O10" s="601"/>
      <c r="P10" s="602"/>
      <c r="Q10" s="562" t="s">
        <v>185</v>
      </c>
      <c r="R10" s="562"/>
      <c r="S10" s="562"/>
      <c r="T10" s="592" t="s">
        <v>171</v>
      </c>
      <c r="U10" s="593"/>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137"/>
      <c r="AZ10" s="137"/>
      <c r="BA10" s="137"/>
      <c r="BB10" s="137"/>
      <c r="BC10" s="137"/>
      <c r="BD10" s="137"/>
      <c r="BE10" s="137"/>
      <c r="BF10" s="137"/>
      <c r="BG10" s="137"/>
      <c r="BH10" s="137"/>
      <c r="BI10" s="137"/>
      <c r="BJ10" s="137"/>
      <c r="BK10" s="137"/>
      <c r="BL10" s="137"/>
      <c r="BM10" s="137"/>
      <c r="BN10" s="137"/>
      <c r="BO10" s="137"/>
      <c r="BP10" s="137"/>
      <c r="BQ10" s="137"/>
      <c r="BR10" s="137"/>
      <c r="BS10" s="137"/>
      <c r="BT10" s="137"/>
      <c r="BU10" s="137"/>
      <c r="BV10" s="137"/>
      <c r="BW10" s="137"/>
      <c r="BX10" s="137"/>
      <c r="BY10" s="137"/>
      <c r="BZ10" s="137"/>
      <c r="CA10" s="94"/>
      <c r="CB10" s="94"/>
      <c r="CC10" s="94"/>
      <c r="CD10" s="94"/>
      <c r="CE10" s="94"/>
      <c r="CF10" s="94"/>
      <c r="CG10" s="94"/>
      <c r="CH10" s="94"/>
      <c r="CI10" s="94"/>
      <c r="CJ10" s="94"/>
      <c r="CK10" s="94"/>
      <c r="CL10" s="94"/>
      <c r="CM10" s="94"/>
    </row>
    <row r="11" spans="1:91" s="94" customFormat="1" ht="18" customHeight="1" thickBot="1">
      <c r="I11" s="165"/>
      <c r="J11" s="165"/>
      <c r="K11" s="165"/>
      <c r="L11" s="165"/>
      <c r="AY11" s="137"/>
      <c r="AZ11" s="137"/>
      <c r="BA11" s="137"/>
      <c r="BB11" s="137"/>
      <c r="BC11" s="137"/>
      <c r="BD11" s="137"/>
      <c r="BE11" s="137"/>
      <c r="BF11" s="137"/>
      <c r="BG11" s="137"/>
      <c r="BH11" s="137"/>
      <c r="BI11" s="137"/>
      <c r="BJ11" s="137"/>
      <c r="BK11" s="137"/>
      <c r="BL11" s="137"/>
      <c r="BM11" s="137"/>
      <c r="BN11" s="137"/>
      <c r="BO11" s="137"/>
      <c r="BP11" s="137"/>
      <c r="BQ11" s="137"/>
      <c r="BR11" s="137"/>
      <c r="BS11" s="137"/>
      <c r="BT11" s="137"/>
      <c r="BU11" s="137"/>
      <c r="BV11" s="137"/>
      <c r="BW11" s="137"/>
      <c r="BX11" s="137"/>
      <c r="BY11" s="137"/>
      <c r="BZ11" s="137"/>
    </row>
    <row r="12" spans="1:91" ht="23.45" customHeight="1">
      <c r="A12" s="565" t="s">
        <v>123</v>
      </c>
      <c r="B12" s="567" t="s">
        <v>125</v>
      </c>
      <c r="C12" s="569" t="s">
        <v>517</v>
      </c>
      <c r="D12" s="569" t="s">
        <v>129</v>
      </c>
      <c r="E12" s="569" t="s">
        <v>131</v>
      </c>
      <c r="F12" s="569" t="s">
        <v>133</v>
      </c>
      <c r="G12" s="567" t="s">
        <v>135</v>
      </c>
      <c r="H12" s="567" t="s">
        <v>137</v>
      </c>
      <c r="I12" s="571" t="s">
        <v>518</v>
      </c>
      <c r="J12" s="571" t="s">
        <v>519</v>
      </c>
      <c r="K12" s="581" t="s">
        <v>143</v>
      </c>
      <c r="L12" s="573" t="s">
        <v>170</v>
      </c>
      <c r="M12" s="574"/>
      <c r="N12" s="575"/>
      <c r="O12" s="576" t="s">
        <v>172</v>
      </c>
      <c r="P12" s="574"/>
      <c r="Q12" s="575"/>
      <c r="R12" s="576" t="s">
        <v>173</v>
      </c>
      <c r="S12" s="574"/>
      <c r="T12" s="575"/>
      <c r="U12" s="576" t="s">
        <v>174</v>
      </c>
      <c r="V12" s="574"/>
      <c r="W12" s="575"/>
      <c r="X12" s="576" t="s">
        <v>176</v>
      </c>
      <c r="Y12" s="574"/>
      <c r="Z12" s="575"/>
      <c r="AA12" s="576" t="s">
        <v>177</v>
      </c>
      <c r="AB12" s="574"/>
      <c r="AC12" s="575"/>
      <c r="AD12" s="576" t="s">
        <v>178</v>
      </c>
      <c r="AE12" s="574"/>
      <c r="AF12" s="575"/>
      <c r="AG12" s="576" t="s">
        <v>179</v>
      </c>
      <c r="AH12" s="574"/>
      <c r="AI12" s="575"/>
      <c r="AJ12" s="576" t="s">
        <v>181</v>
      </c>
      <c r="AK12" s="574"/>
      <c r="AL12" s="575"/>
      <c r="AM12" s="576" t="s">
        <v>182</v>
      </c>
      <c r="AN12" s="574"/>
      <c r="AO12" s="575"/>
      <c r="AP12" s="576" t="s">
        <v>183</v>
      </c>
      <c r="AQ12" s="574"/>
      <c r="AR12" s="575"/>
      <c r="AS12" s="576" t="s">
        <v>184</v>
      </c>
      <c r="AT12" s="574"/>
      <c r="AU12" s="575"/>
      <c r="AV12" s="579" t="s">
        <v>520</v>
      </c>
      <c r="AW12" s="563" t="s">
        <v>521</v>
      </c>
      <c r="AX12" s="577"/>
      <c r="AY12" s="578"/>
      <c r="AZ12" s="578"/>
      <c r="BA12" s="578"/>
      <c r="BB12" s="578"/>
      <c r="BC12" s="578"/>
      <c r="BD12" s="578"/>
      <c r="BE12" s="578"/>
      <c r="BF12" s="578"/>
      <c r="BG12" s="578"/>
    </row>
    <row r="13" spans="1:91" s="99" customFormat="1" ht="36.75" customHeight="1" thickBot="1">
      <c r="A13" s="566"/>
      <c r="B13" s="568"/>
      <c r="C13" s="570"/>
      <c r="D13" s="570"/>
      <c r="E13" s="570"/>
      <c r="F13" s="570"/>
      <c r="G13" s="568"/>
      <c r="H13" s="568"/>
      <c r="I13" s="572"/>
      <c r="J13" s="572"/>
      <c r="K13" s="582"/>
      <c r="L13" s="142" t="s">
        <v>522</v>
      </c>
      <c r="M13" s="138" t="s">
        <v>523</v>
      </c>
      <c r="N13" s="138" t="s">
        <v>148</v>
      </c>
      <c r="O13" s="142" t="s">
        <v>522</v>
      </c>
      <c r="P13" s="138" t="s">
        <v>523</v>
      </c>
      <c r="Q13" s="138" t="s">
        <v>148</v>
      </c>
      <c r="R13" s="142" t="s">
        <v>522</v>
      </c>
      <c r="S13" s="138" t="s">
        <v>523</v>
      </c>
      <c r="T13" s="138" t="s">
        <v>148</v>
      </c>
      <c r="U13" s="142" t="s">
        <v>522</v>
      </c>
      <c r="V13" s="138" t="s">
        <v>523</v>
      </c>
      <c r="W13" s="138" t="s">
        <v>148</v>
      </c>
      <c r="X13" s="142" t="s">
        <v>522</v>
      </c>
      <c r="Y13" s="138" t="s">
        <v>523</v>
      </c>
      <c r="Z13" s="138" t="s">
        <v>148</v>
      </c>
      <c r="AA13" s="142" t="s">
        <v>522</v>
      </c>
      <c r="AB13" s="138" t="s">
        <v>523</v>
      </c>
      <c r="AC13" s="138" t="s">
        <v>148</v>
      </c>
      <c r="AD13" s="142" t="s">
        <v>522</v>
      </c>
      <c r="AE13" s="138" t="s">
        <v>523</v>
      </c>
      <c r="AF13" s="138" t="s">
        <v>148</v>
      </c>
      <c r="AG13" s="142" t="s">
        <v>522</v>
      </c>
      <c r="AH13" s="138" t="s">
        <v>523</v>
      </c>
      <c r="AI13" s="138" t="s">
        <v>148</v>
      </c>
      <c r="AJ13" s="142" t="s">
        <v>522</v>
      </c>
      <c r="AK13" s="138" t="s">
        <v>523</v>
      </c>
      <c r="AL13" s="138" t="s">
        <v>148</v>
      </c>
      <c r="AM13" s="142" t="s">
        <v>522</v>
      </c>
      <c r="AN13" s="138" t="s">
        <v>523</v>
      </c>
      <c r="AO13" s="138" t="s">
        <v>148</v>
      </c>
      <c r="AP13" s="142" t="s">
        <v>522</v>
      </c>
      <c r="AQ13" s="138" t="s">
        <v>523</v>
      </c>
      <c r="AR13" s="138" t="s">
        <v>148</v>
      </c>
      <c r="AS13" s="142" t="s">
        <v>522</v>
      </c>
      <c r="AT13" s="138" t="s">
        <v>523</v>
      </c>
      <c r="AU13" s="138" t="s">
        <v>148</v>
      </c>
      <c r="AV13" s="580"/>
      <c r="AW13" s="564"/>
      <c r="AX13" s="577"/>
      <c r="AY13" s="578"/>
      <c r="AZ13" s="578"/>
      <c r="BA13" s="578"/>
      <c r="BB13" s="578"/>
      <c r="BC13" s="578"/>
      <c r="BD13" s="578"/>
      <c r="BE13" s="578"/>
      <c r="BF13" s="578"/>
      <c r="BG13" s="578"/>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row>
    <row r="14" spans="1:91" ht="325.5" customHeight="1">
      <c r="A14" s="193" t="s">
        <v>524</v>
      </c>
      <c r="B14" s="194" t="s">
        <v>525</v>
      </c>
      <c r="C14" s="194" t="s">
        <v>526</v>
      </c>
      <c r="D14" s="195">
        <v>23</v>
      </c>
      <c r="E14" s="194" t="s">
        <v>527</v>
      </c>
      <c r="F14" s="208" t="s">
        <v>528</v>
      </c>
      <c r="G14" s="195" t="s">
        <v>529</v>
      </c>
      <c r="H14" s="195" t="s">
        <v>530</v>
      </c>
      <c r="I14" s="196">
        <v>15</v>
      </c>
      <c r="J14" s="196">
        <v>47</v>
      </c>
      <c r="K14" s="197">
        <v>4</v>
      </c>
      <c r="L14" s="198">
        <v>0</v>
      </c>
      <c r="M14" s="199">
        <v>0</v>
      </c>
      <c r="N14" s="199">
        <v>0</v>
      </c>
      <c r="O14" s="200">
        <v>0</v>
      </c>
      <c r="P14" s="201">
        <v>0</v>
      </c>
      <c r="Q14" s="231" t="s">
        <v>531</v>
      </c>
      <c r="R14" s="200">
        <v>1</v>
      </c>
      <c r="S14" s="201">
        <v>0</v>
      </c>
      <c r="T14" s="231" t="s">
        <v>532</v>
      </c>
      <c r="U14" s="200">
        <v>0</v>
      </c>
      <c r="V14" s="201">
        <v>0</v>
      </c>
      <c r="W14" s="231" t="s">
        <v>533</v>
      </c>
      <c r="X14" s="200">
        <v>0</v>
      </c>
      <c r="Y14" s="201">
        <v>0</v>
      </c>
      <c r="Z14" s="231" t="s">
        <v>534</v>
      </c>
      <c r="AA14" s="200">
        <v>0</v>
      </c>
      <c r="AB14" s="201">
        <v>0</v>
      </c>
      <c r="AC14" s="273" t="s">
        <v>535</v>
      </c>
      <c r="AD14" s="200">
        <v>0</v>
      </c>
      <c r="AE14" s="275">
        <v>1</v>
      </c>
      <c r="AF14" s="273" t="s">
        <v>536</v>
      </c>
      <c r="AG14" s="281">
        <v>0</v>
      </c>
      <c r="AH14" s="282">
        <v>0</v>
      </c>
      <c r="AI14" s="273" t="s">
        <v>537</v>
      </c>
      <c r="AJ14" s="281">
        <v>1</v>
      </c>
      <c r="AK14" s="282">
        <v>0</v>
      </c>
      <c r="AL14" s="273" t="s">
        <v>538</v>
      </c>
      <c r="AM14" s="200">
        <v>1</v>
      </c>
      <c r="AN14" s="201">
        <v>0</v>
      </c>
      <c r="AO14" s="273" t="s">
        <v>539</v>
      </c>
      <c r="AP14" s="281">
        <v>1</v>
      </c>
      <c r="AQ14" s="282">
        <v>1</v>
      </c>
      <c r="AR14" s="314" t="s">
        <v>540</v>
      </c>
      <c r="AS14" s="281">
        <v>0</v>
      </c>
      <c r="AT14" s="282">
        <v>2</v>
      </c>
      <c r="AU14" s="273" t="s">
        <v>541</v>
      </c>
      <c r="AV14" s="317">
        <f t="shared" ref="AV14:AW15" si="0">+L14+O14+R14+U14+X14+AA14+AD14+AG14+AJ14+AM14+AP14+AS14</f>
        <v>4</v>
      </c>
      <c r="AW14" s="318">
        <f t="shared" si="0"/>
        <v>4</v>
      </c>
      <c r="AX14" s="235"/>
    </row>
    <row r="15" spans="1:91" ht="132">
      <c r="A15" s="193" t="s">
        <v>524</v>
      </c>
      <c r="B15" s="194" t="s">
        <v>525</v>
      </c>
      <c r="C15" s="194" t="s">
        <v>526</v>
      </c>
      <c r="D15" s="195">
        <v>24</v>
      </c>
      <c r="E15" s="194" t="s">
        <v>542</v>
      </c>
      <c r="F15" s="208" t="s">
        <v>528</v>
      </c>
      <c r="G15" s="195" t="s">
        <v>529</v>
      </c>
      <c r="H15" s="195" t="s">
        <v>530</v>
      </c>
      <c r="I15" s="196">
        <v>15</v>
      </c>
      <c r="J15" s="196">
        <v>47</v>
      </c>
      <c r="K15" s="202">
        <v>4</v>
      </c>
      <c r="L15" s="198">
        <v>0</v>
      </c>
      <c r="M15" s="199">
        <v>0</v>
      </c>
      <c r="N15" s="199">
        <v>0</v>
      </c>
      <c r="O15" s="200">
        <v>0</v>
      </c>
      <c r="P15" s="201">
        <v>0</v>
      </c>
      <c r="Q15" s="231" t="s">
        <v>543</v>
      </c>
      <c r="R15" s="200">
        <v>0</v>
      </c>
      <c r="S15" s="201">
        <v>0</v>
      </c>
      <c r="T15" s="231" t="s">
        <v>543</v>
      </c>
      <c r="U15" s="200">
        <v>1</v>
      </c>
      <c r="V15" s="201">
        <v>0</v>
      </c>
      <c r="W15" s="231" t="s">
        <v>544</v>
      </c>
      <c r="X15" s="200">
        <v>0</v>
      </c>
      <c r="Y15" s="201">
        <v>0</v>
      </c>
      <c r="Z15" s="231" t="s">
        <v>545</v>
      </c>
      <c r="AA15" s="200">
        <v>0</v>
      </c>
      <c r="AB15" s="201">
        <v>0</v>
      </c>
      <c r="AC15" s="231" t="s">
        <v>546</v>
      </c>
      <c r="AD15" s="200">
        <v>0</v>
      </c>
      <c r="AE15" s="201">
        <v>0</v>
      </c>
      <c r="AF15" s="231" t="s">
        <v>547</v>
      </c>
      <c r="AG15" s="281">
        <v>0</v>
      </c>
      <c r="AH15" s="282">
        <v>1</v>
      </c>
      <c r="AI15" s="231" t="s">
        <v>548</v>
      </c>
      <c r="AJ15" s="281">
        <v>0</v>
      </c>
      <c r="AK15" s="282">
        <v>0</v>
      </c>
      <c r="AL15" s="231" t="s">
        <v>549</v>
      </c>
      <c r="AM15" s="200">
        <v>1</v>
      </c>
      <c r="AN15" s="201">
        <v>0</v>
      </c>
      <c r="AO15" s="319" t="s">
        <v>549</v>
      </c>
      <c r="AP15" s="281">
        <v>1</v>
      </c>
      <c r="AQ15" s="282">
        <v>1</v>
      </c>
      <c r="AR15" s="314" t="s">
        <v>550</v>
      </c>
      <c r="AS15" s="281">
        <v>1</v>
      </c>
      <c r="AT15" s="282">
        <v>2</v>
      </c>
      <c r="AU15" s="273" t="s">
        <v>551</v>
      </c>
      <c r="AV15" s="317">
        <f t="shared" si="0"/>
        <v>4</v>
      </c>
      <c r="AW15" s="318">
        <f t="shared" si="0"/>
        <v>4</v>
      </c>
      <c r="AX15" s="235"/>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sheetPr>
  <dimension ref="A1:BJ68"/>
  <sheetViews>
    <sheetView zoomScale="25" zoomScaleNormal="25" workbookViewId="0">
      <selection activeCell="S94" sqref="S94"/>
    </sheetView>
  </sheetViews>
  <sheetFormatPr defaultColWidth="10.85546875" defaultRowHeight="14.25"/>
  <cols>
    <col min="1" max="1" width="25.42578125" style="76" customWidth="1"/>
    <col min="2" max="2" width="29.85546875" style="76" customWidth="1"/>
    <col min="3" max="3" width="21.28515625" style="76" customWidth="1"/>
    <col min="4" max="4" width="21.7109375" style="76" customWidth="1"/>
    <col min="5" max="5" width="20.7109375" style="76" bestFit="1" customWidth="1"/>
    <col min="6" max="6" width="21.85546875" style="76" customWidth="1"/>
    <col min="7" max="7" width="20.7109375" style="76" bestFit="1" customWidth="1"/>
    <col min="8" max="8" width="21.28515625" style="76" customWidth="1"/>
    <col min="9" max="9" width="20.7109375" style="76" bestFit="1" customWidth="1"/>
    <col min="10" max="10" width="22.28515625" style="76" customWidth="1"/>
    <col min="11" max="11" width="20.7109375" style="76" bestFit="1" customWidth="1"/>
    <col min="12" max="12" width="23" style="76" customWidth="1"/>
    <col min="13" max="13" width="20.7109375" style="76" bestFit="1" customWidth="1"/>
    <col min="14" max="14" width="22.28515625" style="76" customWidth="1"/>
    <col min="15" max="15" width="20.7109375" style="76" bestFit="1" customWidth="1"/>
    <col min="16" max="17" width="20.42578125" style="76" customWidth="1"/>
    <col min="18" max="18" width="17.140625" style="76" bestFit="1" customWidth="1"/>
    <col min="19" max="19" width="20.7109375" style="76" bestFit="1" customWidth="1"/>
    <col min="20" max="20" width="21.140625" style="76" customWidth="1"/>
    <col min="21" max="21" width="20.7109375" style="76" bestFit="1" customWidth="1"/>
    <col min="22" max="22" width="19.85546875" style="76" bestFit="1" customWidth="1"/>
    <col min="23" max="23" width="21.85546875" style="76" customWidth="1"/>
    <col min="24" max="24" width="17.140625" style="76" bestFit="1" customWidth="1"/>
    <col min="25" max="25" width="20.7109375" style="76" bestFit="1" customWidth="1"/>
    <col min="26" max="26" width="20.42578125" style="76" customWidth="1"/>
    <col min="27" max="27" width="17.42578125" style="76" customWidth="1"/>
    <col min="28" max="28" width="19.85546875" style="76" bestFit="1" customWidth="1"/>
    <col min="29" max="29" width="22.85546875" style="76" customWidth="1"/>
    <col min="30" max="30" width="17" style="76" customWidth="1"/>
    <col min="31" max="31" width="19.85546875" style="76" bestFit="1" customWidth="1"/>
    <col min="32" max="32" width="22.140625" style="76" customWidth="1"/>
    <col min="33" max="36" width="20.42578125" style="76" bestFit="1" customWidth="1"/>
    <col min="37" max="16384" width="10.85546875" style="76"/>
  </cols>
  <sheetData>
    <row r="1" spans="1:62" s="1" customFormat="1" ht="20.25" customHeight="1">
      <c r="A1" s="527"/>
      <c r="B1" s="627" t="s">
        <v>552</v>
      </c>
      <c r="C1" s="628"/>
      <c r="D1" s="628"/>
      <c r="E1" s="628"/>
      <c r="F1" s="628"/>
      <c r="G1" s="628"/>
      <c r="H1" s="628"/>
      <c r="I1" s="628"/>
      <c r="J1" s="628"/>
      <c r="K1" s="628"/>
      <c r="L1" s="628"/>
      <c r="M1" s="628"/>
      <c r="N1" s="628"/>
      <c r="O1" s="628"/>
      <c r="P1" s="628"/>
      <c r="Q1" s="628"/>
      <c r="R1" s="628"/>
      <c r="S1" s="628"/>
      <c r="T1" s="628"/>
      <c r="U1" s="628"/>
      <c r="V1" s="628"/>
      <c r="W1" s="628"/>
      <c r="X1" s="628"/>
      <c r="Y1" s="628"/>
      <c r="Z1" s="628"/>
      <c r="AA1" s="628"/>
      <c r="AB1" s="628"/>
      <c r="AC1" s="628"/>
      <c r="AD1" s="628"/>
      <c r="AE1" s="628"/>
      <c r="AF1" s="629"/>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row>
    <row r="2" spans="1:62" s="1" customFormat="1" ht="18.75" customHeight="1">
      <c r="A2" s="528"/>
      <c r="B2" s="630"/>
      <c r="C2" s="631"/>
      <c r="D2" s="631"/>
      <c r="E2" s="631"/>
      <c r="F2" s="631"/>
      <c r="G2" s="631"/>
      <c r="H2" s="631"/>
      <c r="I2" s="631"/>
      <c r="J2" s="631"/>
      <c r="K2" s="631"/>
      <c r="L2" s="631"/>
      <c r="M2" s="631"/>
      <c r="N2" s="631"/>
      <c r="O2" s="631"/>
      <c r="P2" s="631"/>
      <c r="Q2" s="631"/>
      <c r="R2" s="631"/>
      <c r="S2" s="631"/>
      <c r="T2" s="631"/>
      <c r="U2" s="631"/>
      <c r="V2" s="631"/>
      <c r="W2" s="631"/>
      <c r="X2" s="631"/>
      <c r="Y2" s="631"/>
      <c r="Z2" s="631"/>
      <c r="AA2" s="631"/>
      <c r="AB2" s="631"/>
      <c r="AC2" s="631"/>
      <c r="AD2" s="631"/>
      <c r="AE2" s="631"/>
      <c r="AF2" s="632"/>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row>
    <row r="3" spans="1:62" s="1" customFormat="1" ht="14.25" customHeight="1">
      <c r="A3" s="528"/>
      <c r="B3" s="630"/>
      <c r="C3" s="631"/>
      <c r="D3" s="631"/>
      <c r="E3" s="631"/>
      <c r="F3" s="631"/>
      <c r="G3" s="631"/>
      <c r="H3" s="631"/>
      <c r="I3" s="631"/>
      <c r="J3" s="631"/>
      <c r="K3" s="631"/>
      <c r="L3" s="631"/>
      <c r="M3" s="631"/>
      <c r="N3" s="631"/>
      <c r="O3" s="631"/>
      <c r="P3" s="631"/>
      <c r="Q3" s="631"/>
      <c r="R3" s="631"/>
      <c r="S3" s="631"/>
      <c r="T3" s="631"/>
      <c r="U3" s="631"/>
      <c r="V3" s="631"/>
      <c r="W3" s="631"/>
      <c r="X3" s="631"/>
      <c r="Y3" s="631"/>
      <c r="Z3" s="631"/>
      <c r="AA3" s="631"/>
      <c r="AB3" s="631"/>
      <c r="AC3" s="631"/>
      <c r="AD3" s="631"/>
      <c r="AE3" s="631"/>
      <c r="AF3" s="632"/>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row>
    <row r="4" spans="1:62" s="1" customFormat="1" ht="33" customHeight="1" thickBot="1">
      <c r="A4" s="529"/>
      <c r="B4" s="633"/>
      <c r="C4" s="634"/>
      <c r="D4" s="634"/>
      <c r="E4" s="634"/>
      <c r="F4" s="634"/>
      <c r="G4" s="634"/>
      <c r="H4" s="634"/>
      <c r="I4" s="634"/>
      <c r="J4" s="634"/>
      <c r="K4" s="634"/>
      <c r="L4" s="634"/>
      <c r="M4" s="634"/>
      <c r="N4" s="634"/>
      <c r="O4" s="634"/>
      <c r="P4" s="634"/>
      <c r="Q4" s="634"/>
      <c r="R4" s="634"/>
      <c r="S4" s="634"/>
      <c r="T4" s="634"/>
      <c r="U4" s="634"/>
      <c r="V4" s="634"/>
      <c r="W4" s="634"/>
      <c r="X4" s="634"/>
      <c r="Y4" s="634"/>
      <c r="Z4" s="634"/>
      <c r="AA4" s="634"/>
      <c r="AB4" s="634"/>
      <c r="AC4" s="634"/>
      <c r="AD4" s="634"/>
      <c r="AE4" s="634"/>
      <c r="AF4" s="635"/>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row>
    <row r="5" spans="1:62" s="1" customFormat="1" ht="15">
      <c r="B5" s="92"/>
      <c r="C5" s="92"/>
      <c r="D5" s="92"/>
      <c r="E5" s="92"/>
      <c r="F5" s="92"/>
      <c r="G5" s="92"/>
      <c r="H5" s="92"/>
      <c r="I5" s="92"/>
      <c r="J5" s="92"/>
      <c r="K5" s="91"/>
      <c r="L5" s="91"/>
      <c r="M5" s="91"/>
      <c r="N5" s="91"/>
      <c r="O5" s="91"/>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row>
    <row r="6" spans="1:62" s="1" customFormat="1" ht="9" customHeight="1">
      <c r="A6" s="5"/>
      <c r="B6" s="92"/>
      <c r="C6" s="92"/>
      <c r="D6" s="92"/>
      <c r="E6" s="92"/>
      <c r="F6" s="92"/>
      <c r="G6" s="92"/>
      <c r="H6" s="92"/>
      <c r="I6" s="92"/>
      <c r="J6" s="92"/>
      <c r="K6" s="92"/>
      <c r="L6" s="92"/>
      <c r="M6" s="92"/>
      <c r="N6" s="92"/>
      <c r="O6" s="92"/>
      <c r="P6" s="2"/>
      <c r="Q6" s="2"/>
      <c r="R6" s="3"/>
      <c r="S6" s="3"/>
      <c r="T6" s="2"/>
      <c r="U6" s="2"/>
      <c r="V6" s="2"/>
      <c r="W6" s="76"/>
      <c r="X6" s="4"/>
      <c r="Y6" s="4"/>
      <c r="Z6" s="4"/>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row>
    <row r="7" spans="1:62" s="1" customFormat="1" ht="15" customHeight="1" thickBot="1">
      <c r="A7" s="6"/>
      <c r="B7" s="92"/>
      <c r="C7" s="92"/>
      <c r="D7" s="92"/>
      <c r="E7" s="92"/>
      <c r="F7" s="92"/>
      <c r="G7" s="92"/>
      <c r="H7" s="92"/>
      <c r="I7" s="92"/>
      <c r="J7" s="92"/>
      <c r="K7" s="92"/>
      <c r="L7" s="92"/>
      <c r="M7" s="92"/>
      <c r="N7" s="92"/>
      <c r="O7" s="92"/>
      <c r="P7" s="2"/>
      <c r="Q7" s="2"/>
      <c r="R7" s="3"/>
      <c r="S7" s="3"/>
      <c r="T7" s="2"/>
      <c r="U7" s="2"/>
      <c r="V7" s="2"/>
      <c r="W7" s="76"/>
      <c r="X7" s="4"/>
      <c r="Y7" s="4"/>
      <c r="Z7" s="122"/>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row>
    <row r="8" spans="1:62" s="1" customFormat="1" ht="15" customHeight="1" thickBot="1">
      <c r="A8" s="509" t="s">
        <v>4</v>
      </c>
      <c r="B8" s="603" t="s">
        <v>553</v>
      </c>
      <c r="C8" s="604"/>
      <c r="D8" s="604"/>
      <c r="E8" s="604"/>
      <c r="F8" s="604"/>
      <c r="G8" s="604"/>
      <c r="H8" s="604"/>
      <c r="I8" s="604"/>
      <c r="J8" s="604"/>
      <c r="K8" s="604"/>
      <c r="L8" s="604"/>
      <c r="M8" s="604"/>
      <c r="N8" s="604"/>
      <c r="O8" s="604"/>
      <c r="P8" s="604"/>
      <c r="Q8" s="604"/>
      <c r="R8" s="604"/>
      <c r="S8" s="604"/>
      <c r="T8" s="604"/>
      <c r="U8" s="604"/>
      <c r="V8" s="604"/>
      <c r="W8" s="604"/>
      <c r="X8" s="604"/>
      <c r="Y8" s="604"/>
      <c r="Z8" s="604"/>
      <c r="AA8" s="609" t="s">
        <v>169</v>
      </c>
      <c r="AB8" s="513">
        <v>2024110010317</v>
      </c>
      <c r="AC8" s="636" t="s">
        <v>438</v>
      </c>
      <c r="AD8" s="637"/>
      <c r="AE8" s="378" t="s">
        <v>161</v>
      </c>
      <c r="AF8" s="380"/>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row>
    <row r="9" spans="1:62" s="1" customFormat="1" ht="15" customHeight="1" thickBot="1">
      <c r="A9" s="510"/>
      <c r="B9" s="605"/>
      <c r="C9" s="606"/>
      <c r="D9" s="606"/>
      <c r="E9" s="606"/>
      <c r="F9" s="606"/>
      <c r="G9" s="606"/>
      <c r="H9" s="606"/>
      <c r="I9" s="606"/>
      <c r="J9" s="606"/>
      <c r="K9" s="606"/>
      <c r="L9" s="606"/>
      <c r="M9" s="606"/>
      <c r="N9" s="606"/>
      <c r="O9" s="606"/>
      <c r="P9" s="606"/>
      <c r="Q9" s="606"/>
      <c r="R9" s="606"/>
      <c r="S9" s="606"/>
      <c r="T9" s="606"/>
      <c r="U9" s="606"/>
      <c r="V9" s="606"/>
      <c r="W9" s="606"/>
      <c r="X9" s="606"/>
      <c r="Y9" s="606"/>
      <c r="Z9" s="606"/>
      <c r="AA9" s="610"/>
      <c r="AB9" s="514"/>
      <c r="AC9" s="636" t="s">
        <v>439</v>
      </c>
      <c r="AD9" s="637"/>
      <c r="AE9" s="378" t="s">
        <v>163</v>
      </c>
      <c r="AF9" s="380"/>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row>
    <row r="10" spans="1:62" s="1" customFormat="1" ht="15" customHeight="1" thickBot="1">
      <c r="A10" s="510"/>
      <c r="B10" s="605"/>
      <c r="C10" s="606"/>
      <c r="D10" s="606"/>
      <c r="E10" s="606"/>
      <c r="F10" s="606"/>
      <c r="G10" s="606"/>
      <c r="H10" s="606"/>
      <c r="I10" s="606"/>
      <c r="J10" s="606"/>
      <c r="K10" s="606"/>
      <c r="L10" s="606"/>
      <c r="M10" s="606"/>
      <c r="N10" s="606"/>
      <c r="O10" s="606"/>
      <c r="P10" s="606"/>
      <c r="Q10" s="606"/>
      <c r="R10" s="606"/>
      <c r="S10" s="606"/>
      <c r="T10" s="606"/>
      <c r="U10" s="606"/>
      <c r="V10" s="606"/>
      <c r="W10" s="606"/>
      <c r="X10" s="606"/>
      <c r="Y10" s="606"/>
      <c r="Z10" s="606"/>
      <c r="AA10" s="610"/>
      <c r="AB10" s="514"/>
      <c r="AC10" s="636" t="s">
        <v>440</v>
      </c>
      <c r="AD10" s="637"/>
      <c r="AE10" s="612" t="s">
        <v>164</v>
      </c>
      <c r="AF10" s="613"/>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row>
    <row r="11" spans="1:62" s="1" customFormat="1" ht="15" customHeight="1" thickBot="1">
      <c r="A11" s="511"/>
      <c r="B11" s="607"/>
      <c r="C11" s="608"/>
      <c r="D11" s="608"/>
      <c r="E11" s="608"/>
      <c r="F11" s="608"/>
      <c r="G11" s="608"/>
      <c r="H11" s="608"/>
      <c r="I11" s="608"/>
      <c r="J11" s="608"/>
      <c r="K11" s="608"/>
      <c r="L11" s="608"/>
      <c r="M11" s="608"/>
      <c r="N11" s="608"/>
      <c r="O11" s="608"/>
      <c r="P11" s="608"/>
      <c r="Q11" s="608"/>
      <c r="R11" s="608"/>
      <c r="S11" s="608"/>
      <c r="T11" s="608"/>
      <c r="U11" s="608"/>
      <c r="V11" s="608"/>
      <c r="W11" s="608"/>
      <c r="X11" s="608"/>
      <c r="Y11" s="608"/>
      <c r="Z11" s="608"/>
      <c r="AA11" s="611"/>
      <c r="AB11" s="515"/>
      <c r="AC11" s="636" t="s">
        <v>442</v>
      </c>
      <c r="AD11" s="637"/>
      <c r="AE11" s="378" t="s">
        <v>554</v>
      </c>
      <c r="AF11" s="380"/>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row>
    <row r="12" spans="1:62" s="1" customFormat="1" ht="9" customHeight="1">
      <c r="A12" s="14"/>
      <c r="B12" s="123"/>
      <c r="C12" s="123"/>
      <c r="D12" s="123"/>
      <c r="E12" s="123"/>
      <c r="F12" s="123"/>
      <c r="G12" s="123"/>
      <c r="H12" s="123"/>
      <c r="I12" s="123"/>
      <c r="J12" s="123"/>
      <c r="K12" s="123"/>
      <c r="L12" s="123"/>
      <c r="M12" s="123"/>
      <c r="N12" s="123"/>
      <c r="O12" s="123"/>
      <c r="P12" s="123"/>
      <c r="Q12" s="123"/>
      <c r="R12" s="123"/>
      <c r="S12" s="123"/>
      <c r="T12" s="123"/>
      <c r="U12" s="123"/>
      <c r="V12" s="123"/>
      <c r="W12" s="123"/>
      <c r="X12" s="123"/>
      <c r="Y12" s="123"/>
      <c r="Z12" s="123"/>
      <c r="AA12" s="123"/>
      <c r="AB12" s="123"/>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row>
    <row r="13" spans="1:62" s="26" customFormat="1" ht="16.5" customHeight="1" thickBot="1">
      <c r="C13" s="94"/>
      <c r="D13" s="94"/>
      <c r="E13" s="94"/>
      <c r="F13" s="94"/>
      <c r="G13" s="94"/>
      <c r="H13" s="94"/>
      <c r="I13" s="94"/>
      <c r="J13" s="94"/>
      <c r="K13" s="93"/>
      <c r="L13" s="93"/>
      <c r="M13" s="93"/>
      <c r="N13" s="93"/>
      <c r="O13" s="93"/>
      <c r="P13" s="114"/>
      <c r="Q13" s="114"/>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c r="AR13" s="114"/>
      <c r="AS13" s="114"/>
      <c r="AT13" s="114"/>
      <c r="AU13" s="114"/>
      <c r="AV13" s="114"/>
      <c r="AW13" s="114"/>
      <c r="AX13" s="114"/>
      <c r="AY13" s="114"/>
      <c r="AZ13" s="114"/>
      <c r="BA13" s="114"/>
      <c r="BB13" s="114"/>
      <c r="BC13" s="114"/>
      <c r="BD13" s="114"/>
      <c r="BE13" s="114"/>
      <c r="BF13" s="114"/>
      <c r="BG13" s="114"/>
      <c r="BH13" s="114"/>
      <c r="BI13" s="114"/>
      <c r="BJ13" s="114"/>
    </row>
    <row r="14" spans="1:62" s="78" customFormat="1" ht="21.75" customHeight="1" thickBot="1">
      <c r="A14" s="405" t="s">
        <v>6</v>
      </c>
      <c r="B14" s="157" t="s">
        <v>170</v>
      </c>
      <c r="C14" s="124"/>
      <c r="D14" s="157" t="s">
        <v>172</v>
      </c>
      <c r="E14" s="125"/>
      <c r="F14" s="157" t="s">
        <v>173</v>
      </c>
      <c r="G14" s="125"/>
      <c r="H14" s="157" t="s">
        <v>174</v>
      </c>
      <c r="I14" s="126"/>
      <c r="J14" s="95"/>
      <c r="K14" s="404" t="s">
        <v>8</v>
      </c>
      <c r="L14" s="404"/>
      <c r="M14" s="562" t="s">
        <v>175</v>
      </c>
      <c r="N14" s="562"/>
      <c r="O14" s="562"/>
      <c r="P14" s="129"/>
      <c r="Q14" s="166"/>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T14" s="115"/>
      <c r="AU14" s="115"/>
      <c r="AV14" s="115"/>
      <c r="AW14" s="115"/>
      <c r="AX14" s="115"/>
      <c r="AY14" s="115"/>
      <c r="AZ14" s="115"/>
      <c r="BA14" s="115"/>
      <c r="BB14" s="115"/>
      <c r="BC14" s="115"/>
      <c r="BD14" s="115"/>
      <c r="BE14" s="115"/>
      <c r="BF14" s="115"/>
      <c r="BG14" s="115"/>
      <c r="BH14" s="115"/>
      <c r="BI14" s="115"/>
      <c r="BJ14" s="115"/>
    </row>
    <row r="15" spans="1:62" s="78" customFormat="1" ht="21.75" customHeight="1" thickBot="1">
      <c r="A15" s="405"/>
      <c r="B15" s="158" t="s">
        <v>176</v>
      </c>
      <c r="C15" s="127"/>
      <c r="D15" s="157" t="s">
        <v>177</v>
      </c>
      <c r="E15" s="128"/>
      <c r="F15" s="157" t="s">
        <v>178</v>
      </c>
      <c r="G15" s="128"/>
      <c r="H15" s="157" t="s">
        <v>179</v>
      </c>
      <c r="I15" s="126"/>
      <c r="J15" s="95"/>
      <c r="K15" s="404"/>
      <c r="L15" s="404"/>
      <c r="M15" s="562" t="s">
        <v>180</v>
      </c>
      <c r="N15" s="562"/>
      <c r="O15" s="562"/>
      <c r="P15" s="129"/>
      <c r="Q15" s="166"/>
      <c r="R15" s="115"/>
      <c r="S15" s="115"/>
      <c r="T15" s="115"/>
      <c r="U15" s="115"/>
      <c r="V15" s="115"/>
      <c r="W15" s="115"/>
      <c r="X15" s="115"/>
      <c r="Y15" s="115"/>
      <c r="Z15" s="115"/>
      <c r="AA15" s="115"/>
      <c r="AB15" s="115"/>
      <c r="AC15" s="115"/>
      <c r="AD15" s="115"/>
      <c r="AE15" s="115"/>
      <c r="AF15" s="115"/>
      <c r="AG15" s="115"/>
      <c r="AH15" s="115"/>
      <c r="AI15" s="115"/>
      <c r="AJ15" s="115"/>
      <c r="AK15" s="115"/>
      <c r="AL15" s="115"/>
      <c r="AM15" s="115"/>
      <c r="AN15" s="115"/>
      <c r="AO15" s="115"/>
      <c r="AP15" s="115"/>
      <c r="AQ15" s="115"/>
      <c r="AR15" s="115"/>
      <c r="AS15" s="115"/>
      <c r="AT15" s="115"/>
      <c r="AU15" s="115"/>
      <c r="AV15" s="115"/>
      <c r="AW15" s="115"/>
      <c r="AX15" s="115"/>
      <c r="AY15" s="115"/>
      <c r="AZ15" s="115"/>
      <c r="BA15" s="115"/>
      <c r="BB15" s="115"/>
      <c r="BC15" s="115"/>
      <c r="BD15" s="115"/>
      <c r="BE15" s="115"/>
      <c r="BF15" s="115"/>
      <c r="BG15" s="115"/>
      <c r="BH15" s="115"/>
      <c r="BI15" s="115"/>
      <c r="BJ15" s="115"/>
    </row>
    <row r="16" spans="1:62" s="78" customFormat="1" ht="21.75" customHeight="1" thickBot="1">
      <c r="A16" s="405"/>
      <c r="B16" s="157" t="s">
        <v>181</v>
      </c>
      <c r="C16" s="124"/>
      <c r="D16" s="157" t="s">
        <v>182</v>
      </c>
      <c r="E16" s="128"/>
      <c r="F16" s="157" t="s">
        <v>183</v>
      </c>
      <c r="G16" s="128"/>
      <c r="H16" s="157" t="s">
        <v>184</v>
      </c>
      <c r="I16" s="126"/>
      <c r="K16" s="404"/>
      <c r="L16" s="404"/>
      <c r="M16" s="562" t="s">
        <v>185</v>
      </c>
      <c r="N16" s="562"/>
      <c r="O16" s="562"/>
      <c r="P16" s="129"/>
      <c r="Q16" s="166"/>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c r="AO16" s="115"/>
      <c r="AP16" s="115"/>
      <c r="AQ16" s="115"/>
      <c r="AR16" s="115"/>
      <c r="AS16" s="115"/>
      <c r="AT16" s="115"/>
      <c r="AU16" s="115"/>
      <c r="AV16" s="115"/>
      <c r="AW16" s="115"/>
      <c r="AX16" s="115"/>
      <c r="AY16" s="115"/>
      <c r="AZ16" s="115"/>
      <c r="BA16" s="115"/>
      <c r="BB16" s="115"/>
      <c r="BC16" s="115"/>
      <c r="BD16" s="115"/>
      <c r="BE16" s="115"/>
      <c r="BF16" s="115"/>
      <c r="BG16" s="115"/>
      <c r="BH16" s="115"/>
      <c r="BI16" s="115"/>
      <c r="BJ16" s="115"/>
    </row>
    <row r="17" spans="1:62" s="78" customFormat="1" ht="21.75" customHeight="1" thickBot="1">
      <c r="A17" s="1"/>
      <c r="B17" s="1"/>
      <c r="C17" s="1"/>
      <c r="D17" s="1"/>
      <c r="E17" s="1"/>
      <c r="F17" s="1"/>
      <c r="G17" s="95"/>
      <c r="H17" s="95"/>
      <c r="I17" s="95"/>
      <c r="J17" s="95"/>
      <c r="K17" s="96"/>
      <c r="L17" s="96"/>
      <c r="M17" s="94"/>
      <c r="N17" s="94"/>
      <c r="O17" s="94"/>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row>
    <row r="18" spans="1:62" s="1" customFormat="1" ht="48" customHeight="1" thickBot="1">
      <c r="A18" s="425" t="s">
        <v>555</v>
      </c>
      <c r="B18" s="426"/>
      <c r="C18" s="426"/>
      <c r="D18" s="426"/>
      <c r="E18" s="426"/>
      <c r="F18" s="426"/>
      <c r="G18" s="426"/>
      <c r="H18" s="426"/>
      <c r="I18" s="426"/>
      <c r="J18" s="426"/>
      <c r="K18" s="426"/>
      <c r="L18" s="426"/>
      <c r="M18" s="426"/>
      <c r="N18" s="426"/>
      <c r="O18" s="426"/>
      <c r="P18" s="426"/>
      <c r="Q18" s="426"/>
      <c r="R18" s="426"/>
      <c r="S18" s="426"/>
      <c r="T18" s="426"/>
      <c r="U18" s="426"/>
      <c r="V18" s="426"/>
      <c r="W18" s="426"/>
      <c r="X18" s="426"/>
      <c r="Y18" s="426"/>
      <c r="Z18" s="426"/>
      <c r="AA18" s="426"/>
      <c r="AB18" s="426"/>
      <c r="AC18" s="426"/>
      <c r="AD18" s="426"/>
      <c r="AE18" s="426"/>
      <c r="AF18" s="427"/>
      <c r="AG18" s="115"/>
      <c r="AH18" s="115"/>
      <c r="AI18" s="115"/>
      <c r="AJ18" s="115"/>
      <c r="AK18" s="115"/>
      <c r="AL18" s="115"/>
      <c r="AM18" s="115"/>
      <c r="AN18" s="76"/>
      <c r="AO18" s="76"/>
      <c r="AP18" s="76"/>
      <c r="AQ18" s="76"/>
      <c r="AR18" s="76"/>
      <c r="AS18" s="76"/>
      <c r="AT18" s="76"/>
      <c r="AU18" s="76"/>
      <c r="AV18" s="76"/>
      <c r="AW18" s="76"/>
      <c r="AX18" s="76"/>
      <c r="AY18" s="76"/>
      <c r="AZ18" s="76"/>
      <c r="BA18" s="76"/>
      <c r="BB18" s="76"/>
      <c r="BC18" s="76"/>
      <c r="BD18" s="76"/>
      <c r="BE18" s="76"/>
      <c r="BF18" s="76"/>
      <c r="BG18" s="76"/>
      <c r="BH18" s="76"/>
      <c r="BI18" s="76"/>
      <c r="BJ18" s="76"/>
    </row>
    <row r="19" spans="1:62" s="1" customFormat="1" ht="50.25" customHeight="1" thickBot="1">
      <c r="A19" s="423" t="s">
        <v>556</v>
      </c>
      <c r="B19" s="424"/>
      <c r="C19" s="618"/>
      <c r="D19" s="618"/>
      <c r="E19" s="618"/>
      <c r="F19" s="618"/>
      <c r="G19" s="618"/>
      <c r="H19" s="618"/>
      <c r="I19" s="618"/>
      <c r="J19" s="618"/>
      <c r="K19" s="618"/>
      <c r="L19" s="618"/>
      <c r="M19" s="618"/>
      <c r="N19" s="618"/>
      <c r="O19" s="618"/>
      <c r="P19" s="618"/>
      <c r="Q19" s="618"/>
      <c r="R19" s="618"/>
      <c r="S19" s="618"/>
      <c r="T19" s="618"/>
      <c r="U19" s="618"/>
      <c r="V19" s="618"/>
      <c r="W19" s="618"/>
      <c r="X19" s="618"/>
      <c r="Y19" s="618"/>
      <c r="Z19" s="618"/>
      <c r="AA19" s="618"/>
      <c r="AB19" s="618"/>
      <c r="AC19" s="618"/>
      <c r="AD19" s="618"/>
      <c r="AE19" s="618"/>
      <c r="AF19" s="619"/>
      <c r="AG19" s="115"/>
      <c r="AH19" s="115"/>
      <c r="AI19" s="115"/>
      <c r="AJ19" s="115"/>
      <c r="AK19" s="115"/>
      <c r="AL19" s="115"/>
      <c r="AM19" s="115"/>
      <c r="AN19" s="76"/>
      <c r="AO19" s="76"/>
      <c r="AP19" s="76"/>
      <c r="AQ19" s="76"/>
      <c r="AR19" s="76"/>
      <c r="AS19" s="76"/>
      <c r="AT19" s="76"/>
      <c r="AU19" s="76"/>
      <c r="AV19" s="76"/>
      <c r="AW19" s="76"/>
      <c r="AX19" s="76"/>
      <c r="AY19" s="76"/>
      <c r="AZ19" s="76"/>
      <c r="BA19" s="76"/>
      <c r="BB19" s="76"/>
      <c r="BC19" s="76"/>
      <c r="BD19" s="76"/>
      <c r="BE19" s="76"/>
      <c r="BF19" s="76"/>
      <c r="BG19" s="76"/>
      <c r="BH19" s="76"/>
      <c r="BI19" s="76"/>
      <c r="BJ19" s="76"/>
    </row>
    <row r="20" spans="1:62" s="29" customFormat="1" ht="21.75" customHeight="1" thickBot="1">
      <c r="A20" s="442" t="s">
        <v>557</v>
      </c>
      <c r="B20" s="623" t="s">
        <v>558</v>
      </c>
      <c r="C20" s="504" t="s">
        <v>85</v>
      </c>
      <c r="D20" s="617"/>
      <c r="E20" s="617"/>
      <c r="F20" s="617"/>
      <c r="G20" s="617"/>
      <c r="H20" s="617"/>
      <c r="I20" s="617"/>
      <c r="J20" s="617"/>
      <c r="K20" s="617"/>
      <c r="L20" s="617"/>
      <c r="M20" s="617"/>
      <c r="N20" s="505"/>
      <c r="O20" s="614" t="s">
        <v>87</v>
      </c>
      <c r="P20" s="615"/>
      <c r="Q20" s="615"/>
      <c r="R20" s="615"/>
      <c r="S20" s="615"/>
      <c r="T20" s="615"/>
      <c r="U20" s="615"/>
      <c r="V20" s="615"/>
      <c r="W20" s="615"/>
      <c r="X20" s="615"/>
      <c r="Y20" s="615"/>
      <c r="Z20" s="615"/>
      <c r="AA20" s="615"/>
      <c r="AB20" s="615"/>
      <c r="AC20" s="615"/>
      <c r="AD20" s="615"/>
      <c r="AE20" s="615"/>
      <c r="AF20" s="616"/>
      <c r="AG20" s="115"/>
      <c r="AH20" s="115"/>
      <c r="AI20" s="115"/>
      <c r="AJ20" s="115"/>
      <c r="AK20" s="115"/>
      <c r="AL20" s="115"/>
      <c r="AM20" s="115"/>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row>
    <row r="21" spans="1:62" s="29" customFormat="1" ht="21.75" customHeight="1" thickBot="1">
      <c r="A21" s="622"/>
      <c r="B21" s="623"/>
      <c r="C21" s="620" t="s">
        <v>203</v>
      </c>
      <c r="D21" s="621"/>
      <c r="E21" s="620" t="s">
        <v>209</v>
      </c>
      <c r="F21" s="621"/>
      <c r="G21" s="620" t="s">
        <v>212</v>
      </c>
      <c r="H21" s="621"/>
      <c r="I21" s="620" t="s">
        <v>216</v>
      </c>
      <c r="J21" s="621"/>
      <c r="K21" s="620" t="s">
        <v>220</v>
      </c>
      <c r="L21" s="621"/>
      <c r="M21" s="620" t="s">
        <v>223</v>
      </c>
      <c r="N21" s="621"/>
      <c r="O21" s="614" t="s">
        <v>203</v>
      </c>
      <c r="P21" s="615"/>
      <c r="Q21" s="616"/>
      <c r="R21" s="624" t="s">
        <v>209</v>
      </c>
      <c r="S21" s="625"/>
      <c r="T21" s="626"/>
      <c r="U21" s="624" t="s">
        <v>212</v>
      </c>
      <c r="V21" s="625"/>
      <c r="W21" s="626"/>
      <c r="X21" s="624" t="s">
        <v>216</v>
      </c>
      <c r="Y21" s="625"/>
      <c r="Z21" s="626"/>
      <c r="AA21" s="624" t="s">
        <v>220</v>
      </c>
      <c r="AB21" s="625"/>
      <c r="AC21" s="626"/>
      <c r="AD21" s="624" t="s">
        <v>223</v>
      </c>
      <c r="AE21" s="625"/>
      <c r="AF21" s="626"/>
      <c r="AG21" s="115"/>
      <c r="AH21" s="115"/>
      <c r="AI21" s="115"/>
      <c r="AJ21" s="115"/>
      <c r="AK21" s="115"/>
      <c r="AL21" s="115"/>
      <c r="AM21" s="115"/>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row>
    <row r="22" spans="1:62" s="29" customFormat="1" ht="28.5" customHeight="1" thickBot="1">
      <c r="A22" s="622"/>
      <c r="B22" s="623"/>
      <c r="C22" s="120" t="s">
        <v>559</v>
      </c>
      <c r="D22" s="120" t="s">
        <v>560</v>
      </c>
      <c r="E22" s="120" t="s">
        <v>559</v>
      </c>
      <c r="F22" s="120" t="s">
        <v>560</v>
      </c>
      <c r="G22" s="120" t="s">
        <v>559</v>
      </c>
      <c r="H22" s="120" t="s">
        <v>560</v>
      </c>
      <c r="I22" s="120" t="s">
        <v>559</v>
      </c>
      <c r="J22" s="120" t="s">
        <v>560</v>
      </c>
      <c r="K22" s="120" t="s">
        <v>559</v>
      </c>
      <c r="L22" s="120" t="s">
        <v>560</v>
      </c>
      <c r="M22" s="120" t="s">
        <v>559</v>
      </c>
      <c r="N22" s="120" t="s">
        <v>560</v>
      </c>
      <c r="O22" s="121" t="s">
        <v>559</v>
      </c>
      <c r="P22" s="121" t="s">
        <v>561</v>
      </c>
      <c r="Q22" s="121" t="s">
        <v>28</v>
      </c>
      <c r="R22" s="121" t="s">
        <v>559</v>
      </c>
      <c r="S22" s="121" t="s">
        <v>561</v>
      </c>
      <c r="T22" s="121" t="s">
        <v>28</v>
      </c>
      <c r="U22" s="121" t="s">
        <v>559</v>
      </c>
      <c r="V22" s="121" t="s">
        <v>561</v>
      </c>
      <c r="W22" s="121" t="s">
        <v>28</v>
      </c>
      <c r="X22" s="121" t="s">
        <v>559</v>
      </c>
      <c r="Y22" s="121" t="s">
        <v>561</v>
      </c>
      <c r="Z22" s="121" t="s">
        <v>28</v>
      </c>
      <c r="AA22" s="121" t="s">
        <v>559</v>
      </c>
      <c r="AB22" s="121" t="s">
        <v>561</v>
      </c>
      <c r="AC22" s="121" t="s">
        <v>28</v>
      </c>
      <c r="AD22" s="121" t="s">
        <v>559</v>
      </c>
      <c r="AE22" s="121" t="s">
        <v>561</v>
      </c>
      <c r="AF22" s="121" t="s">
        <v>28</v>
      </c>
      <c r="AG22" s="115"/>
      <c r="AH22" s="115"/>
      <c r="AI22" s="115"/>
      <c r="AJ22" s="115"/>
      <c r="AK22" s="115"/>
      <c r="AL22" s="115"/>
      <c r="AM22" s="115"/>
      <c r="AN22" s="116"/>
      <c r="AO22" s="116"/>
      <c r="AP22" s="116"/>
      <c r="AQ22" s="116"/>
      <c r="AR22" s="116"/>
      <c r="AS22" s="116"/>
      <c r="AT22" s="116"/>
      <c r="AU22" s="116"/>
      <c r="AV22" s="116"/>
      <c r="AW22" s="116"/>
      <c r="AX22" s="116"/>
      <c r="AY22" s="116"/>
      <c r="AZ22" s="116"/>
      <c r="BA22" s="116"/>
      <c r="BB22" s="116"/>
      <c r="BC22" s="116"/>
      <c r="BD22" s="116"/>
      <c r="BE22" s="116"/>
      <c r="BF22" s="116"/>
      <c r="BG22" s="116"/>
      <c r="BH22" s="116"/>
      <c r="BI22" s="116"/>
      <c r="BJ22" s="116"/>
    </row>
    <row r="23" spans="1:62" s="29" customFormat="1" ht="15.75" customHeight="1">
      <c r="A23" s="622"/>
      <c r="B23" s="73" t="s">
        <v>562</v>
      </c>
      <c r="C23" s="133"/>
      <c r="D23" s="131"/>
      <c r="E23" s="133"/>
      <c r="F23" s="131"/>
      <c r="G23" s="133"/>
      <c r="H23" s="131"/>
      <c r="I23" s="133"/>
      <c r="J23" s="131"/>
      <c r="K23" s="133"/>
      <c r="L23" s="131"/>
      <c r="M23" s="133"/>
      <c r="N23" s="131"/>
      <c r="O23" s="71"/>
      <c r="P23" s="131"/>
      <c r="Q23" s="131"/>
      <c r="R23" s="71"/>
      <c r="S23" s="131"/>
      <c r="T23" s="131"/>
      <c r="U23" s="71"/>
      <c r="V23" s="131"/>
      <c r="W23" s="131"/>
      <c r="X23" s="71"/>
      <c r="Y23" s="131"/>
      <c r="Z23" s="131"/>
      <c r="AA23" s="71"/>
      <c r="AB23" s="131"/>
      <c r="AC23" s="131"/>
      <c r="AD23" s="71"/>
      <c r="AE23" s="167"/>
      <c r="AF23" s="134"/>
      <c r="AG23" s="115"/>
      <c r="AH23" s="115"/>
      <c r="AI23" s="115"/>
      <c r="AJ23" s="115"/>
      <c r="AK23" s="115"/>
      <c r="AL23" s="115"/>
      <c r="AM23" s="115"/>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row>
    <row r="24" spans="1:62" s="29" customFormat="1" ht="15.75" customHeight="1">
      <c r="A24" s="622"/>
      <c r="B24" s="74" t="s">
        <v>563</v>
      </c>
      <c r="C24" s="71"/>
      <c r="D24" s="131"/>
      <c r="E24" s="71"/>
      <c r="F24" s="131"/>
      <c r="G24" s="71"/>
      <c r="H24" s="131"/>
      <c r="I24" s="71"/>
      <c r="J24" s="131"/>
      <c r="K24" s="71"/>
      <c r="L24" s="131"/>
      <c r="M24" s="71"/>
      <c r="N24" s="131"/>
      <c r="O24" s="71"/>
      <c r="P24" s="131"/>
      <c r="Q24" s="131"/>
      <c r="R24" s="71"/>
      <c r="S24" s="131"/>
      <c r="T24" s="131"/>
      <c r="U24" s="71"/>
      <c r="V24" s="131"/>
      <c r="W24" s="131"/>
      <c r="X24" s="71"/>
      <c r="Y24" s="131"/>
      <c r="Z24" s="131"/>
      <c r="AA24" s="71"/>
      <c r="AB24" s="131"/>
      <c r="AC24" s="131"/>
      <c r="AD24" s="71"/>
      <c r="AE24" s="167"/>
      <c r="AF24" s="134"/>
      <c r="AG24" s="115"/>
      <c r="AH24" s="115"/>
      <c r="AI24" s="115"/>
      <c r="AJ24" s="115"/>
      <c r="AK24" s="115"/>
      <c r="AL24" s="115"/>
      <c r="AM24" s="115"/>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row>
    <row r="25" spans="1:62" s="29" customFormat="1" ht="15.75" customHeight="1">
      <c r="A25" s="622"/>
      <c r="B25" s="74" t="s">
        <v>564</v>
      </c>
      <c r="C25" s="71"/>
      <c r="D25" s="131"/>
      <c r="E25" s="71"/>
      <c r="F25" s="131"/>
      <c r="G25" s="71"/>
      <c r="H25" s="131"/>
      <c r="I25" s="71"/>
      <c r="J25" s="131"/>
      <c r="K25" s="71"/>
      <c r="L25" s="131"/>
      <c r="M25" s="71"/>
      <c r="N25" s="131"/>
      <c r="O25" s="71"/>
      <c r="P25" s="131"/>
      <c r="Q25" s="131"/>
      <c r="R25" s="71"/>
      <c r="S25" s="131"/>
      <c r="T25" s="131"/>
      <c r="U25" s="71"/>
      <c r="V25" s="131"/>
      <c r="W25" s="131"/>
      <c r="X25" s="71"/>
      <c r="Y25" s="131"/>
      <c r="Z25" s="131"/>
      <c r="AA25" s="71"/>
      <c r="AB25" s="131"/>
      <c r="AC25" s="131"/>
      <c r="AD25" s="71"/>
      <c r="AE25" s="167"/>
      <c r="AF25" s="134"/>
      <c r="AG25" s="115"/>
      <c r="AH25" s="115"/>
      <c r="AI25" s="115"/>
      <c r="AJ25" s="115"/>
      <c r="AK25" s="115"/>
      <c r="AL25" s="115"/>
      <c r="AM25" s="115"/>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row>
    <row r="26" spans="1:62" s="29" customFormat="1" ht="15.75" customHeight="1">
      <c r="A26" s="622"/>
      <c r="B26" s="74" t="s">
        <v>565</v>
      </c>
      <c r="C26" s="71"/>
      <c r="D26" s="131"/>
      <c r="E26" s="71"/>
      <c r="F26" s="131"/>
      <c r="G26" s="71"/>
      <c r="H26" s="131"/>
      <c r="I26" s="71"/>
      <c r="J26" s="131"/>
      <c r="K26" s="71"/>
      <c r="L26" s="131"/>
      <c r="M26" s="71"/>
      <c r="N26" s="131"/>
      <c r="O26" s="71"/>
      <c r="P26" s="131"/>
      <c r="Q26" s="131"/>
      <c r="R26" s="71"/>
      <c r="S26" s="131"/>
      <c r="T26" s="131"/>
      <c r="U26" s="71"/>
      <c r="V26" s="131"/>
      <c r="W26" s="131"/>
      <c r="X26" s="71"/>
      <c r="Y26" s="131"/>
      <c r="Z26" s="131"/>
      <c r="AA26" s="71"/>
      <c r="AB26" s="131"/>
      <c r="AC26" s="131"/>
      <c r="AD26" s="71"/>
      <c r="AE26" s="167"/>
      <c r="AF26" s="134"/>
      <c r="AG26" s="115"/>
      <c r="AH26" s="115"/>
      <c r="AI26" s="115"/>
      <c r="AJ26" s="115"/>
      <c r="AK26" s="115"/>
      <c r="AL26" s="115"/>
      <c r="AM26" s="115"/>
      <c r="AN26" s="116"/>
      <c r="AO26" s="116"/>
      <c r="AP26" s="116"/>
      <c r="AQ26" s="116"/>
      <c r="AR26" s="116"/>
      <c r="AS26" s="116"/>
      <c r="AT26" s="116"/>
      <c r="AU26" s="116"/>
      <c r="AV26" s="116"/>
      <c r="AW26" s="116"/>
      <c r="AX26" s="116"/>
      <c r="AY26" s="116"/>
      <c r="AZ26" s="116"/>
      <c r="BA26" s="116"/>
      <c r="BB26" s="116"/>
      <c r="BC26" s="116"/>
      <c r="BD26" s="116"/>
      <c r="BE26" s="116"/>
      <c r="BF26" s="116"/>
      <c r="BG26" s="116"/>
      <c r="BH26" s="116"/>
      <c r="BI26" s="116"/>
      <c r="BJ26" s="116"/>
    </row>
    <row r="27" spans="1:62" s="29" customFormat="1" ht="15.75" customHeight="1">
      <c r="A27" s="622"/>
      <c r="B27" s="74" t="s">
        <v>566</v>
      </c>
      <c r="C27" s="71"/>
      <c r="D27" s="131"/>
      <c r="E27" s="71"/>
      <c r="F27" s="131"/>
      <c r="G27" s="71"/>
      <c r="H27" s="131"/>
      <c r="I27" s="71"/>
      <c r="J27" s="131"/>
      <c r="K27" s="71"/>
      <c r="L27" s="131"/>
      <c r="M27" s="71"/>
      <c r="N27" s="131"/>
      <c r="O27" s="71"/>
      <c r="P27" s="131"/>
      <c r="Q27" s="131"/>
      <c r="R27" s="71"/>
      <c r="S27" s="131"/>
      <c r="T27" s="131"/>
      <c r="U27" s="71"/>
      <c r="V27" s="131"/>
      <c r="W27" s="131"/>
      <c r="X27" s="71"/>
      <c r="Y27" s="131"/>
      <c r="Z27" s="131"/>
      <c r="AA27" s="71"/>
      <c r="AB27" s="131"/>
      <c r="AC27" s="131"/>
      <c r="AD27" s="71"/>
      <c r="AE27" s="167"/>
      <c r="AF27" s="134"/>
      <c r="AG27" s="115"/>
      <c r="AH27" s="115"/>
      <c r="AI27" s="115"/>
      <c r="AJ27" s="115"/>
      <c r="AK27" s="115"/>
      <c r="AL27" s="115"/>
      <c r="AM27" s="115"/>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row>
    <row r="28" spans="1:62" s="29" customFormat="1" ht="15.75" customHeight="1">
      <c r="A28" s="622"/>
      <c r="B28" s="74" t="s">
        <v>567</v>
      </c>
      <c r="C28" s="71"/>
      <c r="D28" s="131"/>
      <c r="E28" s="71"/>
      <c r="F28" s="131"/>
      <c r="G28" s="71"/>
      <c r="H28" s="131"/>
      <c r="I28" s="71"/>
      <c r="J28" s="131"/>
      <c r="K28" s="71"/>
      <c r="L28" s="131"/>
      <c r="M28" s="71"/>
      <c r="N28" s="131"/>
      <c r="O28" s="71"/>
      <c r="P28" s="131"/>
      <c r="Q28" s="131"/>
      <c r="R28" s="71"/>
      <c r="S28" s="131"/>
      <c r="T28" s="131"/>
      <c r="U28" s="71"/>
      <c r="V28" s="131"/>
      <c r="W28" s="131"/>
      <c r="X28" s="71"/>
      <c r="Y28" s="131"/>
      <c r="Z28" s="131"/>
      <c r="AA28" s="71"/>
      <c r="AB28" s="131"/>
      <c r="AC28" s="131"/>
      <c r="AD28" s="71"/>
      <c r="AE28" s="167"/>
      <c r="AF28" s="134"/>
      <c r="AG28" s="115"/>
      <c r="AH28" s="115"/>
      <c r="AI28" s="115"/>
      <c r="AJ28" s="115"/>
      <c r="AK28" s="115"/>
      <c r="AL28" s="115"/>
      <c r="AM28" s="115"/>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row>
    <row r="29" spans="1:62" s="29" customFormat="1" ht="15.75" customHeight="1">
      <c r="A29" s="622"/>
      <c r="B29" s="74" t="s">
        <v>568</v>
      </c>
      <c r="C29" s="71"/>
      <c r="D29" s="131"/>
      <c r="E29" s="71"/>
      <c r="F29" s="131"/>
      <c r="G29" s="71"/>
      <c r="H29" s="131"/>
      <c r="I29" s="71"/>
      <c r="J29" s="131"/>
      <c r="K29" s="71"/>
      <c r="L29" s="131"/>
      <c r="M29" s="71"/>
      <c r="N29" s="131"/>
      <c r="O29" s="71"/>
      <c r="P29" s="131"/>
      <c r="Q29" s="131"/>
      <c r="R29" s="71"/>
      <c r="S29" s="131"/>
      <c r="T29" s="131"/>
      <c r="U29" s="71"/>
      <c r="V29" s="131"/>
      <c r="W29" s="131"/>
      <c r="X29" s="71"/>
      <c r="Y29" s="131"/>
      <c r="Z29" s="131"/>
      <c r="AA29" s="71"/>
      <c r="AB29" s="131"/>
      <c r="AC29" s="131"/>
      <c r="AD29" s="71"/>
      <c r="AE29" s="167"/>
      <c r="AF29" s="134"/>
      <c r="AG29" s="115"/>
      <c r="AH29" s="115"/>
      <c r="AI29" s="115"/>
      <c r="AJ29" s="115"/>
      <c r="AK29" s="115"/>
      <c r="AL29" s="115"/>
      <c r="AM29" s="115"/>
      <c r="AN29" s="116"/>
      <c r="AO29" s="116"/>
      <c r="AP29" s="116"/>
      <c r="AQ29" s="116"/>
      <c r="AR29" s="116"/>
      <c r="AS29" s="116"/>
      <c r="AT29" s="116"/>
      <c r="AU29" s="116"/>
      <c r="AV29" s="116"/>
      <c r="AW29" s="116"/>
      <c r="AX29" s="116"/>
      <c r="AY29" s="116"/>
      <c r="AZ29" s="116"/>
      <c r="BA29" s="116"/>
      <c r="BB29" s="116"/>
      <c r="BC29" s="116"/>
      <c r="BD29" s="116"/>
      <c r="BE29" s="116"/>
      <c r="BF29" s="116"/>
      <c r="BG29" s="116"/>
      <c r="BH29" s="116"/>
      <c r="BI29" s="116"/>
      <c r="BJ29" s="116"/>
    </row>
    <row r="30" spans="1:62" s="29" customFormat="1" ht="15.75" customHeight="1">
      <c r="A30" s="622"/>
      <c r="B30" s="74" t="s">
        <v>569</v>
      </c>
      <c r="C30" s="71"/>
      <c r="D30" s="131"/>
      <c r="E30" s="71"/>
      <c r="F30" s="131"/>
      <c r="G30" s="71"/>
      <c r="H30" s="131"/>
      <c r="I30" s="71"/>
      <c r="J30" s="131"/>
      <c r="K30" s="71"/>
      <c r="L30" s="131"/>
      <c r="M30" s="71"/>
      <c r="N30" s="131"/>
      <c r="O30" s="71"/>
      <c r="P30" s="131"/>
      <c r="Q30" s="131"/>
      <c r="R30" s="71"/>
      <c r="S30" s="131"/>
      <c r="T30" s="131"/>
      <c r="U30" s="71"/>
      <c r="V30" s="131"/>
      <c r="W30" s="131"/>
      <c r="X30" s="71"/>
      <c r="Y30" s="131"/>
      <c r="Z30" s="131"/>
      <c r="AA30" s="71"/>
      <c r="AB30" s="131"/>
      <c r="AC30" s="131"/>
      <c r="AD30" s="71"/>
      <c r="AE30" s="167"/>
      <c r="AF30" s="134"/>
      <c r="AG30" s="115"/>
      <c r="AH30" s="115"/>
      <c r="AI30" s="115"/>
      <c r="AJ30" s="115"/>
      <c r="AK30" s="115"/>
      <c r="AL30" s="115"/>
      <c r="AM30" s="115"/>
      <c r="AN30" s="116"/>
      <c r="AO30" s="116"/>
      <c r="AP30" s="116"/>
      <c r="AQ30" s="116"/>
      <c r="AR30" s="116"/>
      <c r="AS30" s="116"/>
      <c r="AT30" s="116"/>
      <c r="AU30" s="116"/>
      <c r="AV30" s="116"/>
      <c r="AW30" s="116"/>
      <c r="AX30" s="116"/>
      <c r="AY30" s="116"/>
      <c r="AZ30" s="116"/>
      <c r="BA30" s="116"/>
      <c r="BB30" s="116"/>
      <c r="BC30" s="116"/>
      <c r="BD30" s="116"/>
      <c r="BE30" s="116"/>
      <c r="BF30" s="116"/>
      <c r="BG30" s="116"/>
      <c r="BH30" s="116"/>
      <c r="BI30" s="116"/>
      <c r="BJ30" s="116"/>
    </row>
    <row r="31" spans="1:62" s="29" customFormat="1" ht="15.75" customHeight="1">
      <c r="A31" s="622"/>
      <c r="B31" s="74" t="s">
        <v>570</v>
      </c>
      <c r="C31" s="71"/>
      <c r="D31" s="131"/>
      <c r="E31" s="71"/>
      <c r="F31" s="131"/>
      <c r="G31" s="71"/>
      <c r="H31" s="131"/>
      <c r="I31" s="71"/>
      <c r="J31" s="131"/>
      <c r="K31" s="71"/>
      <c r="L31" s="131"/>
      <c r="M31" s="71"/>
      <c r="N31" s="131"/>
      <c r="O31" s="71"/>
      <c r="P31" s="131"/>
      <c r="Q31" s="131"/>
      <c r="R31" s="71"/>
      <c r="S31" s="131"/>
      <c r="T31" s="131"/>
      <c r="U31" s="71"/>
      <c r="V31" s="131"/>
      <c r="W31" s="131"/>
      <c r="X31" s="71"/>
      <c r="Y31" s="131"/>
      <c r="Z31" s="131"/>
      <c r="AA31" s="71"/>
      <c r="AB31" s="131"/>
      <c r="AC31" s="131"/>
      <c r="AD31" s="71"/>
      <c r="AE31" s="167"/>
      <c r="AF31" s="134"/>
      <c r="AG31" s="115"/>
      <c r="AH31" s="115"/>
      <c r="AI31" s="115"/>
      <c r="AJ31" s="115"/>
      <c r="AK31" s="115"/>
      <c r="AL31" s="115"/>
      <c r="AM31" s="115"/>
      <c r="AN31" s="116"/>
      <c r="AO31" s="116"/>
      <c r="AP31" s="116"/>
      <c r="AQ31" s="116"/>
      <c r="AR31" s="116"/>
      <c r="AS31" s="116"/>
      <c r="AT31" s="116"/>
      <c r="AU31" s="116"/>
      <c r="AV31" s="116"/>
      <c r="AW31" s="116"/>
      <c r="AX31" s="116"/>
      <c r="AY31" s="116"/>
      <c r="AZ31" s="116"/>
      <c r="BA31" s="116"/>
      <c r="BB31" s="116"/>
      <c r="BC31" s="116"/>
      <c r="BD31" s="116"/>
      <c r="BE31" s="116"/>
      <c r="BF31" s="116"/>
      <c r="BG31" s="116"/>
      <c r="BH31" s="116"/>
      <c r="BI31" s="116"/>
      <c r="BJ31" s="116"/>
    </row>
    <row r="32" spans="1:62" s="29" customFormat="1" ht="15.75" customHeight="1">
      <c r="A32" s="622"/>
      <c r="B32" s="74" t="s">
        <v>571</v>
      </c>
      <c r="C32" s="71"/>
      <c r="D32" s="131"/>
      <c r="E32" s="71"/>
      <c r="F32" s="131"/>
      <c r="G32" s="71"/>
      <c r="H32" s="131"/>
      <c r="I32" s="71"/>
      <c r="J32" s="131"/>
      <c r="K32" s="71"/>
      <c r="L32" s="131"/>
      <c r="M32" s="71"/>
      <c r="N32" s="131"/>
      <c r="O32" s="71"/>
      <c r="P32" s="131"/>
      <c r="Q32" s="131"/>
      <c r="R32" s="71"/>
      <c r="S32" s="131"/>
      <c r="T32" s="131"/>
      <c r="U32" s="71"/>
      <c r="V32" s="131"/>
      <c r="W32" s="131"/>
      <c r="X32" s="71"/>
      <c r="Y32" s="131"/>
      <c r="Z32" s="131"/>
      <c r="AA32" s="71"/>
      <c r="AB32" s="131"/>
      <c r="AC32" s="131"/>
      <c r="AD32" s="71"/>
      <c r="AE32" s="167"/>
      <c r="AF32" s="134"/>
      <c r="AG32" s="115"/>
      <c r="AH32" s="115"/>
      <c r="AI32" s="115"/>
      <c r="AJ32" s="115"/>
      <c r="AK32" s="115"/>
      <c r="AL32" s="115"/>
      <c r="AM32" s="115"/>
      <c r="AN32" s="116"/>
      <c r="AO32" s="116"/>
      <c r="AP32" s="116"/>
      <c r="AQ32" s="116"/>
      <c r="AR32" s="116"/>
      <c r="AS32" s="116"/>
      <c r="AT32" s="116"/>
      <c r="AU32" s="116"/>
      <c r="AV32" s="116"/>
      <c r="AW32" s="116"/>
      <c r="AX32" s="116"/>
      <c r="AY32" s="116"/>
      <c r="AZ32" s="116"/>
      <c r="BA32" s="116"/>
      <c r="BB32" s="116"/>
      <c r="BC32" s="116"/>
      <c r="BD32" s="116"/>
      <c r="BE32" s="116"/>
      <c r="BF32" s="116"/>
      <c r="BG32" s="116"/>
      <c r="BH32" s="116"/>
      <c r="BI32" s="116"/>
      <c r="BJ32" s="116"/>
    </row>
    <row r="33" spans="1:62" s="29" customFormat="1" ht="15.75" customHeight="1">
      <c r="A33" s="622"/>
      <c r="B33" s="74" t="s">
        <v>572</v>
      </c>
      <c r="C33" s="71"/>
      <c r="D33" s="131"/>
      <c r="E33" s="71"/>
      <c r="F33" s="131"/>
      <c r="G33" s="71"/>
      <c r="H33" s="131"/>
      <c r="I33" s="71"/>
      <c r="J33" s="131"/>
      <c r="K33" s="71"/>
      <c r="L33" s="131"/>
      <c r="M33" s="71"/>
      <c r="N33" s="131"/>
      <c r="O33" s="71"/>
      <c r="P33" s="131"/>
      <c r="Q33" s="131"/>
      <c r="R33" s="71"/>
      <c r="S33" s="131"/>
      <c r="T33" s="131"/>
      <c r="U33" s="71"/>
      <c r="V33" s="131"/>
      <c r="W33" s="131"/>
      <c r="X33" s="71"/>
      <c r="Y33" s="131"/>
      <c r="Z33" s="131"/>
      <c r="AA33" s="71"/>
      <c r="AB33" s="131"/>
      <c r="AC33" s="131"/>
      <c r="AD33" s="71"/>
      <c r="AE33" s="167"/>
      <c r="AF33" s="134"/>
      <c r="AG33" s="115"/>
      <c r="AH33" s="115"/>
      <c r="AI33" s="115"/>
      <c r="AJ33" s="115"/>
      <c r="AK33" s="115"/>
      <c r="AL33" s="115"/>
      <c r="AM33" s="115"/>
      <c r="AN33" s="116"/>
      <c r="AO33" s="116"/>
      <c r="AP33" s="116"/>
      <c r="AQ33" s="116"/>
      <c r="AR33" s="116"/>
      <c r="AS33" s="116"/>
      <c r="AT33" s="116"/>
      <c r="AU33" s="116"/>
      <c r="AV33" s="116"/>
      <c r="AW33" s="116"/>
      <c r="AX33" s="116"/>
      <c r="AY33" s="116"/>
      <c r="AZ33" s="116"/>
      <c r="BA33" s="116"/>
      <c r="BB33" s="116"/>
      <c r="BC33" s="116"/>
      <c r="BD33" s="116"/>
      <c r="BE33" s="116"/>
      <c r="BF33" s="116"/>
      <c r="BG33" s="116"/>
      <c r="BH33" s="116"/>
      <c r="BI33" s="116"/>
      <c r="BJ33" s="116"/>
    </row>
    <row r="34" spans="1:62" s="29" customFormat="1" ht="15.75" customHeight="1">
      <c r="A34" s="622"/>
      <c r="B34" s="74" t="s">
        <v>573</v>
      </c>
      <c r="C34" s="71"/>
      <c r="D34" s="131"/>
      <c r="E34" s="71"/>
      <c r="F34" s="131"/>
      <c r="G34" s="71"/>
      <c r="H34" s="131"/>
      <c r="I34" s="71"/>
      <c r="J34" s="131"/>
      <c r="K34" s="71"/>
      <c r="L34" s="131"/>
      <c r="M34" s="71"/>
      <c r="N34" s="131"/>
      <c r="O34" s="71"/>
      <c r="P34" s="131"/>
      <c r="Q34" s="131"/>
      <c r="R34" s="71"/>
      <c r="S34" s="131"/>
      <c r="T34" s="131"/>
      <c r="U34" s="71"/>
      <c r="V34" s="131"/>
      <c r="W34" s="131"/>
      <c r="X34" s="71"/>
      <c r="Y34" s="131"/>
      <c r="Z34" s="131"/>
      <c r="AA34" s="71"/>
      <c r="AB34" s="131"/>
      <c r="AC34" s="131"/>
      <c r="AD34" s="71"/>
      <c r="AE34" s="167"/>
      <c r="AF34" s="134"/>
      <c r="AG34" s="115"/>
      <c r="AH34" s="115"/>
      <c r="AI34" s="115"/>
      <c r="AJ34" s="115"/>
      <c r="AK34" s="115"/>
      <c r="AL34" s="115"/>
      <c r="AM34" s="115"/>
      <c r="AN34" s="116"/>
      <c r="AO34" s="116"/>
      <c r="AP34" s="116"/>
      <c r="AQ34" s="116"/>
      <c r="AR34" s="116"/>
      <c r="AS34" s="116"/>
      <c r="AT34" s="116"/>
      <c r="AU34" s="116"/>
      <c r="AV34" s="116"/>
      <c r="AW34" s="116"/>
      <c r="AX34" s="116"/>
      <c r="AY34" s="116"/>
      <c r="AZ34" s="116"/>
      <c r="BA34" s="116"/>
      <c r="BB34" s="116"/>
      <c r="BC34" s="116"/>
      <c r="BD34" s="116"/>
      <c r="BE34" s="116"/>
      <c r="BF34" s="116"/>
      <c r="BG34" s="116"/>
      <c r="BH34" s="116"/>
      <c r="BI34" s="116"/>
      <c r="BJ34" s="116"/>
    </row>
    <row r="35" spans="1:62" s="29" customFormat="1" ht="15.75" customHeight="1">
      <c r="A35" s="622"/>
      <c r="B35" s="74" t="s">
        <v>574</v>
      </c>
      <c r="C35" s="71"/>
      <c r="D35" s="131"/>
      <c r="E35" s="71"/>
      <c r="F35" s="131"/>
      <c r="G35" s="71"/>
      <c r="H35" s="131"/>
      <c r="I35" s="71"/>
      <c r="J35" s="131"/>
      <c r="K35" s="71"/>
      <c r="L35" s="131"/>
      <c r="M35" s="71"/>
      <c r="N35" s="131"/>
      <c r="O35" s="71"/>
      <c r="P35" s="131"/>
      <c r="Q35" s="131"/>
      <c r="R35" s="71"/>
      <c r="S35" s="131"/>
      <c r="T35" s="131"/>
      <c r="U35" s="71"/>
      <c r="V35" s="131"/>
      <c r="W35" s="131"/>
      <c r="X35" s="71"/>
      <c r="Y35" s="131"/>
      <c r="Z35" s="131"/>
      <c r="AA35" s="71"/>
      <c r="AB35" s="131"/>
      <c r="AC35" s="131"/>
      <c r="AD35" s="71"/>
      <c r="AE35" s="167"/>
      <c r="AF35" s="134"/>
      <c r="AG35" s="115"/>
      <c r="AH35" s="115"/>
      <c r="AI35" s="115"/>
      <c r="AJ35" s="115"/>
      <c r="AK35" s="115"/>
      <c r="AL35" s="115"/>
      <c r="AM35" s="115"/>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row>
    <row r="36" spans="1:62" s="29" customFormat="1" ht="15.75" customHeight="1">
      <c r="A36" s="622"/>
      <c r="B36" s="74" t="s">
        <v>575</v>
      </c>
      <c r="C36" s="71"/>
      <c r="D36" s="131"/>
      <c r="E36" s="71"/>
      <c r="F36" s="131"/>
      <c r="G36" s="71"/>
      <c r="H36" s="131"/>
      <c r="I36" s="71"/>
      <c r="J36" s="131"/>
      <c r="K36" s="71"/>
      <c r="L36" s="131"/>
      <c r="M36" s="71"/>
      <c r="N36" s="131"/>
      <c r="O36" s="71"/>
      <c r="P36" s="131"/>
      <c r="Q36" s="131"/>
      <c r="R36" s="71"/>
      <c r="S36" s="131"/>
      <c r="T36" s="131"/>
      <c r="U36" s="71"/>
      <c r="V36" s="131"/>
      <c r="W36" s="131"/>
      <c r="X36" s="71"/>
      <c r="Y36" s="131"/>
      <c r="Z36" s="131"/>
      <c r="AA36" s="71"/>
      <c r="AB36" s="131"/>
      <c r="AC36" s="131"/>
      <c r="AD36" s="71"/>
      <c r="AE36" s="167"/>
      <c r="AF36" s="134"/>
      <c r="AG36" s="115"/>
      <c r="AH36" s="115"/>
      <c r="AI36" s="115"/>
      <c r="AJ36" s="115"/>
      <c r="AK36" s="115"/>
      <c r="AL36" s="115"/>
      <c r="AM36" s="115"/>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row>
    <row r="37" spans="1:62" s="29" customFormat="1" ht="15.75" customHeight="1">
      <c r="A37" s="622"/>
      <c r="B37" s="74" t="s">
        <v>576</v>
      </c>
      <c r="C37" s="71"/>
      <c r="D37" s="131"/>
      <c r="E37" s="71"/>
      <c r="F37" s="131"/>
      <c r="G37" s="71"/>
      <c r="H37" s="131"/>
      <c r="I37" s="71"/>
      <c r="J37" s="131"/>
      <c r="K37" s="71"/>
      <c r="L37" s="131"/>
      <c r="M37" s="71"/>
      <c r="N37" s="131"/>
      <c r="O37" s="71"/>
      <c r="P37" s="131"/>
      <c r="Q37" s="131"/>
      <c r="R37" s="71"/>
      <c r="S37" s="131"/>
      <c r="T37" s="131"/>
      <c r="U37" s="71"/>
      <c r="V37" s="131"/>
      <c r="W37" s="131"/>
      <c r="X37" s="71"/>
      <c r="Y37" s="131"/>
      <c r="Z37" s="131"/>
      <c r="AA37" s="71"/>
      <c r="AB37" s="131"/>
      <c r="AC37" s="131"/>
      <c r="AD37" s="71"/>
      <c r="AE37" s="167"/>
      <c r="AF37" s="134"/>
      <c r="AG37" s="115"/>
      <c r="AH37" s="115"/>
      <c r="AI37" s="115"/>
      <c r="AJ37" s="115"/>
      <c r="AK37" s="115"/>
      <c r="AL37" s="115"/>
      <c r="AM37" s="115"/>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row>
    <row r="38" spans="1:62" s="29" customFormat="1" ht="15.75" customHeight="1">
      <c r="A38" s="622"/>
      <c r="B38" s="74" t="s">
        <v>577</v>
      </c>
      <c r="C38" s="71"/>
      <c r="D38" s="131"/>
      <c r="E38" s="71"/>
      <c r="F38" s="131"/>
      <c r="G38" s="71"/>
      <c r="H38" s="131"/>
      <c r="I38" s="71"/>
      <c r="J38" s="131"/>
      <c r="K38" s="71"/>
      <c r="L38" s="131"/>
      <c r="M38" s="71"/>
      <c r="N38" s="131"/>
      <c r="O38" s="71"/>
      <c r="P38" s="131"/>
      <c r="Q38" s="131"/>
      <c r="R38" s="71"/>
      <c r="S38" s="131"/>
      <c r="T38" s="131"/>
      <c r="U38" s="71"/>
      <c r="V38" s="131"/>
      <c r="W38" s="131"/>
      <c r="X38" s="71"/>
      <c r="Y38" s="131"/>
      <c r="Z38" s="131"/>
      <c r="AA38" s="71"/>
      <c r="AB38" s="131"/>
      <c r="AC38" s="131"/>
      <c r="AD38" s="71"/>
      <c r="AE38" s="167"/>
      <c r="AF38" s="134"/>
      <c r="AG38" s="115"/>
      <c r="AH38" s="115"/>
      <c r="AI38" s="115"/>
      <c r="AJ38" s="115"/>
      <c r="AK38" s="115"/>
      <c r="AL38" s="115"/>
      <c r="AM38" s="115"/>
      <c r="AN38" s="116"/>
      <c r="AO38" s="116"/>
      <c r="AP38" s="116"/>
      <c r="AQ38" s="116"/>
      <c r="AR38" s="116"/>
      <c r="AS38" s="116"/>
      <c r="AT38" s="116"/>
      <c r="AU38" s="116"/>
      <c r="AV38" s="116"/>
      <c r="AW38" s="116"/>
      <c r="AX38" s="116"/>
      <c r="AY38" s="116"/>
      <c r="AZ38" s="116"/>
      <c r="BA38" s="116"/>
      <c r="BB38" s="116"/>
      <c r="BC38" s="116"/>
      <c r="BD38" s="116"/>
      <c r="BE38" s="116"/>
      <c r="BF38" s="116"/>
      <c r="BG38" s="116"/>
      <c r="BH38" s="116"/>
      <c r="BI38" s="116"/>
      <c r="BJ38" s="116"/>
    </row>
    <row r="39" spans="1:62" s="29" customFormat="1" ht="15.75" customHeight="1">
      <c r="A39" s="622"/>
      <c r="B39" s="74" t="s">
        <v>578</v>
      </c>
      <c r="C39" s="71"/>
      <c r="D39" s="131"/>
      <c r="E39" s="71"/>
      <c r="F39" s="131"/>
      <c r="G39" s="71"/>
      <c r="H39" s="131"/>
      <c r="I39" s="71"/>
      <c r="J39" s="131"/>
      <c r="K39" s="71"/>
      <c r="L39" s="131"/>
      <c r="M39" s="71"/>
      <c r="N39" s="131"/>
      <c r="O39" s="71"/>
      <c r="P39" s="131"/>
      <c r="Q39" s="131"/>
      <c r="R39" s="71"/>
      <c r="S39" s="131"/>
      <c r="T39" s="131"/>
      <c r="U39" s="71"/>
      <c r="V39" s="131"/>
      <c r="W39" s="131"/>
      <c r="X39" s="71"/>
      <c r="Y39" s="131"/>
      <c r="Z39" s="131"/>
      <c r="AA39" s="71"/>
      <c r="AB39" s="131"/>
      <c r="AC39" s="131"/>
      <c r="AD39" s="71"/>
      <c r="AE39" s="167"/>
      <c r="AF39" s="134"/>
      <c r="AG39" s="115"/>
      <c r="AH39" s="115"/>
      <c r="AI39" s="115"/>
      <c r="AJ39" s="115"/>
      <c r="AK39" s="115"/>
      <c r="AL39" s="115"/>
      <c r="AM39" s="115"/>
      <c r="AN39" s="116"/>
      <c r="AO39" s="116"/>
      <c r="AP39" s="116"/>
      <c r="AQ39" s="116"/>
      <c r="AR39" s="116"/>
      <c r="AS39" s="116"/>
      <c r="AT39" s="116"/>
      <c r="AU39" s="116"/>
      <c r="AV39" s="116"/>
      <c r="AW39" s="116"/>
      <c r="AX39" s="116"/>
      <c r="AY39" s="116"/>
      <c r="AZ39" s="116"/>
      <c r="BA39" s="116"/>
      <c r="BB39" s="116"/>
      <c r="BC39" s="116"/>
      <c r="BD39" s="116"/>
      <c r="BE39" s="116"/>
      <c r="BF39" s="116"/>
      <c r="BG39" s="116"/>
      <c r="BH39" s="116"/>
      <c r="BI39" s="116"/>
      <c r="BJ39" s="116"/>
    </row>
    <row r="40" spans="1:62" s="29" customFormat="1" ht="15.75" customHeight="1">
      <c r="A40" s="622"/>
      <c r="B40" s="74" t="s">
        <v>579</v>
      </c>
      <c r="C40" s="71"/>
      <c r="D40" s="131"/>
      <c r="E40" s="71"/>
      <c r="F40" s="131"/>
      <c r="G40" s="71"/>
      <c r="H40" s="131"/>
      <c r="I40" s="71"/>
      <c r="J40" s="131"/>
      <c r="K40" s="71"/>
      <c r="L40" s="131"/>
      <c r="M40" s="71"/>
      <c r="N40" s="131"/>
      <c r="O40" s="71"/>
      <c r="P40" s="131"/>
      <c r="Q40" s="131"/>
      <c r="R40" s="71"/>
      <c r="S40" s="131"/>
      <c r="T40" s="131"/>
      <c r="U40" s="71"/>
      <c r="V40" s="131"/>
      <c r="W40" s="131"/>
      <c r="X40" s="71"/>
      <c r="Y40" s="131"/>
      <c r="Z40" s="131"/>
      <c r="AA40" s="71"/>
      <c r="AB40" s="131"/>
      <c r="AC40" s="131"/>
      <c r="AD40" s="71"/>
      <c r="AE40" s="167"/>
      <c r="AF40" s="134"/>
      <c r="AG40" s="115"/>
      <c r="AH40" s="115"/>
      <c r="AI40" s="115"/>
      <c r="AJ40" s="115"/>
      <c r="AK40" s="115"/>
      <c r="AL40" s="115"/>
      <c r="AM40" s="115"/>
      <c r="AN40" s="116"/>
      <c r="AO40" s="116"/>
      <c r="AP40" s="116"/>
      <c r="AQ40" s="116"/>
      <c r="AR40" s="116"/>
      <c r="AS40" s="116"/>
      <c r="AT40" s="116"/>
      <c r="AU40" s="116"/>
      <c r="AV40" s="116"/>
      <c r="AW40" s="116"/>
      <c r="AX40" s="116"/>
      <c r="AY40" s="116"/>
      <c r="AZ40" s="116"/>
      <c r="BA40" s="116"/>
      <c r="BB40" s="116"/>
      <c r="BC40" s="116"/>
      <c r="BD40" s="116"/>
      <c r="BE40" s="116"/>
      <c r="BF40" s="116"/>
      <c r="BG40" s="116"/>
      <c r="BH40" s="116"/>
      <c r="BI40" s="116"/>
      <c r="BJ40" s="116"/>
    </row>
    <row r="41" spans="1:62" s="29" customFormat="1" ht="15.75" customHeight="1">
      <c r="A41" s="622"/>
      <c r="B41" s="74" t="s">
        <v>580</v>
      </c>
      <c r="C41" s="71"/>
      <c r="D41" s="131"/>
      <c r="E41" s="71"/>
      <c r="F41" s="131"/>
      <c r="G41" s="71"/>
      <c r="H41" s="131"/>
      <c r="I41" s="71"/>
      <c r="J41" s="131"/>
      <c r="K41" s="71"/>
      <c r="L41" s="131"/>
      <c r="M41" s="71"/>
      <c r="N41" s="131"/>
      <c r="O41" s="71"/>
      <c r="P41" s="131"/>
      <c r="Q41" s="131"/>
      <c r="R41" s="71"/>
      <c r="S41" s="131"/>
      <c r="T41" s="131"/>
      <c r="U41" s="71"/>
      <c r="V41" s="131"/>
      <c r="W41" s="131"/>
      <c r="X41" s="71"/>
      <c r="Y41" s="131"/>
      <c r="Z41" s="131"/>
      <c r="AA41" s="71"/>
      <c r="AB41" s="131"/>
      <c r="AC41" s="131"/>
      <c r="AD41" s="71"/>
      <c r="AE41" s="167"/>
      <c r="AF41" s="134"/>
      <c r="AG41" s="115"/>
      <c r="AH41" s="115"/>
      <c r="AI41" s="115"/>
      <c r="AJ41" s="115"/>
      <c r="AK41" s="115"/>
      <c r="AL41" s="115"/>
      <c r="AM41" s="115"/>
      <c r="AN41" s="116"/>
      <c r="AO41" s="116"/>
      <c r="AP41" s="116"/>
      <c r="AQ41" s="116"/>
      <c r="AR41" s="116"/>
      <c r="AS41" s="116"/>
      <c r="AT41" s="116"/>
      <c r="AU41" s="116"/>
      <c r="AV41" s="116"/>
      <c r="AW41" s="116"/>
      <c r="AX41" s="116"/>
      <c r="AY41" s="116"/>
      <c r="AZ41" s="116"/>
      <c r="BA41" s="116"/>
      <c r="BB41" s="116"/>
      <c r="BC41" s="116"/>
      <c r="BD41" s="116"/>
      <c r="BE41" s="116"/>
      <c r="BF41" s="116"/>
      <c r="BG41" s="116"/>
      <c r="BH41" s="116"/>
      <c r="BI41" s="116"/>
      <c r="BJ41" s="116"/>
    </row>
    <row r="42" spans="1:62" s="29" customFormat="1" ht="15.75" customHeight="1">
      <c r="A42" s="622"/>
      <c r="B42" s="74" t="s">
        <v>581</v>
      </c>
      <c r="C42" s="71"/>
      <c r="D42" s="131"/>
      <c r="E42" s="71"/>
      <c r="F42" s="131"/>
      <c r="G42" s="71"/>
      <c r="H42" s="131"/>
      <c r="I42" s="71"/>
      <c r="J42" s="131"/>
      <c r="K42" s="71"/>
      <c r="L42" s="131"/>
      <c r="M42" s="71"/>
      <c r="N42" s="131"/>
      <c r="O42" s="71"/>
      <c r="P42" s="131"/>
      <c r="Q42" s="131"/>
      <c r="R42" s="71"/>
      <c r="S42" s="131"/>
      <c r="T42" s="131"/>
      <c r="U42" s="71"/>
      <c r="V42" s="131"/>
      <c r="W42" s="131"/>
      <c r="X42" s="71"/>
      <c r="Y42" s="131"/>
      <c r="Z42" s="131"/>
      <c r="AA42" s="71"/>
      <c r="AB42" s="131"/>
      <c r="AC42" s="131"/>
      <c r="AD42" s="71"/>
      <c r="AE42" s="167"/>
      <c r="AF42" s="134"/>
      <c r="AG42" s="115"/>
      <c r="AH42" s="115"/>
      <c r="AI42" s="115"/>
      <c r="AJ42" s="115"/>
      <c r="AK42" s="115"/>
      <c r="AL42" s="115"/>
      <c r="AM42" s="115"/>
      <c r="AN42" s="116"/>
      <c r="AO42" s="116"/>
      <c r="AP42" s="116"/>
      <c r="AQ42" s="116"/>
      <c r="AR42" s="116"/>
      <c r="AS42" s="116"/>
      <c r="AT42" s="116"/>
      <c r="AU42" s="116"/>
      <c r="AV42" s="116"/>
      <c r="AW42" s="116"/>
      <c r="AX42" s="116"/>
      <c r="AY42" s="116"/>
      <c r="AZ42" s="116"/>
      <c r="BA42" s="116"/>
      <c r="BB42" s="116"/>
      <c r="BC42" s="116"/>
      <c r="BD42" s="116"/>
      <c r="BE42" s="116"/>
      <c r="BF42" s="116"/>
      <c r="BG42" s="116"/>
      <c r="BH42" s="116"/>
      <c r="BI42" s="116"/>
      <c r="BJ42" s="116"/>
    </row>
    <row r="43" spans="1:62" s="29" customFormat="1" ht="29.25" customHeight="1" thickBot="1">
      <c r="A43" s="443"/>
      <c r="B43" s="72" t="s">
        <v>448</v>
      </c>
      <c r="C43" s="130"/>
      <c r="D43" s="132"/>
      <c r="E43" s="130"/>
      <c r="F43" s="132"/>
      <c r="G43" s="130"/>
      <c r="H43" s="132"/>
      <c r="I43" s="130"/>
      <c r="J43" s="132"/>
      <c r="K43" s="130"/>
      <c r="L43" s="132"/>
      <c r="M43" s="130"/>
      <c r="N43" s="132"/>
      <c r="O43" s="130"/>
      <c r="P43" s="132"/>
      <c r="Q43" s="132"/>
      <c r="R43" s="130"/>
      <c r="S43" s="132"/>
      <c r="T43" s="132"/>
      <c r="U43" s="130"/>
      <c r="V43" s="132"/>
      <c r="W43" s="132"/>
      <c r="X43" s="130"/>
      <c r="Y43" s="132"/>
      <c r="Z43" s="132"/>
      <c r="AA43" s="130"/>
      <c r="AB43" s="132"/>
      <c r="AC43" s="132"/>
      <c r="AD43" s="130"/>
      <c r="AE43" s="168"/>
      <c r="AF43" s="135"/>
      <c r="AG43" s="115"/>
      <c r="AH43" s="115"/>
      <c r="AI43" s="115"/>
      <c r="AJ43" s="115"/>
      <c r="AK43" s="115"/>
      <c r="AL43" s="115"/>
      <c r="AM43" s="115"/>
      <c r="AN43" s="116"/>
      <c r="AO43" s="116"/>
      <c r="AP43" s="116"/>
      <c r="AQ43" s="116"/>
      <c r="AR43" s="116"/>
      <c r="AS43" s="116"/>
      <c r="AT43" s="116"/>
      <c r="AU43" s="116"/>
      <c r="AV43" s="116"/>
      <c r="AW43" s="116"/>
      <c r="AX43" s="116"/>
      <c r="AY43" s="116"/>
      <c r="AZ43" s="116"/>
      <c r="BA43" s="116"/>
      <c r="BB43" s="116"/>
      <c r="BC43" s="116"/>
      <c r="BD43" s="116"/>
      <c r="BE43" s="116"/>
      <c r="BF43" s="116"/>
      <c r="BG43" s="116"/>
      <c r="BH43" s="116"/>
      <c r="BI43" s="116"/>
      <c r="BJ43" s="116"/>
    </row>
    <row r="44" spans="1:62" s="1" customFormat="1" ht="24" customHeight="1" thickBot="1">
      <c r="K44" s="91"/>
      <c r="L44" s="91"/>
      <c r="M44" s="91"/>
      <c r="N44" s="91"/>
      <c r="O44" s="91"/>
      <c r="AG44" s="115"/>
      <c r="AH44" s="115"/>
      <c r="AI44" s="115"/>
      <c r="AJ44" s="115"/>
      <c r="AK44" s="115"/>
      <c r="AL44" s="115"/>
      <c r="AM44" s="115"/>
      <c r="AN44" s="76"/>
      <c r="AO44" s="76"/>
      <c r="AP44" s="76"/>
      <c r="AQ44" s="76"/>
      <c r="AR44" s="76"/>
      <c r="AS44" s="76"/>
      <c r="AT44" s="76"/>
      <c r="AU44" s="76"/>
      <c r="AV44" s="76"/>
      <c r="AW44" s="76"/>
      <c r="AX44" s="76"/>
      <c r="AY44" s="76"/>
      <c r="AZ44" s="76"/>
      <c r="BA44" s="76"/>
      <c r="BB44" s="76"/>
      <c r="BC44" s="76"/>
      <c r="BD44" s="76"/>
      <c r="BE44" s="76"/>
      <c r="BF44" s="76"/>
      <c r="BG44" s="76"/>
      <c r="BH44" s="76"/>
      <c r="BI44" s="76"/>
      <c r="BJ44" s="76"/>
    </row>
    <row r="45" spans="1:62" s="1" customFormat="1" ht="24" customHeight="1" thickBot="1">
      <c r="A45" s="442" t="s">
        <v>582</v>
      </c>
      <c r="B45" s="638" t="s">
        <v>558</v>
      </c>
      <c r="C45" s="504" t="s">
        <v>85</v>
      </c>
      <c r="D45" s="617"/>
      <c r="E45" s="617"/>
      <c r="F45" s="617"/>
      <c r="G45" s="617"/>
      <c r="H45" s="617"/>
      <c r="I45" s="617"/>
      <c r="J45" s="617"/>
      <c r="K45" s="617"/>
      <c r="L45" s="617"/>
      <c r="M45" s="617"/>
      <c r="N45" s="505"/>
      <c r="O45" s="614" t="s">
        <v>87</v>
      </c>
      <c r="P45" s="615"/>
      <c r="Q45" s="615"/>
      <c r="R45" s="615"/>
      <c r="S45" s="615"/>
      <c r="T45" s="615"/>
      <c r="U45" s="615"/>
      <c r="V45" s="615"/>
      <c r="W45" s="615"/>
      <c r="X45" s="615"/>
      <c r="Y45" s="615"/>
      <c r="Z45" s="615"/>
      <c r="AA45" s="615"/>
      <c r="AB45" s="615"/>
      <c r="AC45" s="615"/>
      <c r="AD45" s="615"/>
      <c r="AE45" s="615"/>
      <c r="AF45" s="61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row>
    <row r="46" spans="1:62" s="1" customFormat="1" ht="24" customHeight="1" thickBot="1">
      <c r="A46" s="622"/>
      <c r="B46" s="639"/>
      <c r="C46" s="504" t="s">
        <v>228</v>
      </c>
      <c r="D46" s="505"/>
      <c r="E46" s="504" t="s">
        <v>232</v>
      </c>
      <c r="F46" s="505"/>
      <c r="G46" s="504" t="s">
        <v>236</v>
      </c>
      <c r="H46" s="505"/>
      <c r="I46" s="504" t="s">
        <v>239</v>
      </c>
      <c r="J46" s="505"/>
      <c r="K46" s="504" t="s">
        <v>514</v>
      </c>
      <c r="L46" s="505"/>
      <c r="M46" s="504" t="s">
        <v>246</v>
      </c>
      <c r="N46" s="505"/>
      <c r="O46" s="614" t="s">
        <v>228</v>
      </c>
      <c r="P46" s="615"/>
      <c r="Q46" s="616"/>
      <c r="R46" s="614" t="s">
        <v>232</v>
      </c>
      <c r="S46" s="615"/>
      <c r="T46" s="616"/>
      <c r="U46" s="614" t="s">
        <v>236</v>
      </c>
      <c r="V46" s="615"/>
      <c r="W46" s="616"/>
      <c r="X46" s="614" t="s">
        <v>239</v>
      </c>
      <c r="Y46" s="615"/>
      <c r="Z46" s="616"/>
      <c r="AA46" s="614" t="s">
        <v>514</v>
      </c>
      <c r="AB46" s="615"/>
      <c r="AC46" s="616"/>
      <c r="AD46" s="614" t="s">
        <v>246</v>
      </c>
      <c r="AE46" s="615"/>
      <c r="AF46" s="61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row>
    <row r="47" spans="1:62" s="1" customFormat="1" ht="29.25" customHeight="1" thickBot="1">
      <c r="A47" s="622"/>
      <c r="B47" s="640"/>
      <c r="C47" s="136" t="s">
        <v>559</v>
      </c>
      <c r="D47" s="118" t="s">
        <v>560</v>
      </c>
      <c r="E47" s="136" t="s">
        <v>559</v>
      </c>
      <c r="F47" s="118" t="s">
        <v>560</v>
      </c>
      <c r="G47" s="136" t="s">
        <v>559</v>
      </c>
      <c r="H47" s="118" t="s">
        <v>560</v>
      </c>
      <c r="I47" s="136" t="s">
        <v>559</v>
      </c>
      <c r="J47" s="118" t="s">
        <v>560</v>
      </c>
      <c r="K47" s="136" t="s">
        <v>559</v>
      </c>
      <c r="L47" s="118" t="s">
        <v>560</v>
      </c>
      <c r="M47" s="136" t="s">
        <v>559</v>
      </c>
      <c r="N47" s="118" t="s">
        <v>560</v>
      </c>
      <c r="O47" s="121" t="s">
        <v>559</v>
      </c>
      <c r="P47" s="121" t="s">
        <v>561</v>
      </c>
      <c r="Q47" s="121" t="s">
        <v>28</v>
      </c>
      <c r="R47" s="121" t="s">
        <v>559</v>
      </c>
      <c r="S47" s="121" t="s">
        <v>561</v>
      </c>
      <c r="T47" s="121" t="s">
        <v>28</v>
      </c>
      <c r="U47" s="121" t="s">
        <v>559</v>
      </c>
      <c r="V47" s="121" t="s">
        <v>561</v>
      </c>
      <c r="W47" s="121" t="s">
        <v>28</v>
      </c>
      <c r="X47" s="121" t="s">
        <v>559</v>
      </c>
      <c r="Y47" s="121" t="s">
        <v>561</v>
      </c>
      <c r="Z47" s="121" t="s">
        <v>28</v>
      </c>
      <c r="AA47" s="121" t="s">
        <v>559</v>
      </c>
      <c r="AB47" s="121" t="s">
        <v>561</v>
      </c>
      <c r="AC47" s="121" t="s">
        <v>28</v>
      </c>
      <c r="AD47" s="121" t="s">
        <v>559</v>
      </c>
      <c r="AE47" s="121" t="s">
        <v>561</v>
      </c>
      <c r="AF47" s="121" t="s">
        <v>28</v>
      </c>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row>
    <row r="48" spans="1:62" s="1" customFormat="1" ht="16.5">
      <c r="A48" s="622"/>
      <c r="B48" s="177" t="s">
        <v>562</v>
      </c>
      <c r="C48" s="71"/>
      <c r="D48" s="134"/>
      <c r="E48" s="71"/>
      <c r="F48" s="134"/>
      <c r="G48" s="71"/>
      <c r="H48" s="134"/>
      <c r="I48" s="71"/>
      <c r="J48" s="134"/>
      <c r="K48" s="71"/>
      <c r="L48" s="134"/>
      <c r="M48" s="71"/>
      <c r="N48" s="134"/>
      <c r="O48" s="71"/>
      <c r="P48" s="131"/>
      <c r="Q48" s="134"/>
      <c r="R48" s="71"/>
      <c r="S48" s="131"/>
      <c r="T48" s="134"/>
      <c r="U48" s="71"/>
      <c r="V48" s="131"/>
      <c r="W48" s="134"/>
      <c r="X48" s="71"/>
      <c r="Y48" s="131"/>
      <c r="Z48" s="134"/>
      <c r="AA48" s="71"/>
      <c r="AB48" s="131"/>
      <c r="AC48" s="134"/>
      <c r="AD48" s="71"/>
      <c r="AE48" s="167"/>
      <c r="AF48" s="134"/>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row>
    <row r="49" spans="1:62" s="1" customFormat="1" ht="16.5">
      <c r="A49" s="622"/>
      <c r="B49" s="178" t="s">
        <v>563</v>
      </c>
      <c r="C49" s="71"/>
      <c r="D49" s="134"/>
      <c r="E49" s="71"/>
      <c r="F49" s="134"/>
      <c r="G49" s="71"/>
      <c r="H49" s="134"/>
      <c r="I49" s="71"/>
      <c r="J49" s="134"/>
      <c r="K49" s="71"/>
      <c r="L49" s="134"/>
      <c r="M49" s="71"/>
      <c r="N49" s="134"/>
      <c r="O49" s="71"/>
      <c r="P49" s="131"/>
      <c r="Q49" s="134"/>
      <c r="R49" s="71"/>
      <c r="S49" s="131"/>
      <c r="T49" s="134"/>
      <c r="U49" s="71"/>
      <c r="V49" s="131"/>
      <c r="W49" s="134"/>
      <c r="X49" s="71"/>
      <c r="Y49" s="131"/>
      <c r="Z49" s="134"/>
      <c r="AA49" s="71"/>
      <c r="AB49" s="131"/>
      <c r="AC49" s="134"/>
      <c r="AD49" s="71"/>
      <c r="AE49" s="167"/>
      <c r="AF49" s="134"/>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row>
    <row r="50" spans="1:62" s="1" customFormat="1" ht="16.5">
      <c r="A50" s="622"/>
      <c r="B50" s="178" t="s">
        <v>564</v>
      </c>
      <c r="C50" s="71"/>
      <c r="D50" s="134"/>
      <c r="E50" s="71"/>
      <c r="F50" s="134"/>
      <c r="G50" s="71"/>
      <c r="H50" s="134"/>
      <c r="I50" s="71"/>
      <c r="J50" s="134"/>
      <c r="K50" s="71"/>
      <c r="L50" s="134"/>
      <c r="M50" s="71"/>
      <c r="N50" s="134"/>
      <c r="O50" s="71"/>
      <c r="P50" s="131"/>
      <c r="Q50" s="134"/>
      <c r="R50" s="71"/>
      <c r="S50" s="131"/>
      <c r="T50" s="134"/>
      <c r="U50" s="71"/>
      <c r="V50" s="131"/>
      <c r="W50" s="134"/>
      <c r="X50" s="71"/>
      <c r="Y50" s="131"/>
      <c r="Z50" s="134"/>
      <c r="AA50" s="71"/>
      <c r="AB50" s="131"/>
      <c r="AC50" s="134"/>
      <c r="AD50" s="71"/>
      <c r="AE50" s="167"/>
      <c r="AF50" s="134"/>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row>
    <row r="51" spans="1:62" s="1" customFormat="1" ht="16.5">
      <c r="A51" s="622"/>
      <c r="B51" s="178" t="s">
        <v>565</v>
      </c>
      <c r="C51" s="71"/>
      <c r="D51" s="134"/>
      <c r="E51" s="71"/>
      <c r="F51" s="134"/>
      <c r="G51" s="71"/>
      <c r="H51" s="134"/>
      <c r="I51" s="71"/>
      <c r="J51" s="134"/>
      <c r="K51" s="71"/>
      <c r="L51" s="134"/>
      <c r="M51" s="71"/>
      <c r="N51" s="134"/>
      <c r="O51" s="71"/>
      <c r="P51" s="131"/>
      <c r="Q51" s="134"/>
      <c r="R51" s="71"/>
      <c r="S51" s="131"/>
      <c r="T51" s="134"/>
      <c r="U51" s="71"/>
      <c r="V51" s="131"/>
      <c r="W51" s="134"/>
      <c r="X51" s="71"/>
      <c r="Y51" s="131"/>
      <c r="Z51" s="134"/>
      <c r="AA51" s="71"/>
      <c r="AB51" s="131"/>
      <c r="AC51" s="134"/>
      <c r="AD51" s="71"/>
      <c r="AE51" s="167"/>
      <c r="AF51" s="134"/>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row>
    <row r="52" spans="1:62" s="1" customFormat="1" ht="16.5">
      <c r="A52" s="622"/>
      <c r="B52" s="178" t="s">
        <v>566</v>
      </c>
      <c r="C52" s="71"/>
      <c r="D52" s="134"/>
      <c r="E52" s="71"/>
      <c r="F52" s="134"/>
      <c r="G52" s="71"/>
      <c r="H52" s="134"/>
      <c r="I52" s="71"/>
      <c r="J52" s="134"/>
      <c r="K52" s="71"/>
      <c r="L52" s="134"/>
      <c r="M52" s="71"/>
      <c r="N52" s="134"/>
      <c r="O52" s="71"/>
      <c r="P52" s="131"/>
      <c r="Q52" s="134"/>
      <c r="R52" s="71"/>
      <c r="S52" s="131"/>
      <c r="T52" s="134"/>
      <c r="U52" s="71"/>
      <c r="V52" s="131"/>
      <c r="W52" s="134"/>
      <c r="X52" s="71"/>
      <c r="Y52" s="131"/>
      <c r="Z52" s="134"/>
      <c r="AA52" s="71"/>
      <c r="AB52" s="131"/>
      <c r="AC52" s="134"/>
      <c r="AD52" s="71"/>
      <c r="AE52" s="167"/>
      <c r="AF52" s="134"/>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row>
    <row r="53" spans="1:62" s="1" customFormat="1" ht="16.5">
      <c r="A53" s="622"/>
      <c r="B53" s="178" t="s">
        <v>567</v>
      </c>
      <c r="C53" s="71"/>
      <c r="D53" s="134"/>
      <c r="E53" s="71"/>
      <c r="F53" s="134"/>
      <c r="G53" s="71"/>
      <c r="H53" s="134"/>
      <c r="I53" s="71"/>
      <c r="J53" s="134"/>
      <c r="K53" s="71"/>
      <c r="L53" s="134"/>
      <c r="M53" s="71"/>
      <c r="N53" s="134"/>
      <c r="O53" s="71"/>
      <c r="P53" s="131"/>
      <c r="Q53" s="134"/>
      <c r="R53" s="71"/>
      <c r="S53" s="131"/>
      <c r="T53" s="134"/>
      <c r="U53" s="71"/>
      <c r="V53" s="131"/>
      <c r="W53" s="134"/>
      <c r="X53" s="71"/>
      <c r="Y53" s="131"/>
      <c r="Z53" s="134"/>
      <c r="AA53" s="71"/>
      <c r="AB53" s="131"/>
      <c r="AC53" s="134"/>
      <c r="AD53" s="71"/>
      <c r="AE53" s="167"/>
      <c r="AF53" s="134"/>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row>
    <row r="54" spans="1:62" s="1" customFormat="1" ht="16.5">
      <c r="A54" s="622"/>
      <c r="B54" s="178" t="s">
        <v>568</v>
      </c>
      <c r="C54" s="71"/>
      <c r="D54" s="134"/>
      <c r="E54" s="71"/>
      <c r="F54" s="134"/>
      <c r="G54" s="71"/>
      <c r="H54" s="134"/>
      <c r="I54" s="71"/>
      <c r="J54" s="134"/>
      <c r="K54" s="71"/>
      <c r="L54" s="134"/>
      <c r="M54" s="71"/>
      <c r="N54" s="134"/>
      <c r="O54" s="71"/>
      <c r="P54" s="131"/>
      <c r="Q54" s="134"/>
      <c r="R54" s="71"/>
      <c r="S54" s="131"/>
      <c r="T54" s="134"/>
      <c r="U54" s="71"/>
      <c r="V54" s="131"/>
      <c r="W54" s="134"/>
      <c r="X54" s="71"/>
      <c r="Y54" s="131"/>
      <c r="Z54" s="134"/>
      <c r="AA54" s="71"/>
      <c r="AB54" s="131"/>
      <c r="AC54" s="134"/>
      <c r="AD54" s="71"/>
      <c r="AE54" s="167"/>
      <c r="AF54" s="134"/>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row>
    <row r="55" spans="1:62" s="1" customFormat="1" ht="16.5">
      <c r="A55" s="622"/>
      <c r="B55" s="178" t="s">
        <v>569</v>
      </c>
      <c r="C55" s="71"/>
      <c r="D55" s="134"/>
      <c r="E55" s="71"/>
      <c r="F55" s="134"/>
      <c r="G55" s="71"/>
      <c r="H55" s="134"/>
      <c r="I55" s="71"/>
      <c r="J55" s="134"/>
      <c r="K55" s="71"/>
      <c r="L55" s="134"/>
      <c r="M55" s="71"/>
      <c r="N55" s="134"/>
      <c r="O55" s="71"/>
      <c r="P55" s="131"/>
      <c r="Q55" s="134"/>
      <c r="R55" s="71"/>
      <c r="S55" s="131"/>
      <c r="T55" s="134"/>
      <c r="U55" s="71"/>
      <c r="V55" s="131"/>
      <c r="W55" s="134"/>
      <c r="X55" s="71"/>
      <c r="Y55" s="131"/>
      <c r="Z55" s="134"/>
      <c r="AA55" s="71"/>
      <c r="AB55" s="131"/>
      <c r="AC55" s="134"/>
      <c r="AD55" s="71"/>
      <c r="AE55" s="167"/>
      <c r="AF55" s="134"/>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row>
    <row r="56" spans="1:62" s="1" customFormat="1" ht="16.5">
      <c r="A56" s="622"/>
      <c r="B56" s="178" t="s">
        <v>570</v>
      </c>
      <c r="C56" s="71"/>
      <c r="D56" s="134"/>
      <c r="E56" s="71"/>
      <c r="F56" s="134"/>
      <c r="G56" s="71"/>
      <c r="H56" s="134"/>
      <c r="I56" s="71"/>
      <c r="J56" s="134"/>
      <c r="K56" s="71"/>
      <c r="L56" s="134"/>
      <c r="M56" s="71"/>
      <c r="N56" s="134"/>
      <c r="O56" s="71"/>
      <c r="P56" s="131"/>
      <c r="Q56" s="134"/>
      <c r="R56" s="71"/>
      <c r="S56" s="131"/>
      <c r="T56" s="134"/>
      <c r="U56" s="71"/>
      <c r="V56" s="131"/>
      <c r="W56" s="134"/>
      <c r="X56" s="71"/>
      <c r="Y56" s="131"/>
      <c r="Z56" s="134"/>
      <c r="AA56" s="71"/>
      <c r="AB56" s="131"/>
      <c r="AC56" s="134"/>
      <c r="AD56" s="71"/>
      <c r="AE56" s="167"/>
      <c r="AF56" s="134"/>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row>
    <row r="57" spans="1:62" s="1" customFormat="1" ht="16.5">
      <c r="A57" s="622"/>
      <c r="B57" s="178" t="s">
        <v>571</v>
      </c>
      <c r="C57" s="71"/>
      <c r="D57" s="134"/>
      <c r="E57" s="71"/>
      <c r="F57" s="134"/>
      <c r="G57" s="71"/>
      <c r="H57" s="134"/>
      <c r="I57" s="71"/>
      <c r="J57" s="134"/>
      <c r="K57" s="71"/>
      <c r="L57" s="134"/>
      <c r="M57" s="71"/>
      <c r="N57" s="134"/>
      <c r="O57" s="71"/>
      <c r="P57" s="131"/>
      <c r="Q57" s="134"/>
      <c r="R57" s="71"/>
      <c r="S57" s="131"/>
      <c r="T57" s="134"/>
      <c r="U57" s="71"/>
      <c r="V57" s="131"/>
      <c r="W57" s="134"/>
      <c r="X57" s="71"/>
      <c r="Y57" s="131"/>
      <c r="Z57" s="134"/>
      <c r="AA57" s="71"/>
      <c r="AB57" s="131"/>
      <c r="AC57" s="134"/>
      <c r="AD57" s="71"/>
      <c r="AE57" s="167"/>
      <c r="AF57" s="134"/>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row>
    <row r="58" spans="1:62" s="1" customFormat="1" ht="16.5">
      <c r="A58" s="622"/>
      <c r="B58" s="178" t="s">
        <v>572</v>
      </c>
      <c r="C58" s="71"/>
      <c r="D58" s="134"/>
      <c r="E58" s="71"/>
      <c r="F58" s="134"/>
      <c r="G58" s="71"/>
      <c r="H58" s="134"/>
      <c r="I58" s="71"/>
      <c r="J58" s="134"/>
      <c r="K58" s="71"/>
      <c r="L58" s="134"/>
      <c r="M58" s="71"/>
      <c r="N58" s="134"/>
      <c r="O58" s="71"/>
      <c r="P58" s="131"/>
      <c r="Q58" s="134"/>
      <c r="R58" s="71"/>
      <c r="S58" s="131"/>
      <c r="T58" s="134"/>
      <c r="U58" s="71"/>
      <c r="V58" s="131"/>
      <c r="W58" s="134"/>
      <c r="X58" s="71"/>
      <c r="Y58" s="131"/>
      <c r="Z58" s="134"/>
      <c r="AA58" s="71"/>
      <c r="AB58" s="131"/>
      <c r="AC58" s="134"/>
      <c r="AD58" s="71"/>
      <c r="AE58" s="167"/>
      <c r="AF58" s="134"/>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row>
    <row r="59" spans="1:62" s="1" customFormat="1" ht="16.5">
      <c r="A59" s="622"/>
      <c r="B59" s="178" t="s">
        <v>573</v>
      </c>
      <c r="C59" s="71"/>
      <c r="D59" s="134"/>
      <c r="E59" s="71"/>
      <c r="F59" s="134"/>
      <c r="G59" s="71"/>
      <c r="H59" s="134"/>
      <c r="I59" s="71"/>
      <c r="J59" s="134"/>
      <c r="K59" s="71"/>
      <c r="L59" s="134"/>
      <c r="M59" s="71"/>
      <c r="N59" s="134"/>
      <c r="O59" s="71"/>
      <c r="P59" s="131"/>
      <c r="Q59" s="134"/>
      <c r="R59" s="71"/>
      <c r="S59" s="131"/>
      <c r="T59" s="134"/>
      <c r="U59" s="71"/>
      <c r="V59" s="131"/>
      <c r="W59" s="134"/>
      <c r="X59" s="71"/>
      <c r="Y59" s="131"/>
      <c r="Z59" s="134"/>
      <c r="AA59" s="71"/>
      <c r="AB59" s="131"/>
      <c r="AC59" s="134"/>
      <c r="AD59" s="71"/>
      <c r="AE59" s="167"/>
      <c r="AF59" s="134"/>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row>
    <row r="60" spans="1:62" s="1" customFormat="1" ht="16.5">
      <c r="A60" s="622"/>
      <c r="B60" s="178" t="s">
        <v>574</v>
      </c>
      <c r="C60" s="71"/>
      <c r="D60" s="134"/>
      <c r="E60" s="71"/>
      <c r="F60" s="134"/>
      <c r="G60" s="71"/>
      <c r="H60" s="134"/>
      <c r="I60" s="71"/>
      <c r="J60" s="134"/>
      <c r="K60" s="71"/>
      <c r="L60" s="134"/>
      <c r="M60" s="71"/>
      <c r="N60" s="134"/>
      <c r="O60" s="71"/>
      <c r="P60" s="131"/>
      <c r="Q60" s="134"/>
      <c r="R60" s="71"/>
      <c r="S60" s="131"/>
      <c r="T60" s="134"/>
      <c r="U60" s="71"/>
      <c r="V60" s="131"/>
      <c r="W60" s="134"/>
      <c r="X60" s="71"/>
      <c r="Y60" s="131"/>
      <c r="Z60" s="134"/>
      <c r="AA60" s="71"/>
      <c r="AB60" s="131"/>
      <c r="AC60" s="134"/>
      <c r="AD60" s="71"/>
      <c r="AE60" s="167"/>
      <c r="AF60" s="134"/>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row>
    <row r="61" spans="1:62" s="1" customFormat="1" ht="16.5">
      <c r="A61" s="622"/>
      <c r="B61" s="178" t="s">
        <v>575</v>
      </c>
      <c r="C61" s="71"/>
      <c r="D61" s="134"/>
      <c r="E61" s="71"/>
      <c r="F61" s="134"/>
      <c r="G61" s="71"/>
      <c r="H61" s="134"/>
      <c r="I61" s="71"/>
      <c r="J61" s="134"/>
      <c r="K61" s="71"/>
      <c r="L61" s="134"/>
      <c r="M61" s="71"/>
      <c r="N61" s="134"/>
      <c r="O61" s="71"/>
      <c r="P61" s="131"/>
      <c r="Q61" s="134"/>
      <c r="R61" s="71"/>
      <c r="S61" s="131"/>
      <c r="T61" s="134"/>
      <c r="U61" s="71"/>
      <c r="V61" s="131"/>
      <c r="W61" s="134"/>
      <c r="X61" s="71"/>
      <c r="Y61" s="131"/>
      <c r="Z61" s="134"/>
      <c r="AA61" s="71"/>
      <c r="AB61" s="131"/>
      <c r="AC61" s="134"/>
      <c r="AD61" s="71"/>
      <c r="AE61" s="167"/>
      <c r="AF61" s="134"/>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row>
    <row r="62" spans="1:62" s="1" customFormat="1" ht="16.5">
      <c r="A62" s="622"/>
      <c r="B62" s="178" t="s">
        <v>576</v>
      </c>
      <c r="C62" s="71"/>
      <c r="D62" s="134"/>
      <c r="E62" s="71"/>
      <c r="F62" s="134"/>
      <c r="G62" s="71"/>
      <c r="H62" s="134"/>
      <c r="I62" s="71"/>
      <c r="J62" s="134"/>
      <c r="K62" s="71"/>
      <c r="L62" s="134"/>
      <c r="M62" s="71"/>
      <c r="N62" s="134"/>
      <c r="O62" s="71"/>
      <c r="P62" s="131"/>
      <c r="Q62" s="134"/>
      <c r="R62" s="71"/>
      <c r="S62" s="131"/>
      <c r="T62" s="134"/>
      <c r="U62" s="71"/>
      <c r="V62" s="131"/>
      <c r="W62" s="134"/>
      <c r="X62" s="71"/>
      <c r="Y62" s="131"/>
      <c r="Z62" s="134"/>
      <c r="AA62" s="71"/>
      <c r="AB62" s="131"/>
      <c r="AC62" s="134"/>
      <c r="AD62" s="71"/>
      <c r="AE62" s="167"/>
      <c r="AF62" s="134"/>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row>
    <row r="63" spans="1:62" s="1" customFormat="1" ht="16.5">
      <c r="A63" s="622"/>
      <c r="B63" s="178" t="s">
        <v>577</v>
      </c>
      <c r="C63" s="71"/>
      <c r="D63" s="134"/>
      <c r="E63" s="71"/>
      <c r="F63" s="134"/>
      <c r="G63" s="71"/>
      <c r="H63" s="134"/>
      <c r="I63" s="71"/>
      <c r="J63" s="134"/>
      <c r="K63" s="71"/>
      <c r="L63" s="134"/>
      <c r="M63" s="71"/>
      <c r="N63" s="134"/>
      <c r="O63" s="71"/>
      <c r="P63" s="131"/>
      <c r="Q63" s="134"/>
      <c r="R63" s="71"/>
      <c r="S63" s="131"/>
      <c r="T63" s="134"/>
      <c r="U63" s="71"/>
      <c r="V63" s="131"/>
      <c r="W63" s="134"/>
      <c r="X63" s="71"/>
      <c r="Y63" s="131"/>
      <c r="Z63" s="134"/>
      <c r="AA63" s="71"/>
      <c r="AB63" s="131"/>
      <c r="AC63" s="134"/>
      <c r="AD63" s="71"/>
      <c r="AE63" s="167"/>
      <c r="AF63" s="134"/>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row>
    <row r="64" spans="1:62" s="1" customFormat="1" ht="16.5">
      <c r="A64" s="622"/>
      <c r="B64" s="178" t="s">
        <v>578</v>
      </c>
      <c r="C64" s="71"/>
      <c r="D64" s="134"/>
      <c r="E64" s="71"/>
      <c r="F64" s="134"/>
      <c r="G64" s="71"/>
      <c r="H64" s="134"/>
      <c r="I64" s="71"/>
      <c r="J64" s="134"/>
      <c r="K64" s="71"/>
      <c r="L64" s="134"/>
      <c r="M64" s="71"/>
      <c r="N64" s="134"/>
      <c r="O64" s="71"/>
      <c r="P64" s="131"/>
      <c r="Q64" s="134"/>
      <c r="R64" s="71"/>
      <c r="S64" s="131"/>
      <c r="T64" s="134"/>
      <c r="U64" s="71"/>
      <c r="V64" s="131"/>
      <c r="W64" s="134"/>
      <c r="X64" s="71"/>
      <c r="Y64" s="131"/>
      <c r="Z64" s="134"/>
      <c r="AA64" s="71"/>
      <c r="AB64" s="131"/>
      <c r="AC64" s="134"/>
      <c r="AD64" s="71"/>
      <c r="AE64" s="167"/>
      <c r="AF64" s="134"/>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row>
    <row r="65" spans="1:62" s="1" customFormat="1" ht="16.5">
      <c r="A65" s="622"/>
      <c r="B65" s="178" t="s">
        <v>579</v>
      </c>
      <c r="C65" s="71"/>
      <c r="D65" s="134"/>
      <c r="E65" s="71"/>
      <c r="F65" s="134"/>
      <c r="G65" s="71"/>
      <c r="H65" s="134"/>
      <c r="I65" s="71"/>
      <c r="J65" s="134"/>
      <c r="K65" s="71"/>
      <c r="L65" s="134"/>
      <c r="M65" s="71"/>
      <c r="N65" s="134"/>
      <c r="O65" s="71"/>
      <c r="P65" s="131"/>
      <c r="Q65" s="134"/>
      <c r="R65" s="71"/>
      <c r="S65" s="131"/>
      <c r="T65" s="134"/>
      <c r="U65" s="71"/>
      <c r="V65" s="131"/>
      <c r="W65" s="134"/>
      <c r="X65" s="71"/>
      <c r="Y65" s="131"/>
      <c r="Z65" s="134"/>
      <c r="AA65" s="71"/>
      <c r="AB65" s="131"/>
      <c r="AC65" s="134"/>
      <c r="AD65" s="71"/>
      <c r="AE65" s="167"/>
      <c r="AF65" s="134"/>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row>
    <row r="66" spans="1:62" s="1" customFormat="1" ht="16.5">
      <c r="A66" s="622"/>
      <c r="B66" s="178" t="s">
        <v>580</v>
      </c>
      <c r="C66" s="71"/>
      <c r="D66" s="134"/>
      <c r="E66" s="71"/>
      <c r="F66" s="134"/>
      <c r="G66" s="71"/>
      <c r="H66" s="134"/>
      <c r="I66" s="71"/>
      <c r="J66" s="134"/>
      <c r="K66" s="71"/>
      <c r="L66" s="134"/>
      <c r="M66" s="71"/>
      <c r="N66" s="134"/>
      <c r="O66" s="71"/>
      <c r="P66" s="131"/>
      <c r="Q66" s="134"/>
      <c r="R66" s="71"/>
      <c r="S66" s="131"/>
      <c r="T66" s="134"/>
      <c r="U66" s="71"/>
      <c r="V66" s="131"/>
      <c r="W66" s="134"/>
      <c r="X66" s="71"/>
      <c r="Y66" s="131"/>
      <c r="Z66" s="134"/>
      <c r="AA66" s="71"/>
      <c r="AB66" s="131"/>
      <c r="AC66" s="134"/>
      <c r="AD66" s="71"/>
      <c r="AE66" s="167"/>
      <c r="AF66" s="134"/>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row>
    <row r="67" spans="1:62" s="1" customFormat="1" ht="16.5">
      <c r="A67" s="622"/>
      <c r="B67" s="179" t="s">
        <v>581</v>
      </c>
      <c r="C67" s="171"/>
      <c r="D67" s="173"/>
      <c r="E67" s="171"/>
      <c r="F67" s="173"/>
      <c r="G67" s="171"/>
      <c r="H67" s="173"/>
      <c r="I67" s="171"/>
      <c r="J67" s="173"/>
      <c r="K67" s="171"/>
      <c r="L67" s="173"/>
      <c r="M67" s="171"/>
      <c r="N67" s="173"/>
      <c r="O67" s="171"/>
      <c r="P67" s="172"/>
      <c r="Q67" s="173"/>
      <c r="R67" s="171"/>
      <c r="S67" s="172"/>
      <c r="T67" s="173"/>
      <c r="U67" s="171"/>
      <c r="V67" s="172"/>
      <c r="W67" s="173"/>
      <c r="X67" s="171"/>
      <c r="Y67" s="172"/>
      <c r="Z67" s="173"/>
      <c r="AA67" s="171"/>
      <c r="AB67" s="172"/>
      <c r="AC67" s="173"/>
      <c r="AD67" s="171"/>
      <c r="AE67" s="172"/>
      <c r="AF67" s="173"/>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row>
    <row r="68" spans="1:62" s="1" customFormat="1" ht="17.25" thickBot="1">
      <c r="A68" s="443"/>
      <c r="B68" s="168" t="s">
        <v>448</v>
      </c>
      <c r="C68" s="104"/>
      <c r="D68" s="174"/>
      <c r="E68" s="104"/>
      <c r="F68" s="174"/>
      <c r="G68" s="104"/>
      <c r="H68" s="174"/>
      <c r="I68" s="104"/>
      <c r="J68" s="174"/>
      <c r="K68" s="175"/>
      <c r="L68" s="176"/>
      <c r="M68" s="175"/>
      <c r="N68" s="176"/>
      <c r="O68" s="175"/>
      <c r="P68" s="105"/>
      <c r="Q68" s="174"/>
      <c r="R68" s="104"/>
      <c r="S68" s="105"/>
      <c r="T68" s="174"/>
      <c r="U68" s="104"/>
      <c r="V68" s="105"/>
      <c r="W68" s="174"/>
      <c r="X68" s="104"/>
      <c r="Y68" s="105"/>
      <c r="Z68" s="174"/>
      <c r="AA68" s="104"/>
      <c r="AB68" s="105"/>
      <c r="AC68" s="174"/>
      <c r="AD68" s="104"/>
      <c r="AE68" s="105"/>
      <c r="AF68" s="174"/>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2" type="noConversion"/>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opLeftCell="A2" zoomScale="70" zoomScaleNormal="70" workbookViewId="0">
      <selection activeCell="J30" sqref="J30"/>
    </sheetView>
  </sheetViews>
  <sheetFormatPr defaultColWidth="11.42578125" defaultRowHeight="15" customHeight="1"/>
  <cols>
    <col min="1" max="1" width="17.85546875" customWidth="1"/>
    <col min="2" max="2" width="15.42578125" customWidth="1"/>
    <col min="3" max="3" width="25.42578125" customWidth="1"/>
    <col min="4" max="4" width="56.28515625" customWidth="1"/>
    <col min="5" max="5" width="34" customWidth="1"/>
  </cols>
  <sheetData>
    <row r="1" spans="1:84" ht="22.5" customHeight="1" thickBot="1">
      <c r="A1" s="399"/>
      <c r="B1" s="652" t="s">
        <v>160</v>
      </c>
      <c r="C1" s="652"/>
      <c r="D1" s="652"/>
      <c r="E1" s="378" t="s">
        <v>161</v>
      </c>
      <c r="F1" s="379"/>
      <c r="G1" s="380"/>
    </row>
    <row r="2" spans="1:84" ht="22.5" customHeight="1" thickBot="1">
      <c r="A2" s="399"/>
      <c r="B2" s="653" t="s">
        <v>162</v>
      </c>
      <c r="C2" s="653"/>
      <c r="D2" s="653"/>
      <c r="E2" s="378" t="s">
        <v>163</v>
      </c>
      <c r="F2" s="379"/>
      <c r="G2" s="380"/>
    </row>
    <row r="3" spans="1:84" ht="31.5" customHeight="1" thickBot="1">
      <c r="A3" s="399"/>
      <c r="B3" s="520" t="s">
        <v>0</v>
      </c>
      <c r="C3" s="521"/>
      <c r="D3" s="522"/>
      <c r="E3" s="378" t="s">
        <v>164</v>
      </c>
      <c r="F3" s="379"/>
      <c r="G3" s="380"/>
    </row>
    <row r="4" spans="1:84" ht="22.5" customHeight="1" thickBot="1">
      <c r="A4" s="399"/>
      <c r="B4" s="523" t="s">
        <v>583</v>
      </c>
      <c r="C4" s="524"/>
      <c r="D4" s="525"/>
      <c r="E4" s="378" t="s">
        <v>584</v>
      </c>
      <c r="F4" s="379"/>
      <c r="G4" s="380"/>
    </row>
    <row r="5" spans="1:84" ht="15.75" thickBot="1">
      <c r="A5" s="51"/>
      <c r="B5" s="51"/>
      <c r="C5" s="242"/>
      <c r="D5" s="242"/>
      <c r="E5" s="242"/>
      <c r="F5" s="243"/>
      <c r="G5" s="243"/>
      <c r="H5" s="243"/>
      <c r="I5" s="243"/>
      <c r="J5" s="243"/>
      <c r="K5" s="243"/>
    </row>
    <row r="6" spans="1:84" ht="27.75" customHeight="1">
      <c r="A6" s="366" t="s">
        <v>167</v>
      </c>
      <c r="B6" s="367"/>
      <c r="C6" s="656" t="s">
        <v>168</v>
      </c>
      <c r="D6" s="657"/>
      <c r="E6" s="658"/>
      <c r="F6" s="7"/>
      <c r="G6" s="7"/>
      <c r="H6" s="7"/>
      <c r="I6" s="7"/>
      <c r="J6" s="7"/>
      <c r="K6" s="7"/>
      <c r="L6" s="1"/>
      <c r="M6" s="166"/>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547" t="s">
        <v>585</v>
      </c>
      <c r="B7" s="548"/>
      <c r="C7" s="654"/>
      <c r="D7" s="654"/>
      <c r="E7" s="655"/>
      <c r="F7" s="243"/>
      <c r="G7" s="243"/>
      <c r="H7" s="243"/>
      <c r="I7" s="243"/>
      <c r="J7" s="243"/>
      <c r="K7" s="243"/>
    </row>
    <row r="8" spans="1:84" ht="45.75" customHeight="1">
      <c r="A8" s="52" t="s">
        <v>151</v>
      </c>
      <c r="B8" s="52" t="s">
        <v>153</v>
      </c>
      <c r="C8" s="53" t="s">
        <v>155</v>
      </c>
      <c r="D8" s="650" t="s">
        <v>157</v>
      </c>
      <c r="E8" s="651"/>
    </row>
    <row r="9" spans="1:84" ht="40.35" customHeight="1">
      <c r="A9" s="54">
        <v>45784</v>
      </c>
      <c r="B9" s="246"/>
      <c r="C9" s="67" t="s">
        <v>586</v>
      </c>
      <c r="D9" s="645" t="s">
        <v>587</v>
      </c>
      <c r="E9" s="646"/>
    </row>
    <row r="10" spans="1:84" ht="18.600000000000001" customHeight="1">
      <c r="A10" s="54">
        <v>45784</v>
      </c>
      <c r="B10" s="55"/>
      <c r="C10" s="68" t="s">
        <v>588</v>
      </c>
      <c r="D10" s="647" t="s">
        <v>589</v>
      </c>
      <c r="E10" s="648"/>
    </row>
    <row r="11" spans="1:84">
      <c r="A11" s="54">
        <v>45814</v>
      </c>
      <c r="B11" s="55"/>
      <c r="C11" s="68" t="s">
        <v>590</v>
      </c>
      <c r="D11" s="641" t="s">
        <v>591</v>
      </c>
      <c r="E11" s="642"/>
    </row>
    <row r="12" spans="1:84" ht="62.1" customHeight="1">
      <c r="A12" s="315">
        <v>45999</v>
      </c>
      <c r="B12" s="316">
        <v>45974</v>
      </c>
      <c r="C12" s="68" t="s">
        <v>592</v>
      </c>
      <c r="D12" s="649" t="s">
        <v>593</v>
      </c>
      <c r="E12" s="642"/>
    </row>
    <row r="13" spans="1:84">
      <c r="A13" s="57"/>
      <c r="B13" s="56"/>
      <c r="C13" s="68"/>
      <c r="D13" s="641"/>
      <c r="E13" s="642"/>
    </row>
    <row r="14" spans="1:84">
      <c r="A14" s="57"/>
      <c r="B14" s="56"/>
      <c r="C14" s="69"/>
      <c r="D14" s="641"/>
      <c r="E14" s="642"/>
    </row>
    <row r="15" spans="1:84">
      <c r="A15" s="57"/>
      <c r="B15" s="56"/>
      <c r="C15" s="69"/>
      <c r="D15" s="641"/>
      <c r="E15" s="642"/>
    </row>
    <row r="16" spans="1:84">
      <c r="A16" s="58"/>
      <c r="B16" s="56"/>
      <c r="C16" s="68"/>
      <c r="D16" s="641"/>
      <c r="E16" s="642"/>
    </row>
    <row r="17" spans="1:5">
      <c r="A17" s="59"/>
      <c r="B17" s="60"/>
      <c r="C17" s="70"/>
      <c r="D17" s="641"/>
      <c r="E17" s="642"/>
    </row>
    <row r="18" spans="1:5">
      <c r="A18" s="59"/>
      <c r="B18" s="60"/>
      <c r="C18" s="70"/>
      <c r="D18" s="641"/>
      <c r="E18" s="642"/>
    </row>
    <row r="19" spans="1:5">
      <c r="A19" s="61"/>
      <c r="B19" s="62"/>
      <c r="C19" s="64"/>
      <c r="D19" s="641"/>
      <c r="E19" s="642"/>
    </row>
    <row r="20" spans="1:5">
      <c r="A20" s="63"/>
      <c r="B20" s="64"/>
      <c r="C20" s="64"/>
      <c r="D20" s="641"/>
      <c r="E20" s="642"/>
    </row>
    <row r="21" spans="1:5">
      <c r="A21" s="63"/>
      <c r="B21" s="64"/>
      <c r="C21" s="64"/>
      <c r="D21" s="641"/>
      <c r="E21" s="642"/>
    </row>
    <row r="22" spans="1:5">
      <c r="A22" s="63"/>
      <c r="B22" s="64"/>
      <c r="C22" s="64"/>
      <c r="D22" s="641"/>
      <c r="E22" s="642"/>
    </row>
    <row r="23" spans="1:5">
      <c r="A23" s="63"/>
      <c r="B23" s="64"/>
      <c r="C23" s="64"/>
      <c r="D23" s="641"/>
      <c r="E23" s="642"/>
    </row>
    <row r="24" spans="1:5">
      <c r="A24" s="63"/>
      <c r="B24" s="64"/>
      <c r="C24" s="64"/>
      <c r="D24" s="641"/>
      <c r="E24" s="642"/>
    </row>
    <row r="25" spans="1:5">
      <c r="A25" s="63"/>
      <c r="B25" s="64"/>
      <c r="C25" s="64"/>
      <c r="D25" s="641"/>
      <c r="E25" s="642"/>
    </row>
    <row r="26" spans="1:5">
      <c r="A26" s="63"/>
      <c r="B26" s="64"/>
      <c r="C26" s="64"/>
      <c r="D26" s="641"/>
      <c r="E26" s="642"/>
    </row>
    <row r="27" spans="1:5">
      <c r="A27" s="63"/>
      <c r="B27" s="64"/>
      <c r="C27" s="64"/>
      <c r="D27" s="641"/>
      <c r="E27" s="642"/>
    </row>
    <row r="28" spans="1:5">
      <c r="A28" s="63"/>
      <c r="B28" s="64"/>
      <c r="C28" s="64"/>
      <c r="D28" s="641"/>
      <c r="E28" s="642"/>
    </row>
    <row r="29" spans="1:5">
      <c r="A29" s="63"/>
      <c r="B29" s="64"/>
      <c r="C29" s="64"/>
      <c r="D29" s="641"/>
      <c r="E29" s="642"/>
    </row>
    <row r="30" spans="1:5">
      <c r="A30" s="63"/>
      <c r="B30" s="64"/>
      <c r="C30" s="64"/>
      <c r="D30" s="641"/>
      <c r="E30" s="642"/>
    </row>
    <row r="31" spans="1:5">
      <c r="A31" s="63"/>
      <c r="B31" s="64"/>
      <c r="C31" s="64"/>
      <c r="D31" s="641"/>
      <c r="E31" s="642"/>
    </row>
    <row r="32" spans="1:5">
      <c r="A32" s="63"/>
      <c r="B32" s="64"/>
      <c r="C32" s="64"/>
      <c r="D32" s="641"/>
      <c r="E32" s="642"/>
    </row>
    <row r="33" spans="1:5">
      <c r="A33" s="63"/>
      <c r="B33" s="64"/>
      <c r="C33" s="64"/>
      <c r="D33" s="641"/>
      <c r="E33" s="642"/>
    </row>
    <row r="34" spans="1:5">
      <c r="A34" s="63"/>
      <c r="B34" s="64"/>
      <c r="C34" s="64"/>
      <c r="D34" s="641"/>
      <c r="E34" s="642"/>
    </row>
    <row r="35" spans="1:5">
      <c r="A35" s="63"/>
      <c r="B35" s="64"/>
      <c r="C35" s="64"/>
      <c r="D35" s="641"/>
      <c r="E35" s="642"/>
    </row>
    <row r="36" spans="1:5">
      <c r="A36" s="65"/>
      <c r="B36" s="66"/>
      <c r="C36" s="66"/>
      <c r="D36" s="643"/>
      <c r="E36" s="644"/>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B741A-7D85-4CE2-B139-98A37B65EAC8}"/>
</file>

<file path=customXml/itemProps2.xml><?xml version="1.0" encoding="utf-8"?>
<ds:datastoreItem xmlns:ds="http://schemas.openxmlformats.org/officeDocument/2006/customXml" ds:itemID="{424D544D-E8DA-422F-9D4F-04A0A303E7CE}"/>
</file>

<file path=customXml/itemProps3.xml><?xml version="1.0" encoding="utf-8"?>
<ds:datastoreItem xmlns:ds="http://schemas.openxmlformats.org/officeDocument/2006/customXml" ds:itemID="{C7D5C9C7-48A8-4B8E-83A6-CABBC20A56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2026-01-21T20:23:11Z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