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Seguimientos_PA_2025/"/>
    </mc:Choice>
  </mc:AlternateContent>
  <xr:revisionPtr revIDLastSave="0" documentId="8_{CF4E102B-E999-4EB2-AFC1-66BC4CFC897F}" xr6:coauthVersionLast="47" xr6:coauthVersionMax="47" xr10:uidLastSave="{00000000-0000-0000-0000-000000000000}"/>
  <bookViews>
    <workbookView xWindow="-120" yWindow="-120" windowWidth="29040" windowHeight="15720" tabRatio="734" firstSheet="3" activeTab="20"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Hoja de vida Actividad 2" sheetId="56" state="hidden" r:id="rId6"/>
    <sheet name="Hoja de vida Actividad 3" sheetId="58" state="hidden" r:id="rId7"/>
    <sheet name="Hoja de vida Actividad 4" sheetId="60" state="hidden" r:id="rId8"/>
    <sheet name="ACTIVIDAD_2" sheetId="55" r:id="rId9"/>
    <sheet name="ACTIVIDAD_3" sheetId="57" r:id="rId10"/>
    <sheet name="ACTIVIDAD_4" sheetId="59" r:id="rId11"/>
    <sheet name="Hoja de vida Actividad 5" sheetId="62" state="hidden" r:id="rId12"/>
    <sheet name="ACTIVIDAD_5" sheetId="61" r:id="rId13"/>
    <sheet name="Hoja de vida Meta PDD" sheetId="63" state="hidden" r:id="rId14"/>
    <sheet name="META_PDD" sheetId="38" r:id="rId15"/>
    <sheet name="TERRITORIALIZACIÓN" sheetId="65" r:id="rId16"/>
    <sheet name="PRODUCTO_MGA" sheetId="47"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3">ACTIVIDAD_1!$A$1:$O$118</definedName>
    <definedName name="_xlnm.Print_Area" localSheetId="8">ACTIVIDAD_2!$A$1:$O$118</definedName>
    <definedName name="_xlnm.Print_Area" localSheetId="9">ACTIVIDAD_3!$A$1:$O$118</definedName>
    <definedName name="_xlnm.Print_Area" localSheetId="10">ACTIVIDAD_4!$A$1:$O$118</definedName>
    <definedName name="_xlnm.Print_Area" localSheetId="12">ACTIVIDAD_5!$A$1:$O$118</definedName>
    <definedName name="_xlnm.Print_Area" localSheetId="20">'CONTROL DE CAMBIOS'!$A$1:$E$35</definedName>
    <definedName name="_xlnm.Print_Area" localSheetId="4">'Hoja de vida Actividad 1'!$A$1:$L$29</definedName>
    <definedName name="_xlnm.Print_Area" localSheetId="5">'Hoja de vida Actividad 2'!$A$1:$L$28</definedName>
    <definedName name="_xlnm.Print_Area" localSheetId="6">'Hoja de vida Actividad 3'!$A$1:$L$28</definedName>
    <definedName name="_xlnm.Print_Area" localSheetId="7">'Hoja de vida Actividad 4'!$A$1:$L$28</definedName>
    <definedName name="_xlnm.Print_Area" localSheetId="11">'Hoja de vida Actividad 5'!$A$1:$L$28</definedName>
    <definedName name="_xlnm.Print_Area" localSheetId="13">'Hoja de vida Meta PDD'!$A$1:$L$27</definedName>
    <definedName name="_xlnm.Print_Area" localSheetId="14">META_PDD!$A$1:$M$69</definedName>
    <definedName name="_xlnm.Print_Area" localSheetId="17">PMR!$A$1:$AX$34</definedName>
    <definedName name="_xlnm.Print_Area" localSheetId="16">PRODUCTO_MGA!$A$1:$L$53</definedName>
    <definedName name="condicion" localSheetId="2">#REF!</definedName>
    <definedName name="condicion" localSheetId="15">#REF!</definedName>
    <definedName name="condicion">Hoja3!$N$40:$N$45</definedName>
    <definedName name="edad" localSheetId="2">#REF!</definedName>
    <definedName name="edad" localSheetId="15">#REF!</definedName>
    <definedName name="edad">Hoja3!$I$40:$I$45</definedName>
    <definedName name="etnias" localSheetId="2">#REF!</definedName>
    <definedName name="etnias" localSheetId="15">#REF!</definedName>
    <definedName name="etnias">Hoja3!$L$40:$L$43</definedName>
    <definedName name="frecuencia" localSheetId="2">#REF!</definedName>
    <definedName name="frecuencia" localSheetId="15">#REF!</definedName>
    <definedName name="frecuencia">Hoja3!$I$5:$I$11</definedName>
    <definedName name="genero" localSheetId="2">#REF!</definedName>
    <definedName name="genero" localSheetId="15">#REF!</definedName>
    <definedName name="genero">Hoja3!$M$40:$M$41</definedName>
    <definedName name="INDICADOR" localSheetId="2">#REF!</definedName>
    <definedName name="INDICADOR" localSheetId="15">#REF!</definedName>
    <definedName name="INDICADOR">#REF!</definedName>
    <definedName name="localidad" localSheetId="2">#REF!</definedName>
    <definedName name="localidad" localSheetId="15">#REF!</definedName>
    <definedName name="localidad">Hoja3!$E$5:$E$24</definedName>
    <definedName name="metas" localSheetId="2">#REF!</definedName>
    <definedName name="metas" localSheetId="15">#REF!</definedName>
    <definedName name="metas">Hoja3!$N$23:$N$33</definedName>
    <definedName name="objetivoest" localSheetId="2">#REF!</definedName>
    <definedName name="objetivoest" localSheetId="15">#REF!</definedName>
    <definedName name="objetivoest">Hoja3!$I$32:$I$35</definedName>
    <definedName name="objetivos" localSheetId="2">#REF!</definedName>
    <definedName name="objetivos" localSheetId="15">#REF!</definedName>
    <definedName name="objetivos">#REF!</definedName>
    <definedName name="pmr" localSheetId="2">#REF!</definedName>
    <definedName name="pmr" localSheetId="15">#REF!</definedName>
    <definedName name="pmr">Hoja3!$I$23:$I$27</definedName>
    <definedName name="responsable" localSheetId="2">#REF!</definedName>
    <definedName name="responsable" localSheetId="15">#REF!</definedName>
    <definedName name="responsable">Hoja3!$M$5:$M$18</definedName>
    <definedName name="SUBSECRETARIA" localSheetId="2">#REF!</definedName>
    <definedName name="SUBSECRETARIA" localSheetId="15">#REF!</definedName>
    <definedName name="SUBSECRETARIA">#REF!</definedName>
    <definedName name="subsecretarias" localSheetId="2">#REF!</definedName>
    <definedName name="subsecretarias" localSheetId="15">#REF!</definedName>
    <definedName name="subsecretarias">Hoja3!$O$5:$O$10</definedName>
    <definedName name="tactividad" localSheetId="2">#REF!</definedName>
    <definedName name="tactividad" localSheetId="15">#REF!</definedName>
    <definedName name="tactividad">Hoja3!$C$5:$C$6</definedName>
    <definedName name="tcalculo" localSheetId="2">#REF!</definedName>
    <definedName name="tcalculo" localSheetId="15">#REF!</definedName>
    <definedName name="tcalculo">Hoja3!$K$5</definedName>
    <definedName name="tindicador" localSheetId="2">#REF!</definedName>
    <definedName name="tindicador" localSheetId="15">#REF!</definedName>
    <definedName name="tindicador">Hoja3!$G$5:$G$10</definedName>
    <definedName name="tipometa" localSheetId="2">#REF!</definedName>
    <definedName name="tipometa" localSheetId="15">#REF!</definedName>
    <definedName name="tipometa">Hoja3!$A$5:$A$7</definedName>
    <definedName name="tmeta" localSheetId="2">#REF!</definedName>
    <definedName name="tmeta" localSheetId="15">#REF!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AV34" i="46" l="1"/>
  <c r="AD68" i="65"/>
  <c r="AA68" i="65"/>
  <c r="X68" i="65"/>
  <c r="N27" i="55"/>
  <c r="N27" i="20"/>
  <c r="B35" i="55"/>
  <c r="AW34" i="46"/>
  <c r="O26" i="20"/>
  <c r="U68" i="65"/>
  <c r="R68" i="65"/>
  <c r="O68" i="65"/>
  <c r="O66" i="65"/>
  <c r="O62" i="65"/>
  <c r="O60" i="65"/>
  <c r="O57" i="65"/>
  <c r="O53" i="65"/>
  <c r="O49" i="65"/>
  <c r="AD43" i="65"/>
  <c r="O30" i="61"/>
  <c r="AA41" i="65"/>
  <c r="AA32" i="65"/>
  <c r="AA29" i="65"/>
  <c r="AA43" i="65" s="1"/>
  <c r="X43" i="65"/>
  <c r="R43" i="65"/>
  <c r="O43" i="65"/>
  <c r="U43" i="65"/>
  <c r="M43" i="65"/>
  <c r="K43" i="65"/>
  <c r="I43" i="65"/>
  <c r="G43" i="65"/>
  <c r="M68" i="65"/>
  <c r="K68" i="65"/>
  <c r="I68" i="65"/>
  <c r="G68" i="65"/>
  <c r="E68" i="65"/>
  <c r="E43" i="65"/>
  <c r="C43" i="65"/>
  <c r="C68" i="65"/>
  <c r="C30" i="38"/>
  <c r="C34" i="38"/>
  <c r="C37" i="61"/>
  <c r="J20" i="47"/>
  <c r="K20" i="47"/>
  <c r="K18" i="47"/>
  <c r="J18" i="47"/>
  <c r="F25" i="38"/>
  <c r="D59" i="38"/>
  <c r="H20" i="47"/>
  <c r="G20" i="47"/>
  <c r="D20" i="47"/>
  <c r="H18" i="47"/>
  <c r="G18" i="47"/>
  <c r="D18" i="47"/>
  <c r="C28" i="38"/>
  <c r="I117" i="57"/>
  <c r="C37" i="57"/>
  <c r="K65" i="57"/>
  <c r="G25"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N29" i="57"/>
  <c r="N30" i="57"/>
  <c r="N26" i="55"/>
  <c r="O27" i="55" s="1"/>
  <c r="N28" i="55"/>
  <c r="N29" i="55"/>
  <c r="N30" i="55"/>
  <c r="N26" i="20"/>
  <c r="N28" i="20"/>
  <c r="N29" i="20"/>
  <c r="N30" i="20"/>
  <c r="O30" i="20" s="1"/>
  <c r="O27" i="20" l="1"/>
  <c r="O27" i="57"/>
  <c r="O27" i="61"/>
  <c r="O27" i="59"/>
  <c r="B35" i="61"/>
  <c r="D16" i="62"/>
  <c r="E10" i="62"/>
  <c r="F37" i="61"/>
  <c r="D16" i="60"/>
  <c r="E11" i="60"/>
  <c r="E10" i="60"/>
  <c r="E10" i="58"/>
  <c r="N28" i="57"/>
  <c r="O30" i="57" s="1"/>
  <c r="D16" i="56"/>
  <c r="D16" i="51"/>
  <c r="E11" i="56"/>
  <c r="E10" i="56"/>
  <c r="B35" i="20"/>
  <c r="I117" i="61"/>
  <c r="H117" i="61"/>
  <c r="G117" i="61"/>
  <c r="F117" i="61"/>
  <c r="E117" i="61"/>
  <c r="D117" i="61"/>
  <c r="C117" i="61"/>
  <c r="B117" i="61"/>
  <c r="N25" i="61"/>
  <c r="O26" i="61" s="1"/>
  <c r="I117" i="59"/>
  <c r="H117" i="59"/>
  <c r="G117" i="59"/>
  <c r="F117" i="59"/>
  <c r="E117" i="59"/>
  <c r="D117" i="59"/>
  <c r="C117" i="59"/>
  <c r="B117" i="59"/>
  <c r="F37" i="59"/>
  <c r="B35" i="59"/>
  <c r="O26" i="59"/>
  <c r="H117" i="57"/>
  <c r="G117" i="57"/>
  <c r="F117" i="57"/>
  <c r="E117" i="57"/>
  <c r="D117" i="57"/>
  <c r="C117" i="57"/>
  <c r="B117" i="57"/>
  <c r="F37" i="57"/>
  <c r="B35" i="57"/>
  <c r="O26" i="57"/>
  <c r="I117" i="55"/>
  <c r="H117" i="55"/>
  <c r="G117" i="55"/>
  <c r="F117" i="55"/>
  <c r="E117" i="55"/>
  <c r="D117" i="55"/>
  <c r="C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C51" i="38" l="1"/>
  <c r="C49" i="38"/>
  <c r="H117" i="20" l="1"/>
  <c r="I117" i="20"/>
  <c r="B117"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<sst xmlns="http://schemas.openxmlformats.org/spreadsheetml/2006/main" count="3763" uniqueCount="1133">
  <si>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</si>
  <si>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</si>
  <si>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</si>
  <si>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</si>
  <si>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</si>
  <si>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</si>
  <si>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</si>
  <si>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</si>
  <si>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</si>
  <si>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</si>
  <si>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</si>
  <si>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</si>
  <si>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</si>
  <si>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</si>
  <si>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</si>
  <si>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</si>
  <si>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</si>
  <si>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</si>
  <si>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</si>
  <si>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</si>
  <si>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</si>
  <si>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</si>
  <si>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</si>
  <si>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</si>
  <si>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</si>
  <si>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</si>
  <si>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</si>
  <si>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</si>
  <si>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</si>
  <si>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</si>
  <si>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</si>
  <si>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</si>
  <si>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</si>
  <si>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</si>
  <si>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</si>
  <si>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</si>
  <si>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</si>
  <si>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</si>
  <si>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</si>
  <si>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</si>
  <si>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</si>
  <si>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</si>
  <si>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</si>
  <si>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</si>
  <si>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</si>
  <si>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</si>
  <si>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</si>
  <si>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</si>
  <si>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</si>
  <si>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</si>
  <si>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</si>
  <si>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</si>
  <si>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</si>
  <si>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</si>
  <si>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</si>
  <si>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</si>
  <si>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</si>
  <si>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</si>
  <si>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</si>
  <si>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</si>
  <si>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</si>
  <si>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</si>
  <si>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</si>
  <si>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</si>
  <si>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</si>
  <si>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</si>
  <si>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</si>
  <si>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</si>
  <si>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</si>
  <si>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</si>
  <si>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</si>
  <si>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</si>
  <si>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</si>
  <si>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</si>
  <si>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</si>
  <si>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</si>
  <si>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</si>
  <si>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</si>
  <si>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</si>
  <si>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</si>
  <si>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</si>
  <si>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</si>
  <si>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</si>
  <si>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</si>
  <si>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</si>
  <si>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</si>
  <si>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</si>
  <si>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</si>
  <si>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</si>
  <si>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</si>
  <si>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</si>
  <si>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</si>
  <si>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</si>
  <si>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</si>
  <si>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</si>
  <si>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</si>
  <si>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</si>
  <si>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</si>
  <si>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</si>
  <si>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</si>
  <si>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</si>
  <si>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</si>
  <si>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</si>
  <si>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</si>
  <si>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</si>
  <si>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</si>
  <si>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</si>
  <si>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</si>
  <si>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</si>
  <si>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</si>
  <si>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</si>
  <si>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</si>
  <si>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</si>
  <si>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</si>
  <si>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</si>
  <si>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</si>
  <si>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</si>
  <si>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</si>
  <si>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</si>
  <si>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</si>
  <si>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</si>
  <si>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</si>
  <si>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</si>
  <si>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</si>
  <si>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</si>
  <si>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</si>
  <si>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</si>
  <si>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</si>
  <si>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</si>
  <si>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</si>
  <si>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</si>
  <si>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</si>
  <si>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</si>
  <si>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</si>
  <si>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</si>
  <si>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</si>
  <si>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</si>
  <si>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</si>
  <si>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</si>
  <si>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</si>
  <si>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</si>
  <si>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</si>
  <si>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</si>
  <si>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</si>
  <si>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</si>
  <si>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</si>
  <si>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</si>
  <si>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</si>
  <si>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</si>
  <si>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</si>
  <si>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</si>
  <si>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</si>
  <si>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</si>
  <si>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</si>
  <si>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</si>
  <si>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</si>
  <si>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</si>
  <si>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</si>
  <si>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</si>
  <si>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</si>
  <si>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</si>
  <si>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</si>
  <si>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</si>
  <si>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</si>
  <si>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</si>
  <si>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</si>
  <si>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</si>
  <si>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</si>
  <si>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</si>
  <si>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</si>
  <si>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</si>
  <si>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</si>
  <si>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</si>
  <si>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</si>
  <si>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</si>
  <si>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</si>
  <si>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</si>
  <si>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</si>
  <si>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</si>
  <si>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</si>
  <si>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</si>
  <si>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</si>
  <si>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</si>
  <si>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</si>
  <si>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</si>
  <si>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</si>
  <si>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</si>
  <si>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</si>
  <si>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</si>
  <si>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</si>
  <si>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</si>
  <si>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</si>
  <si>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</si>
  <si>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</si>
  <si>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</si>
  <si>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</si>
  <si>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</si>
  <si>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</si>
  <si>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</si>
  <si>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</si>
  <si>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</si>
  <si>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</si>
  <si>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</si>
  <si>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</si>
  <si>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</si>
  <si>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</si>
  <si>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</si>
  <si>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</si>
  <si>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</si>
  <si>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</si>
  <si>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</si>
  <si>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</si>
  <si>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</si>
  <si>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</si>
  <si>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</si>
  <si>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</si>
  <si>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</si>
  <si>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</si>
  <si>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</si>
  <si>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</si>
  <si>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</si>
  <si>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</si>
  <si>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</si>
  <si>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</si>
  <si>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</si>
  <si>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</si>
  <si>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</si>
  <si>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</si>
  <si>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</si>
  <si>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</si>
  <si>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</si>
  <si>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</si>
  <si>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</si>
  <si>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</si>
  <si>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</si>
  <si>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</si>
  <si>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</si>
  <si>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</si>
  <si>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</si>
  <si>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</si>
  <si>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</si>
  <si>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</si>
  <si>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</si>
  <si>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</si>
  <si>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</si>
  <si>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</si>
  <si>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</si>
  <si>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</si>
  <si>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</si>
  <si>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</si>
  <si>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</si>
  <si>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</si>
  <si>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</si>
  <si>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</si>
  <si>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</si>
  <si>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</si>
  <si>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</si>
  <si>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</si>
  <si>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</si>
  <si>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</si>
  <si>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</si>
  <si>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</si>
  <si>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</si>
  <si>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</si>
  <si>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</si>
  <si>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</si>
  <si>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</si>
  <si>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</si>
  <si>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</si>
  <si>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</si>
  <si>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</si>
  <si>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</si>
  <si>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</si>
  <si>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</si>
  <si>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</si>
  <si>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</si>
  <si>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</si>
  <si>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</si>
  <si>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</si>
  <si>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</si>
  <si>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</si>
  <si>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</si>
  <si>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</si>
  <si>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</si>
  <si>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</si>
  <si>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</si>
  <si>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</si>
  <si>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</si>
  <si>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</si>
  <si>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</si>
  <si>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</si>
  <si>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</si>
  <si>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</si>
  <si>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</si>
  <si>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</si>
  <si>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Junio</t>
  </si>
  <si>
    <t>Julio</t>
  </si>
  <si>
    <t>Agosto</t>
  </si>
  <si>
    <t>ACTUALIZACION</t>
  </si>
  <si>
    <t>Septiembre</t>
  </si>
  <si>
    <t>Octubre</t>
  </si>
  <si>
    <t>X</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</si>
  <si>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</si>
  <si>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</si>
  <si>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</si>
  <si>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</si>
  <si>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</si>
  <si>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</si>
  <si>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</si>
  <si>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</si>
  <si>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</si>
  <si>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</si>
  <si>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</si>
  <si>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</si>
  <si>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</si>
  <si>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</si>
  <si>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</si>
  <si>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</si>
  <si>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</si>
  <si>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</si>
  <si>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</si>
  <si>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</si>
  <si>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</si>
  <si>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</si>
  <si>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</si>
  <si>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</si>
  <si>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</si>
  <si>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</si>
  <si>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</si>
  <si>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</si>
  <si>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</si>
  <si>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</si>
  <si>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</si>
  <si>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</si>
  <si>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</si>
  <si>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</si>
  <si>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</si>
  <si>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</si>
  <si>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</si>
  <si>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</si>
  <si>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</si>
  <si>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</si>
  <si>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</si>
  <si>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</si>
  <si>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</si>
  <si>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</si>
  <si>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 xml:space="preserve">Durante junio se avanzó en el fortalecimiento metodológico de la estrategia Laboratorio de Soluciones. Se actualizó la matriz de consistencia, incorporando fuentes sobre factores culturales, facilitadores y obstáculos vinculados a los comportamientos problemáticos identificados. Asimismo, se recibieron y atendieron los comentarios de la Subsecretaría de Economía del Cuidado, lo que permitió ajustar los apartados de justificación y base conceptual del documento operativo. También se armonizaron las matrices de consistencia, COM-B y modelo ecológico feminista, e incluyeron como anexos los documentos metodológicos para facilitar la implementación y replicabilidad.
Se avanzó igualmente en el desarrollo de la teoria de cambio de la estrategia de prevención del feminicidio con el fin vincular a los comportamientos problemáticos a transformar el mecanismo y acción de cambio y el comportamiento esperado. Este paso permite ordenar la formulacion de la estrategia.  </t>
  </si>
  <si>
    <t xml:space="preserve">Durante los primeros seis meses del 2025, el equipo de Transformaciones Culturales consolidó avances sustanciales en términos metodológicos, técnicos y operativos. En particular, se ajustaron y validaron los documentos operativos de dos líneas base de la Estrategia: Laboratorio de Soluciones (línea de Cuidado) y Prevención del Feminicidio (línea de Prevención de Violencias contra las Mujeres), contando con el aval de la SCPI y avanzando en la implementación territorial. También se fortaleció el documento técnico-operativo de la estrategia de prevención del acoso sexual en el espacio y transporte público, consolidando los aportes de los equipos involucrados.
Durante junio, se profundizó el trabajo en la línea de Cuidado, actualizando la matriz de consistencia de Laboratorio de Soluciones con información clave sobre factores culturales, facilitadores y obstáculos para el cambio de comportamiento. Se atendieron las orientaciones de la Subsecretaría, incorporando ajustes conceptuales y técnicos al documento operativo, en especial sobre los marcos COM-B y modelo ecológico feminista, e incluyendo los documentos metodológicos como anexos.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En el plano operativo, se fortalecieron los mecanismos de seguimiento por grupo de trabajo, lo que ha permitido mejorar la implementación y monitoreo en campo. Los informes mensuales han sido clave para identificar logros, barreras y proyecciones, y para orientar la toma de decisiones ajustada a las necesidades detectadas en cada ciclo de implementación.
</t>
  </si>
  <si>
    <t>Fortalecimiento técnico y metodológico de las líneas, que permite consolidar los objetivos de la estrategia desde la perspectiva de cambio cultural contando con instrumentos y documentación más robusta y solida. 
Avances en la territorialización e implementacción de acciones en diferentes escenarios donde se fortalecen los planteamientos metodológicos de cada línea.
Mayor capacidad de articulación institucional que posiblitan la sostenibilidad de acciones y participación estrategica donde se fortalece la estrategia y la capacidad de implementación alineada a los objetivos de la misma</t>
  </si>
  <si>
    <t>JULIO</t>
  </si>
  <si>
    <t>Durante el mes de julio se elaboró la matriz de consistencia de la estrategia Caleidoscopio, con la que se establece una relación entre los factores culturales identificados en el proceso de formulación con los datos de diagnóstico de distribución de trabajos de cuidado no remunerados y la participación de niñas, niños y adolescentes en estos.</t>
  </si>
  <si>
    <t xml:space="preserve">Durante los primeros 7 meses del año, se desarrollaron acciones clave que fortalecen el cumplimiento de los objetivos de la Estrategia de Transformaciones Culturales. Estos encuentros y avances permitieron avanzar en los siguientes frentes estratégicos:
•	Verificación y seguimiento de compromisos: Se realizó un monitoreo permanente a los compromisos asumidos por cada línea de trabajo, así como al desempeño general del equipo territorial, priorizando el fortalecimiento metodológico y técnico de la estrategia en campo.
•	Articulación institucional: Se dio continuidad al seguimiento de procesos de articulación tanto interna como externa, consolidando alianzas estratégicas que potencian la implementación de la estrategia en diferentes escenarios distritales.
•	Optimización del trabajo territorial: Se priorizó el fortalecimiento de los equipos territoriales, buscando mayor eficacia en la ejecución de acciones desde cada línea, mediante sinergias que consolidan el enfoque de transformaciones culturales.
•	Participación y visibilización: Se afianzaron espacios de participación interna, lo cual permitió reforzar la visibilidad y apropiación institucional de la estrategia y sus enfoques diferenciales.
•	Seguimiento transversal e investigativo: Se avanzó en la consolidación documental y en la sistematización de aprendizajes desde una mirada transversal, fortaleciendo técnica y metodológicamente las acciones desde una perspectiva de cambio cultural.
En términos de logros destacados por línea es importante resaltar que: 
•	Para la línea de Cuidado, se desarrolló la matriz de consistencia de la estrategia Caleidoscopio, relacionando datos diagnósticos sobre la distribución de labores de cuidado en niños, niñas y adolescentes (a nivel global, nacional y distrital), con factores culturales identificados desde el enfoque de transformación cultural. Esta matriz contribuye significativamente al fortalecimiento de la línea base y respalda la formulación conceptual y operativa de la estrategia.
•	Desde la línea de Prevención de Violencias, se presentó la versión intermedia del documento operativo de la estrategia Tu Voz, transforma el dolor en prevención, orientada a la prevención del feminicidio. Este documento recoge los avances metodológicos desarrollados por el equipo territorial, y se fundamenta en la línea base, la teoría de cambio y el desarrollo de las acciones: Tu Voz Sostiene, Tu Voz Reconoce, Tu Voz Transforma y Tu Voz Amplifica.
</t>
  </si>
  <si>
    <t xml:space="preserve">Fortalecimiento de la gestión territorial, la realización sistemática de espacios de seguimiento permitió consolidar el acompañamiento técnico a los equipos territoriales, promoviendo una implementación más eficiente, coherente y articulada de las acciones en campo.
Consolidación de metodologías y documentos clave, la estrategia ha avanzado en la estructuración de insumos fundamentales en términos investigativos desde las líneas de prevención de violencias y cuidado, lo que fortalece la base técnica, investigativa y metodológica de las líneas de trabajo.
Mejora de la articulación institucional, a través de las reuniones de coordinación, se han fortalecido procesos de articulación interna y externa, lo que ha favorecido la alineación de esfuerzos y recursos con otras dependencias y actores clave.
Integración de los enfoques de transformación cultural, llevando a afianzar los enfoques de la estrategia por medio de las acciones del equipo en campo y en los espacios institucionales, posicionando la estrategia como un eje transversal en los procesos de prevención y cuidado.
Sistematización y seguimiento permanente, relacionado con la elaboración de informes periódicos ha permitido monitorear avances, identificar logros, y proyectar acciones de corto plazo con mayor claridad, eficiencia y capacidad de respuesta técnica.
</t>
  </si>
  <si>
    <t>AGOSTO</t>
  </si>
  <si>
    <r>
      <t xml:space="preserve">Durante el mes de agosto de 2025 se desarrollaron acciones estratégicas que fortalecieron la implementación y consolidación de las líneas de trabajo de la Estrategia de Transformaciones Culturales. Entre los principales avances se destacan:
</t>
    </r>
    <r>
      <rPr>
        <b/>
        <sz val="10"/>
        <color rgb="FF000000"/>
        <rFont val="Arial"/>
        <family val="2"/>
      </rPr>
      <t xml:space="preserve">1.	Reuniones de seguimiento y articulación:
</t>
    </r>
    <r>
      <rPr>
        <sz val="10"/>
        <color rgb="FF000000"/>
        <rFont val="Arial"/>
        <family val="2"/>
      </rPr>
      <t xml:space="preserve">*Se realizaron encuentros de trabajo los días 05, 19 y 20 de agosto, con la participación de los orientadores de las líneas de Prevención de Violencias, Redistribución del Cuidado y los equipos de apoyo transversal en temas administrativos, de articulación e investigación.
Estos espcios permitieron:
*Verificar los compromisos de cada línea de trabajo y el avance de las acciones territoriales.
*Dar seguimiento a procesos de articulación institucional interna y externa.
*Priorizar alianzas para optimizar la participación de los equipos territoriales.
*Afianzar la participación y visibilización de la estrategia al interior de la entidad.
*Realizar seguimiento transversal en términos investigativos y documentales que fortalecen la perspectiva técnica y metodológica del cambio cultural.
</t>
    </r>
    <r>
      <rPr>
        <b/>
        <sz val="10"/>
        <color rgb="FF000000"/>
        <rFont val="Arial"/>
        <family val="2"/>
      </rPr>
      <t xml:space="preserve">2.	Ajustes a documentos de la linea de PVCM:
</t>
    </r>
    <r>
      <rPr>
        <sz val="10"/>
        <color rgb="FF000000"/>
        <rFont val="Arial"/>
        <family val="2"/>
      </rPr>
      <t xml:space="preserve">*Se recibieron y atendieron comentarios de la Subsecretaría de Cuidado y Políticas de Igualdad respecto al documento operativo de la estrategia de prevención del feminicidio “Tu Voz, transforma el dolor en prevención”.
Los ajustes se enfocaron en:
*Ampliar la descripción de acciones metodológicas.
*Clarificar el uso conceptual sobre violencias contra las mujeres.
*Revisar y reformular la propuesta de indicadores de seguimiento y evaluación.
*La nueva versión del documento incorporó estas observaciones, quedando pendiente la aprobación de los ajustes de seguimiento e indicadores.
</t>
    </r>
    <r>
      <rPr>
        <b/>
        <sz val="10"/>
        <color rgb="FF000000"/>
        <rFont val="Arial"/>
        <family val="2"/>
      </rPr>
      <t xml:space="preserve">3.	Entrega de versiones de estrategias:
</t>
    </r>
    <r>
      <rPr>
        <sz val="10"/>
        <color rgb="FF000000"/>
        <rFont val="Arial"/>
        <family val="2"/>
      </rPr>
      <t xml:space="preserve">*Se realizó la segunda entrega del documento de la estrategia Laboratorio de Soluciones, que incorporó indicadores y mecanismos de evaluación de gestión e indicios de cambio cultural.
*De manera paralela, se remitió la primera versión del documento de la estrategia Caleidoscopio, ajustada con base en las recomendaciones técnicas de la Subsecretaría y el liderazgo de Transformaciones Culturales.
</t>
    </r>
  </si>
  <si>
    <r>
      <rPr>
        <sz val="11"/>
        <color rgb="FF000000"/>
        <rFont val="Arial"/>
        <family val="2"/>
      </rPr>
      <t xml:space="preserve">A lo largo de la ejecución de la Estrategia de Transformaciones Culturales, los avances acumulados reflejan un proceso de consolidación progresiva en lo técnico, metodológico e institucional:
</t>
    </r>
    <r>
      <rPr>
        <b/>
        <sz val="11"/>
        <color rgb="FF000000"/>
        <rFont val="Arial"/>
        <family val="2"/>
      </rPr>
      <t xml:space="preserve">1.	Fortalecimiento de la gestión territorial:
</t>
    </r>
    <r>
      <rPr>
        <sz val="11"/>
        <color rgb="FF000000"/>
        <rFont val="Arial"/>
        <family val="2"/>
      </rPr>
      <t xml:space="preserve">*Se han establecido espacios de seguimiento continuo, que han permitido la verificación de compromisos, la priorización de alianzas estratégicas y la consolidación de la participación de los equipos territoriales.
</t>
    </r>
    <r>
      <rPr>
        <b/>
        <sz val="11"/>
        <color rgb="FF000000"/>
        <rFont val="Arial"/>
        <family val="2"/>
      </rPr>
      <t xml:space="preserve">2.	Producción y ajuste de documentos estratégicos:
</t>
    </r>
    <r>
      <rPr>
        <sz val="11"/>
        <color rgb="FF000000"/>
        <rFont val="Arial"/>
        <family val="2"/>
      </rPr>
      <t xml:space="preserve">Avances significativos en la construcción de documentos clave, tales como:
*Línea de Base de la estrategia Laboratorio de Soluciones.
*Documento operativo de la estrategia “Tu Voz, transforma el dolor en prevención”.
*Primera versión de la estrategia Caleidoscopio.
Estos insumos han sido retroalimentados por la Subsecretaría de Cuidado y Políticas de Igualdad, asegurando un proceso de mejora continua.
</t>
    </r>
    <r>
      <rPr>
        <b/>
        <sz val="11"/>
        <color rgb="FF000000"/>
        <rFont val="Arial"/>
        <family val="2"/>
      </rPr>
      <t xml:space="preserve">3.	Consolidación metodológica y conceptual:
</t>
    </r>
    <r>
      <rPr>
        <sz val="11"/>
        <color rgb="FF000000"/>
        <rFont val="Arial"/>
        <family val="2"/>
      </rPr>
      <t xml:space="preserve">*Se han robustecido los enfoques técnicos y metodológicos de las estrategias, integrando perspectiva de género, análisis cultural y criterios de evaluación más precisos.
*La producción documental ha incorporado tanto diagnósticos estructurales (como el cuidado en clave de desigualdad histórica) como marcos de acción orientados al cambio cultural.
</t>
    </r>
    <r>
      <rPr>
        <b/>
        <sz val="11"/>
        <color rgb="FF000000"/>
        <rFont val="Arial"/>
        <family val="2"/>
      </rPr>
      <t xml:space="preserve">4.	Articulación institucional e intersectorial:
</t>
    </r>
    <r>
      <rPr>
        <sz val="11"/>
        <color rgb="FF000000"/>
        <rFont val="Arial"/>
        <family val="2"/>
      </rPr>
      <t xml:space="preserve">*El trabajo adelantado ha fortalecido la interacción con actores institucionales internos y externos, lo que facilita la apropiación, validación y sostenibilidad de las estrategias en escenarios distritales diversos.
</t>
    </r>
  </si>
  <si>
    <t xml:space="preserve">1.	Fortalecimiento de la gestión territorial y del trabajo en equipo
Los espacios de seguimiento semanal han optimizado la coordinación entre las líneas de Prevención de Violencias, Redistribución del Cuidado y los apoyos transversales. Esto ha permitido un mejor desempeño de los equipos territoriales, aumentando la eficiencia en la implementación de la estrategia y generando mayor cohesión organizacional.
2.	Mejora de la calidad técnica y metodológica de las estrategias
La construcción de documentos y la incorporación de observaciones de la Subsecretaría han permitido robustecer los enfoques conceptuales, metodológicos y evaluativos. Esto se traduce en estrategias más sólidas, coherentes y con indicadores claros que facilitan el seguimiento y la medición de resultados.
3.	Avances en la generación de diagnóstico
La elaboración de la Línea de Base del Laboratorio de Soluciones ofrece un insumo clave para comprender el cuidado como fenómeno cultural y desigualdad estructural. Estos análisis fortalecen la capacidad de la entidad para diseñar intervenciones basadas en evidencia y con pertinencia en la transformación cultural.
4.	Consolidación de la articulación institucional e intersectorial
El trabajo conjunto con diferentes dependencias y actores externos ha permitido posicionar la estrategia en escenarios distritales y ampliar su alcance.Esta articulación favorece la sostenibilidad de las acciones y la incidencia en políticas públicas de cuidado, prevención de violencias y transformaciones culturales.
5.	Visibilización y posicionamiento interno de la estrategia
Los espacios de participación al interior de la entidad han consolidado el reconocimiento de la estrategia y sus enfoques. Esto genera mayor apropiación institucional y garantiza que las líneas de acción tengan respaldo para su implementación.
</t>
  </si>
  <si>
    <t>SEPTIEMBRE</t>
  </si>
  <si>
    <t>Durante el mes se desarrollaron diversas acciones encaminadas al fortalecimiento, seguimiento y consolidación de la estrategia, con los siguientes logros y avances:
1. Seguimiento y articulación interna, donde se llevaron a cabo reuniones de seguimiento con la participación de orientadores de las líneas de Prevención de Violencias, Cuidado y apoyos transversales en temas administrativos, de articulación e investigación. Donde se logró: 
* Dar seguimiento a procesos de articulación institucional interna y externa, fortaleciendo la implementación de la estrategia.
* Priorizar alianzas que optimicen el desempeño de los equipos territoriales.
* Realizar un seguimiento transversal en términos investigativos y de consolidación documental para robustecer técnica y metodológicamente las líneas de trabajo.
2. Trabajo con aliados estratégicos en el marco del trabajo con la Fundación Plural, se desarrolló una jornada de profundización cualitativa que permitió identificar micro comportamientos relacionados con mujeres adolescentes. Estos insumos fortalecieron el documento de línea de Base.
3. Se entregó la versión 3 del documento de Laboratorio de Soluciones, con ajustes solicitados por la Subsecretaria en el apartado de indicadores y en la precisión conceptual.
4. Se ajustaron los indicadores de la estrategia de prevención del feminicidio, actualizando el acápite 6 del Documento operativo– Tu Voz.</t>
  </si>
  <si>
    <t xml:space="preserve">La Estrategia de Transformaciones Culturales ha consolidado, a lo largo del año, avances sostenidos en lo metodológico, técnico y operativo, que han permitido afianzar sus bases conceptuales y su implementación territorial. Los principales logros acumulados son los siguientes:
•	Se validó la estructura de guías para la elaboración de documentos técnicos y manuales operativos, asegurando coherencia con los enfoques de derechos humanos de las mujeres y transformación cultural.
•	Se consolidaron diagnósticos y líneas base en las estrategias de Prevención del Feminicidio, Caleidoscopio y Laboratorio de Soluciones, lo cual proporciona una base sólida para su implementación.
•	Se incorporaron marcos conceptuales y metodológicos actualizados (como COM-B y el modelo ecológico feminista), que robustecen la fundamentación de la estrategia.
•	Se ajustaron y consolidaron los documentos operativos de: Laboratorio de Soluciones (línea de Cuidado). Tu Voz, transforma el dolor en prevención (Prevención del Feminicidio). Prevención del acoso sexual en el espacio y transporte público.
•	Se avanzó en la construcción de la primera versión de la estrategia Caleidoscopio, que integra datos diagnósticos sobre cuidado y factores culturales asociados.
•	Se elaboraron informes mensuales con seguimiento a logros, barreras y proyecciones, permitiendo un ciclo continuo de mejora.
•	Se fortalecieron los mecanismos de seguimiento por grupo de trabajo, lo que permitió mejorar la implementación y monitoreo en campo.
•	Se realizaron espacios periódicos de verificación de compromisos y articulación institucional, con impacto en la coordinación interna y en la acción territorial.
•	Los equipos territoriales han optimizado su desempeño, logrando mayor eficacia en la implementación de acciones de cambio cultural en comunidades.
•	Se consolidaron alianzas estratégicas con dependencias de la Secretaría, entidades públicas y organizaciones cooperantes nacionales e internacionales (BID, Equimundo, Fundación Plural). Estas alianzas han posibilitado el fortalecimiento de la gestión en calle, la producción de materiales pedagógicos (como la Ruta Caleidoscopio) y la validación institucional de los documentos técnicos.
•	Se desarrollaron procesos de sistematización documental y análisis transversal, que robustecen la investigación y la gestión de la estrategia
•	Se avanzó en la visibilización del enfoque de transformaciones culturales dentro de la entidad y en escenarios distritales, lo que contribuye a su sostenibilidad y escalabilidad.
</t>
  </si>
  <si>
    <t>OCTUBRE</t>
  </si>
  <si>
    <t xml:space="preserve">Durante los primeros diez meses de 2025, la Estrategia de Transformaciones Culturales de la Secretaría Distrital de la Mujer consolidó avances sustanciales en el desarrollo técnico, operativo y conceptual de sus líneas de acción. A través de procesos de planeación, articulación interinstitucional, acompañamiento territorial y fortalecimiento metodológico, se logró afianzar la estrategia como un referente distrital en la promoción de cambio cultural hacia la igualdad, la corresponsabilidad y la prevención de violencias basadas en género.
•Se consolidó un equipo interdisciplinario con presencia activa en las localidades, garantizando acompañamiento continuo a las comunidades y fortaleciendo la territorialización de las acciones.
•Se establecieron reuniones semanales de seguimiento con los equipos de las líneas de Prevención de Violencias, Cuidado y los apoyos técnicos y administrativos, permitiendo el monitoreo constante de compromisos, avances y articulaciones.
•Se fortalecieron los canales de comunicación interna y los espacios de coordinación institucional, promoviendo sinergias entre las áreas técnicas, territoriales y de apoyo transversal.
•Se desarrollaron acciones de implementación con entidades distritales, organizaciones sociales y comunitarias, fortaleciendo la legitimidad de la estrategia y ampliando su alcance territorial y poblacional.
•Se avanzó en la consolidación conceptual de las líneas estratégicas, generando documentos de soporte técnico que orientan la implementación de acciones transformadoras.
•En la Línea de Cuidado, se produjo un documento técnico unificado que define los conceptos y enfoques sobre la redistribución de los trabajos de cuidado no remunerados, con lenguaje transversal a las estrategias Laboratorio de Soluciones y Caleidoscopio.
•Se revisó y ajustó la matriz de consistencia de la estrategia Caleidoscopio, fortaleciendo su coherencia metodológica y asegurando su articulación con los resultados esperados y la línea de base del programa.
•Se diseñaron e implementaron instrumentos de recolección y seguimiento que permiten mejorar la trazabilidad de los procesos y evidenciar los impactos de las acciones en territorio.
•Se inició el proceso de diagnóstico sobre mujeres en el deporte, como parte del fortalecimiento de los enfoques diferenciales e interseccionales de la estrategia.
•Se avanzó en la actualización integral del sistema de monitoreo y seguimiento, garantizando la alineación de los indicadores con los objetivos institucionales.
•Se construyó un tablero de control, que permite integrar objetivos, líneas, estrategias, niveles de evaluación e instrumentos de medición, facilitando la toma de decisiones basadas en evidencia.
•Este proceso contribuyó al fortalecimiento documental, técnico y operativo del programa, promoviendo la transparencia y la eficiencia en la gestión institucional.
•Se fortaleció la proyección operativa del equipo, mediante la planeación del último trimestre del año y la definición de una ruta crítica prospectiva para 2026, orientada a consolidar los aprendizajes y resultados alcanzados.
Los avances acumulados entre enero y octubre de 2025 reflejan un proceso sostenido de consolidación institucional, técnica y territorial de la Estrategia de Transformaciones Culturales.
</t>
  </si>
  <si>
    <t xml:space="preserve">El mes de octubre se consolidó como un periodo clave de fortalecimiento metodológico y articulación institucional. Los avances logrados reflejan un proceso sostenido de integración entre los equipos territoriales, las líneas estratégicas y los componentes técnicos de formulación.
Estos resultados sientan las bases para el cierre operativo del año y la proyección estratégica de 2026, reafirmando el compromiso de la Estrategia de Transformaciones Culturales con la construcción de entornos equitativos, libres de violencias y basados en la corresponsabilidad social del cuidado.
</t>
  </si>
  <si>
    <t xml:space="preserve">NOVIEMBRE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</si>
  <si>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</si>
  <si>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</si>
  <si>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</si>
  <si>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</si>
  <si>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</si>
  <si>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</si>
  <si>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</si>
  <si>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</si>
  <si>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</si>
  <si>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</si>
  <si>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</si>
  <si>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</si>
  <si>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</si>
  <si>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</si>
  <si>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</si>
  <si>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</si>
  <si>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</si>
  <si>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</si>
  <si>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</si>
  <si>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</si>
  <si>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</si>
  <si>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</si>
  <si>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</si>
  <si>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</si>
  <si>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</si>
  <si>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0"/>
        <color rgb="FF000000"/>
        <rFont val="Arial"/>
        <family val="2"/>
      </rPr>
      <t xml:space="preserve">Reuniones de seguimiento técnico y operativo:
</t>
    </r>
    <r>
      <rPr>
        <sz val="10"/>
        <color rgb="FF000000"/>
        <rFont val="Arial"/>
        <family val="2"/>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0"/>
        <color rgb="FF000000"/>
        <rFont val="Arial"/>
        <family val="2"/>
      </rPr>
      <t xml:space="preserve">Consolidación del informe mensual de avances:
</t>
    </r>
    <r>
      <rPr>
        <sz val="10"/>
        <color rgb="FF000000"/>
        <rFont val="Arial"/>
        <family val="2"/>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</si>
  <si>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</si>
  <si>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</si>
  <si>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</si>
  <si>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</si>
  <si>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</si>
  <si>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</si>
  <si>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</si>
  <si>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</si>
  <si>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</si>
  <si>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</si>
  <si>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 xml:space="preserve">Durante el mes de junio de 2025 se llevaron a cabo varias acciones para el cumplimiento de esta tarea. Se realizaron reuniones de seguimiento semanal los días 3, 10, 17 y 24 de junio con la participación de los líderes de las líneas de Prevención de Violencias, Redistribución de Cuidado y los apoyos transversales en temas administrativos, de articulación e investigación. Los objetivos de estos espacios estuvieron dirigidos a: 
*Dar seguimiento a los compromisos de cada una de las lineas en términos de articulación institucional interna y externa que fortalecieran los procesos de implementación,
*Verificar los compromisos de cada linea de trabajo y los avances generales del equipo territorial desde las acciones en campo  donde se fortalezca la estrategia y las metodologías planteadas.
*Priorizar acciones y apoyos clave de cada línea donde estrategicamente se prioricen escenarios de participación que fortalezcan la estrategia hacia afuera. 
*Hacer seguimiento de los avances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hitos alcanzados y barreras identificadas por cada una de las líneas. El documento muestra un panorama general y acotado de la estretegia y proyecta acciones de corto plazo desde una perspectiva de articulación, implementación e investigación. </t>
  </si>
  <si>
    <t xml:space="preserve">Como recurso para la construcción de la teoría de cambio de la Línea de Cuidado, se ha actualizado la matriz de consistencia de la estrategia Laboratorio de soluciones, en la que se han registrado fuentes de información sobre factores culturales, facilitadores y obstáculos para el cambio cultural en relación con los comportamientos problemáticos identificados en el documento de formulación.
Se elaboró el documento de teoria de cambio de la estrategia de prevención del feminicidio en la que se identificaron los comportamientos problemas, el mecanismos de cambio y el comportamiento deseado que serán clave para la formulacion de la estrategia. </t>
  </si>
  <si>
    <t xml:space="preserve">Durante el mes de junio se recibieron los comentarios y solicitudes de ajuste de la subsecretaria para el documento operativo de la estrategia Laboratorio de Soluciones, con los que se precisa el contenido tanto de justificación, como de base conceptual que allí reposa. Además, se realizan ajustes en relación con las matrices de consistencia, COM-B y modelo ecológico feminista según las indicaciones. También se incluyen como anexos los documentos metodológicos correspondientes a la estrategia.
Durante el mes de junio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t>
  </si>
  <si>
    <t>Tarea 2. Junio</t>
  </si>
  <si>
    <t>Tarea 3. Junio</t>
  </si>
  <si>
    <t xml:space="preserve">Durante el mes de julio de 2025 se llevaron a cabo varias acciones para el cumplimiento de esta tarea. Se realizaron reuniones de seguimiento semanal los días 1, 9, 15, 22, 28 y 29 de julio con la participación de los líderes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e hitos alcanzados por cada una de las líneas. El documento muestra un panorama general y acotado de la estretegia y proyecta acciones de corto plazo desde una perspectiva de articulación, implementación e investigación. 
</t>
  </si>
  <si>
    <t>Durante el mes de julio, desde el equipo de la Línea de cuidado se realizó la matriz de consistencia de la estrategia Caleidoscopio, estableciendo con ella una relación entre los datos de diagnóstico de la distribución de labores de cuidado en el caso de niñas, niños y adolescentes, en los niveles global, nacional y distrital, con los factores culturales identificados desde el enfoque de transformación cultural. Con este recurso, se robustece la línea de base sobre la que se sustenta la formulación de la estrategia Caleidoscopio.</t>
  </si>
  <si>
    <t>Durante el mes de julio, se presentó la versión intermedia del documento operativo de la estrategia de prevención del feminicidio "Tu Voz, transforma el dolor en prevención". Este documento se construyó a partir de los insumos de la línea base, de teoria de cambio y del desarrollo metodologico de las acciones Tu Voz Sostiene, Tu Voz Reconoce,Tu Voz Transforma, Tu Voz Amplifica desarrollados con los aportes del equipo territorial de la Línea de Prevención de Violencias con las Mujeres.</t>
  </si>
  <si>
    <t>Tarea 2. Julio</t>
  </si>
  <si>
    <t xml:space="preserve">Durante el mes de agosto de 2025 se llevaron a cabo varias acciones para el cumplimiento de esta tarea. Se realizaron reuniones de seguimiento semanal los días 05, 19, 20 y 26 de agosto con la participación de los orientadores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</si>
  <si>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En el mes de agosto se realizó un avance en la construcción de la Línea de Base para la estrategia Laboratorio de Soluciones de la Línea de Cuidado de Transformaciones Culturales. Esta entrega, que se propone como una versión preliminar del documento, incorpora un capítulo relacionado con el trabajo de cuidado como desigualdad estructural, histórica y de género, otro asociado con la comprensión del cuidado como fenómeno cultural, una relación institucional de las políticas del cuidado, la precisión de las condiciones para la transformación cultural del cuidado y un quinto apartado relacionado con conclusiones. Con este documento se robustece el proceso de elaboración y ajuste de los documentos de formulación de las estrategias de TC asociadas a la distribución equitativa de TCNR.</t>
  </si>
  <si>
    <t>Se recibieron comentarios y solicitudes de ajustes al documento operativo de la estrategia de prevención del feminicidio "Tu Voz, transforma el dolor en prevención" por parte de la Subsecretaria de Cuidado y Políticas de Igualdad. Los comentarios giraron sobre la importancia de hacer mayos descripci´´on de las acciones metodologicas de la estrategia, precisiones y claridades sobre el uso en frases de conceptos confusos alrededor de las violencias contra las mujeres y sobre la necesida dde ajustar la propuesta de seguimiento y evaluacion alli definida, pues no eran claros los indicadores de la estrategia. 
Esta versión de documento resolvió los comentarios sobre el desarrollo técnico y metodologico del documento, no obstante, sigue en espera de aprobación de la nueva propuesta de seguimiento y evaluación y de indicadores de la estrategia referenciados en la actividad 4 tarea 3 para su inclusión.
También se realizó una segunda entrega del documento de la estrategia Laboratorio de Soluciones, precisando en esta los elementos relacionados con los indicadores y el proceso de evaluación correspondiente a la gestión y a los indicios de cambio cultural. Replicando esta estructura, también se remitió una primera versión del documento de la estrategia Caleidoscopio, que sigue las indicaciones del documento de la otra estrategia y en la que se adoptan recomendaciones previamente brindadas por la subsecretaria y el líder de Transformaciones Culturales.</t>
  </si>
  <si>
    <t xml:space="preserve">
Durante el mes de septiembre de 2025 se llevaron a cabo varias acciones para el cumplimiento de esta tarea. Se realizaron reuniones de seguimiento semanal los días 2, 9, 16, y 30 de septiembre con la participación de los orientadores de las líneas de Prevención de Violencias,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</si>
  <si>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 xml:space="preserve">En el marco del proceso de trabajo con Fundación Plural, se desarrolló durante el mes una jornada de profundización cualitativa que permitió identificar aspectos relacionados con microcomportamientos específicamente relacionados con mujeres adolescentes. Esta información no solo permite robustecer el contenido del documento de Línea de Base, sino que también posibilita fortalecer el desarrollo del proceso de gestión que se adelanta para la producción de materiales de Ruta Caleidoscopio en el marco del proyecto suscrito con el BID, Equimundo y Fundación Plural. </t>
  </si>
  <si>
    <t>Resultado del ajuste de los indicadores de la estrategia de prevención del feminicidio, se actualizó el acápite 6 del V092025 Documento operativo de la estrategia de prevención del feminicidio Tu Voz. Este fue compartido para revisión de la Subsecretaria de Cuidado y Políticas de Igualdad.
Se realizó la entrega de la versión 3 del documento de Laboratorio de Soluciones, que cuenta con ajustes indicados por la subsecretaria con respecto del apartado de indicadores, así como algunos cambios en relación con el uso de conceptos que fueron precisados.</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</si>
  <si>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t>
  </si>
  <si>
    <t xml:space="preserve">Tarea 3 </t>
  </si>
  <si>
    <t xml:space="preserve">Durante el mes de octubre de 2025 se llevaron a cabo varias acciones para el cumplimiento de esta tarea. Se realizaron reuniones de seguimiento semanal los días 7, 14, 21, 28 y 30 de octubre con la participación de los orientadores de las líneas de Prevención de Violencias,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en diferentes escenarios  locales y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*Mejorar los procesos de respuesta y seguimiento ante las necesidades de la entidad y los requerimientos externos que se presentaron a la estrategia en términos de territorialización y acción del equipo ampliado de la Estretegia de Transformaciones Culturales. 
*Proyectar la agenda de trabajo del último trimestre del año en función de una ruta critica que determinará las acciones y compromisos del equipo, desde una mirada prospectiva para el 2026.  
</t>
  </si>
  <si>
    <t>Para el mes de octubre, en consideración del diálogo entre el proceso de formulación y sus documentos correspondientes con el avances en los proyectos de financiación, se elaboró un documento con una consolidación técnica de los conceptos de cuidado que se trabajan desde la Línea de Cuidado, estableciendo con ello un lenguaje transversal a la implementación de acciones de transformación cultural para la redistribución de trabajos de cuidado no remunerados, así como precisando los elementos conceptuales que atraviesan los documentos operativos de las estrategias Laboratorio de Soluciones y Caleidoscopio.
Además, se realizó la revisión y ajuste de la matriz de consistencia de la estrategia Caleidoscopio, de acuerdo con la información recopilada para la línea de base correspondiente, estableciendo con ello el recurso para robustecer el proceso de formulación.
Por otra parte, se avanzó en una propuesta de diagnostico de mujeres en el deporte, con la busqueda de fuentes secundarias y elección de ideas preliminares con las cuales dirigir el inicio del proceso de consolidación conceptual.</t>
  </si>
  <si>
    <t xml:space="preserve">Durante el periodo reportado se avanzó en la actualización del sistema de monitoreo y seguimiento de las estrategias de transformación cultural, con el fin de fortalecer la documentación técnica y operativa del programa. Este proceso incluyó la revisión, depuración y actualización de los indicadores de cada línea, asegurando coherencia con los objetivos y resultados esperados del Programa.
A partir de este trabajo se consolidó un esquema general del sistema, representado en el tablero visual anexo, que integra los objetivos, líneas, estrategias y niveles de evaluación, así como la articulación entre los instrumentos de recolección y las matrices de seguimiento por estrategia.
</t>
  </si>
  <si>
    <t>Tarea 2 - Octubre</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</si>
  <si>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</si>
  <si>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</si>
  <si>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</si>
  <si>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</si>
  <si>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</si>
  <si>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</si>
  <si>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</si>
  <si>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</si>
  <si>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</si>
  <si>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</si>
  <si>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</si>
  <si>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</si>
  <si>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</si>
  <si>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</si>
  <si>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</si>
  <si>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</si>
  <si>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</si>
  <si>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</si>
  <si>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</si>
  <si>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</si>
  <si>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</si>
  <si>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</si>
  <si>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</si>
  <si>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</si>
  <si>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</si>
  <si>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</si>
  <si>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</si>
  <si>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</si>
  <si>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</si>
  <si>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</si>
  <si>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</si>
  <si>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</si>
  <si>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</si>
  <si>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</si>
  <si>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</si>
  <si>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</si>
  <si>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</si>
  <si>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</si>
  <si>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</si>
  <si>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</si>
  <si>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</si>
  <si>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</si>
  <si>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</si>
  <si>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</si>
  <si>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</si>
  <si>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</si>
  <si>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</si>
  <si>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</si>
  <si>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</si>
  <si>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</si>
  <si>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</si>
  <si>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</si>
  <si>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</si>
  <si>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</si>
  <si>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</si>
  <si>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</si>
  <si>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</si>
  <si>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</si>
  <si>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</si>
  <si>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</si>
  <si>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</si>
  <si>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</si>
  <si>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</si>
  <si>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</si>
  <si>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</si>
  <si>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</si>
  <si>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</si>
  <si>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</si>
  <si>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</si>
  <si>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</si>
  <si>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</si>
  <si>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</si>
  <si>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</si>
  <si>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</si>
  <si>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</si>
  <si>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</si>
  <si>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</si>
  <si>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</si>
  <si>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</si>
  <si>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</si>
  <si>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</si>
  <si>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</si>
  <si>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</si>
  <si>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</si>
  <si>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</si>
  <si>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</si>
  <si>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</si>
  <si>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</si>
  <si>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</si>
  <si>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</si>
  <si>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</si>
  <si>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</si>
  <si>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</si>
  <si>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</si>
  <si>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</si>
  <si>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</si>
  <si>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Durante junio se fortalecieron articulaciones internas y externas en el marco de la Estrategia de Transformaciones Culturales. Internamente, se avanzó en la coordinación con la Dirección de Territorialización (Casas de Igualdad), SIDICU (cuidados itinerantes y UTA), la Dirección de Derechos y Diseño de Política (acciones en frentes de obra), y la Oficina de Comunicaciones. Se apoyó la implementación del Acuerdo 909 con el referente de educación, y se participó en el Festival Calma con SCRD, en articulación con Tejiendo Mundos y Actividad Física.
A nivel externo, se avanzó con TransMilenio y SCRD (TransmiLab) en la formulación de metodologías de cambio cultural con enfoque de género en transporte público. Se participó en la Mesa Distrital de Transformaciones Culturales e instancias con IDARTES, SED (entornos escolares), Empresa Metro, DADEP, Cuerpo Oficial de Bomberos e IDPAC. Además, se realizó una reunión técnica con la Secretaría de Gobierno (Bogotaneidad) para retroalimentar guías metodológicas y transversalizar los enfoques de género y transformación cultural. Con la Secretaría de Educación se impulsaron acciones en entornos escolares con énfasis en cuidado y transferencia de conocimiento.</t>
  </si>
  <si>
    <t>Durante el periodo se consolidó la Estrategia de Transformaciones Culturales como una apuesta técnica para la prevención de violencias contra las mujeres. Se fortalecieron articulaciones internas con direcciones misionales de la Secretaría (Territorialización, SIDICU, Comunicaciones y DDDP), lo que ha permitido el desarrollo territorial, el acompañamiento a frentes de obra con enfoque de género y el impulso de acciones interdependencias.
Externamente, se avanzó en la construcción de alianzas con TransMilenio, SCRD, IDARTES, Metro, SED, IDPAC, DADEP y el Cuerpo de Bomberos, promoviendo intervenciones con enfoque de género en entornos estratégicos como el transporte, el espacio público, el ámbito escolar y la comunicación. La estrategia ha participado de manera activa en mesas técnicas como Transformaciones Culturales y UTAs, y se han generado insumos metodológicos y conceptuales que orientan la sostenibilidad e implementación de acciones.</t>
  </si>
  <si>
    <t xml:space="preserve">La Estrategia de Transformaciones Culturales ha contribuido a visibilizar y transversalizar el enfoque de género en distintos sectores del Distrito, promoviendo acciones sostenibles en prevención de violencias contra las mujeres. Se han fortalecido capacidades institucionales, articulado actores estratégicos y generado herramientas metodológicas aplicables en entornos como el educativo, el comunitario y el espacio público. </t>
  </si>
  <si>
    <t>Durante el mes se exploraron diversos espacios de articulación con entidades distritales y actores estratégicos, en función de incorporar el enfoque de transformación cultural y derechos humanos de las mujeres en sus agendas institucionales. Se avanzó en la articulación con la Secretaría Distrital de Gobierno para la revisión de las guías metodológicas de prevención del acoso sexual, y se propuso la realización de un acto simbólico en el marco de la estrategia Bogotaneidad. Se fortaleció la relación con la Universidad Nacional mediante el desarrollo de tres acciones de intervención que integran componentes pedagógicos y culturales con enfoque en la prevención del acoso sexual. Con DADEP se profundizó en las acciones de resignificación territorial, identificando puntos de intervención para próximas acciones comunitarias. Asimismo, se mantuvo la articulación con IDPAC para la implementación de la metodología “Tu Voz” con medios comunitarios, y con SIDICU para proyectar acciones en escenarios como la Manzana del Cuidado de Mochuelo, TransMiLab, cajas de compensación y centros comerciales, ampliando así la cobertura de intervención desde un enfoque territorial.</t>
  </si>
  <si>
    <t>A la fecha, se han vinculado activamente más de 10 instituciones entre entidades públicas, privadas y mixtas, y se han desarrollado al menos 6 metodologías que integran el enfoque de género, cuidado y transformación cultural. Se consolidaron planes de trabajo para la prevención del acoso sexual y prevención de feminicidio en diferentes entornos (espacio público, transporte, frentes de obra y universidades), y se fortaleció la capacidad de respuesta intersectorial con herramientas articuladas con acciones como Teatro Foro, Easy Data de TransmiLabs, StandUp de L’Oreal, y las acciones metodológicas de Tu Voz.</t>
  </si>
  <si>
    <t>Los avances alcanzados permiten llevar implementación de acciones a diferentes sectores y territorios, al tiempo que fortalecen las capacidades institucionales mediante el desarrollo conjunto de metodologías y guías técnicas. Asimismo, se ha incrementado la visibilidad del enfoque de transformación cultural y de género en acciones de ciudad y se posiciona a la Secretaría Distrital de la Mujer como articuladora clave en procesos de cambio cultural, redistribución de trabajos no remunerados de cuidado y prevención de violencias contra las mujeres.</t>
  </si>
  <si>
    <t>Durante agosto se realizaron reuniones con el SENA para definir acciones de implementación en los complejos distritales, y se adelantaron espacios internos con la Oficina Asesora de Comunicaciones y la Dirección de Territorialización y de Derechos y Diseño de Política para fortalecer las acciones de resignificación y prevención del feminicidio. Con la Secretaría de Educación Distrital se avanzó en la construcción de un formulario diagnóstico con docentes y en la proyección de la metodología Manósfera. 
En el marco del Acuerdo 909 se sostuvieron encuentros con la Oficina de Convivencia Escolar y la Secretaría Distrital de la Mujer, mientras que con el IDRD se gestionaron permisos para desarrollar acciones en parques públicos. También se retomaron compromisos de articulación institucional con la Universidad El Bosque, se participó en la cuarta Mesa de Transformación Cultural y Cuidado, y se trabajó junto a DVV Internacional en la línea de masculinidades en la ruralidad. 
Adicionalmente, se fortalecieron procesos con la Red Colombiana de Periodistas con Perspectiva de Género, la Casa de Igualdad de Oportunidades de Bosa, la Manzana del Cuidado de Ciudad Bolívar y Centros Amar. Finalmente, se coordinó con la Secretaría Distrital de Gobierno la proyección de acciones para el evento “Mil en un Día” y se participó en la UTA número 67 del Sistema Distrital de Cuidado.</t>
  </si>
  <si>
    <t>Entre enero y agosto se consolidó un proceso sostenido de articulación interinstitucional e intersectorial que ha permitido fortalecer el enfoque de transformación cultural y derechos humanos de las mujeres en el Distrito. Se establecieron alianzas estratégicas con SENA, Secretaría de Educación, Secretaría de la Mujer, IDRD, Metro Bogotá, universidades y organizaciones sociales, generando escenarios de cooperación para la prevención del feminicidio, la resignificación cultural y la promoción de masculinidades no violentas. 
Asimismo, se avanzó en la construcción de herramientas técnicas como briefs comunicacionales, formularios diagnósticos y metodologías de intervención en colegios, que amplían el alcance de la estrategia en diferentes contextos. La participación en espacios como la Mesa de Transformación Cultural y Cuidado y las sesiones del Sistema Distrital de Cuidado ha contribuido a transversalizar este enfoque en las políticas distritales. 
El acompañamiento a eventos, encuentros de expertos/as y acciones comunitarias ha permitido dar seguimiento y continuidad a las iniciativas, consolidando logros en el posicionamiento de la estrategia y en la construcción de entornos más equitativos y seguros para las mujeres.</t>
  </si>
  <si>
    <t>Las acciones adelantadas fortalecen la articulación entre entidades, garantizando coherencia y optimización de recursos en la prevención de violencias basadas en género. A nivel comunitario, impulsan metodologías innovadoras como el diagnóstico en colegios y la resignificación de espacios públicos, que contribuyen a transformar prácticas culturales normalizadas. También se amplifica el alcance de los mensajes institucionales a través de estrategias comunicacionales, lo que favorece la sensibilización ciudadana. Finalmente, el seguimiento técnico y la participación en escenarios distritales aseguran la sostenibilidad de los procesos y consolidan un marco de corresponsabilidad que beneficia tanto a las mujeres como a la ciudadanía en general, fortaleciendo la convivencia, el cuidado y la garantía de derechos.</t>
  </si>
  <si>
    <t>Durante el mes se fortalecieron articulaciones estratégicas con diversas entidades distritales y educativas. Se lograron acuerdos preliminares con Bibliored (SCRD) para la implementación de acciones en bibliotecas distritales; con el SENA en el marco de la Semana de la Salud y el 25N; con la Universidad del Bosque y la USTA para la puesta en marcha de actividades conjuntas; y con la SED respecto al amadrinamiento y apadrinamiento de colegios. Así mismo, se realizaron seguimientos a los compromisos con el IDRD y DVV Internacional, se participó en la mesa de Transformaciones Culturales de la Secretaría de Cultura y se adelantaron espacios de articulación interna con las áreas de comunicaciones y enfoque diferencial de la Secretaría Distrital de la Mujer.</t>
  </si>
  <si>
    <t>Se consolidaron avances en la construcción de una red de articulaciones interinstitucionales que incluye acuerdos con IDRD, Bibliored, DVV Internacional, SENA, Universidad del Bosque, USTA y la SED, los cuales han permitido ampliar el alcance de las estrategias en entornos culturales, educativos y comunitarios. A nivel interno, se ha trabajado en la revisión y retroalimentación de la propuesta de ASP y en la construcción metodológica conjunta con la Dirección de Enfoque Diferencial, lo que garantiza coherencia técnica y conceptual en la transversalización de las acciones.</t>
  </si>
  <si>
    <t>Los avances obtenidos fortalecen la visibilidad y sostenibilidad de las acciones de la Secretaría, amplían la cobertura territorial y fomentan la incorporación del enfoque de transformación cultural y de derechos humanos de las mujeres en espacios educativos, culturales y comunitarios. Estos procesos permiten mejorar la calidad técnica de las intervenciones, generar coherencia metodológica y consolidar redes interinstitucionales que garantizan mayor impacto y continuidad en la prevención y transformación cultural frente a las violencias.</t>
  </si>
  <si>
    <t>Durante el mes de octubre se desarrollaron importantes avances en la implementación y seguimiento de las acciones del proyecto. Se realizó la implementación de actividades con el SENA como resultado de los procesos de articulación previos, logrando incorporar el enfoque de transformación cultural en un entorno educativo con amplia participación. Se brindó asistencia a la Mesa Distrital de Transformaciones Culturales, donde se abordaron avances en torno a la planeación del evento de los 16 Días de Activismo en el marco del 25N, en el que se proyecta la realización de una mesa de diálogo distrital con enfoque de derechos y prevención de violencias. Así mismo, se llevaron a cabo reuniones preparatorias con el equipo distrital, consolidando una agenda de trabajo interinstitucional. Se adelantaron reuniones con la DDDP para la revisión de la acción sobre estereotipos de mujeres en el deporte y con DVV Internacional para la definición de una ruta de activación frente a situaciones de violencia, complementadas con un encuentro con la agencia de comunicaciones para construir mensajes clave. A nivel interno, se gestionaron acciones con la Oficina Asesora de Comunicaciones para la revisión de piezas de la línea de cuidado y la producción de banderines alusivos al 25N. También se realizaron espacios de articulación con la Dirección de Enfoque Diferencial y la estrategia Casa de Todas para la construcción de un plan de acción en torno a la metodología de actividades sexuales pagas (ASP), asi como la implementación de una cción con la población palenquera en Bogotá. Finalmente, se participó en la Mesa Interlocal de Ciudad Bolívar para seguimiento territorial, se sostuvieron reuniones de seguimiento con la Universidad del Bosque y el SENA, se gestionó el espacio para la actividad en la USTA y se realizó una sesión de retroalimentación con el equipo artístico del mural de resignificación en Mártires.</t>
  </si>
  <si>
    <t>De manera acumulada, se evidencia un fortalecimiento sostenido de las alianzas interinstitucionales y del posicionamiento de la Secretaría Distrital de la Mujer como entidad articuladora en el ámbito de las transformaciones culturales. Las articulaciones establecidas con SENA, universidades (USTA y Universidad del Bosque), Bibliored y DVV Internacional han permitido ampliar el alcance territorial, educativo y comunitario de las acciones. A nivel interno, los procesos de trabajo conjunto con la Dirección de Enfoque Diferencial, Casa de Todas y la Oficina de Comunicaciones consolidan un enfoque integral que combina el desarrollo metodológico con estrategias de comunicación incluyentes y pedagógicas. La participación en la Mesa Distrital de Transformaciones Culturales y en los espacios interlocales refleja un avance en la construcción de una agenda compartida de prevención y transformación cultural frente a las violencias por razones de género.</t>
  </si>
  <si>
    <t>Las acciones desarrolladas durante octubre fortalecen el impacto territorial y simbólico del proyecto, al integrar esfuerzos de entidades distritales, instituciones educativas y organizaciones aliadas en torno a la prevención de violencias y la promoción de los derechos de las mujeres. Estas articulaciones no solo amplían los espacios de sensibilización y formación, sino que también consolidan una ruta de trabajo sostenible y colaborativa. Además, el fortalecimiento del trabajo con áreas internas como comunicaciones y enfoque diferencial permite generar intervenciones coherentes, con mensajes unificados y metodologías contextualizadas, lo que potencia la capacidad institucional de promover transformaciones culturales reales y sostenibles en el tiempo.</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</si>
  <si>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</si>
  <si>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</si>
  <si>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</si>
  <si>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</si>
  <si>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</si>
  <si>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</si>
  <si>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</si>
  <si>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</si>
  <si>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</si>
  <si>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</si>
  <si>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</si>
  <si>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</si>
  <si>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</si>
  <si>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</si>
  <si>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</si>
  <si>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</si>
  <si>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</si>
  <si>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</si>
  <si>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</si>
  <si>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Durante el mes de junio se avanzó en el fortalecimiento de la articulación interna y externa con el propósito de consolidar estrategias integradas desde el enfoque de transformación cultural y derechos humanos de las mujeres, en coordinación con distintas dependencias de la Secretaría y entidades del Distrito.
En el plano interno, se sostuvieron espacios de trabajo con la Oficina de Comunicaciones para dar continuidad al seguimiento de las acciones comunicativas de la estrategia de Transformación Cultural. Así mismo, se consolidó el trabajo conjunto con la Dirección de Territorialización, particularmente con las referentas de las Casas de Igualdad, para fortalecer la presencia territorial de las iniciativas y vincularlas a procesos comunitarios. En articulación con la Dirección de Derechos y Diseño de Política se avanzó en la implementación de acciones en frentes de obra, integrando los lineamientos del Sello de Igualdad y de Hábitat.
Igualmente, se dio continuidad al Acuerdo 909 mediante la coordinación con el referente de educación, con miras al acompañamiento y fortalecimiento de los semilleros contra el machismo. Se articularon esfuerzos con el equipo de Tejiendo Mundos de Igualdad y de Actividad Física para la participación en el Festival Calma, organizado por la SCRD. También se participó en espacios promovidos por SIDICU, en torno a las estrategias de Cuidados Itinerantes y la UTA.
A nivel externo, se establecieron vínculos estratégicos con la Secretaría de Cultura, el Cuerpo Oficial de Bomberos, TransmiLab, IDARTES, la Secretaría de Educación (componente de entornos escolares) y la Empresa Metro, para la implementación de acciones en frentes de obra en el marco del Memorando de Entendimiento de Frentes de Obra con constructoras privadas. Se participó activamente en la mesa distrital de Transformaciones Culturales y se adelantaron acciones de articulación con el IDPAC, tanto con DC Radio como con la Subdirección para el Fortalecimiento de la Organización Social, buscando ampliar el alcance comunicativo y comunitario de la estrategia, especialmente, enfocándose en prevención de feminicidio.</t>
  </si>
  <si>
    <t>En articulación con la Secretaría de Gobierno (en el marco de Bogotaneidad), se desarrolló una reunión de retroalimentación a las guías metodológicas, donde se llevó a cabo un ejercicio de construcción conjunta que permitió profundizar en la transversalización del enfoque de transformaciones culturales y de género. Este espacio fue clave para afinar herramientas metodológicas que orienten futuras acciones institucionales.
Adicionalmente, se participó en un espacio de articulación con la Secretaría de Educación para avanzar en la implementación de acciones de transformación cultural en entornos escolares, con énfasis en el cuidado como principio orientador. En este marco, se identificó la necesidad de establecer mecanismos de transferencia de conocimiento que fortalezcan la apropiación de la estrategia en contextos educativos.
Finalmente, de manera interna, se establecieron acuerdos de implementación conjunta con el equipo de SIDICU para el desarrollo de la estrategia de cuidados itinerantes. Desde Transformaciones Culturales se brindaron orientaciones técnicas sobre las formas más pertinentes de implementación, ajustadas a las particularidades y necesidades de los territorios.</t>
  </si>
  <si>
    <t>Durante el mes de junio se brindó apoyo técnico a la formulación e implementación de estrategias, así como seguimiento a procesos interinstitucionales en el marco de la Estrategia de Transformaciones Culturales.
Se dio continuidad al proceso de articulación con TRANSMILENIO y la Secretaría de Cultura, Recreación y Deporte (SCRD), específicamente en el marco de TransmiLab. En este espacio se propusieron estrategias metodológicas orientadas a la implementación de acciones de cambio cultural con enfoque de género y prevención de violencias contra las mujeres en el espacio y transporte público.
Así mismo, se participó en la Mesa Distrital de Transformaciones Culturales, donde se adelantó un ejercicio de transversalización del enfoque de género y cambio cultural, en respuesta a las necesidades identificadas en la mesa y al rol de representación de la Secretaría Distrital de la Mujer en dicho escenario.
Finalmente, se participó en la sesión de la UTA liderada por SIDICU, dando cumplimiento a compromisos previos establecidos y aportando técnicamente desde la estrategia de Transformaciones Culturales en el marco del acuerdo de participación interinstitucional.</t>
  </si>
  <si>
    <t xml:space="preserve">Durante julio, se consolidaron múltiples articulaciones estratégicas que permitieron avanzar en la implementación de acciones para la prevención del acoso sexual con enfoque de transformación cultural y de género. Se desarrollaron intervenciones clave en la Universidad Nacional, como parte del despliegue territorial de la estrategia “Camina Segura”, fortaleciendo la alianza entre la Secretaría de Seguridad y la Secretaría de la Mujer. Se ajustó la metodología de Teatro Foro con base en el piloto realizado, y se sostuvo el primer espacio creativo interinstitucional para su expansión. 
Se avanzó en el diseño del TransmiLab de experiencias de viaje con enfoque de cuidado, violencia y acoso, en alianza con TransMilenio. Se propuso un mensaje positivo anclado en narrativas de transformación cultural, que fue validado con el equipo técnico y se proyecta socializar con directivos. Asimismo, se estructuró el plan piloto con Metro Bogotá y el Consorcio Metro Línea 1 para intervenir frentes de obra, definiendo fases de trabajo, cronogramas y metodologías. Con el equipo de la DDDP, se integró el entrenamiento StandUp de L’Oréal como herramienta metodológica clave para este piloto.
Se sostuvieron reuniones con DADEP para acordar intervenciones de resignificación en espacios urbanos priorizados como Las Nieves, Galerías y el corredor Guayacanes, y se definieron líneas de trabajo conjunto con SIDICU en territorios diversos como Mochuelo y Gran Estación. Con IDPAC, se mantuvo la interlocución para implementar la metodología “Tu Voz” con medios comunitarios, y se socializó el cronograma radial propuesto desde la SDMujer. Además de esto, se realizaron reuniones de articulación con SENA, SED y Personería de Bogotá TM. 
En cuanto a las acciones internas de articulación, se realizaron diversos espacios con DDDP, Dirección de Territorialización, SIDICU y Oficina Asesora de Comunicaciones. </t>
  </si>
  <si>
    <t xml:space="preserve">En términos del diseño de estrategias y herramientas de transversalización, se construyó un documento de orientaciones técnicas para la formulación y revisión de acciones de cambio cultural con énfasis en la prevención del acoso sexual en el espacio público y el transporte. Se desarrolló y ajustó la metodología de Teatro Foro “Camina Segura” como resultado del trabajo conjunto entre la Secretaría de Seguridad, la Universidad Nacional y la Secretaría de la Mujer, fortaleciendo su componente pedagógico y participativo. En paralelo, se afianzó la articulación con la Secretaría Distrital de Gobierno, reactivando la conversación sobre guías metodológicas en el marco de Bogotaneidad, y proyectando acciones simbólicas para el mes de agosto.
También se estructuró la propuesta metodológica de TransmiLabs, integrando un enfoque de cuidado y prevención de violencias con énfasis en las experiencias de viaje de las mujeres, articulada a la narrativa #EnTransmiPasanCosasBuenas. En el marco del trabajo con frentes de obra y Metro Bogotá, se consolidó el plan piloto con acciones específicas por fases, y se incorporó el entrenamiento StandUp de L’Oréal como herramienta metodológica para abordar la prevención del acoso sexual callejero, alineando esfuerzos entre lo público y lo privado para ampliar el alcance de las estrategias. </t>
  </si>
  <si>
    <t xml:space="preserve">Desde el componente técnico, se brindó apoyo continuo a la Dirección de Derechos y Diseño de Política para la estructuración del plan de intervención en frentes de obra, incluyendo su validación con Metro Bogotá, el Consorcio Metro Línea 1 y la interventoría. Se coordinó la presentación de avances, se resolvieron dudas operativas, y se acordó un cronograma de trabajo. 
Asimismo, se acompañó el proceso de construcción metodológica del Teatro Foro, participando en sesiones creativas y en la ejecución del piloto, lo cual permitió recoger retroalimentación técnica y ajustar el documento metodológico. También se dio seguimiento a la propuesta de TransmiLabs, incluyendo su socialización con TransMilenio y la preparación de insumos técnicos como la presentación oficial y el documento base. Finalmente, se apoyó la planificación de futuras acciones con DADEP, facilitando acuerdos logísticos, puntos de intervención y compromisos con actores territoriales para garantizar la implementación efectiva de las acciones proyectadas en septiembre y noviembre.
Además de esto, se brindó acompañamiento técnico a Plural Fundación para el fortalecimiento del plan de acción y la construcción de la sombrilla narrativa de la implementación de acciones de cuidado. </t>
  </si>
  <si>
    <t xml:space="preserve">Durante agosto se sostuvieron reuniones con el SENA para definir acciones de implementación en los complejos distritales, así como espacios de trabajo interno con la Oficina Asesora de Comunicaciones y con la Dirección de Territorialización y la Dirección de Derechos y Diseño de Política para fortalecer las acciones de resignificación y prevención del feminicidio. Igualmente, se adelantaron encuentros con la Secretaría de Educación Distrital en torno a la construcción del formulario diagnóstico con docentes y la metodología Manósfera; en el marco del Acuerdo 909 se realizaron reuniones con la Oficina de Convivencia Escolar y la Secretaría Distrital de la Mujer; y se gestionó articulación con el IDRD para obtener permisos de acciones en parques públicos. También se sostuvieron encuentros con DVV Internacional para implementar las acciones de la línea de cuidado en el proyecto de masculinidades en la ruralidad; con la Universidad El Bosque se retomaron compromisos de articulación institucional; y se participó en la cuarta Mesa de Transformación Cultural y Cuidado para el fortalecimiento interinstitucional. Además, se avanzó en la articulación con la Red Colombiana de Periodistas con Perspectiva de Género junto a la Subsecretaría Juliana Martínez, se realizaron reuniones con la Casa de Igualdad de Oportunidades de Bosa y la Manzana del Cuidado de Ciudad Bolívar, y se dio continuidad a la articulación con Centros Amar desde la línea de cuidado. Finalmente, se coordinó con la Secretaría Distrital de Gobierno la proyección de acciones del evento "Mil en un día” y se participó en la UTA número 67 del Sistema Distrital de Cuidado.	</t>
  </si>
  <si>
    <t xml:space="preserve">Se avanzó en la construcción de BRIEF comunicacionales para consolidar piezas de Transformaciones Culturales, en el diseño del formulario diagnóstico con docentes y en la proyección de la metodología de intervención en colegios a partir de la metodología de Manósfera. Asimismo, se trabajó en la planeación y diseño del encuentro de expertos y expertas para validar los espacios de prevención de feminicidio, y en la planeación del evento de firma de memorandos de entendimiento con Metro Bogotá, previsto para septiembre.	</t>
  </si>
  <si>
    <t>El equipo brindó apoyo técnico en la consolidación de estrategias ya definidas, acompañando su implementación en escenarios clave como el encuentro de expertos/as y la organización del evento de memorandos de entendimiento con Metro Bogotá. Se asistió a la Mesa de Transformaciones Culturales y a la UTA 67, en donde se transversaliza el enfoque de transformaciones culturales y de género. Se apoyó la proyección de acciones del evento “1000 en un Día” con la Secretaría Distrital de Gobierno. Estas acciones permitieron garantizar la continuidad, el fortalecimiento y el monitoreo de las iniciativas de transformación cultural en curso.</t>
  </si>
  <si>
    <t xml:space="preserve">Tarea 1 </t>
  </si>
  <si>
    <t>Durante este mes se profundizó en la exploración de espacios de articulación con diferentes entidades del nivel distrital y académico. Con Bibliored, de la Secretaría de Cultura, Recreación y Deporte, se establecieron diálogos para la incorporación de actividades en bibliotecas públicas para la Línea de Cuidado de Transformaciones Culturales. En articulación con el SENA se abrieron oportunidades para el desarrollo de acciones en el marco de la Semana de la Salud y las conmemoraciones del 25N, generando un espacio de sensibilización dirigido a población diversa. También se avanzó en conversaciones con la Universidad del Bosque y la USTA, instituciones educativas que manifestaron interés en desarrollar actividades conjuntas de prevención y promoción en clave de transformación cultural. De igual manera, se identificó la posibilidad de trabajo articulado con la Dirección Local de Educación de San Cristóbal, lo que representa una puerta de entrada a procesos con comunidades educativas de esa localidad. Además, se realizó mesa de articulación con Cuidados Itinerantes de SIDICU para la implementación de acciones en GE. Finalmente, se participó en la mesa de Transformaciones Culturales de la Secretaría de Cultura, que permitió dialogar con distintas entidades, conocer sus agendas y posicionar la importancia de la incorporación del enfoque de género en los procesos distritales.</t>
  </si>
  <si>
    <t>En cuanto al diseño de estrategias y herramientas, este mes se avanzó en la revisión y retroalimentación de la propuesta de ASP, recogiendo aportes del equipo técnico para fortalecer el documento.  A su vez, se desarrolló un trabajo articulado con la Dirección de Enfoque Diferencial, que contribuyó con orientaciones para asegurar que las herramientas diseñadas incluyan criterios de inclusión y diversidad. Adicionalmente, se participó en jornadas de prototipado junto a Plural Fundación y colegios distritales, en las cuales se validaron insumos metodológicos y se generaron productos prácticos que servirán como base para las acciones pedagógicas. Estas actividades no solo permitieron enriquecer la propuesta con experiencias de campo, sino que también aportaron al diseño de materiales y dinámicas replicables en distintos escenarios. Por otra parte, se participó en la Comisión No. 23 del SIDICU con la construcción de una apuesta de socialización de la línea de cuidado a esta instancia. Todo lo anterior contribuye al avance en la construcción de herramientas sólidas que faciliten la transversalización del enfoque de transformación cultural y de derechos humanos de las mujeres.</t>
  </si>
  <si>
    <t>Se llevaron a cabo reuniones internas para el lanzamiento del frente de obra en articulación con la DDDP, así como encuentros de coordinación con el área de comunicaciones de la SDMujer, orientados a responder oportunamente a las demandas de articulación interna y externas. Las reuniones de planeación técnica se consolidaron en el evento de lanzamiento de Frentes de Obra, junto con la Dirección de Derechos y Diseño de Política, durante este espacio, se realizó la socialización y aplicación de una de las metodologías para Frentes de Obra y esto, facilitó el acercamiento a las constructoras y la expectativa para la implementación. 
Por otra parte, se asistió en calidad de rol técnico al espacio de DVV internacional para la transversalización del enfoque de género y de transformaciones culturales en las acciones que se están llevando a cabo en la ruralidad. 
Estos seguimientos y apoyos técnicos han permitido no solo dar trazabilidad a los acuerdos, sino también garantizar que los procesos de implementación mantengan altos estándares técnicos y que exista un monitoreo constante que facilite la toma de decisiones y la resolución temprana de dificultades.</t>
  </si>
  <si>
    <t>5.00%</t>
  </si>
  <si>
    <t>En octubre se continuó consolidando la red de articulaciones interinstitucionales que ha venido fortaleciéndose a lo largo del año. Se logró la implementación de acciones con el SENA, como resultado de gestiones previas, lo cual permitió incorporar el enfoque de transformación cultural y derechos humanos de las mujeres en un entorno educativo de alto impacto. Se participó activamente en la Mesa Distrital de Transformaciones Culturales y en la planeación conjunta de los eventos distritales de los 16 Días de Activismo, con participación de diversas entidades aliadas. Además, se avanzó en la gestión con universidades, particularmente la USTA y la Universidad del Bosque y en espacios interlocales como la Mesa de Ciudad Bolívar, lo que amplía la cobertura y la capacidad de incidencia territorial de la estrategia. Estas articulaciones continúan posicionando el trabajo de la Secretaría como referente distrital en la promoción de una cultura libre de violencias y basada en la igualdad de género.</t>
  </si>
  <si>
    <t>Durante este mes se fortalecieron los procesos de diseño y revisión de herramientas que permitan la transversalización efectiva del enfoque de transformación cultural. En articulación con la Dirección de Enfoque Diferencial se avanzó en dos frentes. Por un lado, los acuerdos para la implementación de una acción desde la linea de cuidado con la población Palequera en Bogotá y desde Casa de Todas se realizó un primer acercamiento para la construcción de un plan de acción metodológico enfocado en ASP. También se sostuvieron reuniones con DVV Internacional para el diseño de una ruta de activación frente a violencias y con la agencia de comunicaciones para la elaboración de mensajes clave y piezas pedagógicas. Asímismo, se trabajó con la Oficina Asesora de Comunicaciones para revisar materiales de la línea de cuidado y coordinar la producción de piezas gráficas para las acciones del 25N. Estos ejercicios fortalecen las herramientas comunicativas y metodológicas necesarias para posicionar mensajes coherentes, sensibles y transformadores en los distintos espacios distritales.</t>
  </si>
  <si>
    <t>Se brindó acompañamiento técnico a distintos procesos en marcha, incluyendo la revisión de la acción sobre estereotipos de mujeres en el deporte junto a la DDDP y el seguimiento a las articulaciones con SENA, DVV Internacional para el diseño de una ruta de activación contra violencias y la Universidad del Bosque en relación a los laboratorios de prevención del acoso sexual. De igual forma, se realizó un espacio de retroalimentación con el equipo artístico del mural de resignificación en Mártires, que permitió revisar aprendizajes y recoger recomendaciones para futuras implementaciones. A nivel interno, se acompañó la sensibilización realizada por la Dirección de Enfoque Diferencial a todo el equipo, como resultado de las gestiones adelantadas desde el rol de articulaciones, y se garantizó la trazabilidad técnica y metodológica de las acciones planeadas para el cierre del año. Este acompañamiento constante fortalece la calidad de los procesos y asegura la coherencia entre las acciones de campo, las estrategias de comunicación y las orientaciones institucionales.</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</si>
  <si>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</si>
  <si>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</si>
  <si>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</si>
  <si>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</si>
  <si>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</si>
  <si>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</si>
  <si>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</si>
  <si>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</si>
  <si>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</si>
  <si>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</si>
  <si>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</si>
  <si>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</si>
  <si>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</si>
  <si>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</si>
  <si>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</si>
  <si>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</si>
  <si>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</si>
  <si>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</si>
  <si>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</si>
  <si>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Durante junio, el equipo de la Línea de Cuidado de la Estrategia de Transformaciones Culturales avanzó en acciones de articulación, planeación, seguimiento e implementación, registradas en el plan operativo en coherencia con los soportes establecidos y el plan de acción indicativo de la Subsecretaría.
Se desarrollaron 33 acciones que permitieron alcanzar a 780 personas participantes. En la estrategia Caleidoscopio, se llevaron a cabo 18 actividades en espacios como Centros Amar e instituciones educativas distritales y privadas, logrando la participación de 404 niñas, niños y adolescentes. En la estrategia Laboratorio de Soluciones, se implementaron 15 acciones en escenarios como Centros Día, jardines infantiles, universidades, organizaciones sociales y eventos culturales, con un total de 376 personas participantes.
El seguimiento a estas acciones se consolidó mediante herramientas como la matriz de avances semanales, la matriz de reporte de actividades y la matriz de ejecución, que han permitido sistematizar información clave sobre programación, implementación, participación, obstáculos y proyecciones. Estas herramientas fortalecen la gestión técnica de la Línea de Cuidado y garantizan la trazabilidad y precisión de los reportes mensuales.
Acompañamiento técnico al CCMB y al proceso eleccionario, Se Avanzo en la socialización de la resolución de convocatoria al proceso de elección y la apertura de inscripciones</t>
  </si>
  <si>
    <t>Entre enero y junio de 2025, la Línea de Cuidado de la Estrategia de Transformaciones Culturales ha consolidado avances sustanciales en articulación, planeación, seguimiento e implementación de acciones orientadas a promover la redistribución de los trabajos de cuidado no remunerado y generar transformaciones culturales en torno a este tema.
En enero se definió la hoja de ruta y se elaboró el plan operativo. En febrero comenzó su seguimiento, con las primeras acciones de implementación y el acompañamiento técnico al Comité de Cuidado de Mujeres de Bogotá (CCMB), fortaleciendo su rol como secretaría técnica. Marzo marcó el inicio territorial de Laboratorio de Soluciones con públicos no tradicionales y la articulación con Estudio Plural para el diseño de materiales de Caleidoscopio.
Durante abril, se armonizó el plan de acción con lineamientos de la Subsecretaría y se implementaron acciones de Laboratorio de Soluciones con el Cuerpo Oficial de Bomberos (23 participantes), mientras que Caleidoscopio alcanzó 474 participantes en espacios educativos y comunitarios. Se implementaron matrices de seguimiento que fortalecen el monitoreo y permiten ajustes metodológicos.
En mayo se mantuvo la coherencia con el plan indicativo, logrando 275 personas participantes en acciones de Laboratorio de Soluciones y 221 en Caleidoscopio. En junio, se ejecutaron 33 actividades, con 780 personas alcanzadas. Caleidoscopio desarrolló 18 acciones en instituciones educativas y Centros Amar, sumando 404 participantes; Laboratorio de Soluciones realizó 15 acciones en jardines, universidades, eventos culturales y centros sociales, con 376 personas.
Durante el mes, se actualizaron matrices metodológicas, se ajustó el documento operativo de Laboratorio de Soluciones según comentarios técnicos, y se sistematizó el seguimiento mediante herramientas como la matriz de avances semanales, reporte de actividades y ejecución.</t>
  </si>
  <si>
    <t>Ejecución técnica consolidada: Se avanzó de manera sostenida en la implementación territorial de las estrategias Laboratorio de Soluciones y Caleidoscopio, alcanzando un acumulado de más de 2.200 personas participantes en seis meses, en espacios educativos, comunitarios, institucionales y culturales.
Ajuste metodológico basado en evidencia: Se actualizaron las matrices de consistencia, COM-B y modelo ecológico feminista, fortaleciendo la teoría de cambio de Laboratorio de Soluciones y alineando los documentos operativos con orientaciones técnicas de la Subsecretaría.
Planeación estratégica articulada: El plan operativo mensual fue diligenciado en coherencia con el plan indicativo y los soportes técnicos, lo que ha permitido una trazabilidad clara y una mejor orientación de la gestión de la Línea de Cuidado.
Monitoreo eficiente y continuo: Se mantuvo el uso de herramientas como las matrices de avances semanales, reporte de actividades y ejecución, que permiten identificar logros, obstáculos y proyecciones, mejorando la toma de decisiones.
Acompañamiento institucional sostenido: Se mantuvo el apoyo técnico al CCMB, fortaleciendo su capacidad de liderazgo como secretaría técnica de la Instancia de Cuidado y aportando a la gobernanza distrital del cuidado con enfoque de género.</t>
  </si>
  <si>
    <t>Durante julio se consolidaron avances significativos en la implementación de la Línea de Cuidado, con base en la matriz del Plan Operativo y en articulación con el plan de acción de la Subsecretaría del Cuidado y Políticas de Igualdad. Se registraron acciones en planeación, articulación, implementación y seguimiento, especialmente en las estrategias Caleidoscopio y Laboratorio de Soluciones. Desde esta última se realizaron 24 actividades en escenarios comunitarios e institucionales como Centros Día, Secretaría de Integración Social, CAFAM, Oliveto Pasta y Café, y la Manzana del Cuidado El Camino, enfocadas en la redistribución del trabajo de cuidado no remunerado, corresponsabilidad y transformación cultural. Por su parte, Caleidoscopio desarrolló 22 acciones en colegios y espacios comunitarios, incluyendo el Colegio Cristóbal Colón, los Centros Amar y varias IED, donde se reflexionó sobre el cuidado desde una perspectiva interseccional, con énfasis en infancia y juventud. El seguimiento se garantizó mediante las matrices de reporte de julio y seguimiento semanal, asegurando trazabilidad y consolidación de información.</t>
  </si>
  <si>
    <t>Entre enero y julio de 2025, la Línea de Cuidado de la Estrategia de Transformaciones Culturales ha consolidado avances importantes en planeación, articulación, implementación y seguimiento, con acciones orientadas a promover la redistribución del trabajo de cuidado no remunerado y a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el trabajo conjunto con Estudio Plural para los materiales pedagógicos de Caleidoscopio. Abril permitió la armonización del plan de acción con la Subsecretaría, e incluyó actividades con el Cuerpo Oficial de Bomberos (23 personas) y 474 participantes en Caleidoscopio. En mayo, se mantuvo la coherencia con el plan indicativo, alcanzando 496 personas en ambas estrategias. En junio se realizaron 33 actividades, con 780 personas participantes. En julio se consolidó el trabajo territorial con 24 actividades de Laboratorio de Soluciones en Centros Día, empresas y manzanas del cuidado, y 22 acciones de Caleidoscopio en colegios y espacios comunitarios, alcanzando públicos diversos. A lo largo del periodo, se actualizaron las matrices metodológicas, se ajustó el documento operativo y se implementaron herramientas de seguimiento que fortalecen la trazabilidad, la toma de decisiones y la calidad técnica de las acciones.</t>
  </si>
  <si>
    <t xml:space="preserve">Fortalecimiento de la articulación institucional. Las acciones se desarrollaron en coherencia con la matriz del Plan Operativo y el plan de acción de la Subsecretaría del Cuidado y Políticas de Igualdad, lo que permitió alinear esfuerzos estratégicos e integrar la perspectiva de cuidado en distintos niveles de la gestión pública.
Avance en la implementación territorial de las estrategias. Se desarrollaron 24 actividades del Laboratorio de Soluciones en espacios comunitarios e institucionales como Centros Día, empresas privadas y Manzanas del Cuidado, abordando la redistribución del trabajo de cuidado no remunerado y promoviendo la corresponsabilidad social.
 La estrategia Caleidoscopio llevó a cabo 22 acciones en colegios y espacios comunitarios, integrando reflexiones sobre el cuidado desde una perspectiva interseccional, con énfasis en niñas, niños y adolescentes, fortaleciendo así los procesos pedagógicos y culturales desde edades tempranas.
Mejora en los mecanismos de seguimiento y evaluación. La actualización de las matrices de reporte y el seguimiento semanal permitieron garantizar la trazabilidad de las acciones, mejorar la toma de decisiones y asegurar la calidad técnica de las intervenciones, consolidando una gestión basada en evidencia.
•	Consolidación de capacidades para la apuesta metodológica y teórica de cambio cultural. Las acciones desarrolladas durante julio contribuyeron directamente a sensibilizar y movilizar a públicos diversos sobre la redistribución del cuidado, ampliando el impacto territorial de la estrategia y fortaleciendo su capacidad transformadora en la vida cotidiana de las comunidades.
</t>
  </si>
  <si>
    <t>Durante el mes de agosto se diligenció la matriz del plan operativo, registrando avances en articulación, planeación, implementación y seguimiento de las estrategias Caleidoscopio y Laboratorio de Soluciones, en articulación con el plan de acción indicativo de la Subsecretaría y en coherencia con los soportes de la tarea 2.
El equipo de la Línea de Cuidado desarrolló acciones orientadas a la transformación cultural en torno a la redistribución del trabajo de cuidado, fortaleciendo su proyección territorial en Bogotá. En total, se realizaron 58 actividades.
La estrategia Laboratorio de Soluciones comprendió 21 actividades en escenarios como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Por su parte, Caleidoscopio se implementó con 37 actividades en espacios como la I.E.D Las Américas, I.E.D Francisco de Paula, Instituto Julio María Matovelle, I.E.D Gloria Valencia, I.E.D Rufino José Cuervo, Centro AMAR San Cristóbal, Centro AMAR Mártires II, I.E.D Ciudad de Bogotá, I.E.D Diego Montaña Cuéllar, entre otros.
El seguimiento se registró en la matriz de reporte de actividades, que incluyó el número de personas participantes según género. Asimismo, se realizaron reuniones de orientación y programación los días 1, 8, 15 y 29 de agosto.
Adicionalmente, se brindó acompañamiento técnico al CCMB y al proceso eleccionario. Se avanzó en la socialización de la resolución de convocatoria al proceso de elección y en la continuación de las inscripciones. También se redactó una nueva resolución para modificar el cronograma.</t>
  </si>
  <si>
    <t>Entre enero y agosto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personas participantes. Julio consolidó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en coherencia con los soportes de la tarea 2. También se desarrollaron reuniones de seguimiento los días 1, 8, 15 y 29 de agosto.
Adicionalmente, se brindó acompañamiento técnico al CCMB en el proceso eleccionario, avanzando en la socialización de la resolución de convocatoria y la redacción de una nueva resolución para modificar el cronograma.</t>
  </si>
  <si>
    <t>Acompañamiento técnico para el fortalecimiento del derecho a la participación de las mujeres en las diferentes instancias priorizadas, para el posicionamiento de sus agendas.</t>
  </si>
  <si>
    <t xml:space="preserve">En el mes de septiembre se realizó el diligenciamiento correspondiente en el archivo de plan de acción, estableciendo allí el esquema de avance en la planeación, articulación e implementación de las estrategias de la Línea de Cuidado.  
El equipo de la Línea de Cuidado desarrolló acciones orientadas a la transformación cultural en torno a la redistribución del trabajo de cuidado, fortaleciendo su proyección territorial en Bogotá. En total, se realizaron 69 actividades.
La estrategia Laboratorio de Soluciones comprendió 33 actividades en escenarios como la Manzana del Cuidado de Engativá El Camino, la JAC El Mortiño, la Casa de Juventud de Antonio Nariño, CIOM Bosa, Alcaldía Local de Usaquén, JAC La Cabaña, CUR Compensar, SuperCADE 26, UNIMINUTO, entre otras. 
Por su parte, Caleidoscopio se implementó con 36 actividades en espacios como la I.E.D Ciudad de Bogotá, Instituto Julio María Matovelle, IED Francisco de Paula Santander, IED Toberín, IED Las Américas, IED 21 Ángeles, Centro Amar Usme, entre otros. 
Adicionalmente, se brindó acompañamiento técnico al CCMB y al proceso eleccionario. Se avanzó en la socialización de la resolución de convocatoria al proceso de elección y en la continuación de las inscripciones. 	</t>
  </si>
  <si>
    <t>Entre enero y septiembre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del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participantes; en julio se consolidaron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y se desarrollaron reuniones de seguimiento los días 1, 8, 15 y 29 de agosto.
En septiembre se diligenció el archivo de plan de acción, estableciendo el esquema de avance en la planeación, articulación e implementación. Se realizaron 69 actividades: 33 en Laboratorio de Soluciones (Manzana del Cuidado de Engativá El Camino, JAC El Mortiño, Casa de Juventud de Antonio Nariño, CIOM Bosa, Alcaldía Local de Usaquén, JAC La Cabaña, CUR Compensar, SuperCADE 26, UNIMINUTO, entre otros) y 36 en Caleidoscopio (IED Ciudad de Bogotá, Instituto Julio María Matovelle, IED Francisco de Paula Santander, IED Toberín, IED Las Américas, IED 21 Ángeles, Centro Amar Usme, entre otros).
Adicionalmente, se brindó acompañamiento técnico al CCMB en el proceso eleccionario, avanzando en la socialización de la resolución de convocatoria, en la continuación de inscripciones y en la redacción de una nueva resolución para modificar el cronograma.</t>
  </si>
  <si>
    <t xml:space="preserve">	•	Fortalecimiento de la gestión: se consolidó el esquema de planeación, articulación e implementación en el archivo de plan de acción.
	•	Ampliación territorial y poblacional: 69 actividades en septiembre fortalecieron la proyección de la Línea en colegios, universidades, comunidades rurales y urbanas.
	•	Impulso a las estrategias: Laboratorio de Soluciones (33 actividades) y Caleidoscopio (36 actividades) reforzaron la corresponsabilidad y sensibilización sobre el cuidado.
	•	Articulación institucional: se integraron acciones con Alcaldías Locales, universidades, SuperCADE y Juntas de Acción Comunal.
	•	Acompañamiento al CCMB: se avanzó en la socialización e inscripciones del proceso eleccionario y se ajustó el cronograma con una nueva resolución.</t>
  </si>
  <si>
    <t xml:space="preserve">Durante el mes de octubre se realizó el diligenciamiento del plan operativo correspondiente a la Línea de Cuidado, registrando los avances alcanzados en la implementación de acciones, la articulación institucional, el seguimiento y la planeación de las dos estrategias que la conforman: Laboratorio de Soluciones y Caleidoscopio. Este registro se encuentra en coherencia con las tareas 2 y 3, y refleja el fortalecimiento de la gestión territorial para la transformación cultural en torno a la redistribución de los trabajos de cuidado no remunerados en Bogotá.
La estrategia Laboratorio de Soluciones desarrolló 14 actividades en distintos escenarios territoriales e institucionales, entre ellos el SENA, la Casa de la Cultura de Ciudad Bolívar, las Manzanas del Cuidado de Engativá El Camino, Suba La Gaitana y Ecoparque, la Biblioteca Pública Julio Mario Santo Domingo, la Biblioteca Pública Rafael Uribe Uribe, el Parque de Villa Mayor y la Biblioteca de Participación. Estas acciones permitieron continuar con la promoción de acuerdos corresponsables en los hogares y comunidades para una distribución más equitativa del cuidado.
Por su parte, la estrategia Caleidoscopio implementó 2 actividades durante el mes: una en el Centro Amar de Ciudad Bolívar y otra en la Biblioteca Pública de La Marichuela, dirigidas a niñas, niños y adolescentes, promoviendo la reflexión sobre los estereotipos de género y la valoración del cuidado como práctica colectiva y equitativa.
En total, ambas estrategias sumaron 16 actividades de transformación cultural.
El seguimiento de la gestión se apoyó en la matriz de reporte de actividades, que consolidó información sobre implementación, articulación, escenarios y localidades. Asimismo, se realizaron dos reuniones de seguimiento territorial y dos jornadas de verificación de datos, que facilitaron la priorización de acciones y la articulación administrativa y misional de la Secretaría Distrital de la Mujer desde la Línea de Cuidado.
Se brindó acompañamiento técnico al CCMB y al proceso eleccionario. Se avanzó en la socialización de la resolución de convocatoria al proceso de elección y en la continuación de las inscripciones. </t>
  </si>
  <si>
    <t>Entre enero y octubre de 2025, la Línea de Cuidado de la Estrategia de Transformaciones Culturales consolidó avances sostenidos en planeación, articulación, implementación y seguimiento, promoviendo la redistribución de los trabajos de cuidado no remunerados y el cambio cultural frente a los estereotipos de género.
Durante el primer trimestre se definió la hoja de ruta y el plan operativo, se inició el acompañamiento técnico al Comité de Cuidado de Mujeres de Bogotá (CCMB) y se dio comienzo a la implementación territorial del Laboratorio de Soluciones junto con la producción de materiales pedagógicos de Caleidoscopio. En el segundo trimestre se armonizó el plan de acción con la Subsecretaría, se ejecutaron acciones con el Cuerpo de Bomberos y se alcanzaron más de 1.200 participantes entre ambas estrategias.
Entre julio y septiembre se fortaleció la proyección territorial: 24 acciones del Laboratorio de Soluciones y 22 de Caleidoscopio en julio; 58 actividades en agosto en colegios, Centros Amar y Manzanas del Cuidado; y 69 en septiembre, con amplia presencia en instituciones educativas, comunitarias y espacios de formación. Paralelamente, se brindó acompañamiento técnico al CCMB en su proceso eleccionario, apoyando la socialización y ajuste de resoluciones de convocatoria.
En octubre se mantuvo la ejecución con 16 actividades adicionales: 14 desde el Laboratorio de Soluciones en escenarios institucionales como el SENA, casas de cultura y bibliotecas públicas, y 2 desde Caleidoscopio en el Centro Amar de Ciudad Bolívar y la Biblioteca La Marichuela. También se realizaron reuniones de seguimiento y verificación de datos, consolidando la gestión territorial, administrativa y misional de la Secretaría Distrital de la Mujer.</t>
  </si>
  <si>
    <t xml:space="preserve">	•	Consolidación del seguimiento operativo: Se diligenció la matriz de plan operativo con los avances en planeación, articulación e implementación de las estrategias Caleidoscopio y Laboratorio de Soluciones, garantizando coherencia con los registros técnicos y administrativos.
	•	Continuidad territorial y sectorial: Se desarrollaron 16 actividades en octubre, ampliando la presencia institucional en espacios comunitarios, educativos y culturales del Distrito, y fortaleciendo la visibilidad de la Línea de Cuidado.
	•	Profundización metodológica: Las acciones implementadas desde Laboratorio de Soluciones y Caleidoscopio consolidaron la estrategia de transformación cultural orientada a la redistribución de los trabajos de cuidado y al cuestionamiento de estereotipos de género.
	•	Fortalecimiento de la articulación interinstitucional: Se sostuvieron reuniones de coordinación y verificación de datos con equipos territoriales y aliados, optimizando los procesos de gestión, reporte y planeación conjunta.
	•	Gestión técnica y administrativa integrada: Las reuniones de seguimiento desarrolladas durante el mes permitieron alinear la implementación territorial con los objetivos misionales de la Secretaría Distrital de la Mujer, garantizando la coherencia entre ejecución, monitoreo y planeación.</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</si>
  <si>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</si>
  <si>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</si>
  <si>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</si>
  <si>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</si>
  <si>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</si>
  <si>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</si>
  <si>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</si>
  <si>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</si>
  <si>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</si>
  <si>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</si>
  <si>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</si>
  <si>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</si>
  <si>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</si>
  <si>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</si>
  <si>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</si>
  <si>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</si>
  <si>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</si>
  <si>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</si>
  <si>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</si>
  <si>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</si>
  <si>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</si>
  <si>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</si>
  <si>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</si>
  <si>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</si>
  <si>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</si>
  <si>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</si>
  <si>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</si>
  <si>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</si>
  <si>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</si>
  <si>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</si>
  <si>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</si>
  <si>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</si>
  <si>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</si>
  <si>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</si>
  <si>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</si>
  <si>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Se realiza el diligenciamiento del plan operativo con la información que corresponde al mes de junio, dando cuenta en avances asociados a hitos de articulación, planeación y seguimiento e implementación de las estrategias de transformación cultural de la Línea de Cuidado. Esta información se registra en coherencia con los soportes relacionados en el cumplimiento de la tarea 2 y en armonización con el plan de acción indicativo previamente provisto por la subsecretaria.</t>
  </si>
  <si>
    <t>Durante el mes de junio, la gestión del equipo de la Línea de Cuidado permitió avanzar en la implementación de acciones desde las dos estrategias que hacen parte de ella. En el caso de la estrategia Caleidoscopio, se desarrollaron 18 acciones de implementación en escenarios como Centros Amar, Instituciones Educativas Distritales Francisco de Paula Santander, Simón Bolívar y Paraíso Mirador y los colegios Liceo Moderno Betania y Salto del Ángel. Con estas implementaciones se logró la participación de 404 niñas, niños y adolescentes.
En cuanto a la estrategia Laboratorio de Soluciones, se desarrollaron durante el mes un acumulado de 15 acciones en escenarios tales como Centros Día, Jardín San Jerónimo Yuste, Festival Calma en la Ciudad, Universidad Central, Organización Pro-Educar, Hogar Infantil Camitas Blancas, IDPYBA, entre otros. En este caso, se logró un acumulado de participación de 376 personas.
Así, en el acumulado de las 33 acciones desarrolladas por el equipo durante el mes, se alcanza un total de 780 personas participantes en actividades para la redistribución de trabajos de cuidado no remunerados.</t>
  </si>
  <si>
    <t>Durante el mes de junio se mantuvo el monitoreo de acciones de implementación y articulación a través de las herramientas de seguimiento que se han reportado con anterioridad. Estas incluyen la matriz de avances semanales, en la que se destacan los principales hitos en la gestión del equipo, señalando a la par los obstáculos y proyecciones generales; la matriz de reporte de actividades, en la que se relaciona la información de actividades programadas, realizadas y canceladas, tanto de articulación como de implementación, relacionando allí también el número de personas participantes en cada espacio; y la matriz de ejecución, que resume la implementación de acciones por cada una de las estrategias.
El uso de estas herramientas de seguimiento ha permitido contar con información precisa para el reporte de información y para la gestión correspondiente a la línea de Cuidado de Transformaciones Culturales.</t>
  </si>
  <si>
    <t>La reunión ordinaria de la Mesa Coordinadora de mayo se realizó el 04 de junio por solicitud de las Consejeras Consultivas, además se realizó la mesa coordinadora y espacio autonomo en junio 25.Mesas de trabajo (el 5 de mayo) en torno al proceso de formulación del Plan Anual de Participación del Sistema de Participación Territorial (SPT) del POT. Acompañamiento técnico para la elaboración del Plan de Acción de la instancia a través de sesiones: 4 de junio donde finalmente se valida. Presentación de la Ruta única de Atención a Mujeres víctimas de violencias y en riesgo de feminicidio – RUA por parte de la  Dirección de Eliminación de Violencias y Acceso a la Justicia el 05 de mayo. Presentación del balance de los Presupuestos Participativos del Sector Mujeres el 11 de junio por parte de la Dirección de Territorialización de Derechos y Participación. 
En el mes de junio, se ha realizado la socialización de la Resolución 168 del 30 de mayo de 2025 ha avanzado de manera significativa, tanto al interior de la Secretaría Distrital de la Mujer como en diversos espacios de participación ciudadana. Internamente, se han realizado reuniones informativas con los equipos misionales y territoriales para garantizar una comprensión integral del proceso eleccionario y articular acciones pedagógicas en los territorios. De forma paralela, la resolución ha sido presentada en encuentros con organizaciones de mujeres, promoviendo el diálogo y la difusión amplia de los requisitos y etapas del proceso electoral del Consejo Consultivo de Mujeres para el período 2025-2028.</t>
  </si>
  <si>
    <t>Tarea 1. Junio</t>
  </si>
  <si>
    <t>Se realiza durante el mes de julio el respectivo diligenciamiento de la matriz de plan operativo, dando cuenta de los avances en los componentes relacionados con la articulación, planeación, implementación y seguimiento de las estrategias de transformación cultural Caleidoscopio y Laboratorio de Soluciones. Esta información se registra manteniendo coherencia con los soportes relacionados en la tarea 2 y en armonización con el plan de acción indicativo provisto previamente por la subsecretaria.</t>
  </si>
  <si>
    <t>Durante el mes de julio, el equipo de gestión territorial realizó la implementación de acciones en las dos estrategias de la Línea para avanzar con la territorialización de acciones para la distribución de trabajos de cuidado no remunerados en Bogotá. En el caso de la estrategia Laboratorio de Soluciones, se desarrollaron 24 acciones en escenarios como Centros Día, Caja de Compensación CAFAM, Secretaría de Integración Social, Oliveto Pasta y Café, Salón Comunal La Cabaña, Manzana del Cuidado El Camino, entre otros.
En cuanto a la estrategia Caleidoscopio, durante el mes de julio se realizaron 22 personas en escenarios como el Colegio Cristóbal Colón, Centros Amar de Chapinero, Usaquén, Mártires, IED Fanny Mikey, IED Ciudad de Bogotá, IED Paraíso Mirador, IED Francisco de Paula Santander, entre otros.
Así, la implementación conjunta de actividades durante este periodo para la Línea de Cuidado asciente a 46 actividades en total.</t>
  </si>
  <si>
    <t>Para el mes de julio se realizó el seguimiento habitual en las herramientas dispuestas con anterioridad para el registro de la información sobre las implementaciones y articulaciones que se desarrollan desde el equipo de gestión territorial de la Línea de Cuidado. En este periodo, esta información reposa en la matriz de reporte de actividades de julio, así como en la matriz de seguimiento semanal, que en conjunto brindan el panorama de la implementación de acciones en general.</t>
  </si>
  <si>
    <t>El 01 de julio se llevó a cabo la primera sesión del Espacio Ampliado del CCMB con participación del Alcalde Mayor y seretarioas/os.
El 30 de julio se llevó a cabo la sesión ordinaria de la Mesa Coordinadora del CCM. En ella, la Dirección de Derechos y Diseño de Políticas presentó el balance de la PPMYEG.
En articulación con los sectores de la Aminsitración Distrital, el 15 de julio consejeras consultivas participaron en un espacio convocado por el Observatorio de Espacio Público del DADEP para recibir sus recomendaciones con relación al informe "Mujeres y Espacio Público"</t>
  </si>
  <si>
    <t>Tarea 1. Julio</t>
  </si>
  <si>
    <t>Tarea 3. Julio</t>
  </si>
  <si>
    <t>https://secretariadistritald.sharepoint.com/:f:/s/ContratacinSPI-2022/EoEA0vL3KKFCnvFh2GizhWABVwks0HO8ergYF2KudkKEog?e=ScEU7O</t>
  </si>
  <si>
    <t>Durante el mes de agosto se llevó a cabo el diligenciamiento correspondiente de la matriz del plan operativo, registrando los avances obtenidos en los componentes de articulación, planeación, implementación y seguimiento de las estrategias de transformación cultural: Caleidoscopio y Laboratorio de Soluciones. Este registro se realizó de manera coherente con los soportes consignados en la tarea 2 y en articulación con el plan de acción indicativo previamente entregado por la Subsecretaría.</t>
  </si>
  <si>
    <t>Durante el mes de agosto, el equipo de la Línea de Cuidado desarrolló un proceso de impementación de acciones para la transformación cultural en la redistribución del cuidado que permitió avanzar en la proyección institucional en Bogotá. Para el cumplimiento de dicha proyección en lo referente a la estrategia Laboratorio de Soluciones, se desarrollaron 22 actividades en escenarios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En relación con la estrategia Caleidoscopio, se realizaron 
En cuanto a la estrategia Caleidoscopio, durante el mes de agosto se realizaron 36 actividades en escenarios como la I.E.D Las Américas, I.E.D Francisco de Paula, Instituto Julio María Matovelle, I.E.D Gloria Valencia, I.E.D Rufino José Cuervo, Centro AMAR San Cristóbal, Centro AMAR Mártires II, I.E.D Ciudad de Bogotá, I.E.D Diego Montaña Cuéllar, I.E.D Pablo Neruda, Colegio Ciudad de Bogotá I.E.D, Colegio Liceo Moderno Betania, I.E.D Toberín sede B, Colegio I.E.D Las Américas - JT, Vereda Usminia e I.E.D Rural El Destino.
Así, la implementación conjunta de actividades durante este periodo para la Línea de Cuidado asciente a 58 actividades en total.</t>
  </si>
  <si>
    <t>El seguimiento de la gestión de la Línea de Cuidado durante el mes de agosto se realizó a partir del instrumento de seguimiento relacionado en la matriz de reporte de actividades, en la que se registraron los procesos de articulación e implementación que fueron desarrollados, así como la información correspondiente a los escenarios en los que estos tuvieron lugar. Adicionalmente, en este instrumento se incluyó para este mes la relación de hombres y mujeres participantes, atendiendo a la necesidad de identificar estos datos para procesos de reporte de información.
También fueron desarrolladas reuniones de seguimiento a través de las que se realizaron ejercicios de orientación, revisión de prioridades, programación de acciones y otros aspectos relacionados con la gestión territorial y administrativa propia de la Línea de Cuidado de Transformaciones culturales. Estas reuniones se realizaron el 1, 8, 15 y 29 de agosto.</t>
  </si>
  <si>
    <t xml:space="preserve">El 27 de agosto se llevó a cabo la sesión ordinaria de la Mesa Coordinadora del CCM. En reunión el 8 y el 15 de agosto la SDMujer, específicamente la Dirección de Eliminación de Violencias y Acceso a la Justicia y el despacho, presentaron observaciones frente al proyecto de acuerdo elaborado por las consejeras consultivas para la modificación del acuerdo 526 de 2013 y resolvieron dudas técnicas y relacionadas con el proceso legislativo en el concejo de Bogotá. El 12 de agosto la Dirección de Territorialización de Derechos y Participación presentó a las consejeras consultivas los conceptos de gasto de Dotación de Manzanas del Cuidado y Dotación de Casas de Igualdad y resolvió las inquietudes frente a su implementación.
Durante el mes de agosto, en el marco del proceso eleccionario al Consejo Consultivo de Mujeres de Bogotá, 2025-2028, se realizaron varias acciones para dar cumplimiento a la nueva resolución 0252 del 2 de agosto del 2025, la cual fijó un nuevo cronograma, ampliando las inscripciones hasta el 28 de agosto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presenciales con las CIOM, intervenciones en los COLMYEG, webinars  con el IDPAC, jornadas de inscripción con alcaldías y en la zona rural de Usme. 
Se remitieron más de 3.000 correos y mensajes a través de WhatsApp a los registros de las bases de datos internas y externas (propias, del IDPAC y recogidas en espacios de socializaciones virtuales y presenciales). Se emitieron piezas comunicativas sobre las fechas relevantes y de información del proceso. El jueves 28 de agosto se cerraron las inscripciones al proceso, obteniendo un registro de 226 organizaciones, grupos o redes de votantes y 76 candidaturas. Por otro lado, se realizó la jornada informativa de carácter obligatorio con las candidaturas, tanto en la modalidad presencial como virtual, contando con la participación activa y con la articulación de los equipos de la Dirección de Territorialización y de la Dirección de Derechos de la SDMujer. </t>
  </si>
  <si>
    <t>Tarea 1. Agosto</t>
  </si>
  <si>
    <t>Tarea 2. Agosto</t>
  </si>
  <si>
    <t>Tarea 3. Agosto</t>
  </si>
  <si>
    <t>https://secretariadistritald.sharepoint.com/:f:/s/ContratacinSPI-2022/Et322ssfjXFKr7j-h8MFSwYBdA9Nu1LRZlCgkGuP_bea6g?e=3wLaMw</t>
  </si>
  <si>
    <t xml:space="preserve">Durante septiembre se adelantó el diligenciamiento de la matriz de plan operativo, estableciendo allí la trazabilidad de los avances correspondientes a los hitos de articulación, planeación e implementación de acciones en las estrategias de la Línea de Cuidado: Caleidoscopio y Laboratorio de Soluciones. El diligenciamiento de esta información guarda coherencia con los registros de la tarea 2 y 3. </t>
  </si>
  <si>
    <t>Durante el mes de septiembre, el equipo de la Línea de Cuidado continuó con la implementación de acciones orientadas a la sensibilización y transformación cultural en torno a la redistribución del cuidado, consolidando la proyección territorial e institucional en Bogotá.
En relación con la estrategia Laboratorio de Soluciones, se desarrollaron 33 actividades en diversos escenarios comunitarios, institucionales y académicos. Entre ellos se destacan la Manzana del Cuidado de Engativá El Camino, la JAC El Mortiño, la Casa de Juventud de Antonio Nariño, el CIOM Bosa, la Alcaldía Local de Usaquén, la JAC La Cabaña, el CUR Compensar, el SuperCADE 26 y UNIMINUTO. Estas acciones fortalecieron el diálogo con actores sociales y comunitarios en la promoción de prácticas corresponsables en torno al cuidado.
Por su parte, la estrategia Caleidoscopio comprendió 36 actividades desarrolladas en instituciones educativas y espacios comunitarios. Entre ellos se encuentran la I.E.D Ciudad de Bogotá, el Instituto Julio María Matovelle, la I.E.D Francisco de Paula Santander, la I.E.D Toberín, la I.E.D Las Américas, la I.E.D 21 Ángeles y el Centro Amar Usme, entre otros. Estas actividades permitieron ampliar los procesos de sensibilización en población infantil, juvenil y comunitaria, contribuyendo a instalar reflexiones sobre el cuidado como responsabilidad compartida.
En conjunto, las dos estrategias sumaron un total de 69 actividades implementadas durante septiembre, lo que refleja un incremento en el alcance territorial y poblacional respecto al mes anterior, y reafirma el compromiso de la Línea de Cuidado con el impulso de transformaciones culturales que promuevan la redistribución equitativa del trabajo de cuidado.</t>
  </si>
  <si>
    <t xml:space="preserve">El seguimiento de la gestión de la Línea de Cuidado durante el mes de septiembre se realizó a partir del diligenciamiento del instrumento de seguimiento en la matriz de reporte de actividades, en el cual se registraron los avances en planeación, articulación e implementación de las acciones desarrolladas, así como la información sobre los escenarios en los que tuvieron lugar. Este ejercicio permitió dar continuidad al análisis de los procesos de transformación cultural y a la identificación de aspectos cualitativos y cuantitativos relevantes para la sistematización. En este instrumento también se incluyeron las actividades programadas a través de procesos de articulación desde el rol de orientación.
En la matriz de reporte se incorporó información consolidada sobre la cantidad de actividades implementadas en cada estrategia y los espacios comunitarios, institucionales y educativos en los que se llevaron a cabo. Este insumo contribuyó a fortalecer la trazabilidad de los avances y a orientar la evaluación de resultados de la Línea de Cuidado.
Adicionalmente, se desarrollaron reuniones de seguimiento los días 5, 19 y 22 de septiembre, en las que se revisaron prioridades, se definieron ajustes en la programación de actividades y se adelantaron ejercicios de orientación y retroalimentación al equipo. Estos espacios contribuyeron a mejorar la articulación territorial y administrativa, garantizando coherencia entre las acciones ejecutadas y los objetivos de la Estrategia de Transformaciones Culturales.
</t>
  </si>
  <si>
    <t>Se llevó a cabo una sesión extraordinaria de la mesa coordinadora del CCMB el 23 de septiembre y la sesión ordinaria el 30.  El 08 en reunión virtual se presentó el balance del proceso eleccionario y el 26 la Oficina Asesora Jurídica de la Secretaría Distrital de la Mujer resolvió dudas con relación a este proceso.
El 05 la SecretaríaTécnica acompañó una reunión con la Secretaría Distrital de Gobierno y el 09 de septiembre la Dirección de Territorialización de la SDMujer presentó la ley 2453 de 2025.
Durante el mes de septiembre, en el marco del proceso eleccionario al Consejo Consultivo de Mujeres de Bogotá, 2025-2028, se realizaron varias acciones para dar cumplimiento a la nueva resolución 0302 del 11 de septiembre del 2025, la cual fijó un nuevo cronograma, ampliando las inscripciones hasta el 10 de octubre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virtuales y presenciales con las CIOM, webinar e intervención en congreso comunal con el IDPAC, jornadas informativas con mujeres con discapacidad auditiva, en articulación con las interpretes del equipo de la DED. 
Llamadas telefónicas al total de inscritas para invitarlas al segundo proceso eleccionario (se llamaron los días 8, 9, 11 y 12 de septiembre a través del número de Mónica Toledo, a las 74 candidatas a excepción de las 2 que interpusieron la tutela, a ellas se les remitió correo para confirmar su continuidad). Se actualizó el ABC del micrositio web y se realizaron piezas comunicativas de la nueva convocatoria. Se ha difundido la información a través de los grupos de WhatsApp de los COLMYEG de las 20 localidades. Se remitieron más de 600 correos sobre el segundo proceso con la base de datos internas y externas. En WhatsApp se difundieron más de 300 mensajes sobre la nueva convocatoria.</t>
  </si>
  <si>
    <t>Tarea 1. Septiembre</t>
  </si>
  <si>
    <t>Tarea 2. Septiembre</t>
  </si>
  <si>
    <t>Tarea 3. Septiembre</t>
  </si>
  <si>
    <t>https://secretariadistritald.sharepoint.com/:f:/s/ContratacinSPI-2022/EhKnTm4rAy9Mt-lvnMAjGRsBKA4jZvul70wSJFnXnZ4VYA?e=iYiDjQ</t>
  </si>
  <si>
    <t>En el mes de octubre, el equipo de gestión territorial de la Línea de Cuidado mantuvo la implementación de actividades de transformación cultural para la redistribución de trabajos de cuidado no remunerados desde las dos estrategias que hacen parte de esta línea, avanzando con la proyección de acciones en el Distrito de la Secretaría Distrital de la Mujer.
En el caso de la estrategia Laboratorio de Soluciones, se desarrollaron acciones en escenarios como el SENA, la Casa de la Cultura de Ciudad Bolívar, la Manzana del Cuidado de Engativá El Camino (Boyacá Real), la Bilbioteca Pública de Rafael Uribe Uribe, la Bilbioteca Pública Julio Mario Santodomingo, el Parque de Villa Mayor, la Manzana del Cuidado de Suba La Gaitana, La Biblioteca Pública de Participación y la Manzana de Cuidado de Ecoparque. Se alcanza la implementación de 14 actividades.
En el caso de la estrategia Caleidoscopio, se desarrollaron durante el mes de octubre 2 actividades, una de ellas en el Centro Amar de Ciudad Bolívar y la otra en la Bilbioteca Pública de La Marichuela.
En conjunto, las dos estrategias acumulan la implementación de 16 actividades para la transformación cultural de la redistribución de trabajos de cuidado no remunerados.</t>
  </si>
  <si>
    <t>El seguimiento de la gestión de la Línea de Cuidado para el mes de octubre se realizó con el diligenciamiento de la matriz de reporte de actividades, en la que se registraron avances en la implementación y articulación de acciones para la redistribución de trabajos de cuidado no remunerados, además de la información de escenarios y localidades en las que estas fueron llevadas a cabo.
En complemento, fueron desarrolladas 2 reuniones de seguimiento a la gestión del equipo territorial, funcionando estos encuentros como espacios de actualización y priorización de actividades, además de 2 jornadas de reunión para la verificación de los datos de registro que se tienen frente a la implementación durante la vigencia. Estos espacios facilitaron la articulación territorial, administrativa y misional de la Secretaría desde el resorte de la Línea de Cuidado de Transformaciones Culturales.</t>
  </si>
  <si>
    <t xml:space="preserve">Se llevó a cabo una sesión extraordinaria de la mesa coordinadora del CCMB el 17 de octubre y la sesión ordinaria el 29. En reunión del 03, la Secretaria Laura Tami informó la ampliación transitoria del período de las integrantes del Consejo Consultivo de Mujeres de Bogotá hasta la posesión del Consejo Consultivo que se conforme como resultado del proceso eleccionario en curso. Se adelantaron dos reuniones para la actualización del perfil de las puntos focales de género de las alcaldías locales: el 03 de octubre con presencia de la Secretaría de Gobierno y el 20 con la Dirección de Territorialización de Derechos de la SDMujer. Así mismo, en evento del 02 de octubre los alcades y las alcaldesas ratificaron el Pacto de Corresponsabilidad por los Derechos Humanos de las Mujeres y el 24 se desarrolló una reunión  sobre el concepto de gasto "dotación de las manzanas del cuidado" con las consejeras consultivas, Secretaría Distrital de Gobierno, SDMujer y alcaldías locales de Suba, Engativá, San Cristóbal y la Candelaria. 
En el marco del proceso eleccionario al Consejo Consultivo de Mujeres de Bogotá, 2025-2028, se realizaron varias acciones para dar cumplimiento a la nueva resolución 0302 del 11 de septiembre del 2025, la cual fijó un nuevo cronograma, ampliando las inscripciones hasta el 10 de octubre a las 11:59PM, a través de la plataforma VOTEC. Por ende, desde el 1 de octubre se dispuso de un cronograma con espacios de socialización de la información del proceso y la orientación al registro de las organizaciones, grupos o redes votantes y las candidaturas, a través de dicha plataforma. Articulación interna con los equipos de la SDMujer para identificar posibles organizaciones, candidatas y reforzar la convocatoria de inscripción. Se gestionaron y articularon jornadas virtuales y presenciales con las CIOM, participación en Lesbiarte, socialización de las representaciones y requisitos para las postulaciones, a las mujeres comunales de FEDJAC, entre otros.
Se tramitó la nueva resolución del tercer proceso eleccionario (0375 del 2025) y se envió comunicación a las alcaldías locales, sectores sobre esto. Por otro lado, se formalizó la citación a las entidades garantes del proceso, al PMU en el marco del tercer proceso.  Se realizaron piezas comunicativas para promocionar las inscripciones del 21 de octubre hasta el 5 de noviembre, a su vez, a esa comunicación se le incluyeron "ajustes razonables" para la población de mujeres sordas y de baja visión.  Con respecto a las pre candidatas del segundo proceso, se llevó a cabo la jornada informativa obligatoria de forma virtual.  Por último, se dieron contestaciones a derechos de petición en el marco del proceso eleccionario. </t>
  </si>
  <si>
    <t>Tarea 1. Octubre</t>
  </si>
  <si>
    <t>Tarea 2. Octubre</t>
  </si>
  <si>
    <t>Tarea 3. Octubre</t>
  </si>
  <si>
    <t>https://secretariadistritald.sharepoint.com/:f:/s/ContratacinSPI-2022/EowYpsEptEBCuxnReslvO0oBkxfmR20IcvSaH8vPcvQrmg?e=k1OGPj</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</si>
  <si>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</si>
  <si>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</si>
  <si>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</si>
  <si>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</si>
  <si>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</si>
  <si>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</si>
  <si>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</si>
  <si>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</si>
  <si>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</si>
  <si>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</si>
  <si>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</si>
  <si>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</si>
  <si>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</si>
  <si>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</si>
  <si>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</si>
  <si>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</si>
  <si>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Se avanzó en el desarrollo de las metodologias de cada una de las acciones de la estrategia de prevención del feminicidio y  en la identificación de las articulaciones y la poblacion y espacios a intervenir. 
De igual forma se realizaron las primeras reuniones y alianzas para los pilotajes e implementación de las acciones con las localidades de Suba y de Santa Fe. 
De igual forma se aterrizó un apropuesta de indicadores e instrumentos de seguimiento y evaluación de la estrategia.</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</si>
  <si>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de las primeras acciones con Suba Y Santa Fe, dos de las localidades priorizadas. </t>
  </si>
  <si>
    <t>Alianzas para la implementación de la estrategia de transformacion cultural para la prevención del feminicidio.</t>
  </si>
  <si>
    <t xml:space="preserve">Durante el mes de julio se avanzó en definir un a propuesta de nombre e identidad visual de la estrategia de prevencion del feminicidio "Tu Voz, del dolor a la prevención" , lo que permitió desarrollar el nombre de las acciones Tu Voz Sostiene, Tu Voz Reconoce, Tu Voz Ampifica y Tu Voz Transforma con los diferentes actores claves de la estrategia. 
De igual forma se avanzó en las acciones piloto de dos acciones Tu Voz Reconoce y Sostiene, lo que permitió que se realizaran los ajustes a las metodologias propuestas. 
Asi mismo, se avanzó en la definición de los indicadores y con ello en la definicion del instrumento de seguimiento de la estrategia que permitirá revisar la evaluación de la misma y realizar los ajustes del caso de acuerdo con el análisis de los reportes del equipo territorial de la Línea de Prevencion de Violencias contra Las Mujeres. </t>
  </si>
  <si>
    <t>Con la construcción de la linea base, de la teoria de cambio y la descripción de las metodologías de cada acción propuesta, la gestión para la articulación, los pilotajes y el instrumento de seguimeinto de la misma</t>
  </si>
  <si>
    <t xml:space="preserve">Una estrategia de prevención del feminicido con mayor estructura y soporte técnico, metodologico y de implementación en lo territorial. </t>
  </si>
  <si>
    <t xml:space="preserve">Durante el mes de agosto se avanzó en tres (3) temas importantes para la estrategia de prevención del feminicidio. La primera fue el desarrollo de las metodologias Tu Voz Sostiene, Tu Voz Reconoce, Tu Voz Amplifica y Tu Voz Transforma que han permitido avanzaar en la gestion e implementacion territorial. 
Lo segundo fue la retroalimentación recibida por personas expertas en prevencion del feminicidio, de violencias contra las mujeres, de cambio cultural, quienes manifestaron que la campaña “permite sensibilizar para la prevención” y genera espacios de diálogo relevantes. Por ejemplo, un participante observa que la iniciativa, “desde la sensibilización (es) un ejercicio interesante, como acupuntura social”, pues amplifica las voces y empatiza con las víctimas. Otra persona destaca que la estrategia “apunta a un vacío no abordado desde la corresponsabilidad”, al impulsar reflexiones relevantes que antes no se daban. 
Y por último, se avanzó en el desarrolle de los indicadores en línea con los objetivos de la estrategia y cada una de las metodologías. </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</si>
  <si>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una accion de retroalimentación por personas expertas y la definición de los indicadores de gestión, resultados y cambio cultural.  </t>
  </si>
  <si>
    <t xml:space="preserve">Durate el mes de septiembre se consolidaron en los documentos metodológicos de las acciones Tu Voz Sostiene, Tu Voz Reconoce, Tu Voz Amplifica las recomendaciones recibidas en el espacio de expertas Tu Voz Cuenta realizado el mes de agosto.
De igual forma, se re escribieron los indicadores de cambio cultural de la estrategia para la prevención del feminicidio con el fin de lograr indagar sobre el cambio en el conocimiento, la disposicion para acompañar a las mujeres que estan en ciclos de violencia y riesgo de feminicidicio. 
</t>
  </si>
  <si>
    <t xml:space="preserve">Se consolidó la estrategia de transformacion cultural para la prevención del feminicidio, esto significa,  el eajuste a la construcción de la linea base, de la teoria de cambio y la descripción de las metodologías de cada acción propuesta, la gestión para la articulación, los pilotajes y los espacios de resignificación en localidades como la de Santa Fe. Asimismo, se avanzo en acciones de Implementación territorial para la prevención del femincidio y preencion del acoso sexual esn esapcio y transporte público. </t>
  </si>
  <si>
    <t xml:space="preserve">Implementación de las aciones territoriales de la estrategia de cambio cultural para la prevencion del feminicidio en las localidades priorizadas y la masividad en la conversación sobre las herramientas de acopañamiento de las redes de apoyo </t>
  </si>
  <si>
    <t>Durante octubre se avanzó en las acciones de articulación e implementación de las estrategias de prevención del feminicidio en las localidades priorizadas según los datos del OMEG y la Fiscalía. Además se mantuvieron las acciones de prevención del acoso sexual en el espacio público, fortaleciendo la presencia institucional en territorios clave.
En total se realizaron 37 acciones durante el mes. Trece de ellas fueron espacios de articulación con actores comunitarios e institucionales, y las otras 24 correspondieron a actividades metodológicas y de cocreación: 13 centradas en prevención del feminicidio, 12 en prevención del acoso sexual y 2 en cocreación con la comunidad. Estas acciones contaron con la participación de 647 personas, entre ellas 393 mujeres y 253 hombres, lo que refleja un compromiso creciente de las comunidades con la transformación cultural y la prevención de las violencias de género.
Además, a partir de la primera acción de resignificación realizada en Las Cruces y conel fin de fortalecer la acción de resignificación de Los Mártires, se identificaron mejoras clave para fortalecer la estrategia Tu Voz Transforma. Entre los aprendizajes están ampliar la convocatoria, hacer más visible el enfoque interseccional, centrar la conversación en la prevención del feminicidio y cocrear un mural con mayor impacto comunitario. Con estos insumos se diseñó una nueva metodología con tres momentos: un relato contado a dos voces, una actividad de teatro imagen para reflexionar sobre el ciclo de la violencia y la participación comunitaria en el mural como acto de compromiso. Esta estructura facilita una experiencia más clara, participativa y conectada con las realidades territoriales.</t>
  </si>
  <si>
    <t>A la fecha se ha consolidado un avance sostenido en la estrategia de transformación cultural para la prevención del feminicidio. Este proceso incluye la construcción y el ajuste de la línea base, la teoría de cambio y la descripción metodológica de cada una de las acciones propuestas, así como la creación del instrumento de seguimiento, la definición de indicadores de gestión, resultados y cambio cultural, y el pilotaje en Suba y Santa Fe. También se desarrolló el documento metodológico de la acción de cambio cultural y se avanzó en la articulación inicial entre el ETC y la DEVAJ para definir un espacio de trabajo conjunto con el equipo SAAT. Durante estos meses se realizaron socializaciones preliminares con OMEG y SFCO DEVAJ, se recibieron retroalimentaciones de personas expertas y se afinaron los componentes clave de la estrategia para asegurar pertinencia territorial, enfoque interseccional y una narrativa sólida de prevención.
Los avances del mes de octubre se integran de manera directa a este proceso acumulado. Las 37 acciones territoriales realizadas fortalecieron la implementación comunitaria, especialmente en prevención del feminicidio y del acoso sexual en espacio y transporte público, y permitieron profundizar la articulación con actores institucionales y comunitarios. Además, la primera acción de resignificación en Las Cruces aportó aprendizajes metodológicos esenciales, como ampliar la convocatoria, centrar el diálogo en la prevención del feminicidio, explicitar el enfoque interseccional y mejorar la cocreación del mural comunitario. Estos hallazgos permitieron ajustar la metodología Tu Voz Transforma, organizarla en tres momentos participativos y reforzar su anclaje territorial. En conjunto, los avances acumulados reflejan una estrategia más sólida, articulada y sensible a los contextos locales, con un enfoque claro hacia la transformación cultural y las redes de prevención.</t>
  </si>
  <si>
    <t>La consolidación de la línea base, la teoría de cambio, las metodologías y los instrumentos de seguimiento, sumada a la articulación entre ETC, DEVAJ, OMEG y SAAT, genera una ruta más clara, eficiente y coherente para la acción institucional. Esto ha mejorado la pertinencia de las intervenciones, incorporado una mirada interseccional más explícita y potenciando la capacidad de respuesta en las localidades priorizadas.
Al mismo tiempo, las acciones implementadas en octubre y los pilotajes previos han fortalecido la participación comunitaria y el compromiso territorial con la prevención. La intervención de más de 600 personas, los ejercicios de cocreación y los ajustes metodológicos derivados de las acciones en Las Cruces, Suba y Santa Fe permitieron afinar la estrategia Tu Voz Transforma para hacerla más clara, participativa y conectada con las realidades locales. En conjunto, estos avances contribuyen a una mayor apropiación comunitaria, mejor articulación interinstitucional y un impacto más profundo en la transformación cultural hacia la prevención de violencias.</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</si>
  <si>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</si>
  <si>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</si>
  <si>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</si>
  <si>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</si>
  <si>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</si>
  <si>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</si>
  <si>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</si>
  <si>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</si>
  <si>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</si>
  <si>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</si>
  <si>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</si>
  <si>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</si>
  <si>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</si>
  <si>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</si>
  <si>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</si>
  <si>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</si>
  <si>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</si>
  <si>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 xml:space="preserve">Para el mes de junio se avanzó en la propuesta inicial de acciones de transformación cultural para la prevención del feminicidio. Estas acciones se desarrollaron a partir de los niveles del modelo ecologico feminista en los que se concentrarán las acciones: el relacional con las redes de apoyo cercanas a las mujeres, y el comunitarios con los medios de comunicación comunitarios y locales. Asi mismo se plantearon las posibles articulaciones y publicos, una versión inicial de indicadores para la medición y los materiles requeridos para la implementación de las mismas. 
</t>
  </si>
  <si>
    <t xml:space="preserve">En razón a la priorización de las localidades por mayor número de feminicidios en Kennedy, Suba y Ciudad Bolívar y aquellas con la tasa de feminicidios más alta de la ciudad (OMEG, 2025), Los Mártires, Santa Fé y Tunjuelito, se avanzó en la articulación con las alianzas locales de Suba y Santa Fe para presentar a las Alcaldías Locales y sus equipo la estrategia de prevención del feminicidio y consolidar espacios de articulación para realizar las acciones pedagogicas comunitarias. En ese orden, se realizó la reunión de presentación de la estrategia a la Gerencia de Soluciones en Suba con quienes se articuló un espacio de pilotaje con la comunidad de la UPL Tibabuyes - sector Bilbao - Berlín de una de las acciones de la estrategia el dia 5 de julio de 2025. 
</t>
  </si>
  <si>
    <t xml:space="preserve">Se ajustó la propuesta de indicadores e instrumentos de seguimiento y evaluación de la estrategia de prevención del feminicidio. Este ajuste responde al desarrollo metodologico de las acciones a realizar con las redes de apoyo cercano y los medios comunitarios  a la definición clara de los objetivos de cada una de ellas. </t>
  </si>
  <si>
    <t>Tarea 1. Propuesta TC Prevención de Feminicidio.xlsx</t>
  </si>
  <si>
    <t>Tarea 2. Articulación Gerencia de las Soluciones Alcaldía Local de Suba.pdf</t>
  </si>
  <si>
    <t>Tarea 3. Propuesta ajustada de seguimiento y evaluación de estrategia de prevencion del feminicidio..docx</t>
  </si>
  <si>
    <r>
      <rPr>
        <sz val="11"/>
        <color rgb="FF000000"/>
        <rFont val="Arial"/>
        <family val="2"/>
      </rPr>
      <t xml:space="preserve">Durante este mes, se avanzó en la revisión por el Despacho, la SCPI y la OAC de la primera propuesta de acciones cambio cultural para la prevención del feminicidio denomidada inicialmente "De lo Privado a lo Público". 
Resultado de esta revision, se acordó que la OAC realizaría varias propuestas de nombre e identidad visual de la estrategia con el fin de hacerla coherente con la apuesta de la SdMujeres. 
Se realizó el ajuste del nombre de la estrategia a "Tu Voz, transforma el dolor en prevención" y se le dió identidad visual y gráfica a partir de reconocer </t>
    </r>
    <r>
      <rPr>
        <i/>
        <sz val="11"/>
        <color rgb="FF000000"/>
        <rFont val="Arial"/>
        <family val="2"/>
      </rPr>
      <t>"la voz como la fuerza de nuestra existencia: decir es afirmarnos, nombrar es crear, hablar es habitar el mundo. Cada voz merece un espacio. Cada historia importa y merece ser escuchada y representada a través de la memoria, enlazada con una acción significativa."</t>
    </r>
    <r>
      <rPr>
        <sz val="11"/>
        <color rgb="FF000000"/>
        <rFont val="Arial"/>
        <family val="2"/>
      </rPr>
      <t xml:space="preserve">  
Asi mismo se definieron los colores morado reconociendo la historia del feminismo y la lucha de las mujeres, y el naranja como la representación de la prevención de las violencias contra las mujeres.</t>
    </r>
  </si>
  <si>
    <t xml:space="preserve">Como resultado del primer planteamiento metodológico de las acciones de cambio cultural para la prevención del feminicidio Tu Voz Sostiene y Tu Voz Reconoce, y los avances en la articulación para su implementación en dos de las localidades priorizadas, durente el mes de julio se realizaron los pilotos de estas dos acciones en las localidades de Suba y Santa Fe. 
El 5 de julio se realizó el piloto de Tu Voz Sostiene en la localidad de Suba, en la UPL Tibabuyes - Cra 147 a con calle 142, en articulación con la Gerencia de las Soluciones de la Alcaldía Local. En este piloto se contó con la participación de 28 personas de la comunidad. 
Por otra parte, el 8 de julio se realizó el piloto de la accion Tu Voz Reconoce con un grupo de 9 mujeres de la Red de Mujeres Emprendoras de la localidad de Santa Fe en la CIOM de la localidad. 
Resultado de estos pilotajes se plantearon ajustes a las metodologias propuestas en clave de la disposicion de los elementos pedagogicos de las acciones y de los momentos finales de reflexión. Se vio necesario tener una guía de primeros auxilios psicologicos que se activarán cuando se presentara desborde emocional por parte de las mujeres participantes. 
</t>
  </si>
  <si>
    <t>Durante el mes de julio se avanzó en la revisión de la propuesta de indicadores para la estrategia para la prevención del feminicidio a partir de consideraciones que vincularán análisis cualitativo de los compromisos de acompañamimento de las redes de apoyo consignados en el diario para la prevencion del feminicidio. 
En ese sentido se creó el formulario de reporte de las acciones Tu Voz que permite hacerle seguimiento a la estrategia.</t>
  </si>
  <si>
    <t>Tarea 1: diseño de estrategia Tu Voz</t>
  </si>
  <si>
    <t>Tarea 2: pilotajes acciones Tu Voz</t>
  </si>
  <si>
    <t>Tarea 3: indicadores y reporte estrategia Tu Voz</t>
  </si>
  <si>
    <t xml:space="preserve">Para el mes de agosto se desarrollaron de manera conjunta con el equipo de la Línea de Prevención de Violencias contra Las Mujeres las metodologias de las acciones que conforman la estrategia para la prevencion del feminicidio: Tu Voz Sostiene, Tu Voz Reconoce, Tu Voz Amplifica y Tu Voz Transforma. </t>
  </si>
  <si>
    <t xml:space="preserve">Realizados los pilotos en el mes de julio, se definió para el mes de agosto a brir un espacio de diálogo colectivo de la estrategia Tu Voz: del dolor a la prevención, en el que expertas, expertos y representantes de entidades distritales aporten al fortalecimiento técnico, conceptual y metodológico de la propuesta con el fin de afinar su fundamentación, validar sus mecanismos de cambio cultural y reforzar su articulación institucional, a partir de una conversación situada, plural y constructiva. 
Este espacio, realizado con 18 personas expertas en prevención de violencias de género, cambio cultural y prevención del feminicidio tuvo como objetivo generar un diálogo técnico, reflexivo y constructivo sobre la propuesta de la estrategia de prevención de feminicidios “Tu Voz”. Se busca una retroalimentación que permita fortalecer el enfoque conceptual, la coherencia metodológica y la relevancia cultural y práctica de las acciones propuestas. 
Resultado de este espacio, se realizó la sistematización de las observaciones realizadas en colectivo durante el espacio, asi como la sistemación de las fichas técnicas en las que cada persona invitada describió los puntos específicos a revisar, la retroalimentación de las acciones Tu Voz Sostiene, Tu Voz Reconoce y Tu voz Amplifica.
Esta sistematizacion será el punto clave de los ajustes a las acciones y metodologías. </t>
  </si>
  <si>
    <t>Se elaboró la versión ajustada de los indicadores de la Linea de Prevención de Violencia contra las Mujeres entre ellos, la estrategia para la prevención del feminicidio Tu Voz, del dolor a la prevención. Esta nueva propuesta reune las observaciones de la Subsecretaria de Cuidado y de Políticas de Igualdad relacionadas con la definición de indicadores de gestión, de resultados y de cambio cultural, en los que fuera claro: la definición del indicador, la forma de medición, el momento de su levantamiento y cómo se sistematiza y analisa. 
Esta versión se encuentra en revisión por parte de la Subsecretaria de Cuidado y de Políticas de Igualdad.</t>
  </si>
  <si>
    <t>Tarea 1: metodologías Tu Voz</t>
  </si>
  <si>
    <t xml:space="preserve">Tarea 2: Acción tu Voz Cuenta </t>
  </si>
  <si>
    <t>Tarea 3: indicadores de la estrategia para la prevención del feminicidio</t>
  </si>
  <si>
    <t xml:space="preserve">Resultado del espacio de dialogo colectivo sobre la estrategia de prevención del feminicidio Tu Voz y la retroalimentación de expertas y expertos sobre la pertinencia, coherencia, riesgos y recomendaciones para la estrategia, se presenta un balance de las observaciones consideradas y los ajustes y la integración a las metodologías y su implementación. 
De esa forma el equipo de la LPVCM agrupó las observaciones y consolido los ajustes realizados a las metodologías Tu Voz sostiene, Tu Voz Reconoce, T Voz Amplifica. </t>
  </si>
  <si>
    <t xml:space="preserve">Durante el mes de septembre se avanzó en la implementación de las acciones territoriales de Tu Voz Sostiene, Tu Voz Reconoce y  la primera acción de resignificación - Tu Voz Transforma. La implementacion de estas acciones responde a la priorización de las localidades que realizó la Línea de Prevención de Violencias de acuerdo con los datos analizados por el OMEG y consolidados por la Fiscalía General de la Naciónde las localidades que en el periodo de 2020 a 2025 muestran que las localidades de Kennedy (16), Suba (15), Ciudad Bolívar (14) y Bosa (14) concentran el mayor número de feminicidios, mientras que Los Mártires (1,32), Santa Fé (1,08) y Tunjuelito (0,82) presentan las tasas más altas por población 
En este sentido, durante el mes de sepriembre, la estrategia de prevención del feminicidio realizó un total de 30 acciones, de las cuales 18 fueron fueron intervenciones de Tu Voz Sostiene, Tu Voz Reconoce y Tu Voz Transforma con 785 personas, 529 de ellas eran mujeres. </t>
  </si>
  <si>
    <t xml:space="preserve">
Se redefinió y ajustó la propuesta de indicadores de la estartegia para la prevención del feminicidio Tu Voz a partir de las observaciones de la Subsecretaria de Cuidado y Políticas de Igualdad relacionadas con definir los indicadores de cambio cultural a partir de indagar sobre el conocimiento/apropiación de la información o la disposición a acompañar, y no solo, desde la exploracion de los acuerdos y compromisos del Diario para la PRevención del Feminicidio.
En ese sentido, se elaboro la versión Final de indicadores de la LPVCM_vajust 29092025
</t>
  </si>
  <si>
    <t>Tarea 1:Propuesta de ajustes a metodologías Tu Voz a partir de retroalimentación Tu Voz Cuenta</t>
  </si>
  <si>
    <t xml:space="preserve">Tarea 2: Reporte de acciones Tu Voz </t>
  </si>
  <si>
    <t xml:space="preserve">Tarea 3: VF de indicadores de la estrategia para la prevención del Feminicidio </t>
  </si>
  <si>
    <t xml:space="preserve">Durante el mes de octubre se registraron avances significativos en la articulación interinstitucional y la implementación territorial de las estrategias de prevención del feminicidio y del acoso sexual en el espacio público, en concordancia con los lineamientos del Observatorio de Mujeres y Equidad de Género (OMEG) y la información consolidada por la Fiscalía General de la Nación.
Con base en el análisis de datos correspondientes al periodo 2020–2025, se identifican como localidades con mayor número de casos de feminicidio: Kennedy (16), Suba (15), Ciudad Bolívar (14) y Bosa (14). Asimismo, las localidades de Los Mártires (1,32), Santa Fe (1,08) y Tunjuelito (0,82) presentan las tasas más altas de feminicidio por población, lo que orienta la priorización de acciones de prevención y transformación cultural en estos territorios.
En este marco, durante octubre se desarrollaron 37 acciones en total, distribuidas de la siguiente manera: 13 espacios de articulación con actores territoriales, institucionales y comunitarios, orientados al fortalecimiento de alianzas para la prevención de violencias. 24 implementaciones metodológicas y de cocreación, de las cuales 12 correspondieron a acciones de prevención del feminicidio y 12 a la prevención del acoso sexual en el espacio público.
Estas acciones contaron con la participación de 647 personas, entre ellas 393 mujeres y 253 hombres, evidenciando un proceso sostenido de involucramiento comunitario y fortalecimiento de capacidades locales para la prevención de violencias basadas en género. </t>
  </si>
  <si>
    <t>Con el fin de hacer seguimiento a la estrategia de Prevención del Feminicidio, se consolidó la propuesta de indicadores que se encuentra en un proceso de aprobación final.  De manera complementaria, se planteó realizar el seguimiento metodológico de la estrategia a partir de las sistematizaciones de las implementaciones mediante un forms que reporta información cuantitativa, pero también cualitativa de cada una de las metodologías de Tu Voz. 
Este sistema permite que el equipo territorial reporte información sobre  la ubicación geográfica de la acción, el número de personas participantes diferenciada por sexo, los compromisos de acompañamiento como Red de Apoyo recogidas en el Diario para la Prevencion del Feminicidio, asi como los hallazgosmás relevantes encontrados por el equipo. 
Para el mes de octubre se resgistraron 12 sistematizaciones donde es  posible observar los mensajes y compromisos de acompañamiento registrado en el Diario de Prevención del Feminicidio, escritos por las mujeres participantes, que se encuentran dirigidos a un diálogo con ellas mismas desde un lugar más seguro. En varios mensajes se siente un compromiso con el aprendizaje emocional, la protección propia y el deseo de acompañar a otras mujeres, por ejemplo:
• “Quiero seguirme formando y aprendiendo de qué manera podemos ayudar (…) recibir y escuchar a las mujeres que necesiten apoyo.”
• “Para Carolina, ante todo amor propio, perder el miedo y buscar ayuda (…) porque después querer salir es peor y más doloroso.”
Otros mensajes recuerdan límites, validan emociones e insisten en la autonomía. También aparece la voluntad de compartir lo aprendido para proteger a otras mujeres, lo cual convierte los diarios en herramientas de agencia colectiva.
Sobre los principales comentarios, resistencias y aprendizajes reportados en la sistematización de octubre se evidencia la necesidad de fortalecer el respeto, los límites y las relaciones sanas en los vínculos de pareja; la identificación de violencias normalizadas, especialmente en contextos escolares y comunitarios y en algunos persiste la desconfianza en las rutas institucionales y necesidad de fortalecer la claridad sobre cómo acceder a ellas.</t>
  </si>
  <si>
    <t>Tarea1: Propuesta de acción de resignificación Tu Voz Transforma_v08102025</t>
  </si>
  <si>
    <t>Tarea 2: Resporte de octubre de acciones LPVCM</t>
  </si>
  <si>
    <t>Tarea 3: Sistematización estrategia para la prevención del feminicidio</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</si>
  <si>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</si>
  <si>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</si>
  <si>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</si>
  <si>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</si>
  <si>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</si>
  <si>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</si>
  <si>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</si>
  <si>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</si>
  <si>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</si>
  <si>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</si>
  <si>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</si>
  <si>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</si>
  <si>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</si>
  <si>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</si>
  <si>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</si>
  <si>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</si>
  <si>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</si>
  <si>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</si>
  <si>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</si>
  <si>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</si>
  <si>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</si>
  <si>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</si>
  <si>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</si>
  <si>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</si>
  <si>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Durante el presente periodo se consolidaron avances clave en la formulación de la estrategia cultural para la eliminación de estereotipos hacia mujeres que realizan actividades sexuales pagadas. Se completó el análisis del nivel societal del modelo ecológico feminista, identificando cómo las estructuras normativas, mediáticas y políticas reproducen el estigma. También se amplió la revisión de diagnósticos institucionales, estudios académicos y saberes comunitarios, visibilizando su fragmentación y la subutilización del conocimiento territorial. A partir de estos insumos, se construyó una nueva sección del diagnóstico que precisa el problema cultural central, detalla comportamientos sociales problemáticos, patrones de exclusión simbólica y factores que legitiman la violencia cultural. Esta sección integró por primera vez datos del OMEG, fortaleciendo la solidez metodológica y el anclaje estructural del análisis. Paralelamente, se avanzó en la revisión de lineamientos y experiencias previas en eliminación de estereotipos, lo cual permitió esbozar un esquema preliminar para el diseño de encuentros comunitarios y activaciones territoriales, orientados a transformar imaginarios sociales y narrativas discriminatorias.
Adicionalmente, se participó en la Submesa para la garantía de derechos de mujeres, diversidades y disidencias sexuales, construyendo una agenda conjunta con la Secretaría de Gobierno e impulsando la creación de un formulario de caracterización de organizaciones de mujeres. También se propuso un laboratorio de investigación sobre VBG en contextos de protesta social, en articulación con el Observatorio de Mujeres y el Observatorio de Conflictividad Social. Se realizó una primera visita a la Manzana del Cuidado en La Gaitana y una reunión de seguimiento con las consultivas para replantear estrategias. Se avanzó en la gestión interdireccional para un espacio de cualificación en trazadores presupuestales y se remitió la Guía de Caja de Herramientas para retroalimentación.</t>
  </si>
  <si>
    <t>A junio de 2025 se ha garantizado el acompañamiento técnico sostenido a la Submesa de Género del Consejo Consultivo de Mujeres, en cumplimiento del Decreto 053 de 2023, así como a otros espacios institucionales como los Puestos de Mando Unificado (PMU), el Consejo Territorial de Planeación Distrital (CTPD) y el Consejo Distrital de Política Social (CDPS). En febrero se participó en la mesa extraordinaria de la Submesa para coordinar el acompañamiento del 8M y se gestionó el fortalecimiento de la presencia institucional en los PMU. Asimismo, se contrató una profesional de apoyo técnico al CTPD y se adelantó el empalme con la gestión previa.
Durante los meses siguientes se mantuvo el seguimiento a compromisos institucionales, la participación en espacios intersectoriales y el fortalecimiento metodológico de las estrategias de transformación cultural. En este marco, se consolidó el diagnóstico de la estrategia para la eliminación de estereotipos negativos hacia mujeres que realizan actividades sexuales pagadas. Este insumo desarrolla una lectura crítica desde el modelo ecológico feminista, el enfoque interseccional y el modelo EAST, incorporando por primera vez datos cuantitativos del OMEG, así como una problematización del estigma como violencia cultural estructural. Además, se diseñó un esquema preliminar para los encuentros comunitarios y activaciones territoriales que se proyectan para el segundo semestre, asegurando pertinencia cultural y articulación con actores locales.</t>
  </si>
  <si>
    <t xml:space="preserve">Durante julio se consolidó la primera fase diagnóstica de la acción de transformación cultural, con el desarrollo del ejercicio de acupuntura cultural que permitió identificar y sistematizar diez comportamientos sociales problemáticos vinculados al estigma hacia mujeres que realizan actividades sexuales pagadas. Esta matriz analítica definió ejes prioritarios de intervención y alimentó la construcción de la teoría del cambio. En paralelo, se fortalecieron los criterios metodológicos para los encuentros comunitarios y activaciones territoriales, delimitando públicos, territorios y mecanismos con base en esta sistematización. Se proyecta el inicio de estas acciones en agosto. Además, se participó en la Submesa de garantía de derechos para mujeres y diversidades, avanzando en compromisos interinstitucionales para construir un protocolo conjunto de atención a las VBG. También se articularon acciones con el Observatorio de Mujeres y se participó en los PMU. Se gestionó una mesa presencial ante el CTPD sin asistencia de las consultivas.
</t>
  </si>
  <si>
    <t>Al mes de julio se consolidaron avances significativos en el marco de la estrategia de transformación cultural orientada a eliminar estereotipos negativos hacia mujeres que realizan actividades sexuales pagadas. Se desarrolló el enfoque metodológico, se profundizó el diagnóstico desde el modelo ecológico feminista y se construyó una matriz de comportamientos sociales problemáticos, herramienta que permitió identificar funciones culturales, barreras simbólicas y posibles mecanismos de transformación, sirviendo como base para la teoría del cambio. También se diseñaron los criterios metodológicos de los encuentros comunitarios y activaciones territoriales, cuyo despliegue iniciará en agosto.
En paralelo, se fortaleció el acompañamiento técnico a espacios de articulación institucional como la Submesa de Garantía de Derechos y el CTPD. Se apoyaron procesos de revisión normativa y rutas de atención a las VBG, se impulsó la creación de un formulario de caracterización de organizaciones y se avanzó en la coordinación interinstitucional para la formulación de un protocolo conjunto. Se participó de los PMU, en los que se garantizó el direccionamiento de casos de violencias. Además, se propuso un laboratorio de investigación sobre VBG en el marco de la protesta social, en articulación con el Observatorio de Mujeres y el Observatorio de Conflictividad Social.
Durante el periodo, también se sostuvo la participación en espacios como la Submesa de Género del Decreto 053 y se acompañó al CTPD en su agenda de trabajo, reuniones y procesos de cualificación.</t>
  </si>
  <si>
    <t xml:space="preserve"> Durante el mes de agosto se consolidaron avances clave en el fortalecimiento técnico y metodológico de las acciones para la eliminación de estereotipos negativos hacia las mujeres. Se realizaron ajustes sustantivos al documento diagnóstico sobre mujeres que ejercen actividades sexuales pagadas, ampliando análisis, reorganizando su estructura y afinando hallazgos; el documento se encuentra en revisión por parte de la Subsecretaría de Cuidado y Políticas de Igualdad. En paralelo, se formuló el plan de trabajo para encuentros comunitarios y activaciones territoriales, proyectando su implementación entre septiembre y diciembre, incluyendo una reunión de articulación con la Dirección de Enfoque Diferencial, encuentros con mujeres, y un primer pilotaje de la acción transformadora.
También se actualizó el documento metodológico de la acción sobre estereotipos en el fútbol, integrando aprendizajes de pilotajes anteriores y precisando indicadores e instrumentos de medición. En el marco de la Submesa de Garantía de Derechos, se elaboró el primer avance del “Protocolo para la atención de VBG en contextos de protesta”, el cual fue remitido a entidades clave para su retroalimentación. Aunque no se logró convocar sesión por coyuntura de manifestaciones, se participó activamente en los Puestos de Mando Unificado (PMU). Además, se sostuvo una primera reunión con la Dirección de Gestión del Conocimiento (OMEG) para avanzar en el diseño de grupos focales, y se redefinieron estrategias de cumplimiento en reunión de revisión del plan de trabajo liderada por la Subsecretaria Juliana Londoño.</t>
  </si>
  <si>
    <t xml:space="preserve">
Durante el año 2025 se ha consolidado una línea estratégica enfocada en la transformación cultural para eliminar estereotipos negativos hacia las mujeres, con énfasis en aquellas que ejercen actividades sexuales pagadas. Desde febrero, se inició el empalme técnico con las instancias consultivas y de articulación interinstitucional, incluyendo la Submesa de Género y el CTPD. A partir de mayo, se avanzó en la elaboración del diagnóstico cultural, integrando el modelo ecológico feminista, el análisis de estructuras simbólicas y datos del OMEG. En julio, se desarrolló el ejercicio de acupuntura cultural, sistematizando diez comportamientos sociales problemáticos que perpetúan el estigma, sus funciones sociales, factores de persistencia y niveles de transformación potencial. Esto permitió formular la teoría del cambio e identificar puntos estratégicos de intervención.
En paralelo, se fortaleció el enfoque metodológico de las acciones comunitarias. Se diseñó una matriz para la planificación de encuentros comunitarios, activaciones territoriales y un primer pilotaje, a desarrollarse entre septiembre y diciembre. Se articuló este enfoque con equipos locales y con la Dirección de Enfoque Diferencial, priorizando la viabilidad operativa y el carácter innovador de las intervenciones.
También se participó activamente en los PMU, se lideró el primer borrador del “Protocolo para la atención de VBG en contextos de protesta social” y se fortalecieron vínculos con el OMEG para el diseño metodológico de grupos focales. A lo largo del año, se ha mantenido un acompañamiento técnico constante a la Submesa de Género y al CTPD, asegurando la coherencia entre los procesos de transformación cultural y los mecanismos de seguimiento de la política pública.</t>
  </si>
  <si>
    <t>Durante el mes de septiembre se avanzó en la implementación del plan de trabajo formulado para el segundo semestre de 2025, con énfasis en la articulación institucional de la estrategia comunitaria orientada a eliminar estereotipos negativos hacia mujeres que ejercen actividades sexuales pagadas.
En este marco, se realizó una reunión con la Dirección de Enfoque Diferencial de la Secretaría de la Mujer, en la cual se socializaron los hallazgos del diagnóstico y se identificaron sinergias con iniciativas como Casa de Todas. A partir de este encuentro se acordaron compromisos para desarrollar actividades conjuntas de sensibilización, explorar metodologías de trabajo en la línea de ASP y programar una visita técnica.
Este proceso representa un avance significativo en la consolidación de la estrategia comunitaria y sienta las bases para los encuentros proyectados en los meses siguientes, en coherencia con el plan de trabajo del segundo semestre de 2025.</t>
  </si>
  <si>
    <t>Durante el último mes, este proceso acumulado se fortaleció con la integración de las observaciones realizadas por la Subsecretaría de Cuidado y Políticas de Igualdad al documento de diagnóstico, lo que permitió precisar su contenido y mejorar su coherencia interna.  De igual forma, se avanzó en la implementación del plan de trabajo del segundo semestre mediante la articulación institucional con la Dirección de Enfoque Diferencial, que abrió la posibilidad de sinergias con iniciativas como Casa de Todas y derivó en compromisos concretos para el desarrollo de actividades conjuntas de sensibilización, el intercambio metodológico y la programación de una visita técnica. Estos avances consolidan la estrategia comunitaria y marcan un paso decisivo hacia la preparación de los encuentros proyectados para los meses de octubre y noviembre, así como del pilotaje cultural previsto para finales de año.
A lo largo del año, se ha mantenido un acompañamiento técnico constante a la Submesa de Género y al CTPD, asegurando la coherencia con los mecanismos de seguimiento de la política pública.</t>
  </si>
  <si>
    <t>Durante el mes de octubre se dio paso a la creación de la Mesa Técnica con las entidades que están apoyando la creación del “Protocolo para la atención de VBG y por prejuicio en espacios de manifestación pública y protesta social”, 
 en este espacio se contemplan las acciones preparatorias para el 25N, Se realizón acompañamiento al CTPD</t>
  </si>
  <si>
    <t>A lo largo del año, se ha mantenido un acompañamiento técnico constante a la Submesa de Género y al CTPD, asegurando la coherencia con los mecanismos de seguimiento de la política pública.</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</si>
  <si>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</si>
  <si>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sistematizar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</si>
  <si>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</si>
  <si>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</si>
  <si>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</si>
  <si>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</si>
  <si>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</si>
  <si>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</si>
  <si>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</si>
  <si>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</si>
  <si>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</si>
  <si>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</si>
  <si>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</si>
  <si>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</si>
  <si>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</si>
  <si>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</si>
  <si>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</si>
  <si>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</si>
  <si>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</si>
  <si>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</si>
  <si>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</si>
  <si>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</si>
  <si>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</si>
  <si>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</si>
  <si>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</si>
  <si>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</si>
  <si>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Durante el presente periodo se avanzó de manera sustantiva en la consolidación de los componentes finales del diagnóstico estratégico para la formulación de la estrategia cultural. En primer lugar, se completó el análisis del nivel societal del modelo ecológico feminista, permitiendo identificar cómo las estructuras normativas, políticas y mediáticas contribuyen a la reproducción del estigma hacia las mujeres que realizan actividades sexuales pagadas. Posteriormente, se desarrolló la revisión ampliada de diagnósticos institucionales, estudios académicos y producción comunitaria existente, destacando la fragmentación de la evidencia disponible y la subutilización de los saberes construidos desde los territorios y las organizaciones sociales. Como resultado de ese análisis, se construyó una nueva sección orientada a precisar el problema cultural central que da origen a esta estrategia, identificando comportamientos sociales problemáticos, patrones de exclusión persistentes y factores simbólicos que legitiman la violencia cultural. Esta sección incorporó por primera vez datos cuantitativos del Observatorio de Mujeres y Equidad de Género (OMEG), fortaleciendo la solidez metodológica y situando con mayor precisión las dimensiones estructurales del problema. Este avance constituye un insumo clave para la siguiente fase, en la que se iniciará el diseño de los ejes estratégicos de intervención cultural y comportamental.</t>
  </si>
  <si>
    <t>Se realizó una primera revisión interna de lineamientos y experiencias previas en la eliminación de estereotipos negativos hacia las mujeres, con el fin de proponer el enfoque metodológico de las acciones proyectadas para el segundo semestre. A partir de esta revisión, se definió un primer esquema para el diseño de los encuentros comunitarios y activaciones territoriales, que serán articulados con los equipos locales en las localidades priorizadas.</t>
  </si>
  <si>
    <t>Durante el mes de junio se realizó la reunión de la Submesa para la garantía y seguimiento de los derechos de las mujeres, diversidades, disidencias de género y sexuales, donde de forma articulada con la Dirección de Derechos Humanos de la Secretaría de Gobierno, se creó la agenda para la reunión. Se estableció la importancia de avanzar en la creación de un formulario de caracterización de nuevas organizaciones de mujeres en sus diversidades y diferencias y de realizar la revisión de los protocolos de acción de atención de las VBG en cada entidad.
Por parte de la Secretaría Distrital de la Mujer, se propuso un laboratorio de investigación para establecer recomendaciones para la atención de VBG en los espacios de protesta social, donde se buscará articular con el Observatorio de Mujeres y Equidad de Género y desde la Secretaría de Gobierno con el Observatorio de Conflictividad Social.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</si>
  <si>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junio se realizó la primera visita a la Manzana del Cuidado ubicada en el CADE La Gaitana, en la cual no se logró la participación de las consultivas. Se realiza una reunión de seguimiento al plan de trabajo con el fin de establecer una nuevas estrategias para dar cumplimiento de este.
Se avanzó en la gestión con la Dirección de Derechos y Diseño de Políticas para realizar el espacio de cualificación en el trazador presupuestal de la PPMYEG, también se envió para revisión y retroalimentación la “Guía de Caja de Herramientas” a las consultivas.
El Consejo Distrital de Política social no se reunió este mes</t>
  </si>
  <si>
    <t>Tarea1_Actividad5</t>
  </si>
  <si>
    <t>Tarea2_Actividad5</t>
  </si>
  <si>
    <t xml:space="preserve">Durante el mes de julio se consolidaron los avances correspondientes al ejercicio de acupuntura cultural, fundamental para delimitar con precisión los comportamientos sociales problemáticos y persistentes que perpetúan la estigmatización de las mujeres que realizan actividades sexuales pagadas. Como resultado de este análisis, se construyó una tabla analítica que sistematiza diez comportamientos clave, sus funciones sociales, factores de persistencia y niveles de transformación potencial, sirviendo como insumo base para la construcción de la teoría del cambio.
Esta herramienta metodológica permitió identificar puntos estratégicos de intervención que combinan alta relevancia cultural con viabilidad operativa, orientando la formulación de acciones transformadoras que sean disruptivas, innovadoras y efectivas, evitando formatos tradicionales poco incidentes. Con ello, se cierra la primera gran fase diagnóstica del documento y se deja listo el insumo para iniciar la etapa de formulación estratégica bajo el modelo IDEARR.
</t>
  </si>
  <si>
    <t>Durante el mes de julio se avanzó en el fortalecimiento metodológico de las acciones territoriales proyectadas para el segundo semestre. A partir de la matriz de identificación y análisis de comportamientos sociales problemáticos construida en el marco de la estrategia, se delimitaron los ejes narrativos y culturales prioritarios que orientarán los contenidos y enfoques de los encuentros comunitarios y activaciones territoriales.
Este insumo permitió afinar los criterios para la selección de públicos, territorios y mecanismos de intervención, asegurando que las acciones respondan a factores estructurales y simbólicos relevantes para la eliminación de estereotipos negativos hacia las mujeres. Los encuentros proyectados se realizarán en articulación con los equipos locales y con acompañamiento técnico del programa, dando inicio en el mes de agosto.</t>
  </si>
  <si>
    <t>Durante el mes de julio se realizó la reunión de la Submesa para la garantía y seguimiento de los derechos de las mujeres, diversidades, disidencias de género y sexuales, donde se avanzó con las entidades en conceptualizar las VBG, rutas de atención, articulación con otras entidades, identificación de un protocolo interno, lineamientos u otros insumos, dependencias encargadas de acompañar los casos, capacitaciones o sensibilizaciones para mitigar las VBG, y acompañamiento psicojurídico.
Como compromiso de este espacio la Secretaría de Gobierno, la Secretaría de Integración Social y la Secretaría de la Mujer serán las encargadas de iniciar el proceso de construcción del documento del protocolo, y presentar un primer avance en la sesión de agosto.
Por parte de la Secretaría Distrital de la Mujer, se avanzó en la articular con el Observatorio de Mujeres y Equidad de Género y en reuniones con dos organizaciones para invitarlas a participar de esta instancia.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</si>
  <si>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 xml:space="preserve">
En el acompañamiento a las consultivas ante el CTPD, se gestionó una Mesa de Trabajo Presencial para realizar las observaciones a la Guía de la Caja de Herramientas, sin embargo, no se logró desarrollar el espacio puesto que no asistieron las consejeras y se hace la solicitud por correo para avanzar en la actualización</t>
  </si>
  <si>
    <t>Tarea1_actividad5</t>
  </si>
  <si>
    <t>Tarea2_actividad5</t>
  </si>
  <si>
    <t>https://secretariadistritald.sharepoint.com/:f:/s/ContratacinSPI-2022/Eq-CDiV7GDlClzFbNtc7yBUBDJn_yHr_DGNtnDthW0YnpA?e=sgDycP</t>
  </si>
  <si>
    <t>https://secretariadistritald.sharepoint.com/:f:/s/ContratacinSPI-2022/EiwslB6Eas9NtUGxrHTymPAB-o057WoaIwPqnYP2lKZAnw?e=aQcfAa</t>
  </si>
  <si>
    <t>Durante el mes de agosto se avanzó en el fortalecimiento de los insumos técnicos para las acciones de eliminación de estereotipos negativos. En particular, se realizaron ajustes sustantivos al documento de diagnóstico sobre mujeres que ejercen actividades sexuales pagadas, reorganizando la estructura del índice, ampliando los análisis previos y precisando la información disponible. Este documento se encuentra actualmente en revisión por parte de la Subsecretaría de Cuidado y Políticas de Igualdad.
De manera complementaria, se actualizó el documento de la acción sobre estereotipos en el fútbol, incorporando aprendizajes derivados de ejercicios de pilotaje e iteración. Esta actualización permitió definir con mayor claridad el alcance de las acciones, los indicadores asociados y los mecanismos de medición, aportando solidez metodológica a la estrategia.</t>
  </si>
  <si>
    <t>Durante el mes de agosto se formuló el plan de trabajo correspondiente al segundo semestre de 2025 para el componente comunitario de la estrategia de transformación cultural orientada a eliminar estereotipos negativos hacia mujeres que ejercen actividades sexuales pagadas. Este plan abarca los meses de septiembre a diciembre e incluye acciones de articulación institucional, socialización del diagnóstico, encuentros con mujeres y pilotajes territoriales de la acción cultural.
Como punto de partida, se prevé una reunión con la Dirección de Enfoque Diferencial de la Secretaría de la Mujer para presentar los hallazgos del diagnóstico, comprender condiciones institucionales y territoriales, y acordar mecanismos de implementación conjunta. A partir de dicha articulación, se contempla la realización de dos encuentros comunitarios en los meses de octubre y noviembre, diseñados metodológicamente a partir de los comportamientos sociales problemáticos identificados y sus narrativas asociadas.
Finalmente, se proyecta iniciar el pilotaje de la acción transformadora entre finales de noviembre e inicios de diciembre, priorizando un mecanismo innovador, de bajo costo y alta incidencia simbólica, basado en las recomendaciones derivadas del ejercicio de acupuntura cultural. Todas estas acciones serán sistematizadas para retroalimentar la estrategia y sus posibles escalamientos.</t>
  </si>
  <si>
    <t>Durante el mes de agosto, se realiza el primer avance del “Protocolo para la atención de VBG en espacios de manifestación pública y protesta social” donde se comparte para sus aportes a la Secretaría Distrital de Gobierno- Dirección de Derechos Humanos y Subsecretaria para la Gobernabilidad y Garantía de Derechos, y la Secretaria Distrital de Integración Social- Subdirección de Asuntos LGBTI. Debido a las manifestaciones que se presentaron durante el mes no se logra realizar la reunión de la Submesa.
Por parte de la Secretaría Distrital de la Mujer, se realizó la primera reunión de asesoría con la Dirección de Gestión del Conocimiento (OMEG), donde se dialogo sobre la información requerida para la construcción de la metodología de grupos focales.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</si>
  <si>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agosto en la revisión del plan de trabajo por parte de la Subsecretaria Juliana Martínez Londoño, se definieron nuevas estrategias que permitan el cumplimiento de cada uno de los temas solicitados al inicio de la vigencia</t>
  </si>
  <si>
    <t>https://secretariadistritald.sharepoint.com/:f:/s/ContratacinSPI-2022/Erk0pcrjNMFApyAi0GKDhEsBk87sT6imf-llrEQCOYacSw?e=GTclFq</t>
  </si>
  <si>
    <t>https://secretariadistritald.sharepoint.com/:f:/s/ContratacinSPI-2022/ElixzHzDfgFBqQCFf0XauMoBZ7RsNhPjNLNNfgY2i6l_VQ?e=AqH92O</t>
  </si>
  <si>
    <t>Durante el mes de septiembre se avanzó en la integración de las observaciones formuladas por la Subsecretaría de Cuidado y Políticas de Igualdad al documento de tecnico sobre mujeres que ejercen actividades sexuales pagadas. En este marco, se realizaron los respectivos reajustes al contenido, incorporando los comentarios técnicos, ajustando la redacción de los apartados y fortaleciendo la coherencia interna del documento. Actualmente, la versión ajustada se encuentra en proceso de validación para su posterior consolidación.</t>
  </si>
  <si>
    <t>Durante el mes de septiembre se avanzó en la implementación del plan de trabajo formulado para el segundo semestre de 2025, particularmente en lo relacionado con la articulación institucional. En este marco, se llevó a cabo una reunión con la Dirección de Enfoque Diferencial de la Secretaría de la Mujer, en la que se presentaron los hallazgos del diagnóstico y se identificaron sinergias con iniciativas como Casa de Todas. A partir de este espacio, se acordaron compromisos para desarrollar actividades conjuntas de sensibilización, explorar metodologías de trabajo en la línea de ASP y programar una visita técnica, lo que representa un paso decisivo para la consolidación de la estrategia comunitaria y la preparación de los encuentros proyectados para los meses siguientes.</t>
  </si>
  <si>
    <t>Durante el mes de septiembre se realiza una reunión para la preparación del 28 S donde se concertaron tres (3) espacios de sensibilización los días 15, 17 y 19 de septiembre, con las diferentes entidades que hacen parte del Decreto 053 de 2023. Adicional a esto la Secretaría Distrital de la Mujer logró gestionar a 14 profesionales para acompañar en territorio algunos de los puntos de manifestación y también en el PMU.
Por otra parte, finalizando el mes de septiembre se realizó una reunión con las entidades que están construyendo el “Protocolo para la atención de VBG en espacios de manifestación pública y protesta social”, donde se revisó la propuesta, se determinaron tareas y se acordaron reuniones quincenales para avanzar en esta tarea. Debido a las manifestaciones que se presentaron durante el mes no se logra realizar la reunión de la Submesa, esta queda agendada para finales del mes de octubre.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</si>
  <si>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septiembre se avanzó en el cumplimiento de las tareas establecidas en el plan de trabajo con las consejeras CTPD, donde se les envío un cronograma con las visitas programadas de septiembre y octubre para que de forma autónoma pudieran asistir. También se les invitó a participar en la socialización de la Ley 2453 de 2025 relacionada con las violencias contra las mujeres en los espacios políticos.</t>
  </si>
  <si>
    <t>Tarea1 actividad5</t>
  </si>
  <si>
    <t>Tarea2 actividad5</t>
  </si>
  <si>
    <t>https://secretariadistritald.sharepoint.com/:f:/s/ContratacinSPI-2022/EgKjD2yj2K5NnWwqtnn86EEBx5ORN2DYJsNMsR29Ib1cCA?e=RieAcO</t>
  </si>
  <si>
    <t>https://secretariadistritald.sharepoint.com/:f:/s/ContratacinSPI-2022/EuzPttzarfhLosBYdT7sQjIBYv5UBv85zymYUjLy_4pP4g?e=brJBhE</t>
  </si>
  <si>
    <t>En el mes de octubre se actualizó el plan de trabajo de la estrategia Actividades Sexuales Pagadas (ASP), el cual define la hoja de ruta para la construcción del documento metodológico y operativo. Este plan establece los objetivos, fases, actividades, responsables y tiempos de ejecución, garantizando la coherencia con los lineamientos del Programa de Transformaciones Culturales y los enfoques de género y derechos de las mujeres. Su desarrollo permite orientar y organizar las acciones previstas para el cierre de la vigencia 2025.
El diagnostico será actualizado a partir de la información recopilada en el proceso establecido en el plan de trabajo.</t>
  </si>
  <si>
    <t>Durante el periodo reportado se avanzó en el ejercicio de búsqueda, identificación y consolidación de información sobre entidades públicas, organizaciones sociales y comunitarias que desarrollan acciones con mujeres y personas que ejercen actividades sexuales pagadas en Bogotá. Este proceso permitió recolectar datos institucionales para construir un panorama actualizado de actores clave, líneas de intervención y posibles articulaciones territoriales.
El resultado preliminar de este ejercicio se consolidó en el documento de mapeo ASP, que servirá como insumo técnico para planificar los encuentros comunitarios, las acciones territoriales y las estrategias narrativas orientadas a la eliminación de estereotipos negativos y la promoción de los derechos de las mujeres.</t>
  </si>
  <si>
    <t>Durante el mes de octubre se dio paso a la creación de la Mesa Técnica con las entidades que están apoyando la creación del “Protocolo para la atención de VBG y por prejuicio en espacios de manifestación pública y protesta social”, donde se ha avanzado en la construcción del documento formal, y también de la propuesta borrador de la “Ruta de atención de la VBG y por prejuicio en espacios de manifestación pública y protesta social” en la cual se incluyen los actores y acciones a realizar de acuerdo a los casos que puedan presentarse.
Esta información se presentó en la Submesa del 28 de octubre a todas las entidades que la integran donde se recibió retroalimentación y precisiones del alcance, las acciones preventivas, de atención y seguimiento.  Adicionalmente, en este espacio se contemplan las acciones preparatorias para el 25N, por parte de la Secretaría de la Mujer se hace la propuesta de realizar 3 espacios de capacitación los días 13, 14 y 19 de noviembre.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</si>
  <si>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octubre se avanzó en el cumplimiento de las tareas establecidas en el plan de trabajo con las consejeras CTPD, donde se realizó una visita a la Manzana del Cuidado del Centro, contando con la participación de las consejeras Diana Herrera y Aura Abril.</t>
  </si>
  <si>
    <t>https://secretariadistritald.sharepoint.com/:f:/s/ContratacinSPI-2022/Erp3S0khA_hIuj_mS8cTSnEB_ESVAP1LbXT3YzaAwzKydw?e=bcMkIU</t>
  </si>
  <si>
    <t>https://secretariadistritald.sharepoint.com/:f:/s/ContratacinSPI-2022/Ehd_75lLavhFhIVNnMwCcykBZ-yPN17kFWlqHQPXMEQHnA?e=oWvolD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</si>
  <si>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</si>
  <si>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</si>
  <si>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</si>
  <si>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</si>
  <si>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</si>
  <si>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</si>
  <si>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</si>
  <si>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</si>
  <si>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</si>
  <si>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</si>
  <si>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</si>
  <si>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</si>
  <si>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</si>
  <si>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</si>
  <si>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</si>
  <si>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</si>
  <si>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</si>
  <si>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</si>
  <si>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</si>
  <si>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</si>
  <si>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</si>
  <si>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</si>
  <si>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</si>
  <si>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</si>
  <si>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</si>
  <si>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</si>
  <si>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</si>
  <si>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</si>
  <si>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</si>
  <si>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</si>
  <si>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</si>
  <si>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rPr>
        <sz val="11"/>
        <color rgb="FF000000"/>
        <rFont val="Arial"/>
        <family val="2"/>
      </rP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family val="2"/>
      </rPr>
      <t>3.</t>
    </r>
    <r>
      <rPr>
        <sz val="11"/>
        <color rgb="FF000000"/>
        <rFont val="Arial"/>
        <family val="2"/>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</si>
  <si>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</si>
  <si>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</si>
  <si>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</si>
  <si>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</si>
  <si>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</si>
  <si>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</si>
  <si>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</si>
  <si>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 xml:space="preserve">Durante el mes de junio de 2025, se consolidaron avances operativos, técnicos y metológicos claves para la implementación de la Estrategia de Transformaciones Culturales, orientadas en tres líneas: redistribución del cuidado, prevención de violencias y eliminación de estereotipos negativos sobre las mujeres. Se realizaron cuatro reuniones de seguimiento técnico con el equipo en las que se revisaron las implementaciones del equipo territorial, las articulaciones institucionales, los avances técnicos y metodológicos de cada una de las líneas y se priorizaron acciones mensuales. 
Desde la línea de investigación se actualizó la matriz de consistencia de la estrategia Laboratorio de Soluciones y se ajustaron los apartados de justificación y base conceptual del documento operativo. También se armonizaron las matrices de consistencia, COM-B y modelo ecológico feminista, e incluyeron como anexos los documentos metodológicos para facilitar la implementación y replicabilidad. Se elaboró el documento de teoría de cambio de la estrategia de prevención del feminicidio, clave para la formulación de la estrategia.
En cuanto a la línea de Cuidado se han implementado las metodologías de la estrategias de Caleidoscopio en 18 espacios en entornos escolares y con la estrategia de Laboratorio de Soluciones se ejecutaron acciones en 33 espacios diferentes, con un mayor impacto en este último y consolidando la participación de un total de 780 personas entre niños, niñas , adolescentes y adultos. Asimismo, se ha realizado el seguimiento al equipo territorial en los instrumentos designados para tal fin, donde se reportan hitos, obstáculos y proyecciones sobre la gestión y que permiten hacer balances semanales de los objetivos propuestos. 
Respecto a la línea de Prevención de Violencias se avanzó en el documento técnico y metodológico sobre prevención del feminicidio desde el modelo ecológico feminista para iniciar con la estrategia desde ese marco. Se realizó la primera propuesta de indicadores e instrumento de seguimiento. Se avanzó en la identificación de las articulaciones, población y espacios a intervenir, donde se priorizaron 6 localidades (Kennedy, Suba y Ciudad Bolívar, Los Mártires, Santa Fé y Tunjuelito). Para la línea de pevención del acoso en el espacio y transporte público se consolidaron apoyos y nuevas implementaciones con la empresa Metro de Bogotá y se ha movido la exposición "acoso entre líneas" en 2 escenarios.  
Desde la estrategia de Transformaciones se ha acompañado dos sesiones de la Mesa Coordinadora, incluyendo un espacio autónomo solicitado por las Consejeras Consultivas. Se han desarrollado mesas de trabajo sobre la formulación del Plan Anual de Participación del Sistema de Participación Territorial (SPT) del POT y se brindó acompañamiento técnico a la instancia para la elaboración y validación de su Plan de Acción. 
En articulaciones se han fortalecido alianzas internas con algunas direcciones misionales (Territorialización, SIDICU, Comunicaciones y DDDP) y entidades externas (DADEP, SCJ,TransMilenio, SCRD, IDARTES, Metro, SED, IDPAC y el Cuerpo de Bomberos, Secretaría de Gobierno, Plural y DVV) en el marco de la estrategia y las líneas de cuidado y Prevención de violencias. </t>
  </si>
  <si>
    <t>Durante el primer semestre del 2025 se consolidaron bases sólidas para la implementación sostenida de la Estrategia de Transformaciones Culturales.
- Se ajustó la estructura técnica y metodológica de las líneas base de laboratorio de soluciones. Se construyó el documento de teoría de cambio de la estrategia de prevención del feminicidio, clave para la formulación de las metodologías de implementación, realizando también la primera propuesta de de indicadores e instrumento de seguimineto. Se realizaron los últimos ajustes al documento operativo de la estrategia de prevención de acoso sexual en el espacio y el transporte público en los acápites de la justificación y las metodologías de la estrategia alineados a los comentarios de la SCPI. Se realizaron los ajustes al documento en relación con el marco institucional de la PPMYEG, el Plan de Desarrollo de Bogotá y la Estrategia Mujeres, y también sobre los anexos metodológicos correspondientes a la estrategia.
En términos operativos: Se mantuvieron reuniones semanales de seguimiento técnico, revisión de hitos, monitoreo de acciones y proyeccción de articulaciones e implementaciones para cada línea. Se realizó seguimiento a los avances, cambios, dificultades y proyecciones de las implementaciones en campo por parte de los líderes de cada una de las líneas al equipo territorial a través del diligenciamiento de las matrices e instrumentos dispuestos para ello. Desde la línea de TCNR con sus estrategias, a saber: Laboratorio de Soluciones y Caleidoscopio, se mantuvieron implementaciones en 33 espacios diferentes con una participacion de 780 personas entre ciudadanía adulta y niños, nilas y adolescentes. Se continúa con la implementación de la exposición "acoso entre líneas" en el marco de la estrategia de prevención de violencias en el espacio y transporte público. 
En cuanto a las articulaciones se han fortalecido escenarios de participación con las direcciones misionales de la Secretaría de la Mujer y con entidades distritales y privadas claves para consolidar la implementación de la estrategia y continuar con la transversalización del enfoque de transformaciones culturales y de género en diferentes escenarios y bajo las metodologías propuestas. Asimismo, se han fortalecido los espacios de trabajo con la Oficina de Comunicaciones de la Secretaría de la Mujer para dar continuidad al seguimiento de las acciones comunicativas de la estrategia de Transformaciones Culturales.</t>
  </si>
  <si>
    <t>1. Fortalecimiento en la implementación de acciones y metodologías acotadas a diferentes grupos poblacionales orientadas al cambio comportamental en 3 líneas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articulaciones interinstitucionales, generando alianzas, apoyos y trabajo conjunto con entidades públicas, privadas y cooperantes.</t>
  </si>
  <si>
    <t>Las evidencias se encuentran contenidas en las actividades 1, 2, 3, 4 y 5 del respectivo reporte</t>
  </si>
  <si>
    <t>Durante julio de 2025, la Estrategia de Transformaciones Culturales alcanzó avances significativos en sus líneas de trabajo, consolidando la articulación institucional, el despliegue territorial y el fortalecimiento metodológico.
Línea de Cuidado: Se ejecutaron 24 actividades del Laboratorio de Soluciones en escenarios comunitarios e institucionales (Centros Día, empresas y Manzanas del Cuidado), promoviendo la redistribución del trabajo de cuidado no remunerado. Asimismo, Caleidoscopio realizó 22 acciones en colegios y espacios comunitarios, integrando el enfoque interseccional del cuidado con énfasis en niñas, niños y adolescentes. Estos procesos fortalecieron la implementación territorial y la calidad técnica de las intervenciones mediante herramientas de seguimiento y trazabilidad.
Línea de Prevención de Violencias: Se presentó la versión intermedia del documento operativo de la estrategia Tu Voz, transforma el dolor en prevención, que recibió validación institucional, ajustes de identidad visual y fortalecimiento conceptual. Además, se desarrollaron los pilotos de las acciones Tu Voz Sostiene (localidad de Suba) y Tu Voz Reconoce (localidad de Santa Fe), los cuales permitieron ajustar las metodologías, incluyendo recomendaciones como la incorporación de guías de primeros auxilios psicológicos. Se creó un formulario de reporte que facilita el seguimiento técnico de la estrategia.
Transformación de los estereotipos hacia mujeres que ejercen actividades sexuales pagadas: Se consolidó la primera fase diagnóstica mediante un ejercicio de acupuntura cultural, que identificó 10 comportamientos sociales problemáticos y permitió construir una matriz analítica de transformación. Esta matriz alimenta la teoría del cambio e informa el diseño metodológico de activaciones comunitarias proyectadas para agosto. Paralelamente, se fortaleció la articulación interinstitucional a través de la Submesa de Garantía de Derechos, el CTPD y los PMU, impulsando acciones coordinadas frente a las violencias basadas en género (VBG).</t>
  </si>
  <si>
    <t>En estos siete meses, la estrategia de Transformaciones Culturales consolidó avances estructurales que han fortalecido su enfoque metodológico, su despliegue territorial y su capacidad de articulación institucional de manera transversal en los siguientes terminos: 
*Seguimiento y verificación de compromisos, donde se estableció un sistema permanente de seguimiento técnico y metodológico a cada línea de trabajo, que ha permitido mejorar la planificación, la ejecución y la calidad de las acciones en campo.
*Articulación institucional, logrando afianzar alianzas con entidades internas y externas, promoviendo sinergias que fortalecen la implementación distrital de la estrategia.
*Fortalecimiento territorial, consolidando más los equipos en territorio, mejorando su capacidad operativa y potenciando su impacto en escenarios comunitarios e institucionales.
*Participación y visibilización institucional, donde se han generado espacios de participación que han reforzado la apropiación institucional de la estrategia y de los enfoques de cambio cultural.
*Sistematización y enfoque investigativo con lo que se han desarrollado herramientas de seguimiento, matrices metodológicas e informes de avances, que aportan a la toma de decisiones y robustecen la fundamentación técnica de cada línea.
Algunos logros desde las líneas fueron: 
*Cuidado: Se diseñó e implementó el plan operativo, se lideró el acompañamiento técnico al Comité de Cuidado de Mujeres de Bogotá y se desarrollaron más de 120 actividades en campo con las estrategias Laboratorio de Soluciones y Caleidoscopio. Además, se formuló la matriz de consistencia de Caleidoscopio.
* Prevención de Violencias: Se formuló y presentó la estrategia Tu Voz, transforma el dolor en prevención, a partir de insumos metodológicos y conceptuales como la teoría del cambio y la línea base. Se diseñaron y pilotearon acciones en territorio (Tu Voz Sostiene, Tu Voz Reconoce) y se avanzó en el desarrollo de mecanismos de seguimiento, incluyendo un formulario de reporte y una propuesta de indicadores con perspectiva cualitativa.
*Transformación de estereotipos hacia mujeres que ejercen ASP:
Se consolidó un enfoque metodológico basado en el modelo ecológico feminista, una matriz de comportamientos sociales problemáticos y los lineamientos para encuentros comunitarios. Se promovió la coordinación interinstitucional con diversas instancias (CTPD, Submesa de Género, PMU, Observatorio de Mujeres), y se propuso un laboratorio de investigación sobre VBG en protestas sociales.</t>
  </si>
  <si>
    <t>1.	fortalecimiento del enfoque territorial con impacto directo en comunidades. A través de las estrategias Laboratorio de Soluciones y Caleidoscopio, se realizaron más de 120 actividades en campo que promovieron la redistribución del trabajo de cuidado no remunerado y generaron reflexiones sobre el cuidado desde una perspectiva interseccional, beneficiando a diversos grupos poblacionales, especialmente mujeres, niñas, niños y adolescentes.
2.	Desarrollo y consolidación de insumos metodológicos y técnicos.
Se avanzó en la construcción de documentos clave como la matriz de consistencia de Caleidoscopio y la versión intermedia del documento operativo de Tu Voz, transforma el dolor en prevención. Estos productos fortalecen conceptualmente las líneas de trabajo y garantizan coherencia técnica en su implementación.
3.	Aumento de la articulación interinstitucional y posicionamiento estratégico. La participación activa en espacios como la Submesa de Garantía de Derechos, el CTPD y los PMU permitió coordinar acciones frente a las violencias basadas en género y avanzar en la formulación de rutas y protocolos conjuntos, fortaleciendo la presencia e influencia de la estrategia a nivel distrital.
4.	Mejora de la capacidad de seguimiento, evaluación y toma de decisiones. La implementación de herramientas como formularios de reporte, matrices de seguimiento y la sistematización de comportamientos culturales problemáticos han permitido mejorar la trazabilidad de las acciones, afinar las metodologías y sustentar las decisiones estratégicas con base en evidencia.</t>
  </si>
  <si>
    <r>
      <t xml:space="preserve">Durante el mes de agosto de 2025 se alcanzaron importantes progresos en la implementación de la Estrategia de Transformaciones Culturales, destacándose los siguientes:
</t>
    </r>
    <r>
      <rPr>
        <b/>
        <sz val="8"/>
        <color rgb="FF000000"/>
        <rFont val="Arial"/>
        <family val="2"/>
      </rPr>
      <t xml:space="preserve">1.	Seguimiento y gestión territorial
</t>
    </r>
    <r>
      <rPr>
        <sz val="8"/>
        <color rgb="FF000000"/>
        <rFont val="Arial"/>
        <family val="2"/>
      </rPr>
      <t xml:space="preserve">o	Se llevaron a cabo reuniones de seguimiento semanal los días 05, 19, 20 y 26 de agosto, en las que participaron orientadores de las líneas de Prevención de Violencias, Redistribución del Cuidado y apoyos transversales.
o	Estos encuentros permitieron verificar compromisos, dar seguimiento a articulaciones institucionales, priorizar alianzas estratégicas, fortalecer la participación de los equipos territoriales y consolidar el enfoque de cambio cultural desde lo metodológico, investigativo y documental.
</t>
    </r>
    <r>
      <rPr>
        <b/>
        <sz val="8"/>
        <color rgb="FF000000"/>
        <rFont val="Arial"/>
        <family val="2"/>
      </rPr>
      <t xml:space="preserve">2.	Avances documentales y metodológicos
</t>
    </r>
    <r>
      <rPr>
        <sz val="8"/>
        <color rgb="FF000000"/>
        <rFont val="Arial"/>
        <family val="2"/>
      </rPr>
      <t xml:space="preserve">o	Se elaboró una propuesta de la Línea de Base del Laboratorio de Soluciones, incluyendo un análisis del cuidado como desigualdad estructural, como fenómeno cultural, la relación con las políticas del cuidado, las condiciones para su transformación cultural y un capítulo de conclusiones.
o	Se ajustó el documento operativo de la estrategia “Tu Voz, transforma el dolor en prevención” según observaciones de la Subsecretaría de Cuidado y Políticas de Igualdad, especialmente en la descripción metodológica, la claridad conceptual y los indicadores de seguimiento.
o	Se presentó la segunda versión del Laboratorio de Soluciones, incorporando indicadores y mecanismos de evaluación, y se remitió la primera versión de la estrategia Caleidoscopio siguiendo lineamientos técnicos de la Subsecretaría y la Dirección de Transformaciones Culturales.
</t>
    </r>
    <r>
      <rPr>
        <b/>
        <sz val="8"/>
        <color rgb="FF000000"/>
        <rFont val="Arial"/>
        <family val="2"/>
      </rPr>
      <t xml:space="preserve">3.	Articulaciones institucionales y comunitarias
</t>
    </r>
    <r>
      <rPr>
        <sz val="8"/>
        <color rgb="FF000000"/>
        <rFont val="Arial"/>
        <family val="2"/>
      </rPr>
      <t xml:space="preserve">o	Se sostuvieron reuniones con entidades como el SENA, la Secretaría de Educación Distrital, el IDRD, la Universidad El Bosque, DVV Internacional, Metro Bogotá, entre otras, para definir acciones conjuntas, permisos en escenarios públicos y alianzas en proyectos estratégicos.
o	Se participó en la cuarta Mesa de Transformación Cultural y Cuidado, en la UTA 67 del Sistema Distrital de Cuidado, y en encuentros con la Red Colombiana de Periodistas con Perspectiva de Género, Casas de Igualdad de Oportunidades y Manzanas del Cuidado.
</t>
    </r>
    <r>
      <rPr>
        <b/>
        <sz val="8"/>
        <color rgb="FF000000"/>
        <rFont val="Arial"/>
        <family val="2"/>
      </rPr>
      <t xml:space="preserve">4.	Implementación territorial de estrategias
</t>
    </r>
    <r>
      <rPr>
        <sz val="8"/>
        <color rgb="FF000000"/>
        <rFont val="Arial"/>
        <family val="2"/>
      </rPr>
      <t xml:space="preserve">o	La Línea de Cuidado implementó 58 actividades en escenarios comunitarios, educativos y sociales de Bogotá, con registro diferenciado de participación de hombres y mujeres.
o	La estrategia Caleidoscopio desarrolló 36 actividades en instituciones educativas, Centros AMAR y espacios comunitarios, mientras que el Laboratorio de Soluciones ejecutó 22 actividades en colegios, jardines sociales, casas de cuidado y parques.
</t>
    </r>
    <r>
      <rPr>
        <b/>
        <sz val="8"/>
        <color rgb="FF000000"/>
        <rFont val="Arial"/>
        <family val="2"/>
      </rPr>
      <t xml:space="preserve">5.	Prevención de violencias contra las mujeres
</t>
    </r>
    <r>
      <rPr>
        <sz val="8"/>
        <color rgb="FF000000"/>
        <rFont val="Arial"/>
        <family val="2"/>
      </rPr>
      <t xml:space="preserve">o	Se adelantaron espacios de validación técnica de la estrategia “Tu Voz”, con participación de 18 expertas y expertos en género, prevención del feminicidio y cambio cultural.
o	Se ajustaron los indicadores de la línea de Prevención de Violencias, incorporando sugerencias de la Subsecretaría para precisar la definición, medición y sistematización de datos.
</t>
    </r>
    <r>
      <rPr>
        <b/>
        <sz val="8"/>
        <color rgb="FF000000"/>
        <rFont val="Arial"/>
        <family val="2"/>
      </rPr>
      <t xml:space="preserve">6.	Otros avances estratégicos
</t>
    </r>
    <r>
      <rPr>
        <sz val="8"/>
        <color rgb="FF000000"/>
        <rFont val="Arial"/>
        <family val="2"/>
      </rPr>
      <t xml:space="preserve">o	Se formuló el plan de trabajo comunitario para la estrategia de eliminación de estereotipos hacia mujeres en actividades sexuales pagadas, que incluye articulación institucional, encuentros comunitarios y pilotajes territoriales.
o	Se construyó un protocolo preliminar de atención de VBG en espacios de protesta social, en articulación con la Secretaría de Gobierno y la Secretaría de Integración Social.
o	Se adelantó el proceso electoral al Consejo Consultivo de Mujeres 2025–2028, logrando el registro de 226 organizaciones, grupos o redes y 76 candidaturas, mediante jornadas presenciales, virtuales y articulaciones con IDPAC, CIOM y alcaldías locales.
</t>
    </r>
  </si>
  <si>
    <r>
      <t xml:space="preserve">De manera acumulada, la Estrategia de Transformaciones Culturales ha consolidado avances que reflejan su impacto y fortalecimiento en el Distrito:
</t>
    </r>
    <r>
      <rPr>
        <b/>
        <sz val="10"/>
        <color rgb="FF000000"/>
        <rFont val="Arial"/>
        <family val="2"/>
      </rPr>
      <t xml:space="preserve">1.	Consolidación institucional y metodológica
</t>
    </r>
    <r>
      <rPr>
        <sz val="10"/>
        <color rgb="FF000000"/>
        <rFont val="Arial"/>
        <family val="2"/>
      </rPr>
      <t xml:space="preserve">o	Se han producido y ajustado documentos estratégicos clave (Laboratorio de Soluciones, Caleidoscopio, Tu Voz), con bases conceptuales sólidas, indicadores claros y metodologías de evaluación coherentes.
o	Se ha fortalecido la capacidad técnica de las líneas de trabajo, integrando análisis de género, enfoque cultural y herramientas de seguimiento sistemático.
</t>
    </r>
    <r>
      <rPr>
        <b/>
        <sz val="10"/>
        <color rgb="FF000000"/>
        <rFont val="Arial"/>
        <family val="2"/>
      </rPr>
      <t xml:space="preserve">2.	Ampliación de la presencia territorial
</t>
    </r>
    <r>
      <rPr>
        <sz val="10"/>
        <color rgb="FF000000"/>
        <rFont val="Arial"/>
        <family val="2"/>
      </rPr>
      <t xml:space="preserve">o	Se ha ampliado la ejecución de actividades en instituciones educativas, espacios comunitarios, parques, jardines sociales y escenarios de cuidado, alcanzando a población diversa en distintos sectores de Bogotá.
o	La sistematización de datos de participación (por sexo y contexto) ha enriquecido la medición de impactos y facilitado la planeación estratégica.
</t>
    </r>
    <r>
      <rPr>
        <b/>
        <sz val="10"/>
        <color rgb="FF000000"/>
        <rFont val="Arial"/>
        <family val="2"/>
      </rPr>
      <t xml:space="preserve">3.	Fortalecimiento de articulaciones interinstitucionales
</t>
    </r>
    <r>
      <rPr>
        <sz val="10"/>
        <color rgb="FF000000"/>
        <rFont val="Arial"/>
        <family val="2"/>
      </rPr>
      <t xml:space="preserve">o	La estrategia ha establecido vínculos con entidades distritales, educativas, comunitarias y de cooperación internacional, lo que garantiza mayor sostenibilidad, respaldo de implementación e incidencia en la agenda distrital.
</t>
    </r>
    <r>
      <rPr>
        <b/>
        <sz val="10"/>
        <color rgb="FF000000"/>
        <rFont val="Arial"/>
        <family val="2"/>
      </rPr>
      <t xml:space="preserve">4.	Avances en prevención de violencias contra las mujeres
</t>
    </r>
    <r>
      <rPr>
        <sz val="10"/>
        <color rgb="FF000000"/>
        <rFont val="Arial"/>
        <family val="2"/>
      </rPr>
      <t xml:space="preserve">o	La estrategia “Tu Voz” ha sido validada y ajustada con aportes técnicos, lo que la posiciona como una herramienta innovadora para la prevención del feminicidio y las violencias contra las mujeres desde un enfoque de transformación cultural.
o	Se ha promovido un abordaje integral del cuidado, la redistribución equitativa de cargas y la resignificación de prácticas sociales en clave de igualdad de género.
</t>
    </r>
    <r>
      <rPr>
        <b/>
        <sz val="10"/>
        <color rgb="FF000000"/>
        <rFont val="Arial"/>
        <family val="2"/>
      </rPr>
      <t xml:space="preserve">5.	Innovación en enfoques y procesos comunitarios
</t>
    </r>
    <r>
      <rPr>
        <sz val="10"/>
        <color rgb="FF000000"/>
        <rFont val="Arial"/>
        <family val="2"/>
      </rPr>
      <t>o	Se ha proyectado la implementación de acciones piloto con enfoque de acupuntura cultural y metodologías participativas, priorizando intervenciones de alto impacto simbólico y escalabilidad.
o	El trabajo con sectores poblacionales específicos (como mujeres en actividades sexuales pagadas o comunidades rurales) ha ampliado el alcance y la pertinencia de las acciones.</t>
    </r>
  </si>
  <si>
    <r>
      <rPr>
        <b/>
        <sz val="8.5"/>
        <color rgb="FF000000"/>
        <rFont val="Arial"/>
        <family val="2"/>
      </rPr>
      <t xml:space="preserve">1.	Fortalecimiento de la gestión institucional y territorial: </t>
    </r>
    <r>
      <rPr>
        <sz val="8.5"/>
        <color rgb="FF000000"/>
        <rFont val="Arial"/>
        <family val="2"/>
      </rPr>
      <t xml:space="preserve">Las reuniones periódicas de seguimiento y los ejercicios de planeación conjunta han permitido optimizar la coordinación entre líneas, garantizar el cumplimiento de compromisos y mejorar la capacidad de respuesta de los equipos territoriales.
</t>
    </r>
    <r>
      <rPr>
        <b/>
        <sz val="8.5"/>
        <color rgb="FF000000"/>
        <rFont val="Arial"/>
        <family val="2"/>
      </rPr>
      <t xml:space="preserve">2.	Mejora técnica y metodológica de las estrategias: </t>
    </r>
    <r>
      <rPr>
        <sz val="8.5"/>
        <color rgb="FF000000"/>
        <rFont val="Arial"/>
        <family val="2"/>
      </rPr>
      <t xml:space="preserve">La elaboración y ajuste de documentos estratégicos (Laboratorio de Soluciones, Caleidoscopio, Tu Voz) consolidan marcos conceptuales más robustos, con metodologías coherentes e indicadores claros para el seguimiento y la evaluación.
</t>
    </r>
    <r>
      <rPr>
        <b/>
        <sz val="8.5"/>
        <color rgb="FF000000"/>
        <rFont val="Arial"/>
        <family val="2"/>
      </rPr>
      <t xml:space="preserve">3.	Ampliación de la cobertura y participación comunitaria: </t>
    </r>
    <r>
      <rPr>
        <sz val="8.5"/>
        <color rgb="FF000000"/>
        <rFont val="Arial"/>
        <family val="2"/>
      </rPr>
      <t xml:space="preserve">La ejecución de más de 58 actividades en distintos escenarios (educativos, comunitarios, sociales y de cuidado) favorece la llegada a diversas poblaciones urbanas y rurales. El registro diferenciado de participación de mujeres y hombres fortalece la capacidad de medir impactos reales en términos de igualdad y equidad.
</t>
    </r>
    <r>
      <rPr>
        <b/>
        <sz val="8.5"/>
        <color rgb="FF000000"/>
        <rFont val="Arial"/>
        <family val="2"/>
      </rPr>
      <t xml:space="preserve">4.	Fortalecimiento de la articulación interinstitucional: </t>
    </r>
    <r>
      <rPr>
        <sz val="8.5"/>
        <color rgb="FF000000"/>
        <rFont val="Arial"/>
        <family val="2"/>
      </rPr>
      <t>Las alianzas con entidades distritales, sector educativo, cooperación internacional y organizaciones comunitarias generan mayor sostenibilidad y respaldo a las acciones de transformación cultural. Esto asegura que las estrategias tengan incidencia y puedan escalarse a nuevos escenarios.
5</t>
    </r>
    <r>
      <rPr>
        <b/>
        <sz val="8.5"/>
        <color rgb="FF000000"/>
        <rFont val="Arial"/>
        <family val="2"/>
      </rPr>
      <t>.	Contribución a la prevención de violencias contra las mujeres</t>
    </r>
    <r>
      <rPr>
        <sz val="8.5"/>
        <color rgb="FF000000"/>
        <rFont val="Arial"/>
        <family val="2"/>
      </rPr>
      <t xml:space="preserve">: La estrategia “Tu Voz” aporta un enfoque innovador para la prevención del feminicidio, articulando experticia técnica y participación comunitaria. Los ajustes metodológicos y de indicadores garantizan que las acciones sean pertinentes, medibles y sostenibles en el tiempo.
</t>
    </r>
    <r>
      <rPr>
        <b/>
        <sz val="8.5"/>
        <color rgb="FF000000"/>
        <rFont val="Arial"/>
        <family val="2"/>
      </rPr>
      <t xml:space="preserve">6.	Innovación en enfoques de intervención: </t>
    </r>
    <r>
      <rPr>
        <sz val="8.5"/>
        <color rgb="FF000000"/>
        <rFont val="Arial"/>
        <family val="2"/>
      </rPr>
      <t>La inclusión de metodologías como la acupuntura cultural, el enfoque comunitario y la resignificación simbólica permiten implementar acciones de alta incidencia y potencial de réplica. Estas prácticas innovadoras favorecen la apropiación social y cultural de los cambios propuestos.</t>
    </r>
  </si>
  <si>
    <r>
      <t xml:space="preserve">Durante septiembre se consolidaron acciones estratégicas en materia de planeación, implementación territorial, articulación institucional y producción técnica, que fortalecieron la proyección de la Estrategia de Transformaciones Culturales en Bogotá.
•	Se realizaron reuniones semanales de seguimiento con participación de orientadores de las líneas, estos espacios permitieron verificar compromisos, fortalecer la articulación institucional, priorizar alianzas estratégicas, consolidar la visibilización de la estrategia y dar seguimiento transversal en materia técnica, investigativa y documental.
</t>
    </r>
    <r>
      <rPr>
        <b/>
        <sz val="10"/>
        <color rgb="FF000000"/>
        <rFont val="Arial"/>
        <family val="2"/>
      </rPr>
      <t xml:space="preserve">1. Línea de Cuidado
</t>
    </r>
    <r>
      <rPr>
        <sz val="10"/>
        <color rgb="FF000000"/>
        <rFont val="Arial"/>
        <family val="2"/>
      </rPr>
      <t xml:space="preserve">•	Se desarrollaron 69 actividades territoriales en septiembre:
o	33 del Laboratorio de Soluciones, en escenarios comunitarios, institucionales y académicos (ej. Manzana del Cuidado de Engativá, Casa de Juventud Antonio Nariño, Alcaldía de Usaquén, UNIMINUTO, entre otros).
o	36 de la estrategia Caleidoscopio, en instituciones educativas y espacios comunitarios (ej. IED Ciudad de Bogotá, Francisco de Paula Santander, Las Américas, Centro Amar Usme).
•	Estas acciones beneficiaron población infantil, juvenil, comunitaria y académica, ampliando el alcance territorial y consolidando la sensibilización sobre el cuidado como responsabilidad compartida.
•	Se diligenció la matriz de plan operativo, fortaleciendo la trazabilidad de los avances y la sistematización de información cualitativa y cuantitativa.
•	Se realizaron reuniones de seguimiento para ajustar programación, orientar actividades y garantizar coherencia en la implementación.
</t>
    </r>
    <r>
      <rPr>
        <b/>
        <sz val="10"/>
        <color rgb="FF000000"/>
        <rFont val="Arial"/>
        <family val="2"/>
      </rPr>
      <t xml:space="preserve">2. Línea de Prevención de Violencias
</t>
    </r>
    <r>
      <rPr>
        <sz val="10"/>
        <color rgb="FF000000"/>
        <rFont val="Arial"/>
        <family val="2"/>
      </rPr>
      <t xml:space="preserve">•	Avance en la implementación de la estrategia Tu Voz, transforma el dolor en prevención del feminicidio:
o	Se realizaron 30 acciones territoriales, de las cuales 18 correspondieron a Tu Voz Sostiene, Tu Voz Reconoce y Tu Voz Transforma, con participación de 785 personas (529 mujeres).
o	Se priorizaron las localidades con mayor concentración de feminicidios (Kennedy, Suba, Ciudad Bolívar y Bosa) y aquellas con tasas más altas (Los Mártires, Santa Fé y Tunjuelito).
•	Se consolidó la versión final de indicadores de la estrategia Tu Voz, con enfoque en cambio cultural y medición de apropiación de información y disposición comunitaria.
•	Se ajustaron metodologías con base en retroalimentación de expertas y se implementaron acciones de resignificación en territorio.
</t>
    </r>
    <r>
      <rPr>
        <b/>
        <sz val="10"/>
        <color rgb="FF000000"/>
        <rFont val="Arial"/>
        <family val="2"/>
      </rPr>
      <t xml:space="preserve">3. en temas de articulación institucional y académica Se establecieron diálogos y acuerdos con:
</t>
    </r>
    <r>
      <rPr>
        <sz val="10"/>
        <color rgb="FF000000"/>
        <rFont val="Arial"/>
        <family val="2"/>
      </rPr>
      <t xml:space="preserve">o	Bibliored (SCRD) para incorporar actividades en bibliotecas públicas.
o	SENA para acciones en la Semana de la Salud y el 25N.
o	Universidad del Bosque y USTA para iniciativas conjuntas de prevención y promoción.
o	Dirección Local de Educación de San Cristóbal para procesos con comunidades educativas.
•	Participación en la Mesa de Transformaciones Culturales de la Secretaría de Cultura, posicionando el enfoque de género en agendas distritales.
</t>
    </r>
    <r>
      <rPr>
        <b/>
        <sz val="10"/>
        <color rgb="FF000000"/>
        <rFont val="Arial"/>
        <family val="2"/>
      </rPr>
      <t xml:space="preserve">4. Producción documental y fortalecimiento metodológico
</t>
    </r>
    <r>
      <rPr>
        <sz val="10"/>
        <color rgb="FF000000"/>
        <rFont val="Arial"/>
        <family val="2"/>
      </rPr>
      <t xml:space="preserve">•	Se entregó la versión 3 del documento Laboratorio de Soluciones, ajustada en indicadores y conceptos.
•	Se actualizaron los apartados de la estrategia Tu Voz en su Documento Operativo (acápite 6), compartido con la Subsecretaría.
•	Se avanzó en la revisión y fortalecimiento de la propuesta ASP, con aportes técnicos e inclusión de criterios de diversidad e inclusión.
•	Se desarrollaron jornadas de prototipado con Fundación Plural y colegios distritales, validando insumos metodológicos y generando productos prácticos para acciones pedagógicas.
•	Se ajustó el documento diagnóstico sobre mujeres en actividades sexuales pagadas, incorporando comentarios técnicos y reforzando su coherencia interna.
</t>
    </r>
    <r>
      <rPr>
        <b/>
        <sz val="10"/>
        <color rgb="FF000000"/>
        <rFont val="Arial"/>
        <family val="2"/>
      </rPr>
      <t xml:space="preserve">5. Coordinación y acciones estratégicas
</t>
    </r>
    <r>
      <rPr>
        <sz val="10"/>
        <color rgb="FF000000"/>
        <rFont val="Arial"/>
        <family val="2"/>
      </rPr>
      <t xml:space="preserve">•	Se realizaron reuniones de coordinación con la DDDP y el área de comunicaciones de SDMujer para el lanzamiento de Frentes de Obra, socializando metodologías con constructoras.
•	Participación técnica en espacios de DVV Internacional, orientados a la transversalización del enfoque de género y transformaciones culturales en la ruralidad.
</t>
    </r>
  </si>
  <si>
    <r>
      <t xml:space="preserve">Durante los primeros nueve meses de 2025, la Estrategia de Transformaciones Culturales consolidó avances sustanciales en los planos metodológico, técnico, operativo e institucional. Estos logros reflejan el fortalecimiento progresivo de las líneas de trabajo, el impacto territorial y la articulación interinstitucional, permitiendo proyectar la sostenibilidad de la estrategia en escenarios distritales.
</t>
    </r>
    <r>
      <rPr>
        <b/>
        <sz val="10"/>
        <color rgb="FF000000"/>
        <rFont val="Arial"/>
        <family val="2"/>
      </rPr>
      <t xml:space="preserve">1. Fortalecimiento metodológico y técnico 
</t>
    </r>
    <r>
      <rPr>
        <sz val="10"/>
        <color rgb="FF000000"/>
        <rFont val="Arial"/>
        <family val="2"/>
      </rPr>
      <t xml:space="preserve">•	Se validó la estructura de guías para la elaboración de documentos técnicos y manuales operativos, en concordancia con los enfoques de derechos humanos de las mujeres y transformación cultural.
•	Se consolidaron líneas base y diagnósticos en las estrategias de:
•	Laboratorio de Soluciones (Línea de Cuidado).
•	Caleidoscopio (redistribución del cuidado).
•	Prevención del Feminicidio – Tu Voz.
•	Se ajustaron y fortalecieron los documentos técnicos y operativos, incorporando retroalimentación de la Subsecretaría de Cuidado y Políticas de Igualdad, e incluyendo marcos conceptuales actualizados como COM-B y el modelo ecológico feminista.
•	Se avanzó en la definición de indicadores de cambio cultural, orientados a medir apropiación de información, disposición a la acción y transformaciones en comportamientos colectivos.
</t>
    </r>
    <r>
      <rPr>
        <b/>
        <sz val="10"/>
        <color rgb="FF000000"/>
        <rFont val="Arial"/>
        <family val="2"/>
      </rPr>
      <t xml:space="preserve">2. Producción documental y herramientas operativas
</t>
    </r>
    <r>
      <rPr>
        <sz val="10"/>
        <color rgb="FF000000"/>
        <rFont val="Arial"/>
        <family val="2"/>
      </rPr>
      <t xml:space="preserve">•	Se elaboraron y ajustaron documentos clave:
•	Versión final del documento operativo de la estrategia Tu Voz, transforma el dolor en prevención.
•	Versión 3 del documento Laboratorio de Soluciones.
•	Avances en la consolidación de la estrategia Caleidoscopio con matrices de consistencia basadas en factores culturales y diagnósticos de cuidado.
•	Documento ajustado sobre mujeres en actividades sexuales pagadas, en proceso de validación.
•	Se desarrollaron jornadas de prototipado y validación metodológica junto a Fundación Plural, colegios distritales y comunidades, generando productos prácticos replicables en procesos pedagógicos.
•	Se consolidaron informes mensuales de avance, que documentan logros, barreras y proyecciones, garantizando trazabilidad y aprendizaje institucional.
</t>
    </r>
    <r>
      <rPr>
        <b/>
        <sz val="10"/>
        <color rgb="FF000000"/>
        <rFont val="Arial"/>
        <family val="2"/>
      </rPr>
      <t xml:space="preserve">3. Implementación territorial
</t>
    </r>
    <r>
      <rPr>
        <sz val="10"/>
        <color rgb="FF000000"/>
        <rFont val="Arial"/>
        <family val="2"/>
      </rPr>
      <t xml:space="preserve">•	Durante los primeros nueve meses se realizaron más de 250 actividades comunitarias, educativas e institucionales, destacando:
•	Laboratorio de Soluciones: acciones en manzanas del cuidado, casas de juventud, juntas de acción comunal, universidades y entidades distritales.
•	Caleidoscopio: intervenciones en instituciones educativas y espacios comunitarios que sensibilizaron a población infantil, juvenil y familiar sobre la redistribución del cuidado.
•	Tu Voz – Prevención del Feminicidio: implementación de acciones territoriales como Tu Voz Sostiene, Tu Voz Reconoce y Tu Voz Transforma, con amplia participación de mujeres y comunidades en localidades priorizadas (Kennedy, Suba, Ciudad Bolívar y Bosa).
•	Se fortaleció la capacidad de los equipos territoriales, optimizando el seguimiento a compromisos, la planeación de acciones y la articulación en terreno.
</t>
    </r>
    <r>
      <rPr>
        <b/>
        <sz val="10"/>
        <color rgb="FF000000"/>
        <rFont val="Arial"/>
        <family val="2"/>
      </rPr>
      <t xml:space="preserve">4. Articulación institucional e intersectorial
</t>
    </r>
    <r>
      <rPr>
        <sz val="10"/>
        <color rgb="FF000000"/>
        <rFont val="Arial"/>
        <family val="2"/>
      </rPr>
      <t xml:space="preserve">•	Se consolidaron alianzas con entidades y actores estratégicos:
o	Bibliored (SCRD) para actividades en bibliotecas públicas.
o	SENA para jornadas en la Semana de la Salud y la conmemoración del 25N.
o	Universidad del Bosque y USTA, con interés en desarrollar actividades conjuntas de prevención y promoción.
o	Dirección Local de Educación de San Cristóbal, como puerta de entrada a comunidades educativas.
o	SIDICU – Cuidados Itinerantes, para implementar acciones conjuntas.
o	BID, Equimundo y Fundación Plural, como socios estratégicos en el desarrollo de materiales pedagógicos (Ruta Caleidoscopio) y procesos de investigación cualitativa.
•	Participación activa en mesas de Transformaciones Culturales distritales, posicionando la importancia del enfoque de género en políticas y programas.
</t>
    </r>
    <r>
      <rPr>
        <b/>
        <sz val="10"/>
        <color rgb="FF000000"/>
        <rFont val="Arial"/>
        <family val="2"/>
      </rPr>
      <t xml:space="preserve">5. Participación, visibilización y sostenibilidad
</t>
    </r>
    <r>
      <rPr>
        <sz val="10"/>
        <color rgb="FF000000"/>
        <rFont val="Arial"/>
        <family val="2"/>
      </rPr>
      <t>•	Se fortalecieron los espacios de participación y visibilización interna, consolidando la apropiación institucional de la estrategia.
•	Se posicionó el enfoque de transformaciones culturales como herramienta central para la prevención de violencias y la promoción de corresponsabilidad en el cuidado.
•	Se avanzó en la sistematización de aprendizajes desde un enfoque transversal, generando insumos investigativos y documentales que robustecen la sostenibilidad de la estrategia.</t>
    </r>
  </si>
  <si>
    <t xml:space="preserve">Durante el mes de septiembre la Estrategia de Transformaciones Culturales consolidó avances significativos que fortalecieron su proyección metodológica, técnica y territorial en Bogotá. Las acciones desarrolladas durante este mes generaron beneficios directos en términos de planeación, articulación institucional, implementación y fortalecimiento del enfoque de género en las políticas públicas distritales.
En la Línea de Cuidado, se realizaron 69 actividades territoriales —33 del Laboratorio de Soluciones y 36 de Caleidoscopio— en escenarios comunitarios, institucionales y educativos, beneficiando a poblaciones infantiles, juveniles, académicas y comunitarias. Estas acciones contribuyeron a ampliar el alcance territorial de la estrategia y a promover la comprensión del cuidado como una responsabilidad colectiva.
En la Línea de Prevención de Violencias, la implementación de la estrategia Tu Voz, transforma el dolor en prevención del feminicidio permitió la realización de 30 acciones territoriales, con la participación de 785 personas, principalmente mujeres. Estas actividades se concentraron en localidades priorizadas por su incidencia de feminicidios y promovieron procesos de cambio cultural orientados a la prevención y la resignificación de las violencias de género. 
A nivel de articulación institucional y académica, se fortalecieron alianzas estratégicas con entidades como Bibliored, el SENA, la Universidad del Bosque, la Universidad Santo Tomás y la Dirección Local de Educación de San Cristóbal, lo que amplió los espacios de intervención y la integración de la estrategia en diferentes escenarios. 
En términos de documentación técnica, se entregaron versiones actualizadas de documentos operativos clave —como el Laboratorio de Soluciones y Tu Voz—, se fortaleció la propuesta de Actividades Sexuales Pagadas (ASP) y se desarrollaron jornadas de prototipado junto a la Fundación Plural y colegios distritales, generando herramientas pedagógicas prácticas y validadas en territorio.
Por tanto, los logros de septiembre evidencian el impacto creciente de la Estrategia de Transformaciones Culturales en la transformación de imaginarios sociales, la promoción de la corresponsabilidad en el cuidado y la prevención de las violencias contra las mujeres, consolidando su sostenibilidad y relevancia en el cumplimiento de la meta del plan de desarrollo.
</t>
  </si>
  <si>
    <r>
      <rPr>
        <sz val="11"/>
        <color rgb="FF000000"/>
        <rFont val="Arial"/>
      </rPr>
      <t xml:space="preserve">Durante estos 10 meses del 2025, la Estrategia de Transformaciones Culturales de la Secretaría Distrital de la Mujer consolidó avances sustanciales en su propósito de promover cambios culturales sostenibles hacia la igualdad de género, la prevención de violencias y la redistribución de las labores de cuidado.
Durante este periodo, se fortalecieron los componentes técnicos, metodológicos y territoriales de las líneas de acción, posicionando la Estrategia como un instrumento clave dentro de la política distrital de igualdad y prevención de violencias en los siguientes términos:
</t>
    </r>
    <r>
      <rPr>
        <b/>
        <sz val="11"/>
        <color rgb="FF000000"/>
        <rFont val="Arial"/>
      </rPr>
      <t xml:space="preserve"> Fortalecimiento institucional y de gestión
</t>
    </r>
    <r>
      <rPr>
        <sz val="11"/>
        <color rgb="FF000000"/>
        <rFont val="Arial"/>
      </rPr>
      <t xml:space="preserve">•	Se estableció una dinámica permanente de seguimiento semanal entre las líneas de Prevención de Violencias, Cuidado y los apoyos transversales (investigación, articulación, comunicaciones y gestión administrativa).
•	Estas reuniones han  permitido monitorear compromisos, revisar avances en campo y articular esfuerzos interinstitucionales, garantizando la coherencia entre los componentes técnicos y las acciones territoriales.
•	Se consolidó una estructura operativa estable y funcional, con equipos territoriales fortalecidos en metodologías de transformación cultural y enfoque de derechos de las mujeres.
•	Se proyectó una ruta crítica para el cierre del año y una hoja de ruta estratégica hacia 2026, asegurando la continuidad técnica de la Estrategia.
</t>
    </r>
    <r>
      <rPr>
        <b/>
        <sz val="11"/>
        <color rgb="FF000000"/>
        <rFont val="Arial"/>
      </rPr>
      <t xml:space="preserve"> Avances técnicos, conceptuales y metodológicos
</t>
    </r>
    <r>
      <rPr>
        <sz val="11"/>
        <color rgb="FF000000"/>
        <rFont val="Arial"/>
      </rPr>
      <t>•	Se desarrolló un documento técnico de consolidación conceptual sobre los trabajos de cuidado no remunerados, base para las estrategias Laboratorio de Soluciones y Caleidoscopio.
•	Se fortaleció la formulación de la Estrategia Caleidoscopio, mediante la actualización de su matriz de consistencia y la definición de los componentes técnicos de su línea de base.
•	Se actualizó y robusteció el sistema de monitoreo y seguimiento de la Estrategia, con un tablero integral que articula indicadores, objetivos, estrategias, niveles de evaluación y herramientas de recolección de información.
•	Se actualizó el plan de trabajo ASP, estableciendo fases, responsables y cronogramas para la construcción del documento metodológico y operativo.
•	Se elaboró un mapeo institucional y social de actores, identificando entidades públicas, organizaciones comunitarias y colectivos que trabajan con mujeres y personas que ejercen actividades sexuales pagadas en Bogotá.
 I</t>
    </r>
    <r>
      <rPr>
        <b/>
        <sz val="11"/>
        <color rgb="FF000000"/>
        <rFont val="Arial"/>
      </rPr>
      <t xml:space="preserve">mplementación territorial y líneas de acción
Línea de Cuidado
</t>
    </r>
    <r>
      <rPr>
        <sz val="11"/>
        <color rgb="FF000000"/>
        <rFont val="Arial"/>
      </rPr>
      <t xml:space="preserve">•	Durante el periodo enero–octubre, se ejecutaron acciones sostenidas de transformación cultural en torno a la redistribución de los trabajos de cuidado no remunerados.
•	En octubre, se consolidó la implementación de 16 actividades (14 del Laboratorio de Soluciones y 2 de Caleidoscopio) en espacios como el SENA, las Manzanas del Cuidado, Casas de la Cultura y Bibliotecas Públicas.
•	Estas intervenciones permitieron sensibilizar a comunidades, instituciones y familias, generando reflexiones sobre la corresponsabilidad y el valor social del cuidado.
</t>
    </r>
    <r>
      <rPr>
        <b/>
        <sz val="11"/>
        <color rgb="FF000000"/>
        <rFont val="Arial"/>
      </rPr>
      <t xml:space="preserve">Línea de Prevención de Violencias
</t>
    </r>
    <r>
      <rPr>
        <sz val="11"/>
        <color rgb="FF000000"/>
        <rFont val="Arial"/>
      </rPr>
      <t xml:space="preserve">•	Se llevaron a cabo acciones metodológicas y cocreativas en las localidades priorizadas por mayores índices de feminicidio (Kennedy, Suba, Ciudad Bolívar y Bosa, Los Mártires, Santa Fe y Tunjuelito).
•	Se implementaron 37 acciones durante octubre y un acumulado de intervenciones que fortalecen las estrategias Tu Voz, del dolor a la prevención y Tu Voz Transforma, con participación de 647 personas (393 mujeres y 253 hombres).
•	Se propuso una metodología innovadora de resignificación comunitaria, centrada en la prevención del feminicidio a través de arte, memoria y diálogo colectivo.
•	Se implementó la sistematización de experiencias que recoge aprendizajes y reflexiones cualitativas del territorio, evidenciando cambios actitudinales, fortalecimiento de redes de apoyo y apropiación del enfoque de género.
</t>
    </r>
    <r>
      <rPr>
        <b/>
        <sz val="11"/>
        <color rgb="FF000000"/>
        <rFont val="Arial"/>
      </rPr>
      <t xml:space="preserve">Articulaciones interinstitucionales y alianzas estratégicas
</t>
    </r>
    <r>
      <rPr>
        <sz val="11"/>
        <color rgb="FF000000"/>
        <rFont val="Arial"/>
      </rPr>
      <t xml:space="preserve">•	Se fortaleció la red de articulaciones distritales e interinstitucionales, ampliando la capacidad de incidencia de la Estrategia. Entre los principales logros se destacan:
•	Implementación de acciones conjuntas con el SENA, incorporando el enfoque de derechos y transformación cultural en contextos educativos.
•	Vinculación de universidades (USTA y Universidad del Bosque) en ejercicios de formación, investigación y acción comunitaria.
•	Participación activa en la Mesa Distrital de Transformaciones Culturales y la planeación del evento 16 Días de Activismo.
•	Trabajo articulado con DVV Internacional, la Dirección de Enfoque Diferencial y la Oficina Asesora de Comunicaciones para la construcción de rutas metodológicas, materiales pedagógicos y campañas del 25N.
Los avances acumulados hasta octubre de 2025 reflejan un proceso sostenido de fortalecimiento técnico, operativo y territorial de la Estrategia de Transformaciones Culturales.
Entre los logros más relevantes se destacan:
•	La articulación efectiva entre líneas y actores institucionales, generando sinergias de impacto distrital.
•	La consolidación de instrumentos técnicos y metodológicos que garantizan coherencia, seguimiento y sostenibilidad.
•	El fortalecimiento de las capacidades territoriales para implementar acciones con enfoque de género, diferencial y comunitario..
En conjunto, estos resultados evidencian una Estrategia más robusta, con proyección hacia 2026
</t>
    </r>
  </si>
  <si>
    <r>
      <rPr>
        <sz val="11"/>
        <color rgb="FF000000"/>
        <rFont val="Arial"/>
      </rPr>
      <t>Durante la vigencia 2025, la Estrategia de Transformaciones Culturales de la Secretaría Distrital de la Mujer ha generado beneficios en los niveles institucional, comunitario y territorial. A partir del fortalecimiento de capacidades técnicas, la articulación interinstitucional y la implementación de acciones pedagógicas y simbólicas, la Estrategia ha contribuido a modificar prácticas, imaginarios y estructuras socioculturales que reproducen desigualdades de género en la ciudad de Bogotá.
•</t>
    </r>
    <r>
      <rPr>
        <b/>
        <sz val="11"/>
        <color rgb="FF000000"/>
        <rFont val="Arial"/>
      </rPr>
      <t>Fortalecimiento técnico y metodológico:</t>
    </r>
    <r>
      <rPr>
        <sz val="11"/>
        <color rgb="FF000000"/>
        <rFont val="Arial"/>
      </rPr>
      <t xml:space="preserve"> La Estrategia consolidó herramientas conceptuales, operativas y de seguimiento que permiten una gestión más eficiente, coherente y orientada a resultados.
•</t>
    </r>
    <r>
      <rPr>
        <b/>
        <sz val="11"/>
        <color rgb="FF000000"/>
        <rFont val="Arial"/>
      </rPr>
      <t xml:space="preserve">	Articulación interdependencias:</t>
    </r>
    <r>
      <rPr>
        <sz val="11"/>
        <color rgb="FF000000"/>
        <rFont val="Arial"/>
      </rPr>
      <t xml:space="preserve"> Se consolidó un modelo de trabajo colaborativo entre líneas de acción, direcciones técnicas y apoyos transversales, lo que optimiza la planeación, ejecución y evaluación de las acciones.
</t>
    </r>
    <r>
      <rPr>
        <b/>
        <sz val="11"/>
        <color rgb="FF000000"/>
        <rFont val="Arial"/>
      </rPr>
      <t>•	Mayor alcance territorial:</t>
    </r>
    <r>
      <rPr>
        <sz val="11"/>
        <color rgb="FF000000"/>
        <rFont val="Arial"/>
      </rPr>
      <t xml:space="preserve"> Las acciones de las líneas de Cuidado y Prevención de Violencias se han expandido a diversas localidades, alcanzando comunidades en escenarios educativos, sociales y comunitarios, generando procesos de transformación sostenibles.
</t>
    </r>
    <r>
      <rPr>
        <b/>
        <sz val="11"/>
        <color rgb="FF000000"/>
        <rFont val="Arial"/>
      </rPr>
      <t>•	Participación ciudadana activa:</t>
    </r>
    <r>
      <rPr>
        <sz val="11"/>
        <color rgb="FF000000"/>
        <rFont val="Arial"/>
      </rPr>
      <t xml:space="preserve"> Se promovió la cocreación de espacios comunitarios donde las mujeres y hombres dialogan, reflexionan y construyen colectivamente estrategias para la igualdad y la corresponsabilidad.
•</t>
    </r>
    <r>
      <rPr>
        <b/>
        <sz val="11"/>
        <color rgb="FF000000"/>
        <rFont val="Arial"/>
      </rPr>
      <t xml:space="preserve">	Fortalecimiento de redes locales:</t>
    </r>
    <r>
      <rPr>
        <sz val="11"/>
        <color rgb="FF000000"/>
        <rFont val="Arial"/>
      </rPr>
      <t xml:space="preserve"> La articulación con instituciones educativas, organizaciones sociales y liderazgos comunitarios ha permitido consolidar redes de apoyo que facilitan la sostenibilidad de los cambios culturales promovidos por la Estrategia.
•</t>
    </r>
    <r>
      <rPr>
        <b/>
        <sz val="11"/>
        <color rgb="FF000000"/>
        <rFont val="Arial"/>
      </rPr>
      <t xml:space="preserve">	Transformación de imaginarios sociales:</t>
    </r>
    <r>
      <rPr>
        <sz val="11"/>
        <color rgb="FF000000"/>
        <rFont val="Arial"/>
      </rPr>
      <t xml:space="preserve"> A través de metodologías participativas, expresiones artísticas y acciones de resignificación simbólica, se han generado cambios en la percepción de roles de género, cuidado y prevención de violencias.
•	</t>
    </r>
    <r>
      <rPr>
        <b/>
        <sz val="11"/>
        <color rgb="FF000000"/>
        <rFont val="Arial"/>
      </rPr>
      <t>Construcción de mensajes pedagógicos y transformadores</t>
    </r>
    <r>
      <rPr>
        <sz val="11"/>
        <color rgb="FF000000"/>
        <rFont val="Arial"/>
      </rPr>
      <t xml:space="preserve">: Se fortalecieron las estrategias de comunicación con enfoque de derechos, diversidad y transformación cultural.
•	</t>
    </r>
    <r>
      <rPr>
        <b/>
        <sz val="11"/>
        <color rgb="FF000000"/>
        <rFont val="Arial"/>
      </rPr>
      <t>Difusión y apropiación ciudadana:</t>
    </r>
    <r>
      <rPr>
        <sz val="11"/>
        <color rgb="FF000000"/>
        <rFont val="Arial"/>
      </rPr>
      <t xml:space="preserve"> Las campañas pedagógicas y las intervenciones artísticas han permitido que la ciudadanía se identifique con los mensajes de igualdad y respeto, multiplicando su impacto en el territorio.
De esta manera, los logros hasta octubre evidencian el impacto creciente de la Estrategia de Transformaciones Culturales en la transformación de imaginarios sociales, la promoción de la corresponsabilidad en el cuidado y la prevención de las violencias contra las mujeres, consolidando su sostenibilidad y relevancia en el cumplimiento de la meta del plan de desarrollo.</t>
    </r>
  </si>
  <si>
    <t>Formula indicador:</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</si>
  <si>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</si>
  <si>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</si>
  <si>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</si>
  <si>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</si>
  <si>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</si>
  <si>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</si>
  <si>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</si>
  <si>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</si>
  <si>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</si>
  <si>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</si>
  <si>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</si>
  <si>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</si>
  <si>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</si>
  <si>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</si>
  <si>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</si>
  <si>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</si>
  <si>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</si>
  <si>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</si>
  <si>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</si>
  <si>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</si>
  <si>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</si>
  <si>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</si>
  <si>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</si>
  <si>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</si>
  <si>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</si>
  <si>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</si>
  <si>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</si>
  <si>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</si>
  <si>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</si>
  <si>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</si>
  <si>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</si>
  <si>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</si>
  <si>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</si>
  <si>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</si>
  <si>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</si>
  <si>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</si>
  <si>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</si>
  <si>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</si>
  <si>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</si>
  <si>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</si>
  <si>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</si>
  <si>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</si>
  <si>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</si>
  <si>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</si>
  <si>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</si>
  <si>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</si>
  <si>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</si>
  <si>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</si>
  <si>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</si>
  <si>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</si>
  <si>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</si>
  <si>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</si>
  <si>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</si>
  <si>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</si>
  <si>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</si>
  <si>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</si>
  <si>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</si>
  <si>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</si>
  <si>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</si>
  <si>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</si>
  <si>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</si>
  <si>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</si>
  <si>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</si>
  <si>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</si>
  <si>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</si>
  <si>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</si>
  <si>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</si>
  <si>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</si>
  <si>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</si>
  <si>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</si>
  <si>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</si>
  <si>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</si>
  <si>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</si>
  <si>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</si>
  <si>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</si>
  <si>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</si>
  <si>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</si>
  <si>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</si>
  <si>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</si>
  <si>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</si>
  <si>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</si>
  <si>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</si>
  <si>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</si>
  <si>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</si>
  <si>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</si>
  <si>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</si>
  <si>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</si>
  <si>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</si>
  <si>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</si>
  <si>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</si>
  <si>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</si>
  <si>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</si>
  <si>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</si>
  <si>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</si>
  <si>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</si>
  <si>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</si>
  <si>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</si>
  <si>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</si>
  <si>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</si>
  <si>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</si>
  <si>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</si>
  <si>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</si>
  <si>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</si>
  <si>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</si>
  <si>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</si>
  <si>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</si>
  <si>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</si>
  <si>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</si>
  <si>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</si>
  <si>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</si>
  <si>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</si>
  <si>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</si>
  <si>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</si>
  <si>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</si>
  <si>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</si>
  <si>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</si>
  <si>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</si>
  <si>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</si>
  <si>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</si>
  <si>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Durante el mes de julio, la gestión del equipo de la Línea de Cuidado permitió avanzar en la implementación de acciones desde las dos estrategias que la componen. En el caso de la estrategia Caleidoscopio, se desarrollaron 27 acciones de implementación en escenarios como el Colegio Distrital Cristóbal Colón, los Centros Amar de la Secretaría de Integración Social y diversos espacios comunitarios. Estas intervenciones promovieron reflexiones sobre el cuidado con enfoque interseccional y diferencial, logrando la participación de 566 niñas, niños, adolescentes.
En cuanto a la estrategia Laboratorio de Soluciones, se llevaron a cabo 39 acciones en escenarios comunitarios e institucionales como Centros Día, la Manzana del Cuidado El Camino, la sede administrativa de CAFAM, el restaurante Oliveto Pasta y Café, y sedes de la Secretaría de Integración Social. Estas actividades se enfocaron en la redistribución del trabajo de cuidado no remunerado y la corresponsabilidad, alcanzando un total de 849 personas participantes.</t>
  </si>
  <si>
    <t>Durante el mes de agosto, la gestión del equipo de la Línea de Cuidado permitió avanzar en la implementación de acciones desde las dos estrategias que la componen. En el caso de la estrategia Caleidoscopio, se desarrollaron 37 acciones de implementación en escenarios como la I.E.D Las Américas, I.E.D Francisco de Paula, Instituto Julio María Matovelle, I.E.D Gloria Valencia, I.E.D Rufino José Cuervo, Centro AMAR San Cristóbal, Centro AMAR Mártires II, I.E.D Ciudad de Bogotá, I.E.D Diego Montaña Cuéllar, entre otros. Estas intervenciones promovieron reflexiones sobre el cuidado con enfoque interseccional y diferencial, logrando la participación de 983 niñas, niños y adolescentes.
En cuanto a la estrategia Laboratorio de Soluciones, se llevaron a cabo 21 acciones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386 personas participantes.</t>
  </si>
  <si>
    <t>Durante el mes de octubre, la Línea de Cuidado continuó fortaleciendo la implementación territorial de acciones orientadas a la transformación cultural y la redistribución equitativa del trabajo de cuidado no remunerado, articulando esfuerzos con distintas entidades y escenarios de la ciudad.
Desde la estrategia Laboratorio de Soluciones, se desarrollaron 14 actividades en espacios como el SENA, la Casa de la Cultura de Ciudad Bolívar, las Manzanas del Cuidado de Engativá El Camino, Suba La Gaitana y Ecoparque, así como en bibliotecas distritales (Rafael Uribe Uribe, Julio Mario Santo Domingo y Biblioteca de Participación) y el Parque de Villa Mayor. Estas acciones promovieron la reflexión ciudadana sobre la corresponsabilidad en el cuidado, integrando tanto población comunitaria como institucional.
Por su parte, la estrategia Caleidoscopio realizó dos actividades dirigidas a niñas, niños y adolescentes en el Centro Amar de Ciudad Bolívar y la Biblioteca Pública La Marichuela, promoviendo nuevas narrativas sobre igualdad y corresponsabilidad desde edades tempranas.
En total, ambas estrategias sumaron 16 actividades que fortalecieron la presencia territorial de la Secretaría Distrital de la Mujer, fomentando cambios culturales sostenibles en torno al cuidado y la equidad de género.</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</si>
  <si>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</si>
  <si>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</si>
  <si>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</si>
  <si>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</si>
  <si>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</si>
  <si>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</si>
  <si>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</si>
  <si>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</si>
  <si>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</si>
  <si>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</si>
  <si>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</si>
  <si>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</si>
  <si>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</si>
  <si>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</si>
  <si>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</si>
  <si>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</si>
  <si>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</si>
  <si>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</si>
  <si>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</si>
  <si>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</si>
  <si>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</si>
  <si>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</si>
  <si>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</si>
  <si>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</si>
  <si>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</si>
  <si>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</si>
  <si>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</si>
  <si>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</si>
  <si>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</si>
  <si>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</si>
  <si>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</si>
  <si>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</si>
  <si>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</si>
  <si>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</si>
  <si>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</si>
  <si>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</si>
  <si>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</si>
  <si>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</si>
  <si>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</si>
  <si>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</si>
  <si>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</si>
  <si>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</si>
  <si>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</si>
  <si>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</si>
  <si>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</si>
  <si>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</si>
  <si>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</si>
  <si>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</si>
  <si>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</si>
  <si>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</si>
  <si>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</si>
  <si>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</si>
  <si>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</si>
  <si>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</si>
  <si>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</si>
  <si>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</si>
  <si>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</si>
  <si>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</si>
  <si>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</si>
  <si>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</si>
  <si>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</si>
  <si>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</si>
  <si>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</si>
  <si>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</si>
  <si>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</si>
  <si>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</si>
  <si>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</si>
  <si>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</si>
  <si>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</si>
  <si>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</si>
  <si>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</si>
  <si>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</si>
  <si>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</si>
  <si>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</si>
  <si>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</si>
  <si>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</si>
  <si>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</si>
  <si>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</si>
  <si>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</si>
  <si>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</si>
  <si>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</si>
  <si>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</si>
  <si>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</si>
  <si>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</si>
  <si>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</si>
  <si>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</si>
  <si>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</si>
  <si>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</si>
  <si>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</si>
  <si>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</si>
  <si>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</si>
  <si>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</si>
  <si>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</si>
  <si>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</si>
  <si>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</si>
  <si>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</si>
  <si>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</si>
  <si>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</si>
  <si>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</si>
  <si>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</si>
  <si>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</si>
  <si>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</si>
  <si>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</si>
  <si>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</si>
  <si>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</si>
  <si>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</si>
  <si>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Actualización presupuestal entre actividades </t>
  </si>
  <si>
    <t xml:space="preserve">Se actualizó la programación presupuestal entre las actividades 1, 2, 3 y 4 en atención a la ejecución del proyecto para procesos de CPS </t>
  </si>
  <si>
    <r>
      <t xml:space="preserve">Durante el mes de octubre, la Estrategia de Transformaciones Culturales de la Secretaría Distrital de la Mujer avanzó significativamente en la consolidación técnica, operativa y metodológica de sus líneas de trabajo. Las acciones desarrolladas estuvieron orientadas al fortalecimiento de los procesos de articulación institucional, el seguimiento territorial, la actualización de instrumentos de gestión y la formulación de herramientas conceptuales y metodológicas que robustecen la implementación del programa.
En términos generales se trabajó y avanzo en 3 criterios principalmente:                 
</t>
    </r>
    <r>
      <rPr>
        <b/>
        <sz val="11"/>
        <color rgb="FF000000"/>
        <rFont val="Arial"/>
      </rPr>
      <t xml:space="preserve">1. Seguimiento y articulación del equipo territorial
</t>
    </r>
    <r>
      <rPr>
        <sz val="11"/>
        <color rgb="FF000000"/>
        <rFont val="Arial"/>
      </rPr>
      <t xml:space="preserve">Se llevaron a cabo reuniones de seguimiento semanal los días 7, 14, 21, 28 y 30 de octubre, con la participación de los orientadores de las líneas de Prevención de Violencias, Cuidado y los apoyos administrativos, de articulación e investigación.
Los principales objetivos de estos espacios fueron:
•Verificar el cumplimiento de compromisos por línea de trabajo y analizar los avances en campo.
•Dar seguimiento a los procesos de articulación institucional interna y externa.
•Fortalecer los equipos territoriales para optimizar su desempeño y participación en los escenarios locales y distritales.
•Afianzar los espacios de participación y visibilización de la estrategia dentro de la entidad.
•Consolidar los avances transversales en materia investigativa y documental.
•Mejorar la capacidad de respuesta ante requerimientos institucionales internos y externos.
•Proyectar la ruta crítica del último trimestre de 2025, con proyección estratégica hacia 2026.
</t>
    </r>
    <r>
      <rPr>
        <b/>
        <sz val="11"/>
        <color rgb="FF000000"/>
        <rFont val="Arial"/>
      </rPr>
      <t xml:space="preserve">2. Avances técnicos y conceptuales
</t>
    </r>
    <r>
      <rPr>
        <sz val="11"/>
        <color rgb="FF000000"/>
        <rFont val="Arial"/>
      </rPr>
      <t xml:space="preserve">•Línea de Cuidado: Se elaboró un documento técnico de consolidación conceptual sobre el enfoque de cuidado, con el fin de unificar el lenguaje y criterios transversales de la estrategia. Este documento orienta las acciones dirigidas a la redistribución de los trabajos de cuidado no remunerados y articula los enfoques de los proyectos Laboratorio de Soluciones y Caleidoscopio.
•Estrategia Caleidoscopio: Se realizó la revisión y ajuste de la matriz de consistencia, a partir de la información recopilada en la línea de base. Este proceso permitió fortalecer la coherencia interna y técnica del documento de formulación, avanzando hacia una consolidación metodológica robusta.
•Diagnóstico “Mujeres en el Deporte”: Se inició la propuesta diagnóstica preliminar, con la identificación de fuentes secundarias y la selección de ideas orientadoras para el desarrollo del componente conceptual. Este avance permitirá visibilizar los roles, retos y oportunidades de las mujeres en el ámbito deportivo desde un enfoque de transformación cultural.
</t>
    </r>
    <r>
      <rPr>
        <b/>
        <sz val="11"/>
        <color rgb="FF000000"/>
        <rFont val="Arial"/>
      </rPr>
      <t xml:space="preserve">3. Fortalecimiento del sistema de monitoreo y seguimiento
</t>
    </r>
    <r>
      <rPr>
        <sz val="11"/>
        <color rgb="FF000000"/>
        <rFont val="Arial"/>
      </rPr>
      <t xml:space="preserve">Durante octubre se avanzó en la actualización del sistema de monitoreo y seguimiento de las estrategias de transformación cultural. El proceso incluyó:
•Revisión, depuración y actualización de indicadores por línea de trabajo.
•Alineación de indicadores con los objetivos y resultados esperados del programa.
•Construcción de un esquema integral de monitoreo, representado en un tablero que articula objetivos, líneas, estrategias, niveles de evaluación y herramientas de recolección.
Este esfuerzo permite fortalecer la trazabilidad, coherencia y capacidad de evaluación de los resultados de la Estrategia, aportando insumos clave para la toma de decisiones y la rendición de cuentas institucional.
</t>
    </r>
  </si>
  <si>
    <t xml:space="preserve"> 
En el marco de la implementación de dos acciones de resignificación una en la localidad de Santa Fe (parque Las Cruces) y otra en la localidad de Martires (Parque Pasto Redondo) permitieron recoger aprendizajes valiosos sobre la dinámica territorial, los niveles de participación y la pertinencia metodológica de la propuesta. A partir de esta experiencia, se llevaron a cabo espacios de revisión y ajuste metodológico que fortalecieron la coherencia conceptual, la efectividad operativa y la capacidad de articulación con actores locales.                                                                     Resultado de estos hallazgos se propuso una nueva metodología para la acción de resignificación Tu Voz Transforma en el marco de la estrategia de prevención de feminicidios Tu Voz, del dolor a la prevención que gire en torno a la conversación de prevención de feminicidio y a las acciones Tu Voz que se han implementado en la localidad con diferentes actores, pero adaptadas al contexto. En este sentido se busca crear un espacio de cuatro (4) momentos que (i) inicie contando a dos voces una de las historias de Tu Voz Sostiene con el fin de dar introducción y contexto al espacio; (iii) siga con la acción de teatro imagen sobre el ciclo de la violencia que permita la participación de las personas asistentes representando diferentes formas de ser red de apoyo y acompañar a las mujeres en ciclos de violencia, y que resultado de ese compromiso de acompañamiento se puedan (iv) plasmar los mensajes de apoyo, de cuidado,y de prevención en el mural de resignificación como una forma de hacer un llamado comunitario a la acción.</t>
  </si>
  <si>
    <r>
      <t xml:space="preserve">Durante octubre de 2025, la Estrategia de Transformaciones Culturales consolidó avances significativos en sus líneas de acción, con énfasis en la articulación interinstitucional, la implementación territorial, el fortalecimiento metodológico y el desarrollo de herramientas técnicas que permiten robustecer la gestión del programa. Las acciones realizadas reflejan el compromiso del equipo con la promoción de entornos libres de violencias y la redistribución equitativa de los trabajos de cuidado, así como la profundización de los procesos de prevención de todo tipo de violencias contra las mujeres desde un enfoque de transformación cultural en el Distrito.
En este sentido se destacan las siguientes acciones de la estrategia: 
•Reuniones de seguimiento (7, 14, 21, 28 y 30 de octubre) con la participación de los orientadores de las líneas de Prevención de Violencias, Cuidado y los apoyos transversales (administrativos, de articulación e investigación), donde se verifico el cumplimiento de compromisos y avances territoriales. Se busco fortalecer las articulaciones internas y externas. Se propuso realizar seguimiento técnico transversal para la mejora de los procesos metodológicos y documentales y finalmente consolidar la estrategia mediante la planeación prospectiva de acciones para el cierre del año y la proyección 2026.
•Se elaboró un documento técnico de consolidación conceptual para la Línea de Cuidado, que define los conceptos claves sobre redistribución de trabajos de cuidado no remunerados y unifica el lenguaje técnico de las estrategias Laboratorio de Soluciones y Caleidoscopio.
•Se revisó y ajustó la matriz de consistencia de la Estrategia Caleidoscopio, fortaleciendo la formulación técnica con base en los datos de línea de base.
•Se avanzó en la propuesta de diagnóstico sobre mujeres en el deporte, mediante la búsqueda y análisis de fuentes secundarias y el diseño preliminar del marco conceptual.
•Se actualizó el sistema de monitoreo y seguimiento de las estrategias, depurando indicadores y consolidando un tablero que integra objetivos, líneas, estrategias e instrumentos de evaluación.
Se reforzó la red de articulaciones interinstitucionales, destacándose:
•Implementación de acciones conjuntas con el SENA, integrando el enfoque de transformación cultural y derechos de las mujeres en entornos educativos.
•Participación en la Mesa Distrital de Transformaciones Culturales y en la planeación del evento de 16 Días de Activismo, junto a diversas entidades distritales.
•Avances en articulaciones con universidades (USTA y Universidad del Bosque) y con espacios interlocales como la Mesa de Ciudad Bolívar, ampliando la cobertura territorial.
Estas acciones fortalecen el posicionamiento distrital de la estrategia como referente en promoción de la igualdad y prevención de violencias.
•Se coordinaron acciones con DVV Internacional para el diseño de una ruta de activación frente a violencias.
•Se trabajó junto con la Oficina Asesora de Comunicaciones en la producción de piezas gráficas y mensajes pedagógicos para las acciones del 25N, garantizando coherencia y sensibilidad en la comunicación pública.
•En articulación con la Dirección de Enfoque Diferencial y Casa de Todas, se avanzó en la construcción de un plan metodológico para la línea ASP.
•Se actualizó el plan de trabajo ASP, que establece la hoja de ruta para la construcción del documento metodológico y operativo.
•Se elaboró el documento de mapeo institucional ASP, que consolida información sobre entidades, organizaciones y colectivos que trabajan con mujeres y personas que ejercen actividades sexuales pagadas en Bogotá.
En términos de implementación para cada línea en el mes de octubre se llevaron a cabo las siguientes acciones:  
</t>
    </r>
    <r>
      <rPr>
        <b/>
        <sz val="11"/>
        <color rgb="FF000000"/>
        <rFont val="Arial"/>
      </rPr>
      <t xml:space="preserve">Línea de Cuidado: Laboratorio de Soluciones y Caleidoscopio:
</t>
    </r>
    <r>
      <rPr>
        <sz val="11"/>
        <color rgb="FF000000"/>
        <rFont val="Arial"/>
      </rPr>
      <t>se implementaron 16 actividades territoriales para la redistribución de los trabajos de cuidado no remunerados:
•</t>
    </r>
    <r>
      <rPr>
        <b/>
        <sz val="11"/>
        <color rgb="FF000000"/>
        <rFont val="Arial"/>
      </rPr>
      <t xml:space="preserve">Laboratorio de Soluciones: 14 actividades </t>
    </r>
    <r>
      <rPr>
        <sz val="11"/>
        <color rgb="FF000000"/>
        <rFont val="Arial"/>
      </rPr>
      <t xml:space="preserve">en escenarios como el SENA, Casas de la Cultura, Manzanas del Cuidado y Bibliotecas Públicas en localidades como Suba, Engativá, Rafael Uribe Uribe y Ciudad Bolívar.
</t>
    </r>
    <r>
      <rPr>
        <b/>
        <sz val="11"/>
        <color rgb="FF000000"/>
        <rFont val="Arial"/>
      </rPr>
      <t>•Caleidoscopio: 2 actividades</t>
    </r>
    <r>
      <rPr>
        <sz val="11"/>
        <color rgb="FF000000"/>
        <rFont val="Arial"/>
      </rPr>
      <t xml:space="preserve"> en el Centro Amar de Ciudad Bolívar y la Biblioteca Pública La Marichuela.
Estas actividades fortalecieron la apropiación comunitaria del enfoque de cuidado y la articulación con actores locales, garantizando el cumplimiento de las metas establecidas para el periodo.
</t>
    </r>
    <r>
      <rPr>
        <b/>
        <sz val="11"/>
        <color rgb="FF000000"/>
        <rFont val="Arial"/>
      </rPr>
      <t xml:space="preserve">Prevención de violencias y feminicidios:
</t>
    </r>
    <r>
      <rPr>
        <sz val="11"/>
        <color rgb="FF000000"/>
        <rFont val="Arial"/>
      </rPr>
      <t xml:space="preserve">•Se desarrollaron </t>
    </r>
    <r>
      <rPr>
        <b/>
        <sz val="11"/>
        <color rgb="FF000000"/>
        <rFont val="Arial"/>
      </rPr>
      <t>37 acciones territoriales:</t>
    </r>
    <r>
      <rPr>
        <sz val="11"/>
        <color rgb="FF000000"/>
        <rFont val="Arial"/>
      </rPr>
      <t xml:space="preserve"> 13 de articulación y 24 de implementación metodológica y cocreación (12 enfocadas en prevención del feminicidio y 12 en prevención del acoso sexual).
•La participación alcanzó </t>
    </r>
    <r>
      <rPr>
        <b/>
        <sz val="11"/>
        <color rgb="FF000000"/>
        <rFont val="Arial"/>
      </rPr>
      <t>647 personas</t>
    </r>
    <r>
      <rPr>
        <sz val="11"/>
        <color rgb="FF000000"/>
        <rFont val="Arial"/>
      </rPr>
      <t xml:space="preserve"> (393 mujeres y 253 hombres).
•Se implementaron acciones priorizadas en las localidades con mayores casos de feminicidio (Kennedy, Suba, Ciudad Bolívar y Bosa, Los Mártires, Santa Fe y Tunjuelito).
•Se propuso una nueva metodología para la acción de resignificación “Tu Voz Transforma”, orientada a visibilizar la prevención del feminicidio y promover la participación comunitaria a través del arte y la memoria colectiva.
•Se consolidaron </t>
    </r>
    <r>
      <rPr>
        <b/>
        <sz val="11"/>
        <color rgb="FF000000"/>
        <rFont val="Arial"/>
      </rPr>
      <t>12 sistematizaciones</t>
    </r>
    <r>
      <rPr>
        <sz val="11"/>
        <color rgb="FF000000"/>
        <rFont val="Arial"/>
      </rPr>
      <t xml:space="preserve"> de experiencias territoriales, destacando aprendizajes sobre el fortalecimiento del autocuidado, el acompañamiento entre mujeres y la identificación de violencias naturalizadas.
En conclusión en el mes de octubre la Estrategia de Transformaciones Culturales continúo fortaleciendo los mecanismos de articulación institucional, la ejecución territorial de las líneas de acción y la coherencia metodológica de los instrumentos de gestión y seguimiento. Estos resultados reflejan el compromiso institucional con la construcción de una Bogotá más equitativa, corresponsable y libre de violencias contra las mujeres.
</t>
    </r>
  </si>
  <si>
    <t>Durante el mes de octubre se llevó a cabo la actualización de la matriz del plan operativo, en la cual se consignaron los avances alcanzados en los distintos componentes de trabajo de la Línea de Cuidado. Esta matriz permitió reunir información sobre el estado de implementación de acciones, los procesos de articulación interinstitucional, las actividades de seguimiento técnico y los ejercicios de planeación estratégica que se desarrollan en el marco de las dos estrategias que integran la línea: Caleidoscopio y Laboratorio de Soluciones.
El registro realizado asegura coherencia y continuidad con los insumos previamente consignados en las tareas 2 y 3, de manera que la información quede alineada, actualizada y sistematizada según los lineamientos establecidos para el seguimiento de la estrategia. Este ejercicio permitió contar con una visión integral del avance del trimestre y consolidar los insumos necesarios para la toma de decisiones y el ajuste oportuno de las acciones proyectadas.
En la matriz denominada "Plan Op Línea de Cuidado TC 2025 OCTUBRE", se cuenta con el reporte de las observaciones sobre los avances correspondientes a este mes en las casillas resaltadas en color amarillo, en donde se encuentran los correspondientes vínculos a los soportes. Así mismo, en la carpeta de esta tarea, se encuentran dichos soportes cargados.</t>
  </si>
  <si>
    <t xml:space="preserve">modificación meta PMR </t>
  </si>
  <si>
    <t xml:space="preserve">Teniendo en cuenta la modificación  aprobada por la Secretaría Distrital de Hacienda, en cuanto a la meta PMR para la vigencia 2025, se realiza ajuste en la programación para los meses de octubre noviembre y dicembre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</si>
</sst>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 #,##0;[Red]\-&quot;$&quot;\ #,##0"/>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8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0"/>
      <color rgb="FF000000"/>
      <name val="Arial"/>
      <family val="2"/>
    </font>
    <font>
      <sz val="10"/>
      <color theme="1"/>
      <name val="Arial"/>
      <family val="2"/>
    </font>
    <font>
      <sz val="9"/>
      <color theme="1"/>
      <name val="Arial"/>
      <family val="2"/>
    </font>
    <font>
      <sz val="9"/>
      <color rgb="FF000000"/>
      <name val="Arial"/>
      <family val="2"/>
    </font>
    <font>
      <i/>
      <sz val="11"/>
      <color rgb="FF000000"/>
      <name val="Arial"/>
      <family val="2"/>
    </font>
    <font>
      <sz val="9.5"/>
      <color theme="1"/>
      <name val="Arial"/>
      <family val="2"/>
    </font>
    <font>
      <b/>
      <sz val="10"/>
      <color rgb="FF000000"/>
      <name val="Arial"/>
      <family val="2"/>
    </font>
    <font>
      <sz val="10"/>
      <color rgb="FF002060"/>
      <name val="Arial"/>
      <family val="2"/>
    </font>
    <font>
      <sz val="10.5"/>
      <color theme="1"/>
      <name val="Arial"/>
      <family val="2"/>
    </font>
    <font>
      <sz val="8"/>
      <color rgb="FF000000"/>
      <name val="Arial"/>
      <family val="2"/>
    </font>
    <font>
      <b/>
      <sz val="8"/>
      <color rgb="FF000000"/>
      <name val="Arial"/>
      <family val="2"/>
    </font>
    <font>
      <sz val="8"/>
      <color theme="1"/>
      <name val="Arial"/>
      <family val="2"/>
    </font>
    <font>
      <sz val="8.5"/>
      <color rgb="FF000000"/>
      <name val="Arial"/>
      <family val="2"/>
    </font>
    <font>
      <b/>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u/>
      <sz val="11"/>
      <color theme="10"/>
      <name val="Calibri"/>
      <family val="2"/>
      <scheme val="minor"/>
    </font>
    <font>
      <sz val="11"/>
      <color rgb="FF000000"/>
      <name val="Arial"/>
    </font>
    <font>
      <b/>
      <sz val="11"/>
      <color rgb="FF000000"/>
      <name val="Arial"/>
    </font>
    <font>
      <sz val="9"/>
      <color rgb="FF000000"/>
      <name val="Tahoma"/>
      <family val="2"/>
    </font>
  </fonts>
  <fills count="27">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indexed="64"/>
      </top>
      <bottom/>
      <diagonal/>
    </border>
  </borders>
  <cellStyleXfs count="25">
    <xf numFmtId="0" fontId="0" fillId="0" borderId="0"/>
    <xf numFmtId="9" fontId="19" fillId="0" borderId="0" applyFont="0" applyFill="0" applyBorder="0" applyAlignment="0" applyProtection="0"/>
    <xf numFmtId="0" fontId="21" fillId="0" borderId="9"/>
    <xf numFmtId="0" fontId="8" fillId="0" borderId="9"/>
    <xf numFmtId="166"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5" fontId="8" fillId="0" borderId="9" applyFont="0" applyFill="0" applyBorder="0" applyAlignment="0" applyProtection="0"/>
    <xf numFmtId="9" fontId="21" fillId="0" borderId="9" applyFont="0" applyFill="0" applyBorder="0" applyAlignment="0" applyProtection="0"/>
    <xf numFmtId="9" fontId="27" fillId="0" borderId="9" applyFont="0" applyFill="0" applyBorder="0" applyAlignment="0" applyProtection="0"/>
    <xf numFmtId="173" fontId="31" fillId="0" borderId="45" applyNumberFormat="0" applyAlignment="0" applyProtection="0">
      <alignment horizontal="right" vertical="center"/>
    </xf>
    <xf numFmtId="173" fontId="31" fillId="0" borderId="46" applyNumberFormat="0" applyAlignment="0" applyProtection="0">
      <alignment horizontal="left" vertical="center" indent="1"/>
    </xf>
    <xf numFmtId="0" fontId="32" fillId="0" borderId="46" applyAlignment="0" applyProtection="0">
      <alignment horizontal="left" vertical="center" indent="1"/>
    </xf>
    <xf numFmtId="0" fontId="33" fillId="18" borderId="9" applyNumberFormat="0" applyAlignment="0" applyProtection="0">
      <alignment horizontal="left" vertical="center" indent="1"/>
    </xf>
    <xf numFmtId="173" fontId="35" fillId="0" borderId="45" applyNumberFormat="0" applyFill="0" applyBorder="0" applyAlignment="0" applyProtection="0">
      <alignment horizontal="right" vertical="center"/>
    </xf>
    <xf numFmtId="0" fontId="28" fillId="0" borderId="9" applyNumberFormat="0" applyFill="0" applyBorder="0" applyAlignment="0" applyProtection="0"/>
    <xf numFmtId="0" fontId="7" fillId="0" borderId="9"/>
    <xf numFmtId="43" fontId="43" fillId="0" borderId="0" applyFont="0" applyFill="0" applyBorder="0" applyAlignment="0" applyProtection="0"/>
    <xf numFmtId="0" fontId="6" fillId="0" borderId="9"/>
    <xf numFmtId="0" fontId="52" fillId="0" borderId="9"/>
    <xf numFmtId="0" fontId="5" fillId="0" borderId="9"/>
    <xf numFmtId="0" fontId="4" fillId="0" borderId="9"/>
    <xf numFmtId="0" fontId="3" fillId="0" borderId="9"/>
    <xf numFmtId="0" fontId="79" fillId="0" borderId="0" applyNumberFormat="0" applyFill="0" applyBorder="0" applyAlignment="0" applyProtection="0"/>
  </cellStyleXfs>
  <cellXfs count="1039">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164"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20"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4" fillId="0" borderId="9" xfId="3" applyFont="1" applyAlignment="1">
      <alignment vertical="center"/>
    </xf>
    <xf numFmtId="0" fontId="23" fillId="14" borderId="9" xfId="2" applyFont="1" applyFill="1" applyAlignment="1">
      <alignment vertical="center" wrapText="1"/>
    </xf>
    <xf numFmtId="0" fontId="23" fillId="14" borderId="23" xfId="2" applyFont="1" applyFill="1" applyBorder="1" applyAlignment="1">
      <alignment vertical="center" wrapText="1"/>
    </xf>
    <xf numFmtId="0" fontId="23" fillId="0" borderId="23" xfId="2" applyFont="1" applyBorder="1" applyAlignment="1">
      <alignment vertical="center" wrapText="1"/>
    </xf>
    <xf numFmtId="0" fontId="23" fillId="0" borderId="9" xfId="2" applyFont="1" applyAlignment="1">
      <alignment vertical="center" wrapText="1"/>
    </xf>
    <xf numFmtId="0" fontId="23" fillId="0" borderId="9" xfId="2" applyFont="1" applyAlignment="1">
      <alignment horizontal="center" vertical="center" wrapText="1"/>
    </xf>
    <xf numFmtId="0" fontId="25" fillId="0" borderId="9" xfId="3" applyFont="1" applyAlignment="1">
      <alignment horizontal="center" vertical="center"/>
    </xf>
    <xf numFmtId="0" fontId="24" fillId="0" borderId="9" xfId="3" applyFont="1" applyAlignment="1">
      <alignment horizontal="center" vertical="center"/>
    </xf>
    <xf numFmtId="0" fontId="23" fillId="14" borderId="23" xfId="2" applyFont="1" applyFill="1" applyBorder="1" applyAlignment="1">
      <alignment horizontal="center" vertical="center" wrapText="1"/>
    </xf>
    <xf numFmtId="0" fontId="26" fillId="14" borderId="9" xfId="2" applyFont="1" applyFill="1" applyAlignment="1">
      <alignment horizontal="center" vertical="center" wrapText="1"/>
    </xf>
    <xf numFmtId="0" fontId="23" fillId="14" borderId="9" xfId="2" applyFont="1" applyFill="1" applyAlignment="1">
      <alignment horizontal="center" vertical="center" wrapText="1"/>
    </xf>
    <xf numFmtId="0" fontId="26" fillId="0" borderId="9" xfId="2" applyFont="1" applyAlignment="1">
      <alignment horizontal="center" vertical="center" wrapText="1"/>
    </xf>
    <xf numFmtId="0" fontId="23" fillId="16" borderId="9" xfId="2" applyFont="1" applyFill="1" applyAlignment="1">
      <alignment vertical="center" wrapText="1"/>
    </xf>
    <xf numFmtId="0" fontId="23" fillId="15" borderId="18" xfId="2" applyFont="1" applyFill="1" applyBorder="1" applyAlignment="1">
      <alignment horizontal="center" vertical="center" wrapText="1"/>
    </xf>
    <xf numFmtId="0" fontId="23" fillId="15" borderId="19" xfId="2" applyFont="1" applyFill="1" applyBorder="1" applyAlignment="1">
      <alignment horizontal="center" vertical="center" wrapText="1"/>
    </xf>
    <xf numFmtId="170" fontId="24" fillId="0" borderId="24" xfId="5" applyNumberFormat="1" applyFont="1" applyBorder="1" applyAlignment="1">
      <alignment vertical="center"/>
    </xf>
    <xf numFmtId="170" fontId="24" fillId="0" borderId="25" xfId="5" applyNumberFormat="1" applyFont="1" applyBorder="1" applyAlignment="1">
      <alignment vertical="center"/>
    </xf>
    <xf numFmtId="0" fontId="23" fillId="15" borderId="36" xfId="2" applyFont="1" applyFill="1" applyBorder="1" applyAlignment="1">
      <alignment vertical="center" wrapText="1"/>
    </xf>
    <xf numFmtId="170" fontId="24" fillId="0" borderId="37" xfId="5" applyNumberFormat="1" applyFont="1" applyBorder="1" applyAlignment="1">
      <alignment vertical="center"/>
    </xf>
    <xf numFmtId="170" fontId="24" fillId="0" borderId="39" xfId="5" applyNumberFormat="1" applyFont="1" applyBorder="1" applyAlignment="1">
      <alignment vertical="center"/>
    </xf>
    <xf numFmtId="0" fontId="23" fillId="15" borderId="27" xfId="2" applyFont="1" applyFill="1" applyBorder="1" applyAlignment="1">
      <alignment vertical="center" wrapText="1"/>
    </xf>
    <xf numFmtId="170" fontId="24" fillId="0" borderId="28" xfId="5" applyNumberFormat="1" applyFont="1" applyBorder="1" applyAlignment="1">
      <alignment vertical="center"/>
    </xf>
    <xf numFmtId="0" fontId="24" fillId="0" borderId="9" xfId="3" applyFont="1"/>
    <xf numFmtId="0" fontId="23" fillId="17" borderId="17" xfId="2" applyFont="1" applyFill="1" applyBorder="1" applyAlignment="1">
      <alignment vertical="center" wrapText="1"/>
    </xf>
    <xf numFmtId="170" fontId="24" fillId="0" borderId="29" xfId="5" applyNumberFormat="1" applyFont="1" applyBorder="1" applyAlignment="1">
      <alignment vertical="center"/>
    </xf>
    <xf numFmtId="0" fontId="24" fillId="0" borderId="9" xfId="3" applyFont="1" applyAlignment="1">
      <alignment horizontal="center" vertical="center" wrapText="1"/>
    </xf>
    <xf numFmtId="0" fontId="36" fillId="0" borderId="9" xfId="3" applyFont="1" applyAlignment="1">
      <alignment vertical="center"/>
    </xf>
    <xf numFmtId="0" fontId="38" fillId="15" borderId="37" xfId="2" applyFont="1" applyFill="1" applyBorder="1" applyAlignment="1">
      <alignment horizontal="center" vertical="center" wrapText="1"/>
    </xf>
    <xf numFmtId="0" fontId="37" fillId="0" borderId="37" xfId="3" applyFont="1" applyBorder="1" applyAlignment="1">
      <alignment horizontal="center" vertical="center"/>
    </xf>
    <xf numFmtId="0" fontId="18" fillId="0" borderId="9" xfId="3" applyFont="1" applyAlignment="1">
      <alignment vertical="center"/>
    </xf>
    <xf numFmtId="0" fontId="23" fillId="15" borderId="41" xfId="2" applyFont="1" applyFill="1" applyBorder="1" applyAlignment="1">
      <alignment vertical="center" wrapText="1"/>
    </xf>
    <xf numFmtId="0" fontId="23" fillId="0" borderId="41" xfId="2" applyFont="1" applyBorder="1" applyAlignment="1">
      <alignment vertical="center" wrapText="1"/>
    </xf>
    <xf numFmtId="0" fontId="24" fillId="0" borderId="0" xfId="0" applyFont="1"/>
    <xf numFmtId="15" fontId="24" fillId="0" borderId="36" xfId="0" applyNumberFormat="1" applyFont="1" applyBorder="1" applyAlignment="1">
      <alignment horizontal="center" vertical="center" wrapText="1"/>
    </xf>
    <xf numFmtId="0" fontId="24" fillId="0" borderId="37" xfId="0" applyFont="1" applyBorder="1" applyAlignment="1">
      <alignment horizontal="center" vertical="center" wrapText="1"/>
    </xf>
    <xf numFmtId="14" fontId="24" fillId="0" borderId="36"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7" xfId="0" applyFont="1" applyBorder="1" applyAlignment="1">
      <alignment vertical="center" wrapText="1"/>
    </xf>
    <xf numFmtId="0" fontId="24" fillId="0" borderId="37" xfId="0" applyFont="1" applyBorder="1" applyAlignment="1">
      <alignment vertical="top" wrapText="1"/>
    </xf>
    <xf numFmtId="0" fontId="24" fillId="0" borderId="37" xfId="0" applyFont="1" applyBorder="1" applyAlignment="1">
      <alignment vertical="center"/>
    </xf>
    <xf numFmtId="0" fontId="24" fillId="14" borderId="23" xfId="3" applyFont="1" applyFill="1" applyBorder="1" applyAlignment="1">
      <alignment vertical="center"/>
    </xf>
    <xf numFmtId="0" fontId="24" fillId="14" borderId="9" xfId="3" applyFont="1" applyFill="1" applyAlignment="1">
      <alignment vertical="center"/>
    </xf>
    <xf numFmtId="0" fontId="23" fillId="14" borderId="30" xfId="2" applyFont="1" applyFill="1" applyBorder="1" applyAlignment="1">
      <alignment horizontal="center" vertical="center" wrapText="1"/>
    </xf>
    <xf numFmtId="0" fontId="22" fillId="0" borderId="0" xfId="0" applyFont="1" applyAlignment="1">
      <alignment vertical="center"/>
    </xf>
    <xf numFmtId="0" fontId="22" fillId="0" borderId="23" xfId="2" applyFont="1" applyBorder="1" applyAlignment="1">
      <alignment horizontal="center" vertical="center" wrapText="1"/>
    </xf>
    <xf numFmtId="0" fontId="23" fillId="0" borderId="9" xfId="2" applyFont="1" applyAlignment="1">
      <alignment horizontal="center" vertical="center"/>
    </xf>
    <xf numFmtId="0" fontId="41" fillId="0" borderId="9" xfId="0" applyFont="1" applyBorder="1" applyAlignment="1">
      <alignment horizontal="left" vertical="center" wrapText="1"/>
    </xf>
    <xf numFmtId="0" fontId="23" fillId="0" borderId="41" xfId="0" applyFont="1" applyBorder="1" applyAlignment="1">
      <alignment horizontal="left" vertical="center" wrapText="1"/>
    </xf>
    <xf numFmtId="0" fontId="23" fillId="0" borderId="9" xfId="2" applyFont="1" applyAlignment="1">
      <alignment vertical="center"/>
    </xf>
    <xf numFmtId="0" fontId="23" fillId="0" borderId="41" xfId="2" applyFont="1" applyBorder="1" applyAlignment="1">
      <alignment horizontal="center"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20" borderId="9" xfId="2" applyFont="1" applyFill="1" applyAlignment="1">
      <alignment vertical="center" wrapText="1"/>
    </xf>
    <xf numFmtId="0" fontId="22" fillId="20" borderId="0" xfId="0" applyFont="1" applyFill="1" applyAlignment="1">
      <alignment vertical="center"/>
    </xf>
    <xf numFmtId="0" fontId="23" fillId="20" borderId="9" xfId="2" applyFont="1" applyFill="1" applyAlignment="1">
      <alignment horizontal="center" vertical="center"/>
    </xf>
    <xf numFmtId="0" fontId="6" fillId="0" borderId="9" xfId="19"/>
    <xf numFmtId="0" fontId="6" fillId="0" borderId="9" xfId="19" applyAlignment="1">
      <alignment horizontal="center"/>
    </xf>
    <xf numFmtId="0" fontId="31" fillId="0" borderId="37" xfId="12" quotePrefix="1" applyNumberFormat="1" applyBorder="1" applyAlignment="1">
      <alignment horizontal="center" vertical="center" wrapText="1"/>
    </xf>
    <xf numFmtId="0" fontId="31" fillId="0" borderId="37" xfId="12" quotePrefix="1" applyNumberFormat="1" applyBorder="1" applyAlignment="1">
      <alignment horizontal="left" vertical="center" wrapText="1"/>
    </xf>
    <xf numFmtId="37" fontId="31" fillId="0" borderId="37" xfId="11" applyNumberFormat="1" applyBorder="1" applyAlignment="1">
      <alignment horizontal="center" vertical="center"/>
    </xf>
    <xf numFmtId="0" fontId="31" fillId="0" borderId="36" xfId="12" quotePrefix="1" applyNumberFormat="1" applyBorder="1" applyAlignment="1">
      <alignment horizontal="center" vertical="center" wrapText="1"/>
    </xf>
    <xf numFmtId="37" fontId="31" fillId="0" borderId="58" xfId="19" applyNumberFormat="1" applyFont="1" applyBorder="1" applyAlignment="1">
      <alignment horizontal="center" vertical="center"/>
    </xf>
    <xf numFmtId="37" fontId="31" fillId="0" borderId="56" xfId="19" applyNumberFormat="1" applyFont="1" applyBorder="1" applyAlignment="1">
      <alignment horizontal="center" vertical="center"/>
    </xf>
    <xf numFmtId="0" fontId="31" fillId="0" borderId="27" xfId="12" quotePrefix="1" applyNumberFormat="1" applyBorder="1" applyAlignment="1">
      <alignment horizontal="center" vertical="center" wrapText="1"/>
    </xf>
    <xf numFmtId="0" fontId="31" fillId="0" borderId="28" xfId="12" quotePrefix="1" applyNumberFormat="1" applyBorder="1" applyAlignment="1">
      <alignment horizontal="left" vertical="center" wrapText="1"/>
    </xf>
    <xf numFmtId="0" fontId="31" fillId="0" borderId="28" xfId="12" quotePrefix="1" applyNumberFormat="1" applyBorder="1" applyAlignment="1">
      <alignment horizontal="center" vertical="center" wrapText="1"/>
    </xf>
    <xf numFmtId="0" fontId="31" fillId="0" borderId="55" xfId="12" quotePrefix="1" applyNumberFormat="1" applyBorder="1" applyAlignment="1">
      <alignment horizontal="center" vertical="center" wrapText="1"/>
    </xf>
    <xf numFmtId="0" fontId="31" fillId="0" borderId="59" xfId="12" quotePrefix="1" applyNumberFormat="1" applyBorder="1" applyAlignment="1">
      <alignment horizontal="left" vertical="center" wrapText="1"/>
    </xf>
    <xf numFmtId="0" fontId="31" fillId="0" borderId="59" xfId="12" quotePrefix="1" applyNumberFormat="1" applyBorder="1" applyAlignment="1">
      <alignment horizontal="center" vertical="center" wrapText="1"/>
    </xf>
    <xf numFmtId="37" fontId="31"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1"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4" fillId="0" borderId="59" xfId="3" applyFont="1" applyBorder="1" applyAlignment="1">
      <alignment vertical="center" wrapText="1"/>
    </xf>
    <xf numFmtId="43" fontId="47" fillId="15" borderId="70" xfId="18" applyFont="1" applyFill="1" applyBorder="1" applyAlignment="1">
      <alignment horizontal="center" vertical="center" wrapText="1"/>
    </xf>
    <xf numFmtId="43" fontId="47" fillId="15" borderId="73" xfId="18" applyFont="1" applyFill="1" applyBorder="1" applyAlignment="1">
      <alignment horizontal="center" vertical="center" wrapText="1"/>
    </xf>
    <xf numFmtId="43" fontId="47" fillId="15" borderId="74" xfId="18"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23" fillId="15" borderId="41" xfId="3" applyFont="1" applyFill="1" applyBorder="1" applyAlignment="1">
      <alignment horizontal="center" vertical="center" wrapText="1"/>
    </xf>
    <xf numFmtId="0" fontId="45" fillId="0" borderId="41" xfId="0" applyFont="1" applyBorder="1" applyAlignment="1">
      <alignment horizontal="center" vertical="center"/>
    </xf>
    <xf numFmtId="0" fontId="45" fillId="0" borderId="41" xfId="0" applyFont="1" applyBorder="1" applyAlignment="1">
      <alignment vertical="center"/>
    </xf>
    <xf numFmtId="0" fontId="45" fillId="0" borderId="41" xfId="2" applyFont="1" applyBorder="1" applyAlignment="1">
      <alignment horizontal="center" wrapText="1"/>
    </xf>
    <xf numFmtId="0" fontId="45" fillId="0" borderId="41" xfId="2" applyFont="1" applyBorder="1" applyAlignment="1">
      <alignment horizontal="center" vertical="center" wrapText="1"/>
    </xf>
    <xf numFmtId="0" fontId="45" fillId="0" borderId="41" xfId="2" applyFont="1" applyBorder="1" applyAlignment="1">
      <alignment vertical="center" wrapText="1"/>
    </xf>
    <xf numFmtId="0" fontId="22" fillId="20" borderId="9" xfId="0" applyFont="1" applyFill="1" applyBorder="1" applyAlignment="1">
      <alignment vertical="center"/>
    </xf>
    <xf numFmtId="0" fontId="22" fillId="0" borderId="41" xfId="0" applyFont="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2" fillId="15" borderId="41" xfId="2" applyFont="1" applyFill="1" applyBorder="1" applyAlignment="1">
      <alignment vertical="center" wrapText="1"/>
    </xf>
    <xf numFmtId="0" fontId="22" fillId="15" borderId="41" xfId="0" applyFont="1" applyFill="1" applyBorder="1" applyAlignment="1">
      <alignment vertical="center"/>
    </xf>
    <xf numFmtId="0" fontId="22" fillId="0" borderId="41" xfId="2" applyFont="1" applyBorder="1" applyAlignment="1">
      <alignment vertical="center" wrapText="1"/>
    </xf>
    <xf numFmtId="0" fontId="48" fillId="11" borderId="27" xfId="19"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4"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4"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4" fillId="0" borderId="34" xfId="3" applyFont="1" applyBorder="1" applyAlignment="1">
      <alignment horizontal="center" vertical="center" wrapText="1"/>
    </xf>
    <xf numFmtId="0" fontId="49" fillId="0" borderId="34" xfId="3" applyFont="1" applyBorder="1" applyAlignment="1">
      <alignment horizontal="center" vertical="center" wrapText="1"/>
    </xf>
    <xf numFmtId="0" fontId="24" fillId="0" borderId="22" xfId="3" applyFont="1" applyBorder="1" applyAlignment="1">
      <alignment horizontal="center" vertical="center"/>
    </xf>
    <xf numFmtId="0" fontId="22" fillId="0" borderId="41" xfId="0" applyFont="1" applyBorder="1" applyAlignment="1">
      <alignment horizontal="left" vertical="center" wrapText="1"/>
    </xf>
    <xf numFmtId="0" fontId="46" fillId="15" borderId="41" xfId="2" applyFont="1" applyFill="1" applyBorder="1" applyAlignment="1">
      <alignment vertical="center" wrapText="1"/>
    </xf>
    <xf numFmtId="0" fontId="46" fillId="15" borderId="41" xfId="0" applyFont="1" applyFill="1" applyBorder="1" applyAlignment="1">
      <alignment vertical="center"/>
    </xf>
    <xf numFmtId="0" fontId="23" fillId="0" borderId="41" xfId="0" applyFont="1" applyBorder="1" applyAlignment="1">
      <alignment horizontal="center" vertical="center"/>
    </xf>
    <xf numFmtId="0" fontId="23" fillId="0" borderId="41" xfId="2" applyFont="1" applyBorder="1" applyAlignment="1">
      <alignment horizontal="center" wrapText="1"/>
    </xf>
    <xf numFmtId="0" fontId="24" fillId="0" borderId="41" xfId="3" applyFont="1" applyBorder="1" applyAlignment="1">
      <alignment vertical="center"/>
    </xf>
    <xf numFmtId="0" fontId="22" fillId="15" borderId="41" xfId="2" applyFont="1" applyFill="1" applyBorder="1" applyAlignment="1">
      <alignment horizontal="center" vertical="center" wrapText="1"/>
    </xf>
    <xf numFmtId="0" fontId="22" fillId="20" borderId="0" xfId="0" applyFont="1" applyFill="1" applyAlignment="1">
      <alignment horizontal="center" vertical="center"/>
    </xf>
    <xf numFmtId="37" fontId="31" fillId="0" borderId="59" xfId="11" applyNumberFormat="1" applyBorder="1" applyAlignment="1">
      <alignment horizontal="center" vertical="center"/>
    </xf>
    <xf numFmtId="37" fontId="31" fillId="0" borderId="60" xfId="11" applyNumberFormat="1" applyBorder="1" applyAlignment="1">
      <alignment horizontal="center" vertical="center"/>
    </xf>
    <xf numFmtId="0" fontId="0" fillId="0" borderId="55" xfId="0" applyBorder="1" applyAlignment="1">
      <alignment horizontal="center" vertical="center"/>
    </xf>
    <xf numFmtId="37" fontId="31" fillId="0" borderId="39" xfId="11" applyNumberFormat="1" applyBorder="1" applyAlignment="1">
      <alignment horizontal="center" vertical="center"/>
    </xf>
    <xf numFmtId="0" fontId="0" fillId="0" borderId="36" xfId="0" applyBorder="1" applyAlignment="1">
      <alignment horizontal="center" vertical="center"/>
    </xf>
    <xf numFmtId="37" fontId="31" fillId="0" borderId="28" xfId="11" applyNumberFormat="1" applyBorder="1" applyAlignment="1">
      <alignment horizontal="center" vertical="center"/>
    </xf>
    <xf numFmtId="37" fontId="31" fillId="0" borderId="29" xfId="11" applyNumberFormat="1" applyBorder="1" applyAlignment="1">
      <alignment horizontal="center" vertical="center"/>
    </xf>
    <xf numFmtId="0" fontId="0" fillId="0" borderId="27" xfId="0" applyBorder="1" applyAlignment="1">
      <alignment horizontal="center" vertical="center"/>
    </xf>
    <xf numFmtId="0" fontId="27" fillId="0" borderId="37" xfId="20" applyFont="1" applyBorder="1" applyAlignment="1">
      <alignment horizontal="left" vertical="center" wrapText="1"/>
    </xf>
    <xf numFmtId="0" fontId="50" fillId="0" borderId="9" xfId="20" applyFont="1" applyAlignment="1">
      <alignment horizontal="left" vertical="top"/>
    </xf>
    <xf numFmtId="1" fontId="50" fillId="0" borderId="1" xfId="20" applyNumberFormat="1" applyFont="1" applyBorder="1" applyAlignment="1">
      <alignment horizontal="center" vertical="center" shrinkToFit="1"/>
    </xf>
    <xf numFmtId="0" fontId="27" fillId="0" borderId="1" xfId="20" applyFont="1" applyBorder="1" applyAlignment="1">
      <alignment horizontal="center" vertical="center" wrapText="1"/>
    </xf>
    <xf numFmtId="0" fontId="50" fillId="22" borderId="9" xfId="20" applyFont="1" applyFill="1" applyAlignment="1">
      <alignment horizontal="left" vertical="top" wrapText="1"/>
    </xf>
    <xf numFmtId="0" fontId="50" fillId="22" borderId="9" xfId="20" applyFont="1" applyFill="1" applyAlignment="1">
      <alignment horizontal="left" vertical="top"/>
    </xf>
    <xf numFmtId="0" fontId="50" fillId="0" borderId="9" xfId="20" applyFont="1" applyAlignment="1">
      <alignment horizontal="left" vertical="top" wrapText="1"/>
    </xf>
    <xf numFmtId="0" fontId="51" fillId="11" borderId="1" xfId="20" applyFont="1" applyFill="1" applyBorder="1" applyAlignment="1">
      <alignment horizontal="center" vertical="center" wrapText="1"/>
    </xf>
    <xf numFmtId="0" fontId="27" fillId="0" borderId="37" xfId="20" applyFont="1" applyBorder="1" applyAlignment="1">
      <alignment vertical="center" wrapText="1"/>
    </xf>
    <xf numFmtId="0" fontId="27" fillId="0" borderId="10" xfId="20" applyFont="1" applyBorder="1" applyAlignment="1">
      <alignment vertical="center" wrapText="1"/>
    </xf>
    <xf numFmtId="0" fontId="27" fillId="0" borderId="12" xfId="20" applyFont="1" applyBorder="1" applyAlignment="1">
      <alignment horizontal="center" vertical="center" wrapText="1"/>
    </xf>
    <xf numFmtId="0" fontId="17" fillId="0" borderId="9" xfId="3" applyFont="1" applyAlignment="1">
      <alignment horizontal="center" vertical="center" wrapText="1"/>
    </xf>
    <xf numFmtId="0" fontId="23" fillId="15" borderId="20" xfId="2" applyFont="1" applyFill="1" applyBorder="1" applyAlignment="1">
      <alignment vertical="center" wrapText="1"/>
    </xf>
    <xf numFmtId="0" fontId="23" fillId="15" borderId="22" xfId="2" applyFont="1" applyFill="1" applyBorder="1" applyAlignment="1">
      <alignment vertical="center" wrapText="1"/>
    </xf>
    <xf numFmtId="0" fontId="24" fillId="0" borderId="64" xfId="3" applyFont="1" applyBorder="1" applyAlignment="1">
      <alignment vertical="center" wrapText="1"/>
    </xf>
    <xf numFmtId="43" fontId="47" fillId="15" borderId="81" xfId="18" applyFont="1" applyFill="1" applyBorder="1" applyAlignment="1">
      <alignment horizontal="center" vertical="center" wrapText="1"/>
    </xf>
    <xf numFmtId="0" fontId="24" fillId="0" borderId="84" xfId="3" applyFont="1" applyBorder="1" applyAlignment="1">
      <alignment vertical="center" wrapText="1"/>
    </xf>
    <xf numFmtId="0" fontId="24" fillId="0" borderId="89" xfId="3" applyFont="1" applyBorder="1" applyAlignment="1">
      <alignment vertical="center" wrapText="1"/>
    </xf>
    <xf numFmtId="170" fontId="24" fillId="0" borderId="9" xfId="3" applyNumberFormat="1" applyFont="1" applyAlignment="1">
      <alignment vertical="center"/>
    </xf>
    <xf numFmtId="170" fontId="24" fillId="0" borderId="37" xfId="5" applyNumberFormat="1" applyFont="1" applyFill="1" applyBorder="1" applyAlignment="1">
      <alignment vertical="center"/>
    </xf>
    <xf numFmtId="170" fontId="24" fillId="0" borderId="28" xfId="5" applyNumberFormat="1" applyFont="1" applyFill="1" applyBorder="1" applyAlignment="1">
      <alignment vertical="center"/>
    </xf>
    <xf numFmtId="0" fontId="45"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7" fillId="0" borderId="10" xfId="20" applyFont="1" applyBorder="1" applyAlignment="1">
      <alignment horizontal="center" vertical="center" wrapText="1"/>
    </xf>
    <xf numFmtId="0" fontId="23" fillId="0" borderId="41" xfId="0" applyFont="1" applyBorder="1" applyAlignment="1">
      <alignment horizontal="center" vertical="center" wrapText="1"/>
    </xf>
    <xf numFmtId="0" fontId="23" fillId="15" borderId="34" xfId="3" applyFont="1" applyFill="1" applyBorder="1" applyAlignment="1">
      <alignment horizontal="center" vertical="center" wrapText="1"/>
    </xf>
    <xf numFmtId="0" fontId="27" fillId="0" borderId="1" xfId="20" applyFont="1" applyBorder="1" applyAlignment="1">
      <alignment vertical="center" wrapText="1"/>
    </xf>
    <xf numFmtId="0" fontId="23" fillId="15" borderId="17" xfId="2" applyFont="1" applyFill="1" applyBorder="1" applyAlignment="1">
      <alignment vertical="center" wrapText="1"/>
    </xf>
    <xf numFmtId="10" fontId="24" fillId="0" borderId="23" xfId="3" applyNumberFormat="1" applyFont="1" applyBorder="1" applyAlignment="1">
      <alignment horizontal="center" vertical="center"/>
    </xf>
    <xf numFmtId="0" fontId="24" fillId="0" borderId="34" xfId="3" applyFont="1" applyBorder="1" applyAlignment="1">
      <alignment horizontal="center" vertical="center"/>
    </xf>
    <xf numFmtId="10" fontId="24" fillId="0" borderId="97" xfId="3" applyNumberFormat="1" applyFont="1" applyBorder="1" applyAlignment="1">
      <alignment horizontal="center" vertical="center"/>
    </xf>
    <xf numFmtId="0" fontId="23" fillId="15" borderId="101" xfId="3" applyFont="1" applyFill="1" applyBorder="1" applyAlignment="1">
      <alignment horizontal="center" vertical="center" wrapText="1"/>
    </xf>
    <xf numFmtId="172" fontId="24" fillId="0" borderId="23" xfId="3" applyNumberFormat="1" applyFont="1" applyBorder="1" applyAlignment="1">
      <alignment horizontal="center" vertical="center"/>
    </xf>
    <xf numFmtId="172" fontId="24" fillId="0" borderId="97" xfId="3" applyNumberFormat="1" applyFont="1" applyBorder="1" applyAlignment="1">
      <alignment horizontal="center" vertical="center"/>
    </xf>
    <xf numFmtId="0" fontId="27" fillId="0" borderId="7" xfId="20" applyFont="1" applyBorder="1" applyAlignment="1">
      <alignment horizontal="center" vertical="center" wrapText="1"/>
    </xf>
    <xf numFmtId="0" fontId="22" fillId="0" borderId="41" xfId="2" applyFont="1" applyBorder="1" applyAlignment="1">
      <alignment horizontal="center" vertical="center" wrapText="1"/>
    </xf>
    <xf numFmtId="0" fontId="51" fillId="23" borderId="1" xfId="20" applyFont="1" applyFill="1" applyBorder="1" applyAlignment="1">
      <alignment horizontal="center" vertical="center" wrapText="1"/>
    </xf>
    <xf numFmtId="0" fontId="24" fillId="0" borderId="41" xfId="3" applyFont="1" applyBorder="1" applyAlignment="1">
      <alignment vertical="center" wrapText="1"/>
    </xf>
    <xf numFmtId="0" fontId="50"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4"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4" fillId="0" borderId="37" xfId="0" applyNumberFormat="1" applyFont="1" applyBorder="1" applyAlignment="1">
      <alignment vertical="center"/>
    </xf>
    <xf numFmtId="0" fontId="54" fillId="0" borderId="37" xfId="0" applyFont="1" applyBorder="1" applyAlignment="1">
      <alignment vertical="center"/>
    </xf>
    <xf numFmtId="0" fontId="54" fillId="0" borderId="24" xfId="0" applyFont="1" applyBorder="1" applyAlignment="1">
      <alignment vertical="center"/>
    </xf>
    <xf numFmtId="3" fontId="54" fillId="0" borderId="28" xfId="0" applyNumberFormat="1" applyFont="1" applyBorder="1" applyAlignment="1">
      <alignment vertical="center"/>
    </xf>
    <xf numFmtId="0" fontId="54" fillId="0" borderId="28" xfId="0" applyFont="1" applyBorder="1" applyAlignment="1">
      <alignment vertical="center"/>
    </xf>
    <xf numFmtId="2" fontId="24" fillId="0" borderId="9" xfId="3" applyNumberFormat="1" applyFont="1" applyAlignment="1">
      <alignment vertical="center"/>
    </xf>
    <xf numFmtId="0" fontId="56" fillId="0" borderId="37" xfId="19" applyFont="1" applyBorder="1" applyAlignment="1">
      <alignment vertical="center"/>
    </xf>
    <xf numFmtId="0" fontId="56" fillId="0" borderId="37" xfId="19" applyFont="1" applyBorder="1" applyAlignment="1">
      <alignment vertical="center" wrapText="1"/>
    </xf>
    <xf numFmtId="0" fontId="49" fillId="0" borderId="22" xfId="3" applyFont="1" applyBorder="1" applyAlignment="1">
      <alignment horizontal="center" vertical="center"/>
    </xf>
    <xf numFmtId="174" fontId="24" fillId="0" borderId="23" xfId="3" applyNumberFormat="1" applyFont="1" applyBorder="1" applyAlignment="1">
      <alignment horizontal="center" vertical="center"/>
    </xf>
    <xf numFmtId="174" fontId="37" fillId="0" borderId="37" xfId="3" applyNumberFormat="1" applyFont="1" applyBorder="1" applyAlignment="1">
      <alignment horizontal="center" vertical="center"/>
    </xf>
    <xf numFmtId="172" fontId="24" fillId="0" borderId="62" xfId="3" applyNumberFormat="1" applyFont="1" applyBorder="1" applyAlignment="1">
      <alignment horizontal="center" vertical="center" wrapText="1"/>
    </xf>
    <xf numFmtId="172" fontId="24" fillId="0" borderId="44" xfId="3" applyNumberFormat="1" applyFont="1" applyBorder="1" applyAlignment="1">
      <alignment horizontal="center" vertical="center" wrapText="1"/>
    </xf>
    <xf numFmtId="0" fontId="54" fillId="0" borderId="22" xfId="0" applyFont="1" applyBorder="1"/>
    <xf numFmtId="0" fontId="54" fillId="0" borderId="34" xfId="0" applyFont="1" applyBorder="1" applyAlignment="1">
      <alignment wrapText="1"/>
    </xf>
    <xf numFmtId="0" fontId="54" fillId="25" borderId="34" xfId="0" applyFont="1" applyFill="1" applyBorder="1" applyAlignment="1">
      <alignment horizontal="center" vertical="center" wrapText="1"/>
    </xf>
    <xf numFmtId="14" fontId="24" fillId="0" borderId="37" xfId="0" applyNumberFormat="1" applyFont="1" applyBorder="1" applyAlignment="1">
      <alignment horizontal="center" vertical="center" wrapText="1"/>
    </xf>
    <xf numFmtId="0" fontId="22" fillId="0" borderId="9" xfId="2" applyFont="1" applyAlignment="1">
      <alignment horizontal="center" vertical="center" wrapText="1"/>
    </xf>
    <xf numFmtId="0" fontId="16" fillId="0" borderId="9" xfId="0" applyFont="1" applyBorder="1" applyAlignment="1">
      <alignment horizontal="left" vertical="center" wrapText="1"/>
    </xf>
    <xf numFmtId="0" fontId="57" fillId="0" borderId="41" xfId="2" applyFont="1" applyBorder="1" applyAlignment="1">
      <alignment horizontal="center" vertical="center" wrapText="1"/>
    </xf>
    <xf numFmtId="0" fontId="6" fillId="0" borderId="61" xfId="19" applyBorder="1" applyAlignment="1">
      <alignment vertical="center"/>
    </xf>
    <xf numFmtId="0" fontId="6" fillId="0" borderId="1" xfId="19" applyBorder="1" applyAlignment="1">
      <alignment horizontal="center" vertical="center"/>
    </xf>
    <xf numFmtId="10" fontId="37" fillId="0" borderId="37" xfId="3" applyNumberFormat="1" applyFont="1" applyBorder="1" applyAlignment="1">
      <alignment horizontal="center" vertical="center"/>
    </xf>
    <xf numFmtId="0" fontId="24" fillId="0" borderId="41" xfId="3" applyFont="1" applyBorder="1" applyAlignment="1">
      <alignment horizontal="center" vertical="center"/>
    </xf>
    <xf numFmtId="0" fontId="23" fillId="15" borderId="17" xfId="3" applyFont="1" applyFill="1" applyBorder="1" applyAlignment="1">
      <alignment horizontal="center" vertical="center" wrapText="1"/>
    </xf>
    <xf numFmtId="0" fontId="23" fillId="15" borderId="20" xfId="3" applyFont="1" applyFill="1" applyBorder="1" applyAlignment="1">
      <alignment horizontal="center" vertical="center" wrapText="1"/>
    </xf>
    <xf numFmtId="0" fontId="24" fillId="0" borderId="20" xfId="3" applyFont="1" applyBorder="1" applyAlignment="1">
      <alignment horizontal="center" vertical="center"/>
    </xf>
    <xf numFmtId="0" fontId="23" fillId="15" borderId="26" xfId="3"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4" fillId="0" borderId="42" xfId="3" applyFont="1" applyBorder="1" applyAlignment="1">
      <alignment horizontal="center" vertical="center"/>
    </xf>
    <xf numFmtId="0" fontId="6" fillId="20" borderId="9" xfId="19" applyFill="1" applyAlignment="1">
      <alignment horizontal="center"/>
    </xf>
    <xf numFmtId="0" fontId="48" fillId="15" borderId="28" xfId="19" applyFont="1" applyFill="1" applyBorder="1" applyAlignment="1">
      <alignment horizontal="center" vertical="center" wrapText="1"/>
    </xf>
    <xf numFmtId="0" fontId="24"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3" fillId="0" borderId="37" xfId="22" applyFont="1" applyBorder="1" applyAlignment="1">
      <alignment horizontal="left" vertical="center"/>
    </xf>
    <xf numFmtId="0" fontId="54" fillId="0" borderId="37" xfId="22" applyFont="1" applyBorder="1" applyAlignment="1">
      <alignment vertical="center" wrapText="1"/>
    </xf>
    <xf numFmtId="0" fontId="54" fillId="0" borderId="61" xfId="22" applyFont="1" applyBorder="1" applyAlignment="1">
      <alignment horizontal="left" vertical="center" wrapText="1"/>
    </xf>
    <xf numFmtId="0" fontId="54" fillId="0" borderId="59" xfId="22" applyFont="1" applyBorder="1" applyAlignment="1">
      <alignment vertical="center" wrapText="1"/>
    </xf>
    <xf numFmtId="0" fontId="53" fillId="22" borderId="37" xfId="22" applyFont="1" applyFill="1" applyBorder="1" applyAlignment="1">
      <alignment horizontal="left" vertical="center"/>
    </xf>
    <xf numFmtId="0" fontId="54" fillId="22" borderId="59" xfId="22" applyFont="1" applyFill="1" applyBorder="1" applyAlignment="1">
      <alignment vertical="center" wrapText="1"/>
    </xf>
    <xf numFmtId="0" fontId="54" fillId="0" borderId="59" xfId="22" applyFont="1" applyBorder="1" applyAlignment="1">
      <alignment horizontal="left" vertical="center" wrapText="1"/>
    </xf>
    <xf numFmtId="0" fontId="54" fillId="22" borderId="59" xfId="22" applyFont="1" applyFill="1" applyBorder="1" applyAlignment="1">
      <alignment horizontal="left" vertical="center" wrapText="1"/>
    </xf>
    <xf numFmtId="0" fontId="49" fillId="0" borderId="9" xfId="22" applyFont="1" applyAlignment="1">
      <alignment horizontal="left" vertical="center"/>
    </xf>
    <xf numFmtId="0" fontId="53" fillId="0" borderId="37" xfId="22" applyFont="1" applyBorder="1" applyAlignment="1">
      <alignment horizontal="left" vertical="center" wrapText="1"/>
    </xf>
    <xf numFmtId="0" fontId="49" fillId="0" borderId="59" xfId="22" applyFont="1" applyBorder="1" applyAlignment="1">
      <alignment horizontal="left" vertical="center" wrapText="1"/>
    </xf>
    <xf numFmtId="0" fontId="53" fillId="22" borderId="37" xfId="22" applyFont="1" applyFill="1" applyBorder="1" applyAlignment="1">
      <alignment horizontal="center" vertical="center"/>
    </xf>
    <xf numFmtId="0" fontId="54" fillId="0" borderId="37" xfId="22" applyFont="1" applyBorder="1" applyAlignment="1">
      <alignment horizontal="left" vertical="center" wrapText="1"/>
    </xf>
    <xf numFmtId="0" fontId="54" fillId="14" borderId="40" xfId="22" applyFont="1" applyFill="1" applyBorder="1" applyAlignment="1">
      <alignment horizontal="left" vertical="center" wrapText="1"/>
    </xf>
    <xf numFmtId="0" fontId="54" fillId="14" borderId="37" xfId="22" applyFont="1" applyFill="1" applyBorder="1" applyAlignment="1">
      <alignment horizontal="left" vertical="center" wrapText="1"/>
    </xf>
    <xf numFmtId="0" fontId="53" fillId="0" borderId="37" xfId="22" quotePrefix="1" applyFont="1" applyBorder="1" applyAlignment="1">
      <alignment horizontal="left" vertical="center" wrapText="1"/>
    </xf>
    <xf numFmtId="0" fontId="53" fillId="0" borderId="109" xfId="22" applyFont="1" applyBorder="1" applyAlignment="1">
      <alignment horizontal="left" vertical="center"/>
    </xf>
    <xf numFmtId="0" fontId="54" fillId="0" borderId="75" xfId="22" applyFont="1" applyBorder="1" applyAlignment="1">
      <alignment horizontal="left" vertical="center" wrapText="1"/>
    </xf>
    <xf numFmtId="174" fontId="24" fillId="0" borderId="110" xfId="3" applyNumberFormat="1" applyFont="1" applyBorder="1" applyAlignment="1">
      <alignment horizontal="center" vertical="center"/>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4"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9" fillId="14" borderId="9" xfId="2" applyFont="1" applyFill="1" applyAlignment="1">
      <alignment vertical="center" wrapText="1"/>
    </xf>
    <xf numFmtId="0" fontId="22" fillId="14" borderId="9" xfId="2" applyFont="1" applyFill="1" applyAlignment="1">
      <alignment vertical="center" wrapText="1"/>
    </xf>
    <xf numFmtId="0" fontId="22" fillId="14" borderId="35" xfId="2" applyFont="1" applyFill="1" applyBorder="1" applyAlignment="1">
      <alignment vertical="center" wrapText="1"/>
    </xf>
    <xf numFmtId="0" fontId="24" fillId="14" borderId="9" xfId="23" applyFont="1" applyFill="1" applyAlignment="1">
      <alignment vertical="center"/>
    </xf>
    <xf numFmtId="0" fontId="24" fillId="0" borderId="9" xfId="23" applyFont="1" applyAlignment="1">
      <alignment vertical="center"/>
    </xf>
    <xf numFmtId="0" fontId="24" fillId="20" borderId="9" xfId="23" applyFont="1" applyFill="1" applyAlignment="1">
      <alignment vertical="center"/>
    </xf>
    <xf numFmtId="0" fontId="45" fillId="0" borderId="9" xfId="2" applyFont="1" applyAlignment="1">
      <alignment vertical="center" wrapText="1"/>
    </xf>
    <xf numFmtId="0" fontId="24" fillId="0" borderId="9" xfId="23" applyFont="1"/>
    <xf numFmtId="0" fontId="22" fillId="20" borderId="9" xfId="23" applyFont="1" applyFill="1" applyAlignment="1">
      <alignment vertical="center"/>
    </xf>
    <xf numFmtId="0" fontId="24" fillId="14" borderId="9" xfId="23" applyFont="1" applyFill="1"/>
    <xf numFmtId="0" fontId="45" fillId="0" borderId="41" xfId="23" applyFont="1" applyBorder="1" applyAlignment="1">
      <alignment horizontal="center" vertical="center"/>
    </xf>
    <xf numFmtId="0" fontId="45" fillId="0" borderId="41" xfId="23" applyFont="1" applyBorder="1" applyAlignment="1">
      <alignment vertical="center"/>
    </xf>
    <xf numFmtId="0" fontId="23" fillId="20" borderId="9" xfId="23" applyFont="1" applyFill="1" applyAlignment="1">
      <alignment horizontal="left" vertical="center" wrapText="1"/>
    </xf>
    <xf numFmtId="0" fontId="23" fillId="0" borderId="41" xfId="23" applyFont="1" applyBorder="1" applyAlignment="1">
      <alignment vertical="center" wrapText="1"/>
    </xf>
    <xf numFmtId="0" fontId="22" fillId="14" borderId="9" xfId="23" applyFont="1" applyFill="1" applyAlignment="1">
      <alignment vertical="center"/>
    </xf>
    <xf numFmtId="0" fontId="22" fillId="0" borderId="9" xfId="23" applyFont="1" applyAlignment="1">
      <alignment vertical="center"/>
    </xf>
    <xf numFmtId="0" fontId="46" fillId="15" borderId="41" xfId="23" applyFont="1" applyFill="1" applyBorder="1" applyAlignment="1">
      <alignment vertical="center"/>
    </xf>
    <xf numFmtId="0" fontId="23" fillId="20" borderId="9" xfId="23" applyFont="1" applyFill="1" applyAlignment="1">
      <alignment horizontal="center" vertical="center" wrapText="1"/>
    </xf>
    <xf numFmtId="0" fontId="23" fillId="15" borderId="22" xfId="23" applyFont="1" applyFill="1" applyBorder="1" applyAlignment="1">
      <alignment horizontal="center" vertical="center" wrapText="1"/>
    </xf>
    <xf numFmtId="0" fontId="24" fillId="14" borderId="9" xfId="23" applyFont="1" applyFill="1" applyAlignment="1">
      <alignment horizontal="center" vertical="center" wrapText="1"/>
    </xf>
    <xf numFmtId="0" fontId="24" fillId="0" borderId="9" xfId="23" applyFont="1" applyAlignment="1">
      <alignment horizontal="center" vertical="center" wrapText="1"/>
    </xf>
    <xf numFmtId="0" fontId="23" fillId="15" borderId="41" xfId="23" applyFont="1" applyFill="1" applyBorder="1" applyAlignment="1">
      <alignment horizontal="center" vertical="center" wrapText="1"/>
    </xf>
    <xf numFmtId="0" fontId="23" fillId="11" borderId="41" xfId="23" applyFont="1" applyFill="1" applyBorder="1" applyAlignment="1">
      <alignment horizontal="center" vertical="center" wrapText="1"/>
    </xf>
    <xf numFmtId="0" fontId="34" fillId="0" borderId="111" xfId="23" applyFont="1" applyBorder="1" applyAlignment="1">
      <alignment horizontal="left" vertical="center" wrapText="1"/>
    </xf>
    <xf numFmtId="0" fontId="39" fillId="0" borderId="65" xfId="23" applyFont="1" applyBorder="1" applyAlignment="1">
      <alignment horizontal="center" vertical="center" wrapText="1"/>
    </xf>
    <xf numFmtId="0" fontId="39" fillId="0" borderId="67" xfId="23" applyFont="1" applyBorder="1" applyAlignment="1">
      <alignment horizontal="center" vertical="center" wrapText="1"/>
    </xf>
    <xf numFmtId="0" fontId="39" fillId="0" borderId="55" xfId="23" applyFont="1" applyBorder="1" applyAlignment="1">
      <alignment horizontal="center" vertical="center" wrapText="1"/>
    </xf>
    <xf numFmtId="0" fontId="39" fillId="0" borderId="112" xfId="23" applyFont="1" applyBorder="1" applyAlignment="1">
      <alignment horizontal="center" vertical="center" wrapText="1"/>
    </xf>
    <xf numFmtId="0" fontId="39" fillId="0" borderId="56" xfId="23" applyFont="1" applyBorder="1" applyAlignment="1">
      <alignment horizontal="center" vertical="center" wrapText="1"/>
    </xf>
    <xf numFmtId="0" fontId="34" fillId="0" borderId="113" xfId="23" applyFont="1" applyBorder="1" applyAlignment="1">
      <alignment horizontal="left" vertical="center" wrapText="1"/>
    </xf>
    <xf numFmtId="0" fontId="39" fillId="0" borderId="26" xfId="23" applyFont="1" applyBorder="1" applyAlignment="1">
      <alignment horizontal="center" vertical="center" wrapText="1"/>
    </xf>
    <xf numFmtId="0" fontId="39" fillId="0" borderId="27" xfId="23" applyFont="1" applyBorder="1" applyAlignment="1">
      <alignment horizontal="center" vertical="center" wrapText="1"/>
    </xf>
    <xf numFmtId="0" fontId="39" fillId="0" borderId="68" xfId="23" applyFont="1" applyBorder="1" applyAlignment="1">
      <alignment horizontal="center" vertical="center" wrapText="1"/>
    </xf>
    <xf numFmtId="0" fontId="39" fillId="0" borderId="114" xfId="23" applyFont="1" applyBorder="1" applyAlignment="1">
      <alignment horizontal="center" vertical="center" wrapText="1"/>
    </xf>
    <xf numFmtId="0" fontId="39" fillId="0" borderId="115" xfId="23" applyFont="1" applyBorder="1" applyAlignment="1">
      <alignment horizontal="center" vertical="center" wrapText="1"/>
    </xf>
    <xf numFmtId="0" fontId="23" fillId="15" borderId="116" xfId="23" applyFont="1" applyFill="1" applyBorder="1" applyAlignment="1">
      <alignment horizontal="center" vertical="center" wrapText="1"/>
    </xf>
    <xf numFmtId="0" fontId="34" fillId="0" borderId="53" xfId="23" applyFont="1" applyBorder="1" applyAlignment="1">
      <alignment horizontal="left" vertical="center" wrapText="1"/>
    </xf>
    <xf numFmtId="0" fontId="34" fillId="0" borderId="57" xfId="23" applyFont="1" applyBorder="1" applyAlignment="1">
      <alignment horizontal="left" vertical="center" wrapText="1"/>
    </xf>
    <xf numFmtId="0" fontId="34" fillId="0" borderId="109" xfId="23" applyFont="1" applyBorder="1" applyAlignment="1">
      <alignment horizontal="left" vertical="center" wrapText="1"/>
    </xf>
    <xf numFmtId="0" fontId="39" fillId="0" borderId="62" xfId="23" applyFont="1" applyBorder="1" applyAlignment="1">
      <alignment horizontal="center" vertical="center" wrapText="1"/>
    </xf>
    <xf numFmtId="0" fontId="39" fillId="0" borderId="117" xfId="23" applyFont="1" applyBorder="1" applyAlignment="1">
      <alignment horizontal="center" vertical="center" wrapText="1"/>
    </xf>
    <xf numFmtId="0" fontId="39" fillId="0" borderId="75" xfId="23" applyFont="1" applyBorder="1" applyAlignment="1">
      <alignment horizontal="center" vertical="center" wrapText="1"/>
    </xf>
    <xf numFmtId="0" fontId="24" fillId="0" borderId="29" xfId="23" applyFont="1" applyBorder="1" applyAlignment="1">
      <alignment vertical="center"/>
    </xf>
    <xf numFmtId="0" fontId="24" fillId="20" borderId="29" xfId="23" applyFont="1" applyFill="1" applyBorder="1" applyAlignment="1">
      <alignment vertical="center"/>
    </xf>
    <xf numFmtId="0" fontId="24" fillId="0" borderId="28" xfId="23" applyFont="1" applyBorder="1" applyAlignment="1">
      <alignment vertical="center"/>
    </xf>
    <xf numFmtId="0" fontId="23" fillId="0" borderId="41" xfId="23" applyFont="1" applyBorder="1" applyAlignment="1">
      <alignment horizontal="center" vertical="center" wrapText="1"/>
    </xf>
    <xf numFmtId="0" fontId="30" fillId="0" borderId="27" xfId="23" applyFont="1" applyBorder="1" applyAlignment="1">
      <alignment horizontal="center" vertical="center"/>
    </xf>
    <xf numFmtId="0" fontId="41" fillId="0" borderId="119" xfId="0" applyFont="1" applyBorder="1" applyAlignment="1">
      <alignment vertical="center" wrapText="1"/>
    </xf>
    <xf numFmtId="0" fontId="0" fillId="0" borderId="23" xfId="0" applyBorder="1"/>
    <xf numFmtId="0" fontId="41" fillId="0" borderId="17" xfId="0" applyFont="1" applyBorder="1" applyAlignment="1">
      <alignment vertical="center" wrapText="1"/>
    </xf>
    <xf numFmtId="0" fontId="41" fillId="0" borderId="41" xfId="0" applyFont="1" applyBorder="1" applyAlignment="1">
      <alignment vertical="center" wrapText="1"/>
    </xf>
    <xf numFmtId="0" fontId="54" fillId="0" borderId="34" xfId="3" applyFont="1" applyBorder="1" applyAlignment="1">
      <alignment horizontal="center" vertical="center" wrapText="1"/>
    </xf>
    <xf numFmtId="0" fontId="23" fillId="15" borderId="44" xfId="3" applyFont="1" applyFill="1" applyBorder="1" applyAlignment="1">
      <alignment horizontal="center" vertical="center" wrapText="1"/>
    </xf>
    <xf numFmtId="0" fontId="24" fillId="0" borderId="41" xfId="3" applyFont="1" applyBorder="1" applyAlignment="1">
      <alignment horizontal="center" vertical="center" wrapText="1"/>
    </xf>
    <xf numFmtId="0" fontId="17" fillId="0" borderId="41" xfId="3" applyFont="1" applyBorder="1" applyAlignment="1">
      <alignment horizontal="center" vertical="center"/>
    </xf>
    <xf numFmtId="0" fontId="24" fillId="0" borderId="43" xfId="3" applyFont="1" applyBorder="1" applyAlignment="1">
      <alignment horizontal="center" vertical="center"/>
    </xf>
    <xf numFmtId="0" fontId="23" fillId="15" borderId="37" xfId="2" applyFont="1" applyFill="1" applyBorder="1" applyAlignment="1">
      <alignment horizontal="center" vertical="center" wrapText="1"/>
    </xf>
    <xf numFmtId="0" fontId="23" fillId="15" borderId="23" xfId="3" applyFont="1" applyFill="1" applyBorder="1" applyAlignment="1">
      <alignment horizontal="center" vertical="center" wrapText="1"/>
    </xf>
    <xf numFmtId="1" fontId="24" fillId="0" borderId="41" xfId="3" applyNumberFormat="1" applyFont="1" applyBorder="1" applyAlignment="1">
      <alignment horizontal="center" vertical="center"/>
    </xf>
    <xf numFmtId="0" fontId="24" fillId="0" borderId="23" xfId="3" applyFont="1" applyBorder="1" applyAlignment="1">
      <alignment horizontal="center" vertical="center"/>
    </xf>
    <xf numFmtId="0" fontId="54" fillId="0" borderId="97" xfId="0" applyFont="1" applyBorder="1" applyAlignment="1">
      <alignment horizontal="center" vertical="center" wrapText="1"/>
    </xf>
    <xf numFmtId="2" fontId="24" fillId="0" borderId="23" xfId="3" applyNumberFormat="1" applyFont="1" applyBorder="1" applyAlignment="1">
      <alignment horizontal="center" vertical="center"/>
    </xf>
    <xf numFmtId="2" fontId="24" fillId="0" borderId="26" xfId="3" applyNumberFormat="1" applyFont="1" applyBorder="1" applyAlignment="1">
      <alignment horizontal="center" vertical="center"/>
    </xf>
    <xf numFmtId="0" fontId="24" fillId="0" borderId="26" xfId="3" applyFont="1" applyBorder="1" applyAlignment="1">
      <alignment horizontal="center" vertical="center"/>
    </xf>
    <xf numFmtId="0" fontId="23" fillId="11" borderId="37" xfId="3" applyFont="1" applyFill="1" applyBorder="1" applyAlignment="1">
      <alignment horizontal="center" vertical="center"/>
    </xf>
    <xf numFmtId="10" fontId="23" fillId="15" borderId="37" xfId="3" applyNumberFormat="1" applyFont="1" applyFill="1" applyBorder="1" applyAlignment="1">
      <alignment horizontal="center" vertical="center"/>
    </xf>
    <xf numFmtId="9" fontId="23" fillId="15" borderId="37" xfId="3" applyNumberFormat="1" applyFont="1" applyFill="1" applyBorder="1" applyAlignment="1">
      <alignment horizontal="center" vertical="center"/>
    </xf>
    <xf numFmtId="10" fontId="23" fillId="15" borderId="37" xfId="0" applyNumberFormat="1" applyFont="1" applyFill="1" applyBorder="1" applyAlignment="1">
      <alignment horizontal="center" vertical="center"/>
    </xf>
    <xf numFmtId="9" fontId="23" fillId="19" borderId="37" xfId="0" applyNumberFormat="1" applyFont="1" applyFill="1" applyBorder="1" applyAlignment="1">
      <alignment horizontal="center" vertical="center"/>
    </xf>
    <xf numFmtId="9" fontId="23" fillId="15" borderId="37" xfId="0" applyNumberFormat="1" applyFont="1" applyFill="1" applyBorder="1" applyAlignment="1">
      <alignment horizontal="center" vertical="center"/>
    </xf>
    <xf numFmtId="10" fontId="23" fillId="15" borderId="37" xfId="18" applyNumberFormat="1" applyFont="1" applyFill="1" applyBorder="1" applyAlignment="1">
      <alignment horizontal="center" vertical="center"/>
    </xf>
    <xf numFmtId="43" fontId="23" fillId="15" borderId="37" xfId="18" applyFont="1" applyFill="1" applyBorder="1" applyAlignment="1">
      <alignment horizontal="center" vertical="center"/>
    </xf>
    <xf numFmtId="43" fontId="23" fillId="19" borderId="37" xfId="18" applyFont="1" applyFill="1" applyBorder="1" applyAlignment="1">
      <alignment horizontal="center" vertical="center"/>
    </xf>
    <xf numFmtId="0" fontId="23"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4" fillId="0" borderId="42" xfId="3" applyNumberFormat="1" applyFont="1" applyBorder="1" applyAlignment="1">
      <alignment horizontal="center" vertical="center"/>
    </xf>
    <xf numFmtId="0" fontId="54" fillId="0" borderId="41" xfId="3" applyFont="1" applyBorder="1" applyAlignment="1">
      <alignment horizontal="center" vertical="center" wrapText="1"/>
    </xf>
    <xf numFmtId="0" fontId="54" fillId="0" borderId="34" xfId="3" applyFont="1" applyBorder="1" applyAlignment="1">
      <alignment horizontal="left" vertical="center" wrapText="1"/>
    </xf>
    <xf numFmtId="9" fontId="23" fillId="15" borderId="37" xfId="0" applyNumberFormat="1" applyFont="1" applyFill="1" applyBorder="1" applyAlignment="1">
      <alignment horizontal="center"/>
    </xf>
    <xf numFmtId="10" fontId="23" fillId="15" borderId="37" xfId="18" applyNumberFormat="1" applyFont="1" applyFill="1" applyBorder="1" applyAlignment="1">
      <alignment horizontal="center"/>
    </xf>
    <xf numFmtId="43" fontId="23" fillId="15" borderId="37" xfId="18"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2" fontId="24" fillId="0" borderId="41" xfId="3" applyNumberFormat="1" applyFont="1" applyBorder="1" applyAlignment="1">
      <alignment horizontal="center" vertical="center"/>
    </xf>
    <xf numFmtId="0" fontId="24" fillId="0" borderId="41" xfId="21" applyFont="1" applyBorder="1" applyAlignment="1">
      <alignment horizontal="center" vertical="center" wrapText="1"/>
    </xf>
    <xf numFmtId="0" fontId="24" fillId="0" borderId="100" xfId="3" applyFont="1" applyBorder="1" applyAlignment="1">
      <alignment horizontal="center" vertical="center"/>
    </xf>
    <xf numFmtId="0" fontId="23" fillId="15" borderId="97" xfId="3" applyFont="1" applyFill="1" applyBorder="1" applyAlignment="1">
      <alignment horizontal="center" vertical="center" wrapText="1"/>
    </xf>
    <xf numFmtId="0" fontId="24" fillId="0" borderId="97" xfId="3" applyFont="1" applyBorder="1" applyAlignment="1">
      <alignment horizontal="center" vertical="center"/>
    </xf>
    <xf numFmtId="10" fontId="23" fillId="15" borderId="61" xfId="3" applyNumberFormat="1" applyFont="1" applyFill="1" applyBorder="1" applyAlignment="1">
      <alignment horizontal="center" vertical="center"/>
    </xf>
    <xf numFmtId="9" fontId="23" fillId="15" borderId="61" xfId="3" applyNumberFormat="1" applyFont="1" applyFill="1" applyBorder="1" applyAlignment="1">
      <alignment horizontal="center" vertical="center"/>
    </xf>
    <xf numFmtId="0" fontId="23" fillId="15" borderId="38" xfId="2" applyFont="1" applyFill="1" applyBorder="1" applyAlignment="1">
      <alignment horizontal="center" vertical="center" wrapText="1"/>
    </xf>
    <xf numFmtId="0" fontId="23" fillId="11" borderId="59" xfId="3" applyFont="1" applyFill="1" applyBorder="1" applyAlignment="1">
      <alignment horizontal="center" vertical="center"/>
    </xf>
    <xf numFmtId="2" fontId="24" fillId="0" borderId="97" xfId="3" applyNumberFormat="1" applyFont="1" applyBorder="1" applyAlignment="1">
      <alignment horizontal="center" vertical="center"/>
    </xf>
    <xf numFmtId="0" fontId="23" fillId="15" borderId="98" xfId="3" applyFont="1" applyFill="1" applyBorder="1" applyAlignment="1">
      <alignment horizontal="center" vertical="center" wrapText="1"/>
    </xf>
    <xf numFmtId="0" fontId="24" fillId="0" borderId="99" xfId="3" applyFont="1" applyBorder="1" applyAlignment="1">
      <alignment horizontal="center" vertical="center"/>
    </xf>
    <xf numFmtId="0" fontId="23" fillId="15" borderId="1" xfId="2" applyFont="1" applyFill="1" applyBorder="1" applyAlignment="1">
      <alignment horizontal="center" vertical="center" wrapText="1"/>
    </xf>
    <xf numFmtId="0" fontId="23" fillId="11" borderId="1" xfId="3" applyFont="1" applyFill="1" applyBorder="1" applyAlignment="1">
      <alignment horizontal="center" vertical="center"/>
    </xf>
    <xf numFmtId="0" fontId="23" fillId="14" borderId="9" xfId="3" applyFont="1" applyFill="1" applyAlignment="1">
      <alignment horizontal="center" vertical="center"/>
    </xf>
    <xf numFmtId="10" fontId="23" fillId="15" borderId="1" xfId="3" applyNumberFormat="1" applyFont="1" applyFill="1" applyBorder="1" applyAlignment="1">
      <alignment horizontal="center" vertical="center"/>
    </xf>
    <xf numFmtId="9" fontId="23" fillId="15" borderId="1" xfId="3" applyNumberFormat="1" applyFont="1" applyFill="1" applyBorder="1" applyAlignment="1">
      <alignment horizontal="center" vertical="center"/>
    </xf>
    <xf numFmtId="10" fontId="23" fillId="15" borderId="1" xfId="0" applyNumberFormat="1" applyFont="1" applyFill="1" applyBorder="1" applyAlignment="1">
      <alignment horizontal="center" vertical="center"/>
    </xf>
    <xf numFmtId="10" fontId="23" fillId="14" borderId="9" xfId="0" applyNumberFormat="1" applyFont="1" applyFill="1" applyBorder="1" applyAlignment="1">
      <alignment horizontal="center" vertical="center"/>
    </xf>
    <xf numFmtId="9" fontId="23" fillId="14" borderId="9" xfId="3" applyNumberFormat="1" applyFont="1" applyFill="1" applyAlignment="1">
      <alignment horizontal="center" vertical="center"/>
    </xf>
    <xf numFmtId="9" fontId="23" fillId="19" borderId="1" xfId="0" applyNumberFormat="1" applyFont="1" applyFill="1" applyBorder="1" applyAlignment="1">
      <alignment horizontal="center" vertical="center"/>
    </xf>
    <xf numFmtId="9" fontId="23" fillId="14" borderId="9" xfId="0" applyNumberFormat="1" applyFont="1" applyFill="1" applyBorder="1" applyAlignment="1">
      <alignment horizontal="center" vertical="center"/>
    </xf>
    <xf numFmtId="9" fontId="23" fillId="15" borderId="1" xfId="0" applyNumberFormat="1" applyFont="1" applyFill="1" applyBorder="1" applyAlignment="1">
      <alignment horizontal="center"/>
    </xf>
    <xf numFmtId="10" fontId="23" fillId="15" borderId="1" xfId="18" applyNumberFormat="1" applyFont="1" applyFill="1" applyBorder="1" applyAlignment="1">
      <alignment horizontal="center"/>
    </xf>
    <xf numFmtId="43" fontId="23" fillId="15" borderId="1" xfId="18" applyFont="1" applyFill="1" applyBorder="1" applyAlignment="1">
      <alignment horizontal="center"/>
    </xf>
    <xf numFmtId="43" fontId="23" fillId="19" borderId="1" xfId="18" applyFont="1" applyFill="1" applyBorder="1" applyAlignment="1">
      <alignment horizontal="center" vertical="center"/>
    </xf>
    <xf numFmtId="10" fontId="23" fillId="14" borderId="9" xfId="18" applyNumberFormat="1" applyFont="1" applyFill="1" applyBorder="1" applyAlignment="1">
      <alignment horizontal="center"/>
    </xf>
    <xf numFmtId="43" fontId="23" fillId="14" borderId="9" xfId="18" applyFont="1" applyFill="1" applyBorder="1" applyAlignment="1">
      <alignment horizontal="center" vertical="center"/>
    </xf>
    <xf numFmtId="0" fontId="23"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4" fillId="0" borderId="34" xfId="3" applyFont="1" applyBorder="1" applyAlignment="1">
      <alignment horizontal="left" vertical="center" wrapText="1"/>
    </xf>
    <xf numFmtId="0" fontId="6" fillId="0" borderId="37" xfId="19" applyBorder="1" applyAlignment="1">
      <alignment vertical="center" wrapText="1"/>
    </xf>
    <xf numFmtId="170" fontId="24" fillId="0" borderId="25" xfId="5" applyNumberFormat="1" applyFont="1" applyBorder="1" applyAlignment="1">
      <alignment horizontal="center" vertical="center"/>
    </xf>
    <xf numFmtId="9" fontId="24" fillId="0" borderId="39" xfId="1" applyFont="1" applyBorder="1" applyAlignment="1">
      <alignment horizontal="center" vertical="center"/>
    </xf>
    <xf numFmtId="170" fontId="24" fillId="0" borderId="39" xfId="5" applyNumberFormat="1" applyFont="1" applyBorder="1" applyAlignment="1">
      <alignment horizontal="center" vertical="center"/>
    </xf>
    <xf numFmtId="9" fontId="24" fillId="0" borderId="29" xfId="5" applyNumberFormat="1" applyFont="1" applyBorder="1" applyAlignment="1">
      <alignment horizontal="center" vertical="center"/>
    </xf>
    <xf numFmtId="0" fontId="24" fillId="0" borderId="1" xfId="3" applyFont="1" applyBorder="1" applyAlignment="1">
      <alignment horizontal="center" vertical="center" wrapText="1"/>
    </xf>
    <xf numFmtId="0" fontId="23" fillId="15" borderId="32" xfId="3" applyFont="1" applyFill="1" applyBorder="1" applyAlignment="1">
      <alignment horizontal="center" vertical="center" wrapText="1"/>
    </xf>
    <xf numFmtId="0" fontId="24" fillId="0" borderId="1" xfId="3" applyFont="1" applyBorder="1" applyAlignment="1">
      <alignment horizontal="left" vertical="center" wrapText="1"/>
    </xf>
    <xf numFmtId="0" fontId="22" fillId="0" borderId="41" xfId="0" applyFont="1" applyBorder="1" applyAlignment="1">
      <alignment horizontal="center" vertical="center"/>
    </xf>
    <xf numFmtId="0" fontId="24" fillId="0" borderId="22" xfId="3" applyFont="1" applyBorder="1" applyAlignment="1">
      <alignment horizontal="left" vertical="center" wrapText="1"/>
    </xf>
    <xf numFmtId="2" fontId="24" fillId="0" borderId="34" xfId="3" applyNumberFormat="1" applyFont="1" applyBorder="1" applyAlignment="1">
      <alignment horizontal="center" vertical="center"/>
    </xf>
    <xf numFmtId="10" fontId="24" fillId="0" borderId="123" xfId="3" applyNumberFormat="1" applyFont="1" applyBorder="1" applyAlignment="1">
      <alignment horizontal="center" vertical="center"/>
    </xf>
    <xf numFmtId="2" fontId="24" fillId="0" borderId="43" xfId="3" applyNumberFormat="1" applyFont="1" applyBorder="1" applyAlignment="1">
      <alignment horizontal="center" vertical="center"/>
    </xf>
    <xf numFmtId="0" fontId="0" fillId="0" borderId="37" xfId="0" applyBorder="1" applyAlignment="1">
      <alignment horizontal="center" vertical="center"/>
    </xf>
    <xf numFmtId="0" fontId="6" fillId="0" borderId="37" xfId="19" applyBorder="1" applyAlignment="1">
      <alignment horizontal="center" vertical="center"/>
    </xf>
    <xf numFmtId="0" fontId="0" fillId="0" borderId="38" xfId="0" applyBorder="1" applyAlignment="1">
      <alignment horizontal="center" vertical="center"/>
    </xf>
    <xf numFmtId="0" fontId="6" fillId="0" borderId="38" xfId="19" applyBorder="1" applyAlignment="1">
      <alignment horizontal="center" vertical="center"/>
    </xf>
    <xf numFmtId="0" fontId="0" fillId="0" borderId="40" xfId="0" applyBorder="1" applyAlignment="1">
      <alignment horizontal="center" vertical="center"/>
    </xf>
    <xf numFmtId="0" fontId="63" fillId="0" borderId="34" xfId="3" applyFont="1" applyBorder="1" applyAlignment="1">
      <alignment horizontal="left" vertical="center" wrapText="1"/>
    </xf>
    <xf numFmtId="0" fontId="67" fillId="0" borderId="22" xfId="3" applyFont="1" applyBorder="1" applyAlignment="1">
      <alignment horizontal="left" vertical="top" wrapText="1"/>
    </xf>
    <xf numFmtId="0" fontId="24" fillId="0" borderId="34" xfId="21" applyFont="1" applyBorder="1" applyAlignment="1">
      <alignment horizontal="left" vertical="center" wrapText="1"/>
    </xf>
    <xf numFmtId="0" fontId="63" fillId="0" borderId="22" xfId="3" applyFont="1" applyBorder="1" applyAlignment="1">
      <alignment horizontal="left" vertical="center" wrapText="1"/>
    </xf>
    <xf numFmtId="0" fontId="64" fillId="0" borderId="22" xfId="3" applyFont="1" applyBorder="1" applyAlignment="1">
      <alignment horizontal="left" vertical="center" wrapText="1"/>
    </xf>
    <xf numFmtId="0" fontId="63" fillId="0" borderId="21" xfId="3" applyFont="1" applyBorder="1" applyAlignment="1">
      <alignment horizontal="center" vertical="center"/>
    </xf>
    <xf numFmtId="0" fontId="74" fillId="0" borderId="41" xfId="3" applyFont="1" applyBorder="1" applyAlignment="1">
      <alignment horizontal="left" vertical="top" wrapText="1"/>
    </xf>
    <xf numFmtId="0" fontId="17" fillId="15" borderId="41" xfId="3" applyFont="1" applyFill="1" applyBorder="1" applyAlignment="1">
      <alignment vertical="center" wrapText="1"/>
    </xf>
    <xf numFmtId="0" fontId="76" fillId="0" borderId="37" xfId="19" applyFont="1" applyBorder="1" applyAlignment="1">
      <alignment vertical="center" wrapText="1"/>
    </xf>
    <xf numFmtId="0" fontId="77" fillId="0" borderId="37" xfId="19" applyFont="1" applyBorder="1" applyAlignment="1">
      <alignment vertical="center" wrapText="1"/>
    </xf>
    <xf numFmtId="0" fontId="56" fillId="0" borderId="1" xfId="0" applyFont="1" applyBorder="1" applyAlignment="1">
      <alignment vertical="center" wrapText="1"/>
    </xf>
    <xf numFmtId="0" fontId="24" fillId="0" borderId="41" xfId="3" applyFont="1" applyBorder="1" applyAlignment="1">
      <alignment horizontal="left" vertical="center" wrapText="1"/>
    </xf>
    <xf numFmtId="0" fontId="17" fillId="0" borderId="27" xfId="23" applyFont="1" applyBorder="1" applyAlignment="1">
      <alignment horizontal="center" vertical="center"/>
    </xf>
    <xf numFmtId="170" fontId="24" fillId="0" borderId="37" xfId="5" applyNumberFormat="1" applyFont="1" applyBorder="1" applyAlignment="1">
      <alignment horizontal="right" vertical="center"/>
    </xf>
    <xf numFmtId="0" fontId="2" fillId="0" borderId="37" xfId="19" applyFont="1" applyBorder="1" applyAlignment="1">
      <alignment vertical="center" wrapText="1"/>
    </xf>
    <xf numFmtId="0" fontId="2" fillId="0" borderId="40" xfId="19" applyFont="1" applyBorder="1" applyAlignment="1">
      <alignment vertical="center" wrapText="1"/>
    </xf>
    <xf numFmtId="0" fontId="2" fillId="0" borderId="0" xfId="0" applyFont="1"/>
    <xf numFmtId="0" fontId="24" fillId="0" borderId="22" xfId="3" applyFont="1" applyBorder="1" applyAlignment="1">
      <alignment horizontal="center" vertical="center" wrapText="1"/>
    </xf>
    <xf numFmtId="0" fontId="80" fillId="0" borderId="22" xfId="3" applyFont="1" applyBorder="1" applyAlignment="1">
      <alignment horizontal="left" vertical="center" wrapText="1"/>
    </xf>
    <xf numFmtId="0" fontId="13" fillId="0" borderId="0" xfId="0" applyFont="1" applyAlignment="1">
      <alignment horizontal="center" vertical="center" textRotation="90" wrapText="1"/>
    </xf>
    <xf numFmtId="0" fontId="0" fillId="0" borderId="0" xfId="0"/>
    <xf numFmtId="0" fontId="13" fillId="4" borderId="2" xfId="0" applyFont="1" applyFill="1" applyBorder="1" applyAlignment="1">
      <alignment horizontal="center" vertical="center" wrapText="1"/>
    </xf>
    <xf numFmtId="0" fontId="12" fillId="0" borderId="3" xfId="0" applyFont="1" applyBorder="1"/>
    <xf numFmtId="0" fontId="12" fillId="0" borderId="4" xfId="0" applyFont="1" applyBorder="1"/>
    <xf numFmtId="0" fontId="11" fillId="0" borderId="9" xfId="0" applyFont="1" applyBorder="1" applyAlignment="1">
      <alignment horizontal="left" vertical="top"/>
    </xf>
    <xf numFmtId="0" fontId="13" fillId="0" borderId="2" xfId="0" applyFont="1" applyBorder="1" applyAlignment="1">
      <alignment horizontal="center" vertical="center"/>
    </xf>
    <xf numFmtId="0" fontId="13" fillId="2" borderId="2" xfId="0" applyFont="1" applyFill="1" applyBorder="1" applyAlignment="1">
      <alignment horizontal="center" vertical="center" wrapText="1"/>
    </xf>
    <xf numFmtId="0" fontId="11" fillId="0" borderId="0" xfId="0" applyFont="1" applyAlignment="1">
      <alignment horizontal="left"/>
    </xf>
    <xf numFmtId="0" fontId="13" fillId="3"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1" fillId="0" borderId="0" xfId="0" applyFont="1" applyAlignment="1">
      <alignment horizontal="left" vertical="top"/>
    </xf>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53" fillId="15" borderId="38" xfId="22" applyFont="1" applyFill="1" applyBorder="1" applyAlignment="1">
      <alignment horizontal="center" vertical="center" wrapText="1"/>
    </xf>
    <xf numFmtId="0" fontId="53" fillId="15" borderId="40" xfId="22" applyFont="1" applyFill="1" applyBorder="1" applyAlignment="1">
      <alignment horizontal="center" vertical="center" wrapText="1"/>
    </xf>
    <xf numFmtId="0" fontId="58" fillId="26" borderId="38" xfId="22" applyFont="1" applyFill="1" applyBorder="1" applyAlignment="1">
      <alignment horizontal="center" vertical="center"/>
    </xf>
    <xf numFmtId="0" fontId="58"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3" fillId="22" borderId="38" xfId="22" applyFont="1" applyFill="1" applyBorder="1" applyAlignment="1">
      <alignment horizontal="left" vertical="center"/>
    </xf>
    <xf numFmtId="0" fontId="53" fillId="22" borderId="40" xfId="22" applyFont="1" applyFill="1" applyBorder="1" applyAlignment="1">
      <alignment horizontal="left" vertical="center"/>
    </xf>
    <xf numFmtId="0" fontId="53" fillId="22" borderId="38" xfId="22" applyFont="1" applyFill="1" applyBorder="1" applyAlignment="1">
      <alignment horizontal="left" vertical="center" wrapText="1"/>
    </xf>
    <xf numFmtId="0" fontId="53" fillId="22" borderId="40" xfId="22" applyFont="1" applyFill="1" applyBorder="1" applyAlignment="1">
      <alignment horizontal="left" vertical="center" wrapText="1"/>
    </xf>
    <xf numFmtId="0" fontId="17" fillId="0" borderId="109" xfId="22" applyFont="1" applyBorder="1" applyAlignment="1">
      <alignment horizontal="center" vertical="center"/>
    </xf>
    <xf numFmtId="0" fontId="17" fillId="0" borderId="75" xfId="22" applyFont="1" applyBorder="1" applyAlignment="1">
      <alignment horizontal="center" vertical="center"/>
    </xf>
    <xf numFmtId="0" fontId="53" fillId="15" borderId="38" xfId="22" applyFont="1" applyFill="1" applyBorder="1" applyAlignment="1">
      <alignment horizontal="center" vertical="center"/>
    </xf>
    <xf numFmtId="0" fontId="53" fillId="15" borderId="40" xfId="22" applyFont="1" applyFill="1" applyBorder="1" applyAlignment="1">
      <alignment horizontal="center" vertical="center"/>
    </xf>
    <xf numFmtId="0" fontId="53" fillId="22" borderId="38" xfId="22" applyFont="1" applyFill="1" applyBorder="1" applyAlignment="1">
      <alignment horizontal="center" vertical="center"/>
    </xf>
    <xf numFmtId="0" fontId="53" fillId="22" borderId="40" xfId="22" applyFont="1" applyFill="1" applyBorder="1" applyAlignment="1">
      <alignment horizontal="center" vertical="center"/>
    </xf>
    <xf numFmtId="0" fontId="54" fillId="14" borderId="38" xfId="22" applyFont="1" applyFill="1" applyBorder="1" applyAlignment="1">
      <alignment horizontal="left" vertical="center" wrapText="1"/>
    </xf>
    <xf numFmtId="0" fontId="54" fillId="14" borderId="40" xfId="22" applyFont="1" applyFill="1" applyBorder="1" applyAlignment="1">
      <alignment horizontal="left" vertical="center" wrapText="1"/>
    </xf>
    <xf numFmtId="0" fontId="24" fillId="0" borderId="37" xfId="0" applyFont="1" applyBorder="1" applyAlignment="1">
      <alignment horizontal="center" vertical="center"/>
    </xf>
    <xf numFmtId="0" fontId="24" fillId="0" borderId="38" xfId="3" applyFont="1" applyBorder="1" applyAlignment="1">
      <alignment horizontal="center" vertical="center"/>
    </xf>
    <xf numFmtId="0" fontId="24" fillId="0" borderId="40" xfId="3" applyFont="1" applyBorder="1" applyAlignment="1">
      <alignment horizontal="center" vertical="center"/>
    </xf>
    <xf numFmtId="0" fontId="24" fillId="0" borderId="37" xfId="0" applyFont="1" applyBorder="1" applyAlignment="1">
      <alignment horizontal="left" vertical="center" wrapText="1"/>
    </xf>
    <xf numFmtId="0" fontId="24" fillId="0" borderId="37" xfId="0" applyFont="1" applyBorder="1" applyAlignment="1">
      <alignment horizontal="left" vertical="center"/>
    </xf>
    <xf numFmtId="0" fontId="24" fillId="0" borderId="37" xfId="0" applyFont="1" applyBorder="1" applyAlignment="1">
      <alignment horizontal="center" vertical="center" wrapText="1"/>
    </xf>
    <xf numFmtId="0" fontId="28" fillId="0" borderId="38" xfId="16" applyBorder="1" applyAlignment="1">
      <alignment horizontal="center" vertical="center"/>
    </xf>
    <xf numFmtId="0" fontId="28" fillId="0" borderId="9" xfId="16" applyFill="1" applyBorder="1" applyAlignment="1">
      <alignment horizontal="center"/>
    </xf>
    <xf numFmtId="43" fontId="24" fillId="0" borderId="37" xfId="18" applyFont="1" applyBorder="1" applyAlignment="1">
      <alignment horizontal="center" vertical="center"/>
    </xf>
    <xf numFmtId="0" fontId="70" fillId="0" borderId="38" xfId="0" applyFont="1" applyBorder="1" applyAlignment="1">
      <alignment horizontal="left" vertical="center" wrapText="1"/>
    </xf>
    <xf numFmtId="0" fontId="70" fillId="0" borderId="40" xfId="0" applyFont="1" applyBorder="1" applyAlignment="1">
      <alignment horizontal="left" vertical="center"/>
    </xf>
    <xf numFmtId="0" fontId="60" fillId="0" borderId="38" xfId="3" applyFont="1" applyBorder="1" applyAlignment="1">
      <alignment horizontal="center" vertical="center" wrapText="1"/>
    </xf>
    <xf numFmtId="0" fontId="60" fillId="0" borderId="40" xfId="3" applyFont="1" applyBorder="1" applyAlignment="1">
      <alignment horizontal="center" vertical="center" wrapText="1"/>
    </xf>
    <xf numFmtId="0" fontId="62" fillId="0" borderId="38" xfId="3" applyFont="1" applyBorder="1" applyAlignment="1">
      <alignment horizontal="left" vertical="center" wrapText="1"/>
    </xf>
    <xf numFmtId="0" fontId="69" fillId="0" borderId="40" xfId="3" applyFont="1" applyBorder="1" applyAlignment="1">
      <alignment horizontal="left" vertical="center" wrapText="1"/>
    </xf>
    <xf numFmtId="0" fontId="54" fillId="0" borderId="38" xfId="3" applyFont="1" applyBorder="1" applyAlignment="1">
      <alignment horizontal="left" vertical="center" wrapText="1"/>
    </xf>
    <xf numFmtId="0" fontId="54" fillId="0" borderId="40" xfId="3" applyFont="1" applyBorder="1" applyAlignment="1">
      <alignment horizontal="left" vertical="center" wrapText="1"/>
    </xf>
    <xf numFmtId="0" fontId="54" fillId="0" borderId="38" xfId="3" applyFont="1" applyBorder="1" applyAlignment="1">
      <alignment vertical="center" wrapText="1"/>
    </xf>
    <xf numFmtId="0" fontId="54" fillId="0" borderId="40" xfId="3" applyFont="1" applyBorder="1" applyAlignment="1">
      <alignment vertical="center" wrapText="1"/>
    </xf>
    <xf numFmtId="0" fontId="28" fillId="0" borderId="40" xfId="16" applyBorder="1" applyAlignment="1">
      <alignment horizontal="center" vertical="center"/>
    </xf>
    <xf numFmtId="0" fontId="24" fillId="0" borderId="37" xfId="0" applyFont="1" applyBorder="1" applyAlignment="1">
      <alignment horizontal="left" vertical="top" wrapText="1"/>
    </xf>
    <xf numFmtId="0" fontId="24" fillId="0" borderId="37" xfId="0" applyFont="1" applyBorder="1" applyAlignment="1">
      <alignment horizontal="left" vertical="top"/>
    </xf>
    <xf numFmtId="0" fontId="23" fillId="15" borderId="20" xfId="3"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24" fillId="0" borderId="20" xfId="3" applyFont="1" applyBorder="1" applyAlignment="1">
      <alignment horizontal="left" vertical="center" wrapText="1"/>
    </xf>
    <xf numFmtId="0" fontId="24" fillId="0" borderId="21" xfId="3" applyFont="1" applyBorder="1" applyAlignment="1">
      <alignment horizontal="left" vertical="center" wrapText="1"/>
    </xf>
    <xf numFmtId="0" fontId="24" fillId="0" borderId="22" xfId="3" applyFont="1" applyBorder="1" applyAlignment="1">
      <alignment horizontal="left" vertical="center"/>
    </xf>
    <xf numFmtId="0" fontId="24" fillId="0" borderId="20" xfId="3" applyFont="1" applyBorder="1" applyAlignment="1">
      <alignment horizontal="center" vertical="center"/>
    </xf>
    <xf numFmtId="0" fontId="24" fillId="0" borderId="22" xfId="3" applyFont="1" applyBorder="1" applyAlignment="1">
      <alignment horizontal="center" vertical="center"/>
    </xf>
    <xf numFmtId="0" fontId="24" fillId="0" borderId="21" xfId="3" applyFont="1" applyBorder="1" applyAlignment="1">
      <alignment horizontal="center" vertical="center"/>
    </xf>
    <xf numFmtId="0" fontId="28" fillId="0" borderId="38" xfId="16" applyBorder="1" applyAlignment="1">
      <alignment horizontal="center" vertical="center" wrapText="1"/>
    </xf>
    <xf numFmtId="0" fontId="28" fillId="0" borderId="40" xfId="16" applyBorder="1" applyAlignment="1">
      <alignment horizontal="center" vertical="center" wrapText="1"/>
    </xf>
    <xf numFmtId="0" fontId="24" fillId="0" borderId="38" xfId="3" applyFont="1" applyBorder="1" applyAlignment="1">
      <alignment horizontal="left" vertical="center" wrapText="1"/>
    </xf>
    <xf numFmtId="0" fontId="24" fillId="0" borderId="40" xfId="3" applyFont="1" applyBorder="1" applyAlignment="1">
      <alignment horizontal="left" vertical="center" wrapText="1"/>
    </xf>
    <xf numFmtId="0" fontId="61" fillId="0" borderId="40" xfId="3" applyFont="1" applyBorder="1" applyAlignment="1">
      <alignment horizontal="left" vertical="center" wrapText="1"/>
    </xf>
    <xf numFmtId="172" fontId="23" fillId="15" borderId="38" xfId="3" applyNumberFormat="1" applyFont="1" applyFill="1" applyBorder="1" applyAlignment="1">
      <alignment horizontal="center" vertical="center" wrapText="1"/>
    </xf>
    <xf numFmtId="172" fontId="23" fillId="15" borderId="40" xfId="3" applyNumberFormat="1" applyFont="1" applyFill="1" applyBorder="1" applyAlignment="1">
      <alignment horizontal="center" vertical="center"/>
    </xf>
    <xf numFmtId="0" fontId="24" fillId="0" borderId="37" xfId="3" applyFont="1" applyBorder="1" applyAlignment="1">
      <alignment horizontal="left" vertical="center" wrapText="1"/>
    </xf>
    <xf numFmtId="0" fontId="23" fillId="15" borderId="44" xfId="3"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80" fillId="0" borderId="20" xfId="3" applyFont="1" applyBorder="1" applyAlignment="1">
      <alignment horizontal="left" vertical="center" wrapText="1"/>
    </xf>
    <xf numFmtId="0" fontId="62" fillId="0" borderId="20" xfId="3" applyFont="1" applyBorder="1" applyAlignment="1">
      <alignment horizontal="left" vertical="center" wrapText="1"/>
    </xf>
    <xf numFmtId="0" fontId="63" fillId="0" borderId="21" xfId="3" applyFont="1" applyBorder="1" applyAlignment="1">
      <alignment horizontal="left" vertical="center"/>
    </xf>
    <xf numFmtId="0" fontId="24" fillId="0" borderId="22" xfId="3" applyFont="1" applyBorder="1" applyAlignment="1">
      <alignment horizontal="left" vertical="center" wrapText="1"/>
    </xf>
    <xf numFmtId="0" fontId="70" fillId="0" borderId="20" xfId="3" applyFont="1" applyBorder="1" applyAlignment="1">
      <alignment horizontal="left" vertical="center" wrapText="1"/>
    </xf>
    <xf numFmtId="0" fontId="70" fillId="0" borderId="22" xfId="3" applyFont="1" applyBorder="1" applyAlignment="1">
      <alignment horizontal="left" vertical="center"/>
    </xf>
    <xf numFmtId="0" fontId="54" fillId="0" borderId="20" xfId="3" applyFont="1" applyBorder="1" applyAlignment="1">
      <alignment horizontal="left" vertical="center" wrapText="1"/>
    </xf>
    <xf numFmtId="0" fontId="49" fillId="0" borderId="22" xfId="3" applyFont="1" applyBorder="1" applyAlignment="1">
      <alignment horizontal="left" vertical="center" wrapText="1"/>
    </xf>
    <xf numFmtId="0" fontId="54" fillId="0" borderId="22" xfId="3" applyFont="1" applyBorder="1" applyAlignment="1">
      <alignment horizontal="left" vertical="center" wrapText="1"/>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9" fontId="17" fillId="0" borderId="26" xfId="3" applyNumberFormat="1" applyFont="1" applyBorder="1" applyAlignment="1">
      <alignment horizontal="center" vertical="center"/>
    </xf>
    <xf numFmtId="9" fontId="17" fillId="0" borderId="34" xfId="3" applyNumberFormat="1" applyFont="1" applyBorder="1" applyAlignment="1">
      <alignment horizontal="center" vertical="center"/>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4" fillId="14" borderId="20" xfId="3" applyFont="1" applyFill="1" applyBorder="1" applyAlignment="1">
      <alignment horizontal="left" vertical="center" wrapText="1"/>
    </xf>
    <xf numFmtId="0" fontId="24" fillId="14" borderId="22" xfId="3" applyFont="1" applyFill="1" applyBorder="1" applyAlignment="1">
      <alignment horizontal="left" vertical="center" wrapText="1"/>
    </xf>
    <xf numFmtId="0" fontId="17" fillId="0" borderId="41" xfId="3" applyFont="1" applyBorder="1" applyAlignment="1">
      <alignment horizontal="center" vertical="center"/>
    </xf>
    <xf numFmtId="0" fontId="24" fillId="0" borderId="37" xfId="3" applyFont="1" applyBorder="1" applyAlignment="1">
      <alignment horizontal="center" vertical="center"/>
    </xf>
    <xf numFmtId="0" fontId="24" fillId="0" borderId="40" xfId="3" applyFont="1" applyBorder="1" applyAlignment="1">
      <alignment horizontal="center" vertical="center" wrapText="1"/>
    </xf>
    <xf numFmtId="0" fontId="60" fillId="7" borderId="38" xfId="0" applyFont="1" applyFill="1" applyBorder="1" applyAlignment="1">
      <alignment horizontal="center" vertical="center" wrapText="1"/>
    </xf>
    <xf numFmtId="0" fontId="60" fillId="7" borderId="40" xfId="0" applyFont="1" applyFill="1" applyBorder="1" applyAlignment="1">
      <alignment horizontal="center" vertical="center" wrapText="1"/>
    </xf>
    <xf numFmtId="0" fontId="41" fillId="0" borderId="20" xfId="0" applyFont="1" applyBorder="1" applyAlignment="1">
      <alignment horizontal="left" vertical="center" wrapText="1"/>
    </xf>
    <xf numFmtId="0" fontId="41" fillId="0" borderId="21" xfId="0" applyFont="1" applyBorder="1" applyAlignment="1">
      <alignment horizontal="left" vertical="center" wrapText="1"/>
    </xf>
    <xf numFmtId="0" fontId="41" fillId="0" borderId="22" xfId="0" applyFont="1" applyBorder="1" applyAlignment="1">
      <alignment horizontal="left" vertical="center" wrapText="1"/>
    </xf>
    <xf numFmtId="0" fontId="23" fillId="0" borderId="17" xfId="2" applyFont="1" applyBorder="1" applyAlignment="1">
      <alignment horizontal="center" vertical="center"/>
    </xf>
    <xf numFmtId="0" fontId="23" fillId="0" borderId="33" xfId="2" applyFont="1" applyBorder="1" applyAlignment="1">
      <alignment horizontal="center" vertical="center"/>
    </xf>
    <xf numFmtId="0" fontId="23" fillId="0" borderId="32" xfId="2" applyFont="1" applyBorder="1" applyAlignment="1">
      <alignment horizontal="center" vertical="center"/>
    </xf>
    <xf numFmtId="0" fontId="23" fillId="0" borderId="23" xfId="2" applyFont="1" applyBorder="1" applyAlignment="1">
      <alignment horizontal="center" vertical="center"/>
    </xf>
    <xf numFmtId="0" fontId="23" fillId="0" borderId="9" xfId="2" applyFont="1" applyAlignment="1">
      <alignment horizontal="center" vertical="center"/>
    </xf>
    <xf numFmtId="0" fontId="23" fillId="0" borderId="31" xfId="2" applyFont="1" applyBorder="1" applyAlignment="1">
      <alignment horizontal="center" vertical="center"/>
    </xf>
    <xf numFmtId="0" fontId="23" fillId="0" borderId="26" xfId="2" applyFont="1" applyBorder="1" applyAlignment="1">
      <alignment horizontal="center" vertical="center"/>
    </xf>
    <xf numFmtId="0" fontId="23" fillId="0" borderId="35" xfId="2" applyFont="1" applyBorder="1" applyAlignment="1">
      <alignment horizontal="center" vertical="center"/>
    </xf>
    <xf numFmtId="0" fontId="23" fillId="0" borderId="34" xfId="2" applyFont="1" applyBorder="1" applyAlignment="1">
      <alignment horizontal="center" vertical="center"/>
    </xf>
    <xf numFmtId="0" fontId="23" fillId="15" borderId="20" xfId="2" applyFont="1" applyFill="1" applyBorder="1" applyAlignment="1">
      <alignment horizontal="center" vertical="center" wrapText="1"/>
    </xf>
    <xf numFmtId="0" fontId="23" fillId="15" borderId="21" xfId="2" applyFont="1" applyFill="1" applyBorder="1" applyAlignment="1">
      <alignment horizontal="center" vertical="center" wrapText="1"/>
    </xf>
    <xf numFmtId="0" fontId="23" fillId="15" borderId="22" xfId="2" applyFont="1" applyFill="1" applyBorder="1" applyAlignment="1">
      <alignment horizontal="center" vertical="center" wrapText="1"/>
    </xf>
    <xf numFmtId="0" fontId="23" fillId="0" borderId="17" xfId="2" applyFont="1" applyBorder="1" applyAlignment="1">
      <alignment horizontal="left" vertical="center" wrapText="1"/>
    </xf>
    <xf numFmtId="0" fontId="23" fillId="0" borderId="33" xfId="2" applyFont="1" applyBorder="1" applyAlignment="1">
      <alignment horizontal="left" vertical="center" wrapText="1"/>
    </xf>
    <xf numFmtId="0" fontId="23" fillId="0" borderId="32" xfId="2" applyFont="1" applyBorder="1" applyAlignment="1">
      <alignment horizontal="left" vertical="center" wrapText="1"/>
    </xf>
    <xf numFmtId="0" fontId="23" fillId="0" borderId="23" xfId="2" applyFont="1" applyBorder="1" applyAlignment="1">
      <alignment horizontal="left" vertical="center" wrapText="1"/>
    </xf>
    <xf numFmtId="0" fontId="23" fillId="0" borderId="9" xfId="2" applyFont="1" applyAlignment="1">
      <alignment horizontal="left" vertical="center" wrapText="1"/>
    </xf>
    <xf numFmtId="0" fontId="23" fillId="0" borderId="31" xfId="2" applyFont="1" applyBorder="1" applyAlignment="1">
      <alignment horizontal="left" vertical="center" wrapText="1"/>
    </xf>
    <xf numFmtId="0" fontId="23" fillId="0" borderId="26" xfId="2" applyFont="1" applyBorder="1" applyAlignment="1">
      <alignment horizontal="left" vertical="center" wrapText="1"/>
    </xf>
    <xf numFmtId="0" fontId="23" fillId="0" borderId="35" xfId="2" applyFont="1" applyBorder="1" applyAlignment="1">
      <alignment horizontal="left" vertical="center" wrapText="1"/>
    </xf>
    <xf numFmtId="0" fontId="23" fillId="0" borderId="34" xfId="2" applyFont="1" applyBorder="1" applyAlignment="1">
      <alignment horizontal="left" vertical="center" wrapText="1"/>
    </xf>
    <xf numFmtId="0" fontId="23" fillId="0" borderId="41" xfId="2" applyFont="1" applyBorder="1" applyAlignment="1">
      <alignment horizontal="center" vertical="center" wrapText="1"/>
    </xf>
    <xf numFmtId="0" fontId="23" fillId="0" borderId="41" xfId="2" applyFont="1" applyBorder="1" applyAlignment="1">
      <alignment horizontal="left" vertical="center" wrapText="1"/>
    </xf>
    <xf numFmtId="0" fontId="22" fillId="0" borderId="17" xfId="2" applyFont="1" applyBorder="1" applyAlignment="1">
      <alignment horizontal="center" vertical="center" wrapText="1"/>
    </xf>
    <xf numFmtId="0" fontId="22" fillId="0" borderId="23" xfId="2" applyFont="1" applyBorder="1" applyAlignment="1">
      <alignment horizontal="center" vertical="center" wrapText="1"/>
    </xf>
    <xf numFmtId="0" fontId="22" fillId="0" borderId="26" xfId="2" applyFont="1" applyBorder="1" applyAlignment="1">
      <alignment horizontal="center" vertical="center" wrapText="1"/>
    </xf>
    <xf numFmtId="0" fontId="23" fillId="15" borderId="41" xfId="2" applyFont="1" applyFill="1" applyBorder="1" applyAlignment="1">
      <alignment horizontal="center" vertical="center" wrapText="1"/>
    </xf>
    <xf numFmtId="0" fontId="23" fillId="15" borderId="41" xfId="2" applyFont="1" applyFill="1" applyBorder="1" applyAlignment="1">
      <alignment horizontal="left" vertical="center" wrapText="1"/>
    </xf>
    <xf numFmtId="0" fontId="24" fillId="0" borderId="41" xfId="3" applyFont="1" applyBorder="1" applyAlignment="1">
      <alignment horizontal="center" vertical="center"/>
    </xf>
    <xf numFmtId="0" fontId="23" fillId="0" borderId="1" xfId="2" applyFont="1" applyBorder="1" applyAlignment="1">
      <alignment horizontal="center" vertical="center" wrapText="1"/>
    </xf>
    <xf numFmtId="0" fontId="23" fillId="14" borderId="9" xfId="2" applyFont="1" applyFill="1" applyAlignment="1">
      <alignment horizontal="left" vertical="center" wrapText="1"/>
    </xf>
    <xf numFmtId="0" fontId="23" fillId="15" borderId="17" xfId="2" applyFont="1" applyFill="1" applyBorder="1" applyAlignment="1">
      <alignment horizontal="left" vertical="center" wrapText="1"/>
    </xf>
    <xf numFmtId="0" fontId="23" fillId="15" borderId="23" xfId="2" applyFont="1" applyFill="1" applyBorder="1" applyAlignment="1">
      <alignment horizontal="left" vertical="center" wrapText="1"/>
    </xf>
    <xf numFmtId="0" fontId="23" fillId="15" borderId="26" xfId="2" applyFont="1" applyFill="1" applyBorder="1" applyAlignment="1">
      <alignment horizontal="left" vertical="center" wrapText="1"/>
    </xf>
    <xf numFmtId="0" fontId="23" fillId="0" borderId="20" xfId="2" applyFont="1" applyBorder="1" applyAlignment="1">
      <alignment horizontal="left" vertical="center" wrapText="1"/>
    </xf>
    <xf numFmtId="0" fontId="23" fillId="0" borderId="21" xfId="2" applyFont="1" applyBorder="1" applyAlignment="1">
      <alignment horizontal="left" vertical="center" wrapText="1"/>
    </xf>
    <xf numFmtId="0" fontId="23"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24" fillId="0" borderId="40" xfId="3" applyFont="1" applyBorder="1" applyAlignment="1">
      <alignment horizontal="left" vertical="center"/>
    </xf>
    <xf numFmtId="0" fontId="23" fillId="11" borderId="61" xfId="2" applyFont="1" applyFill="1" applyBorder="1" applyAlignment="1">
      <alignment horizontal="center" vertical="center" wrapText="1"/>
    </xf>
    <xf numFmtId="0" fontId="23" fillId="11" borderId="59" xfId="2" applyFont="1" applyFill="1" applyBorder="1" applyAlignment="1">
      <alignment horizontal="center" vertical="center" wrapText="1"/>
    </xf>
    <xf numFmtId="0" fontId="23" fillId="0" borderId="41" xfId="0" applyFont="1" applyBorder="1" applyAlignment="1">
      <alignment horizontal="center" vertical="center" wrapText="1"/>
    </xf>
    <xf numFmtId="0" fontId="23" fillId="15" borderId="37" xfId="2" applyFont="1" applyFill="1" applyBorder="1" applyAlignment="1">
      <alignment horizontal="center" vertical="center" wrapText="1"/>
    </xf>
    <xf numFmtId="172" fontId="23" fillId="15" borderId="38" xfId="3" applyNumberFormat="1" applyFont="1" applyFill="1" applyBorder="1" applyAlignment="1">
      <alignment horizontal="center" vertical="center"/>
    </xf>
    <xf numFmtId="0" fontId="60" fillId="0" borderId="38" xfId="3" applyFont="1" applyBorder="1" applyAlignment="1">
      <alignment horizontal="left" vertical="center" wrapText="1"/>
    </xf>
    <xf numFmtId="0" fontId="60" fillId="0" borderId="40" xfId="3" applyFont="1" applyBorder="1" applyAlignment="1">
      <alignment horizontal="left" vertical="center" wrapText="1"/>
    </xf>
    <xf numFmtId="9" fontId="24" fillId="15" borderId="38" xfId="3" applyNumberFormat="1" applyFont="1" applyFill="1" applyBorder="1" applyAlignment="1">
      <alignment horizontal="center" vertical="center"/>
    </xf>
    <xf numFmtId="9" fontId="24" fillId="15" borderId="40" xfId="3" applyNumberFormat="1" applyFont="1" applyFill="1" applyBorder="1" applyAlignment="1">
      <alignment horizontal="center" vertical="center"/>
    </xf>
    <xf numFmtId="0" fontId="24" fillId="15" borderId="38" xfId="3" applyFont="1" applyFill="1" applyBorder="1" applyAlignment="1">
      <alignment horizontal="center" vertical="center"/>
    </xf>
    <xf numFmtId="0" fontId="24" fillId="15" borderId="40" xfId="3" applyFont="1" applyFill="1" applyBorder="1" applyAlignment="1">
      <alignment horizontal="center" vertical="center"/>
    </xf>
    <xf numFmtId="0" fontId="24" fillId="0" borderId="38" xfId="0" applyFont="1" applyBorder="1" applyAlignment="1">
      <alignment horizontal="left" vertical="center" wrapText="1"/>
    </xf>
    <xf numFmtId="0" fontId="24" fillId="0" borderId="40" xfId="0" applyFont="1" applyBorder="1" applyAlignment="1">
      <alignment horizontal="left" vertical="center"/>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8" xfId="20" applyFont="1" applyBorder="1" applyAlignment="1">
      <alignment horizontal="center" vertical="center" wrapText="1"/>
    </xf>
    <xf numFmtId="0" fontId="50" fillId="0" borderId="6" xfId="20" applyFont="1" applyBorder="1" applyAlignment="1">
      <alignment horizontal="center" vertical="center" wrapText="1"/>
    </xf>
    <xf numFmtId="0" fontId="50" fillId="0" borderId="9" xfId="20" applyFont="1" applyAlignment="1">
      <alignment horizontal="center" vertical="center" wrapText="1"/>
    </xf>
    <xf numFmtId="0" fontId="50" fillId="0" borderId="11"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0" borderId="15" xfId="20" applyFont="1" applyBorder="1" applyAlignment="1">
      <alignment horizontal="center" vertical="center" wrapText="1"/>
    </xf>
    <xf numFmtId="0" fontId="51" fillId="0" borderId="5" xfId="20" applyFont="1" applyBorder="1" applyAlignment="1">
      <alignment horizontal="center" vertical="center" wrapText="1"/>
    </xf>
    <xf numFmtId="0" fontId="51" fillId="0" borderId="7" xfId="20" applyFont="1" applyBorder="1" applyAlignment="1">
      <alignment horizontal="center" vertical="center" wrapText="1"/>
    </xf>
    <xf numFmtId="0" fontId="51" fillId="0" borderId="16" xfId="20" applyFont="1" applyBorder="1" applyAlignment="1">
      <alignment horizontal="center" vertical="center" wrapText="1"/>
    </xf>
    <xf numFmtId="0" fontId="51" fillId="0" borderId="14" xfId="20" applyFont="1" applyBorder="1" applyAlignment="1">
      <alignment horizontal="center" vertical="center" wrapText="1"/>
    </xf>
    <xf numFmtId="0" fontId="51" fillId="11" borderId="12" xfId="20" applyFont="1" applyFill="1" applyBorder="1" applyAlignment="1">
      <alignment horizontal="center" vertical="center" wrapText="1"/>
    </xf>
    <xf numFmtId="0" fontId="51" fillId="11" borderId="10" xfId="20" applyFont="1" applyFill="1" applyBorder="1" applyAlignment="1">
      <alignment horizontal="center" vertical="center" wrapText="1"/>
    </xf>
    <xf numFmtId="0" fontId="51" fillId="11" borderId="15" xfId="20" applyFont="1" applyFill="1" applyBorder="1" applyAlignment="1">
      <alignment horizontal="center" vertical="center" wrapText="1"/>
    </xf>
    <xf numFmtId="0" fontId="51" fillId="11" borderId="13" xfId="20" applyFont="1" applyFill="1" applyBorder="1" applyAlignment="1">
      <alignment horizontal="center" vertical="center" wrapText="1"/>
    </xf>
    <xf numFmtId="0" fontId="27" fillId="0" borderId="12" xfId="20" applyFont="1" applyBorder="1" applyAlignment="1">
      <alignment horizontal="center" vertical="center" wrapText="1"/>
    </xf>
    <xf numFmtId="0" fontId="27" fillId="0" borderId="10" xfId="20" applyFont="1" applyBorder="1" applyAlignment="1">
      <alignment horizontal="center" vertical="center" wrapText="1"/>
    </xf>
    <xf numFmtId="0" fontId="27" fillId="0" borderId="13" xfId="20" applyFont="1" applyBorder="1" applyAlignment="1">
      <alignment horizontal="center" vertical="center" wrapText="1"/>
    </xf>
    <xf numFmtId="0" fontId="51" fillId="11" borderId="5" xfId="20" applyFont="1" applyFill="1" applyBorder="1" applyAlignment="1">
      <alignment horizontal="center" vertical="center" wrapText="1"/>
    </xf>
    <xf numFmtId="0" fontId="51" fillId="11" borderId="7" xfId="20" applyFont="1" applyFill="1" applyBorder="1" applyAlignment="1">
      <alignment horizontal="center" vertical="center" wrapText="1"/>
    </xf>
    <xf numFmtId="0" fontId="51" fillId="11" borderId="11" xfId="20" applyFont="1" applyFill="1" applyBorder="1" applyAlignment="1">
      <alignment horizontal="center" vertical="center" wrapText="1"/>
    </xf>
    <xf numFmtId="0" fontId="51" fillId="11" borderId="16" xfId="20" applyFont="1" applyFill="1" applyBorder="1" applyAlignment="1">
      <alignment horizontal="center" vertical="center" wrapText="1"/>
    </xf>
    <xf numFmtId="0" fontId="51" fillId="11" borderId="14" xfId="20" applyFont="1" applyFill="1" applyBorder="1" applyAlignment="1">
      <alignment horizontal="center" vertical="center" wrapText="1"/>
    </xf>
    <xf numFmtId="0" fontId="27" fillId="0" borderId="16" xfId="20" applyFont="1" applyBorder="1" applyAlignment="1">
      <alignment horizontal="left" vertical="center" wrapText="1"/>
    </xf>
    <xf numFmtId="0" fontId="27" fillId="0" borderId="14" xfId="20" applyFont="1" applyBorder="1" applyAlignment="1">
      <alignment horizontal="left" vertical="center" wrapText="1"/>
    </xf>
    <xf numFmtId="0" fontId="27" fillId="0" borderId="15" xfId="20" applyFont="1" applyBorder="1" applyAlignment="1">
      <alignment horizontal="left" vertical="center" wrapText="1"/>
    </xf>
    <xf numFmtId="0" fontId="27" fillId="0" borderId="12" xfId="20" applyFont="1" applyBorder="1" applyAlignment="1">
      <alignment horizontal="left" vertical="center" wrapText="1"/>
    </xf>
    <xf numFmtId="0" fontId="27" fillId="0" borderId="10" xfId="20" applyFont="1" applyBorder="1" applyAlignment="1">
      <alignment horizontal="left" vertical="center" wrapText="1"/>
    </xf>
    <xf numFmtId="0" fontId="27" fillId="0" borderId="13" xfId="20" applyFont="1" applyBorder="1" applyAlignment="1">
      <alignment horizontal="left" vertical="center" wrapText="1"/>
    </xf>
    <xf numFmtId="0" fontId="51" fillId="11" borderId="37" xfId="20" applyFont="1" applyFill="1" applyBorder="1" applyAlignment="1">
      <alignment horizontal="center" vertical="center" wrapText="1"/>
    </xf>
    <xf numFmtId="0" fontId="51" fillId="11" borderId="38" xfId="20" applyFont="1" applyFill="1" applyBorder="1" applyAlignment="1">
      <alignment horizontal="center" vertical="center" wrapText="1"/>
    </xf>
    <xf numFmtId="0" fontId="27" fillId="0" borderId="1" xfId="20" applyFont="1" applyBorder="1" applyAlignment="1">
      <alignment horizontal="left" vertical="center" wrapText="1"/>
    </xf>
    <xf numFmtId="9" fontId="27" fillId="0" borderId="12" xfId="20" applyNumberFormat="1" applyFont="1" applyBorder="1" applyAlignment="1">
      <alignment horizontal="center" vertical="center" wrapText="1"/>
    </xf>
    <xf numFmtId="0" fontId="50" fillId="0" borderId="12" xfId="20" applyFont="1" applyBorder="1" applyAlignment="1">
      <alignment horizontal="center" vertical="center" wrapText="1"/>
    </xf>
    <xf numFmtId="0" fontId="50" fillId="0" borderId="10" xfId="20" applyFont="1" applyBorder="1" applyAlignment="1">
      <alignment horizontal="center" vertical="center" wrapText="1"/>
    </xf>
    <xf numFmtId="0" fontId="50" fillId="0" borderId="13" xfId="20" applyFont="1" applyBorder="1" applyAlignment="1">
      <alignment horizontal="center" vertical="center" wrapText="1"/>
    </xf>
    <xf numFmtId="0" fontId="50" fillId="0" borderId="12" xfId="1" applyNumberFormat="1" applyFont="1" applyFill="1" applyBorder="1" applyAlignment="1">
      <alignment horizontal="center" vertical="center" shrinkToFit="1"/>
    </xf>
    <xf numFmtId="0" fontId="50" fillId="0" borderId="10" xfId="1" applyNumberFormat="1" applyFont="1" applyFill="1" applyBorder="1" applyAlignment="1">
      <alignment horizontal="center" vertical="center" shrinkToFit="1"/>
    </xf>
    <xf numFmtId="0" fontId="50" fillId="0" borderId="13" xfId="1" applyNumberFormat="1" applyFont="1" applyFill="1" applyBorder="1" applyAlignment="1">
      <alignment horizontal="center" vertical="center" shrinkToFit="1"/>
    </xf>
    <xf numFmtId="0" fontId="51" fillId="11" borderId="8" xfId="20" applyFont="1" applyFill="1" applyBorder="1" applyAlignment="1">
      <alignment horizontal="center" vertical="center" wrapText="1"/>
    </xf>
    <xf numFmtId="0" fontId="51" fillId="11" borderId="1" xfId="20" applyFont="1" applyFill="1" applyBorder="1" applyAlignment="1">
      <alignment horizontal="center" vertical="center" wrapText="1"/>
    </xf>
    <xf numFmtId="0" fontId="27" fillId="0" borderId="1" xfId="20" applyFont="1" applyBorder="1" applyAlignment="1">
      <alignment horizontal="center" vertical="center" wrapText="1"/>
    </xf>
    <xf numFmtId="0" fontId="50" fillId="0" borderId="16" xfId="20" applyFont="1" applyBorder="1" applyAlignment="1">
      <alignment horizontal="left" vertical="center" wrapText="1"/>
    </xf>
    <xf numFmtId="0" fontId="50" fillId="0" borderId="14" xfId="20" applyFont="1" applyBorder="1" applyAlignment="1">
      <alignment horizontal="left" vertical="center" wrapText="1"/>
    </xf>
    <xf numFmtId="0" fontId="50" fillId="0" borderId="15" xfId="20" applyFont="1" applyBorder="1" applyAlignment="1">
      <alignment horizontal="left" vertical="center" wrapText="1"/>
    </xf>
    <xf numFmtId="0" fontId="55" fillId="0" borderId="12" xfId="20" applyFont="1" applyBorder="1" applyAlignment="1">
      <alignment horizontal="center" vertical="center" wrapText="1"/>
    </xf>
    <xf numFmtId="0" fontId="50" fillId="0" borderId="12" xfId="20" applyFont="1" applyBorder="1" applyAlignment="1">
      <alignment horizontal="center" vertical="top" wrapText="1"/>
    </xf>
    <xf numFmtId="0" fontId="50" fillId="0" borderId="13" xfId="20" applyFont="1" applyBorder="1" applyAlignment="1">
      <alignment horizontal="center" vertical="top" wrapText="1"/>
    </xf>
    <xf numFmtId="0" fontId="50" fillId="0" borderId="12" xfId="20" applyFont="1" applyBorder="1" applyAlignment="1">
      <alignment horizontal="left" vertical="center" wrapText="1"/>
    </xf>
    <xf numFmtId="0" fontId="50" fillId="0" borderId="10" xfId="20" applyFont="1" applyBorder="1" applyAlignment="1">
      <alignment horizontal="left" vertical="center" wrapText="1"/>
    </xf>
    <xf numFmtId="0" fontId="50" fillId="0" borderId="13" xfId="20" applyFont="1" applyBorder="1" applyAlignment="1">
      <alignment horizontal="left" vertical="center" wrapText="1"/>
    </xf>
    <xf numFmtId="0" fontId="50" fillId="0" borderId="37" xfId="20" applyFont="1" applyBorder="1" applyAlignment="1">
      <alignment horizontal="center" vertical="center" wrapText="1"/>
    </xf>
    <xf numFmtId="0" fontId="27" fillId="0" borderId="37" xfId="20" applyFont="1" applyBorder="1" applyAlignment="1">
      <alignment horizontal="left" vertical="center" wrapText="1"/>
    </xf>
    <xf numFmtId="0" fontId="27" fillId="0" borderId="37" xfId="20" applyFont="1" applyBorder="1" applyAlignment="1">
      <alignment horizontal="center" vertical="center" wrapText="1"/>
    </xf>
    <xf numFmtId="0" fontId="27" fillId="0" borderId="5" xfId="20" applyFont="1" applyBorder="1" applyAlignment="1">
      <alignment horizontal="center" vertical="center" wrapText="1"/>
    </xf>
    <xf numFmtId="0" fontId="27" fillId="0" borderId="7" xfId="20" applyFont="1" applyBorder="1" applyAlignment="1">
      <alignment horizontal="center" vertical="center" wrapText="1"/>
    </xf>
    <xf numFmtId="0" fontId="51" fillId="11" borderId="61" xfId="20" applyFont="1" applyFill="1" applyBorder="1" applyAlignment="1">
      <alignment horizontal="center" vertical="center" wrapText="1"/>
    </xf>
    <xf numFmtId="0" fontId="50" fillId="0" borderId="96" xfId="20" applyFont="1" applyBorder="1" applyAlignment="1">
      <alignment horizontal="center" vertical="center" wrapText="1"/>
    </xf>
    <xf numFmtId="0" fontId="50" fillId="0" borderId="47" xfId="20" applyFont="1" applyBorder="1" applyAlignment="1">
      <alignment horizontal="center" vertical="center" wrapText="1"/>
    </xf>
    <xf numFmtId="0" fontId="50" fillId="14" borderId="12" xfId="20" applyFont="1" applyFill="1" applyBorder="1" applyAlignment="1">
      <alignment horizontal="center" vertical="center" wrapText="1"/>
    </xf>
    <xf numFmtId="0" fontId="50" fillId="14" borderId="10" xfId="20" applyFont="1" applyFill="1" applyBorder="1" applyAlignment="1">
      <alignment horizontal="center" vertical="center" wrapText="1"/>
    </xf>
    <xf numFmtId="0" fontId="50" fillId="14" borderId="13" xfId="20" applyFont="1" applyFill="1" applyBorder="1" applyAlignment="1">
      <alignment horizontal="center" vertical="center" wrapText="1"/>
    </xf>
    <xf numFmtId="2" fontId="50" fillId="0" borderId="12" xfId="1" applyNumberFormat="1" applyFont="1" applyFill="1" applyBorder="1" applyAlignment="1">
      <alignment horizontal="center" vertical="center" shrinkToFit="1"/>
    </xf>
    <xf numFmtId="2" fontId="50" fillId="0" borderId="10" xfId="1" applyNumberFormat="1" applyFont="1" applyFill="1" applyBorder="1" applyAlignment="1">
      <alignment horizontal="center" vertical="center" shrinkToFit="1"/>
    </xf>
    <xf numFmtId="2" fontId="50" fillId="0" borderId="13" xfId="1" applyNumberFormat="1" applyFont="1" applyFill="1" applyBorder="1" applyAlignment="1">
      <alignment horizontal="center" vertical="center" shrinkToFit="1"/>
    </xf>
    <xf numFmtId="0" fontId="24" fillId="0" borderId="38" xfId="3" applyFont="1" applyBorder="1" applyAlignment="1">
      <alignment horizontal="center" vertical="center" wrapText="1"/>
    </xf>
    <xf numFmtId="14" fontId="24" fillId="0" borderId="37" xfId="3" applyNumberFormat="1" applyFont="1" applyBorder="1" applyAlignment="1">
      <alignment horizontal="left" vertical="center" wrapText="1"/>
    </xf>
    <xf numFmtId="0" fontId="24" fillId="0" borderId="37" xfId="3" applyFont="1" applyBorder="1" applyAlignment="1">
      <alignment horizontal="left" vertical="center"/>
    </xf>
    <xf numFmtId="0" fontId="53" fillId="0" borderId="40" xfId="3" applyFont="1" applyBorder="1" applyAlignment="1">
      <alignment horizontal="left" vertical="center" wrapText="1"/>
    </xf>
    <xf numFmtId="0" fontId="54" fillId="0" borderId="38" xfId="0" applyFont="1" applyBorder="1" applyAlignment="1">
      <alignment horizontal="left" vertical="center" wrapText="1"/>
    </xf>
    <xf numFmtId="0" fontId="54" fillId="0" borderId="106" xfId="0" applyFont="1" applyBorder="1" applyAlignment="1">
      <alignment horizontal="left" vertical="center" wrapText="1"/>
    </xf>
    <xf numFmtId="0" fontId="54" fillId="0" borderId="38" xfId="3" applyFont="1" applyBorder="1" applyAlignment="1">
      <alignment horizontal="center" vertical="center" wrapText="1"/>
    </xf>
    <xf numFmtId="0" fontId="54" fillId="0" borderId="40" xfId="3" applyFont="1" applyBorder="1" applyAlignment="1">
      <alignment horizontal="center" vertical="center" wrapText="1"/>
    </xf>
    <xf numFmtId="0" fontId="28" fillId="0" borderId="38" xfId="16" applyFill="1" applyBorder="1" applyAlignment="1">
      <alignment horizontal="center" vertical="center" wrapText="1"/>
    </xf>
    <xf numFmtId="0" fontId="28" fillId="0" borderId="40" xfId="16" applyFill="1" applyBorder="1" applyAlignment="1">
      <alignment horizontal="center" vertical="center" wrapText="1"/>
    </xf>
    <xf numFmtId="172" fontId="23" fillId="15" borderId="40" xfId="3" applyNumberFormat="1" applyFont="1" applyFill="1" applyBorder="1" applyAlignment="1">
      <alignment horizontal="center" vertical="center" wrapText="1"/>
    </xf>
    <xf numFmtId="43" fontId="24" fillId="0" borderId="37" xfId="18" applyFont="1" applyBorder="1" applyAlignment="1">
      <alignment horizontal="center"/>
    </xf>
    <xf numFmtId="0" fontId="24" fillId="0" borderId="37" xfId="0" applyFont="1" applyBorder="1" applyAlignment="1">
      <alignment horizontal="center"/>
    </xf>
    <xf numFmtId="0" fontId="24" fillId="14" borderId="37" xfId="0" applyFont="1" applyFill="1" applyBorder="1" applyAlignment="1">
      <alignment horizontal="left" vertical="center" wrapText="1"/>
    </xf>
    <xf numFmtId="0" fontId="24" fillId="0" borderId="37" xfId="0" applyFont="1" applyBorder="1" applyAlignment="1">
      <alignment horizontal="center" wrapText="1"/>
    </xf>
    <xf numFmtId="0" fontId="24" fillId="0" borderId="38" xfId="0" applyFont="1" applyBorder="1" applyAlignment="1">
      <alignment horizontal="center" vertical="center" wrapText="1"/>
    </xf>
    <xf numFmtId="0" fontId="24" fillId="0" borderId="40" xfId="0" applyFont="1" applyBorder="1" applyAlignment="1">
      <alignment horizontal="center" vertical="center"/>
    </xf>
    <xf numFmtId="0" fontId="28" fillId="14" borderId="38" xfId="16" applyFill="1" applyBorder="1" applyAlignment="1">
      <alignment horizontal="center" vertical="center"/>
    </xf>
    <xf numFmtId="0" fontId="28" fillId="14" borderId="40" xfId="16" applyFill="1" applyBorder="1" applyAlignment="1">
      <alignment horizontal="center" vertical="center"/>
    </xf>
    <xf numFmtId="0" fontId="24" fillId="0" borderId="1" xfId="3" applyFont="1" applyBorder="1" applyAlignment="1">
      <alignment horizontal="center" vertical="center" wrapText="1"/>
    </xf>
    <xf numFmtId="0" fontId="24" fillId="7" borderId="38" xfId="0" applyFont="1" applyFill="1" applyBorder="1" applyAlignment="1">
      <alignment horizontal="left" vertical="center" wrapText="1"/>
    </xf>
    <xf numFmtId="0" fontId="24" fillId="7" borderId="40" xfId="0" applyFont="1" applyFill="1" applyBorder="1" applyAlignment="1">
      <alignment horizontal="left" vertical="center" wrapText="1"/>
    </xf>
    <xf numFmtId="0" fontId="54" fillId="0" borderId="1" xfId="0" applyFont="1" applyBorder="1" applyAlignment="1">
      <alignment horizontal="center" vertical="center" wrapText="1"/>
    </xf>
    <xf numFmtId="0" fontId="24" fillId="0" borderId="20" xfId="3" applyFont="1" applyBorder="1" applyAlignment="1">
      <alignment horizontal="center" vertical="center" wrapText="1"/>
    </xf>
    <xf numFmtId="0" fontId="24" fillId="0" borderId="22" xfId="3" applyFont="1" applyBorder="1" applyAlignment="1">
      <alignment horizontal="center" vertical="center" wrapText="1"/>
    </xf>
    <xf numFmtId="0" fontId="24" fillId="0" borderId="21" xfId="3" applyFont="1" applyBorder="1" applyAlignment="1">
      <alignment horizontal="left" vertical="center"/>
    </xf>
    <xf numFmtId="0" fontId="54" fillId="0" borderId="20" xfId="21" applyFont="1" applyBorder="1" applyAlignment="1">
      <alignment horizontal="left" vertical="center" wrapText="1"/>
    </xf>
    <xf numFmtId="0" fontId="24" fillId="0" borderId="22" xfId="21" applyFont="1" applyBorder="1" applyAlignment="1">
      <alignment horizontal="left" vertical="center" wrapText="1"/>
    </xf>
    <xf numFmtId="0" fontId="23" fillId="0" borderId="120" xfId="2" applyFont="1" applyBorder="1" applyAlignment="1">
      <alignment horizontal="center" vertical="center" wrapText="1"/>
    </xf>
    <xf numFmtId="0" fontId="23" fillId="0" borderId="121" xfId="2" applyFont="1" applyBorder="1" applyAlignment="1">
      <alignment horizontal="center" vertical="center" wrapText="1"/>
    </xf>
    <xf numFmtId="0" fontId="23" fillId="0" borderId="122" xfId="2" applyFont="1" applyBorder="1" applyAlignment="1">
      <alignment horizontal="center" vertical="center" wrapText="1"/>
    </xf>
    <xf numFmtId="0" fontId="78" fillId="0" borderId="37" xfId="0" applyFont="1" applyBorder="1" applyAlignment="1">
      <alignment horizontal="left" vertical="center" wrapText="1"/>
    </xf>
    <xf numFmtId="0" fontId="54" fillId="0" borderId="37" xfId="0" applyFont="1" applyBorder="1" applyAlignment="1">
      <alignment horizontal="left" vertical="center" wrapText="1"/>
    </xf>
    <xf numFmtId="0" fontId="54" fillId="0" borderId="37" xfId="16" applyFont="1" applyBorder="1" applyAlignment="1">
      <alignment horizontal="left" vertical="center" wrapText="1"/>
    </xf>
    <xf numFmtId="0" fontId="28" fillId="0" borderId="38" xfId="16" applyBorder="1" applyAlignment="1">
      <alignment horizontal="left" vertical="center" wrapText="1"/>
    </xf>
    <xf numFmtId="0" fontId="28" fillId="0" borderId="40" xfId="16" applyBorder="1" applyAlignment="1">
      <alignment horizontal="left" vertical="center" wrapText="1"/>
    </xf>
    <xf numFmtId="0" fontId="54" fillId="0" borderId="57" xfId="0" applyFont="1" applyBorder="1" applyAlignment="1">
      <alignment horizontal="left" vertical="center" wrapText="1"/>
    </xf>
    <xf numFmtId="0" fontId="54" fillId="0" borderId="57" xfId="3" applyFont="1" applyBorder="1" applyAlignment="1">
      <alignment horizontal="left" vertical="center" wrapText="1"/>
    </xf>
    <xf numFmtId="0" fontId="54" fillId="0" borderId="40" xfId="0" applyFont="1" applyBorder="1" applyAlignment="1">
      <alignment horizontal="left" vertical="center" wrapText="1"/>
    </xf>
    <xf numFmtId="10" fontId="24" fillId="15" borderId="38" xfId="3" applyNumberFormat="1" applyFont="1" applyFill="1" applyBorder="1" applyAlignment="1">
      <alignment horizontal="center" vertical="center"/>
    </xf>
    <xf numFmtId="10" fontId="24" fillId="15" borderId="40" xfId="3" applyNumberFormat="1" applyFont="1" applyFill="1" applyBorder="1" applyAlignment="1">
      <alignment horizontal="center" vertical="center"/>
    </xf>
    <xf numFmtId="0" fontId="23" fillId="15" borderId="17" xfId="3" applyFont="1" applyFill="1" applyBorder="1" applyAlignment="1">
      <alignment horizontal="center" vertical="center" wrapText="1"/>
    </xf>
    <xf numFmtId="0" fontId="23" fillId="15" borderId="26" xfId="3" applyFont="1" applyFill="1" applyBorder="1" applyAlignment="1">
      <alignment horizontal="center" vertical="center" wrapText="1"/>
    </xf>
    <xf numFmtId="0" fontId="54" fillId="0" borderId="20" xfId="3" applyFont="1" applyBorder="1" applyAlignment="1">
      <alignment horizontal="center" vertical="center" wrapText="1"/>
    </xf>
    <xf numFmtId="0" fontId="54" fillId="0" borderId="22" xfId="3" applyFont="1" applyBorder="1" applyAlignment="1">
      <alignment horizontal="center" vertical="center" wrapText="1"/>
    </xf>
    <xf numFmtId="0" fontId="27" fillId="0" borderId="14" xfId="20" applyFont="1" applyBorder="1" applyAlignment="1">
      <alignment horizontal="center" vertical="center" wrapText="1"/>
    </xf>
    <xf numFmtId="0" fontId="27" fillId="0" borderId="15" xfId="20" applyFont="1" applyBorder="1" applyAlignment="1">
      <alignment horizontal="center" vertical="center" wrapText="1"/>
    </xf>
    <xf numFmtId="0" fontId="24" fillId="0" borderId="1" xfId="3" applyFont="1" applyBorder="1" applyAlignment="1">
      <alignment horizontal="center" vertical="center"/>
    </xf>
    <xf numFmtId="0" fontId="23" fillId="11" borderId="1" xfId="2" applyFont="1" applyFill="1" applyBorder="1" applyAlignment="1">
      <alignment horizontal="center" vertical="center" wrapText="1"/>
    </xf>
    <xf numFmtId="0" fontId="24" fillId="0" borderId="1" xfId="0" applyFont="1" applyBorder="1" applyAlignment="1">
      <alignment horizontal="center"/>
    </xf>
    <xf numFmtId="0" fontId="54" fillId="0" borderId="1" xfId="0" applyFont="1" applyBorder="1" applyAlignment="1">
      <alignment horizontal="left" vertical="top" wrapText="1"/>
    </xf>
    <xf numFmtId="0" fontId="24" fillId="0" borderId="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 xfId="0" applyFont="1" applyBorder="1" applyAlignment="1">
      <alignment vertical="center" wrapText="1"/>
    </xf>
    <xf numFmtId="0" fontId="24" fillId="0" borderId="1" xfId="0" applyFont="1" applyBorder="1" applyAlignment="1">
      <alignment vertical="center"/>
    </xf>
    <xf numFmtId="43" fontId="24" fillId="0" borderId="1" xfId="18" applyFont="1" applyBorder="1" applyAlignment="1">
      <alignment horizontal="center"/>
    </xf>
    <xf numFmtId="0" fontId="28" fillId="0" borderId="1" xfId="16" applyBorder="1" applyAlignment="1">
      <alignment horizontal="center" vertical="center"/>
    </xf>
    <xf numFmtId="0" fontId="79" fillId="0" borderId="1" xfId="24" applyBorder="1" applyAlignment="1">
      <alignment horizontal="center" vertical="center"/>
    </xf>
    <xf numFmtId="0" fontId="28" fillId="0" borderId="1" xfId="16"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1" xfId="0" applyFont="1" applyBorder="1" applyAlignment="1">
      <alignment horizontal="center" vertical="center" wrapText="1"/>
    </xf>
    <xf numFmtId="0" fontId="24" fillId="0" borderId="1" xfId="3" applyFont="1" applyBorder="1" applyAlignment="1">
      <alignment horizontal="left" vertical="center" wrapText="1"/>
    </xf>
    <xf numFmtId="0" fontId="24" fillId="0" borderId="1" xfId="3" applyFont="1" applyBorder="1" applyAlignment="1">
      <alignment horizontal="left" vertical="center"/>
    </xf>
    <xf numFmtId="0" fontId="54" fillId="0" borderId="12" xfId="0" applyFont="1" applyBorder="1" applyAlignment="1">
      <alignment horizontal="left" vertical="center" wrapText="1"/>
    </xf>
    <xf numFmtId="0" fontId="54" fillId="0" borderId="13" xfId="0" applyFont="1" applyBorder="1" applyAlignment="1">
      <alignment horizontal="left" vertical="center" wrapText="1"/>
    </xf>
    <xf numFmtId="0" fontId="54" fillId="0" borderId="1" xfId="3" applyFont="1" applyBorder="1" applyAlignment="1">
      <alignment horizontal="center" vertical="center" wrapText="1"/>
    </xf>
    <xf numFmtId="0" fontId="60" fillId="0" borderId="1" xfId="3" applyFont="1" applyBorder="1" applyAlignment="1">
      <alignment horizontal="center" vertical="center" wrapText="1"/>
    </xf>
    <xf numFmtId="0" fontId="54" fillId="0" borderId="1" xfId="3" applyFont="1" applyBorder="1" applyAlignment="1">
      <alignment horizontal="left" vertical="center" wrapText="1"/>
    </xf>
    <xf numFmtId="0" fontId="60" fillId="0" borderId="1" xfId="3" applyFont="1" applyBorder="1" applyAlignment="1">
      <alignment horizontal="left" vertical="center" wrapText="1"/>
    </xf>
    <xf numFmtId="0" fontId="54" fillId="7" borderId="1" xfId="0" applyFont="1" applyFill="1" applyBorder="1" applyAlignment="1">
      <alignment horizontal="center" vertical="center" wrapText="1"/>
    </xf>
    <xf numFmtId="0" fontId="24" fillId="7" borderId="1" xfId="0" applyFont="1" applyFill="1" applyBorder="1" applyAlignment="1">
      <alignment horizontal="left" vertical="center" wrapText="1"/>
    </xf>
    <xf numFmtId="172" fontId="23" fillId="15" borderId="1" xfId="3" applyNumberFormat="1" applyFont="1" applyFill="1" applyBorder="1" applyAlignment="1">
      <alignment horizontal="center" vertical="center" wrapText="1"/>
    </xf>
    <xf numFmtId="0" fontId="23" fillId="15" borderId="1" xfId="2" applyFont="1" applyFill="1" applyBorder="1" applyAlignment="1">
      <alignment horizontal="center" vertical="center" wrapText="1"/>
    </xf>
    <xf numFmtId="0" fontId="24" fillId="0" borderId="20" xfId="3" applyFont="1" applyBorder="1" applyAlignment="1">
      <alignment horizontal="left" vertical="top" wrapText="1"/>
    </xf>
    <xf numFmtId="0" fontId="24" fillId="0" borderId="22" xfId="3" applyFont="1" applyBorder="1" applyAlignment="1">
      <alignment horizontal="left" vertical="top" wrapText="1"/>
    </xf>
    <xf numFmtId="0" fontId="70" fillId="0" borderId="21" xfId="3" applyFont="1" applyBorder="1" applyAlignment="1">
      <alignment horizontal="left" vertical="center"/>
    </xf>
    <xf numFmtId="0" fontId="70" fillId="0" borderId="22" xfId="3" applyFont="1" applyBorder="1" applyAlignment="1">
      <alignment horizontal="left" vertical="center" wrapText="1"/>
    </xf>
    <xf numFmtId="43" fontId="24" fillId="14" borderId="9" xfId="18" applyFont="1" applyFill="1" applyBorder="1" applyAlignment="1">
      <alignment horizontal="center"/>
    </xf>
    <xf numFmtId="0" fontId="24" fillId="14" borderId="9" xfId="3" applyFont="1" applyFill="1" applyAlignment="1">
      <alignment horizontal="center" vertical="center"/>
    </xf>
    <xf numFmtId="0" fontId="60" fillId="14" borderId="9" xfId="3" applyFont="1" applyFill="1" applyAlignment="1">
      <alignment horizontal="center" vertical="center" wrapText="1"/>
    </xf>
    <xf numFmtId="0" fontId="24" fillId="14" borderId="9" xfId="0" applyFont="1" applyFill="1" applyBorder="1" applyAlignment="1">
      <alignment horizontal="center"/>
    </xf>
    <xf numFmtId="172" fontId="23" fillId="14" borderId="9" xfId="3" applyNumberFormat="1" applyFont="1" applyFill="1" applyAlignment="1">
      <alignment horizontal="center" vertical="center" wrapText="1"/>
    </xf>
    <xf numFmtId="10" fontId="24" fillId="14" borderId="9" xfId="3" applyNumberFormat="1" applyFont="1" applyFill="1" applyAlignment="1">
      <alignment horizontal="center" vertical="center"/>
    </xf>
    <xf numFmtId="0" fontId="60" fillId="14" borderId="9" xfId="3" applyFont="1" applyFill="1" applyAlignment="1">
      <alignment horizontal="left" vertical="center" wrapText="1"/>
    </xf>
    <xf numFmtId="0" fontId="60" fillId="14" borderId="9" xfId="0" applyFont="1" applyFill="1" applyBorder="1" applyAlignment="1">
      <alignment horizontal="center" vertical="center" wrapText="1"/>
    </xf>
    <xf numFmtId="10" fontId="24" fillId="15" borderId="1" xfId="3" applyNumberFormat="1" applyFont="1" applyFill="1" applyBorder="1" applyAlignment="1">
      <alignment horizontal="center" vertical="center"/>
    </xf>
    <xf numFmtId="0" fontId="28" fillId="0" borderId="12" xfId="16" applyBorder="1" applyAlignment="1">
      <alignment horizontal="center" vertical="center"/>
    </xf>
    <xf numFmtId="0" fontId="24" fillId="0" borderId="13" xfId="3" applyFont="1" applyBorder="1" applyAlignment="1">
      <alignment horizontal="center" vertical="center"/>
    </xf>
    <xf numFmtId="0" fontId="51" fillId="23" borderId="12" xfId="20" applyFont="1" applyFill="1" applyBorder="1" applyAlignment="1">
      <alignment horizontal="center" vertical="center" wrapText="1"/>
    </xf>
    <xf numFmtId="0" fontId="51" fillId="23" borderId="10" xfId="20" applyFont="1" applyFill="1" applyBorder="1" applyAlignment="1">
      <alignment horizontal="center" vertical="center" wrapText="1"/>
    </xf>
    <xf numFmtId="0" fontId="51" fillId="23" borderId="13" xfId="20" applyFont="1" applyFill="1" applyBorder="1" applyAlignment="1">
      <alignment horizontal="center" vertical="center" wrapText="1"/>
    </xf>
    <xf numFmtId="0" fontId="51" fillId="23" borderId="37" xfId="20" applyFont="1" applyFill="1" applyBorder="1" applyAlignment="1">
      <alignment horizontal="center" vertical="center" wrapText="1"/>
    </xf>
    <xf numFmtId="0" fontId="51" fillId="23" borderId="7" xfId="20" applyFont="1" applyFill="1" applyBorder="1" applyAlignment="1">
      <alignment horizontal="center" vertical="center" wrapText="1"/>
    </xf>
    <xf numFmtId="0" fontId="51" fillId="23" borderId="8" xfId="20" applyFont="1" applyFill="1" applyBorder="1" applyAlignment="1">
      <alignment horizontal="center" vertical="center" wrapText="1"/>
    </xf>
    <xf numFmtId="1" fontId="50" fillId="0" borderId="12" xfId="1" applyNumberFormat="1" applyFont="1" applyFill="1" applyBorder="1" applyAlignment="1">
      <alignment horizontal="center" vertical="center" shrinkToFit="1"/>
    </xf>
    <xf numFmtId="1" fontId="50" fillId="0" borderId="10" xfId="1" applyNumberFormat="1" applyFont="1" applyFill="1" applyBorder="1" applyAlignment="1">
      <alignment horizontal="center" vertical="center" shrinkToFit="1"/>
    </xf>
    <xf numFmtId="1" fontId="50" fillId="0" borderId="13" xfId="1" applyNumberFormat="1" applyFont="1" applyFill="1" applyBorder="1" applyAlignment="1">
      <alignment horizontal="center" vertical="center" shrinkToFit="1"/>
    </xf>
    <xf numFmtId="0" fontId="51" fillId="23" borderId="5" xfId="20" applyFont="1" applyFill="1" applyBorder="1" applyAlignment="1">
      <alignment horizontal="center" vertical="center" wrapText="1"/>
    </xf>
    <xf numFmtId="0" fontId="51" fillId="23" borderId="11" xfId="20" applyFont="1" applyFill="1" applyBorder="1" applyAlignment="1">
      <alignment horizontal="center" vertical="center" wrapText="1"/>
    </xf>
    <xf numFmtId="0" fontId="51" fillId="23" borderId="16" xfId="20" applyFont="1" applyFill="1" applyBorder="1" applyAlignment="1">
      <alignment horizontal="center" vertical="center" wrapText="1"/>
    </xf>
    <xf numFmtId="0" fontId="51" fillId="23" borderId="14" xfId="20" applyFont="1" applyFill="1" applyBorder="1" applyAlignment="1">
      <alignment horizontal="center" vertical="center" wrapText="1"/>
    </xf>
    <xf numFmtId="0" fontId="51" fillId="23" borderId="15" xfId="20" applyFont="1" applyFill="1" applyBorder="1" applyAlignment="1">
      <alignment horizontal="center" vertical="center" wrapText="1"/>
    </xf>
    <xf numFmtId="0" fontId="24" fillId="0" borderId="44" xfId="3" applyFont="1" applyBorder="1" applyAlignment="1">
      <alignment horizontal="center" vertical="center" wrapText="1"/>
    </xf>
    <xf numFmtId="0" fontId="24" fillId="0" borderId="43" xfId="3" applyFont="1" applyBorder="1" applyAlignment="1">
      <alignment horizontal="center" vertical="center" wrapText="1"/>
    </xf>
    <xf numFmtId="0" fontId="65" fillId="24" borderId="123" xfId="0" applyFont="1" applyFill="1" applyBorder="1" applyAlignment="1">
      <alignment horizontal="left" vertical="center" wrapText="1"/>
    </xf>
    <xf numFmtId="0" fontId="65" fillId="24" borderId="124" xfId="0" applyFont="1" applyFill="1" applyBorder="1" applyAlignment="1">
      <alignment horizontal="left" vertical="center" wrapText="1"/>
    </xf>
    <xf numFmtId="0" fontId="65" fillId="24" borderId="2" xfId="0" applyFont="1" applyFill="1" applyBorder="1" applyAlignment="1">
      <alignment horizontal="left" vertical="center" wrapText="1"/>
    </xf>
    <xf numFmtId="0" fontId="17" fillId="15" borderId="41" xfId="3" applyFont="1" applyFill="1" applyBorder="1" applyAlignment="1">
      <alignment horizontal="center" vertical="center"/>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24" fillId="0" borderId="41" xfId="3" applyFont="1" applyBorder="1" applyAlignment="1">
      <alignment horizontal="center" vertical="center" wrapText="1"/>
    </xf>
    <xf numFmtId="0" fontId="17" fillId="0" borderId="20" xfId="3" applyFont="1" applyBorder="1" applyAlignment="1">
      <alignment horizontal="center" vertical="center"/>
    </xf>
    <xf numFmtId="0" fontId="63" fillId="0" borderId="20" xfId="3" applyFont="1" applyBorder="1" applyAlignment="1">
      <alignment horizontal="left" vertical="center" wrapText="1"/>
    </xf>
    <xf numFmtId="0" fontId="63" fillId="0" borderId="20" xfId="3" applyFont="1" applyBorder="1" applyAlignment="1">
      <alignment horizontal="left" vertical="center"/>
    </xf>
    <xf numFmtId="0" fontId="64" fillId="0" borderId="123" xfId="3" applyFont="1" applyBorder="1" applyAlignment="1">
      <alignment horizontal="left" vertical="top" wrapText="1"/>
    </xf>
    <xf numFmtId="0" fontId="64" fillId="0" borderId="125" xfId="3" applyFont="1" applyBorder="1" applyAlignment="1">
      <alignment horizontal="left" vertical="top"/>
    </xf>
    <xf numFmtId="0" fontId="24" fillId="0" borderId="17" xfId="3" applyFont="1" applyBorder="1" applyAlignment="1">
      <alignment horizontal="left" vertical="center" wrapText="1"/>
    </xf>
    <xf numFmtId="0" fontId="23" fillId="15" borderId="104" xfId="3" applyFont="1" applyFill="1" applyBorder="1" applyAlignment="1">
      <alignment horizontal="center" vertical="center" wrapText="1"/>
    </xf>
    <xf numFmtId="0" fontId="23" fillId="15" borderId="105" xfId="3" applyFont="1" applyFill="1" applyBorder="1" applyAlignment="1">
      <alignment horizontal="center" vertical="center" wrapText="1"/>
    </xf>
    <xf numFmtId="0" fontId="54" fillId="14" borderId="102" xfId="0" applyFont="1" applyFill="1" applyBorder="1" applyAlignment="1">
      <alignment horizontal="left" vertical="center" wrapText="1"/>
    </xf>
    <xf numFmtId="0" fontId="54" fillId="14" borderId="103" xfId="0" applyFont="1" applyFill="1" applyBorder="1" applyAlignment="1">
      <alignment horizontal="left" vertical="center" wrapText="1"/>
    </xf>
    <xf numFmtId="0" fontId="24" fillId="0" borderId="44" xfId="3" applyFont="1" applyBorder="1" applyAlignment="1">
      <alignment horizontal="center" vertical="center"/>
    </xf>
    <xf numFmtId="0" fontId="24" fillId="0" borderId="42" xfId="3" applyFont="1" applyBorder="1" applyAlignment="1">
      <alignment horizontal="center" vertical="center"/>
    </xf>
    <xf numFmtId="0" fontId="24" fillId="0" borderId="43" xfId="3" applyFont="1" applyBorder="1" applyAlignment="1">
      <alignment horizontal="center" vertical="center"/>
    </xf>
    <xf numFmtId="0" fontId="24" fillId="0" borderId="41" xfId="3" applyFont="1" applyBorder="1" applyAlignment="1">
      <alignment horizontal="left" vertical="center" wrapText="1"/>
    </xf>
    <xf numFmtId="0" fontId="23" fillId="0" borderId="37" xfId="2" applyFont="1" applyBorder="1" applyAlignment="1">
      <alignment horizontal="center" vertical="center" wrapText="1"/>
    </xf>
    <xf numFmtId="1" fontId="23" fillId="0" borderId="37" xfId="2" applyNumberFormat="1" applyFont="1" applyBorder="1" applyAlignment="1">
      <alignment horizontal="center" vertical="center" wrapText="1"/>
    </xf>
    <xf numFmtId="0" fontId="23" fillId="15" borderId="107" xfId="3" applyFont="1" applyFill="1" applyBorder="1" applyAlignment="1">
      <alignment horizontal="center" vertical="center" wrapText="1"/>
    </xf>
    <xf numFmtId="0" fontId="23" fillId="15" borderId="108" xfId="3" applyFont="1" applyFill="1" applyBorder="1" applyAlignment="1">
      <alignment horizontal="center" vertical="center" wrapText="1"/>
    </xf>
    <xf numFmtId="0" fontId="24" fillId="0" borderId="20" xfId="3" applyFont="1" applyBorder="1" applyAlignment="1">
      <alignment horizontal="left" vertical="center"/>
    </xf>
    <xf numFmtId="0" fontId="54" fillId="0" borderId="102" xfId="3" applyFont="1" applyBorder="1" applyAlignment="1">
      <alignment horizontal="left" vertical="center" wrapText="1"/>
    </xf>
    <xf numFmtId="0" fontId="54" fillId="0" borderId="103" xfId="3" applyFont="1" applyBorder="1" applyAlignment="1">
      <alignment horizontal="left" vertical="center" wrapText="1"/>
    </xf>
    <xf numFmtId="0" fontId="23" fillId="15" borderId="23" xfId="3" applyFont="1" applyFill="1" applyBorder="1" applyAlignment="1">
      <alignment horizontal="center" vertical="center" wrapText="1"/>
    </xf>
    <xf numFmtId="0" fontId="54" fillId="24" borderId="1" xfId="0" applyFont="1" applyFill="1" applyBorder="1" applyAlignment="1">
      <alignment horizontal="center"/>
    </xf>
    <xf numFmtId="0" fontId="64" fillId="0" borderId="20" xfId="3" applyFont="1" applyBorder="1" applyAlignment="1">
      <alignment horizontal="left" vertical="center" wrapText="1"/>
    </xf>
    <xf numFmtId="0" fontId="37" fillId="0" borderId="47" xfId="3" applyFont="1" applyBorder="1" applyAlignment="1">
      <alignment horizontal="center" vertical="center"/>
    </xf>
    <xf numFmtId="0" fontId="24" fillId="0" borderId="44" xfId="3" applyFont="1" applyBorder="1" applyAlignment="1">
      <alignment horizontal="left" vertical="center" wrapText="1"/>
    </xf>
    <xf numFmtId="0" fontId="24" fillId="0" borderId="43" xfId="3" applyFont="1" applyBorder="1" applyAlignment="1">
      <alignment horizontal="left" vertical="center" wrapText="1"/>
    </xf>
    <xf numFmtId="0" fontId="71" fillId="0" borderId="20" xfId="3" applyFont="1" applyBorder="1" applyAlignment="1">
      <alignment horizontal="left" vertical="center" wrapText="1"/>
    </xf>
    <xf numFmtId="0" fontId="73" fillId="0" borderId="20" xfId="3" applyFont="1" applyBorder="1" applyAlignment="1">
      <alignment horizontal="left" vertical="center"/>
    </xf>
    <xf numFmtId="0" fontId="62" fillId="0" borderId="102" xfId="3" applyFont="1" applyBorder="1" applyAlignment="1">
      <alignment horizontal="left" vertical="center" wrapText="1"/>
    </xf>
    <xf numFmtId="0" fontId="63" fillId="0" borderId="103" xfId="3" applyFont="1" applyBorder="1" applyAlignment="1">
      <alignment horizontal="left" vertical="center"/>
    </xf>
    <xf numFmtId="0" fontId="23" fillId="15" borderId="126" xfId="3" applyFont="1" applyFill="1" applyBorder="1" applyAlignment="1">
      <alignment horizontal="center" vertical="center" wrapText="1"/>
    </xf>
    <xf numFmtId="10" fontId="24" fillId="0" borderId="44" xfId="3" applyNumberFormat="1" applyFont="1" applyBorder="1" applyAlignment="1">
      <alignment horizontal="center" vertical="center"/>
    </xf>
    <xf numFmtId="10" fontId="24" fillId="0" borderId="43" xfId="3" applyNumberFormat="1" applyFont="1" applyBorder="1" applyAlignment="1">
      <alignment horizontal="center" vertical="center"/>
    </xf>
    <xf numFmtId="0" fontId="24" fillId="0" borderId="32" xfId="3" applyFont="1" applyBorder="1" applyAlignment="1">
      <alignment horizontal="center" vertical="center"/>
    </xf>
    <xf numFmtId="0" fontId="24" fillId="0" borderId="34" xfId="3" applyFont="1" applyBorder="1" applyAlignment="1">
      <alignment horizontal="center" vertical="center"/>
    </xf>
    <xf numFmtId="0" fontId="62" fillId="0" borderId="17" xfId="3" applyFont="1" applyBorder="1" applyAlignment="1">
      <alignment horizontal="left" vertical="center" wrapText="1"/>
    </xf>
    <xf numFmtId="0" fontId="62" fillId="0" borderId="32" xfId="3" applyFont="1" applyBorder="1" applyAlignment="1">
      <alignment horizontal="left" vertical="center" wrapText="1"/>
    </xf>
    <xf numFmtId="0" fontId="62" fillId="0" borderId="26" xfId="3" applyFont="1" applyBorder="1" applyAlignment="1">
      <alignment horizontal="left" vertical="center" wrapText="1"/>
    </xf>
    <xf numFmtId="0" fontId="62" fillId="0" borderId="34" xfId="3" applyFont="1" applyBorder="1" applyAlignment="1">
      <alignment horizontal="left" vertical="center" wrapText="1"/>
    </xf>
    <xf numFmtId="0" fontId="23" fillId="11" borderId="20" xfId="23" applyFont="1" applyFill="1" applyBorder="1" applyAlignment="1">
      <alignment horizontal="center" vertical="center" wrapText="1"/>
    </xf>
    <xf numFmtId="0" fontId="23" fillId="11" borderId="21" xfId="23" applyFont="1" applyFill="1" applyBorder="1" applyAlignment="1">
      <alignment horizontal="center" vertical="center" wrapText="1"/>
    </xf>
    <xf numFmtId="0" fontId="23" fillId="11" borderId="22" xfId="23" applyFont="1" applyFill="1" applyBorder="1" applyAlignment="1">
      <alignment horizontal="center" vertical="center" wrapText="1"/>
    </xf>
    <xf numFmtId="0" fontId="23" fillId="11" borderId="26" xfId="23" applyFont="1" applyFill="1" applyBorder="1" applyAlignment="1">
      <alignment horizontal="center" vertical="center" wrapText="1"/>
    </xf>
    <xf numFmtId="0" fontId="23" fillId="11" borderId="35" xfId="23" applyFont="1" applyFill="1" applyBorder="1" applyAlignment="1">
      <alignment horizontal="center" vertical="center" wrapText="1"/>
    </xf>
    <xf numFmtId="0" fontId="23" fillId="11" borderId="34" xfId="23" applyFont="1" applyFill="1" applyBorder="1" applyAlignment="1">
      <alignment horizontal="center" vertical="center" wrapText="1"/>
    </xf>
    <xf numFmtId="0" fontId="39" fillId="15" borderId="44" xfId="23" applyFont="1" applyFill="1" applyBorder="1" applyAlignment="1">
      <alignment horizontal="center" vertical="center" wrapText="1"/>
    </xf>
    <xf numFmtId="0" fontId="39" fillId="15" borderId="42" xfId="23" applyFont="1" applyFill="1" applyBorder="1" applyAlignment="1">
      <alignment horizontal="center" vertical="center" wrapText="1"/>
    </xf>
    <xf numFmtId="0" fontId="39" fillId="15" borderId="43" xfId="23" applyFont="1" applyFill="1" applyBorder="1" applyAlignment="1">
      <alignment horizontal="center" vertical="center" wrapText="1"/>
    </xf>
    <xf numFmtId="0" fontId="39" fillId="15" borderId="32" xfId="23" applyFont="1" applyFill="1" applyBorder="1" applyAlignment="1">
      <alignment horizontal="center" vertical="center" wrapText="1"/>
    </xf>
    <xf numFmtId="0" fontId="39" fillId="15" borderId="9" xfId="23" applyFont="1" applyFill="1" applyAlignment="1">
      <alignment horizontal="center" vertical="center" wrapText="1"/>
    </xf>
    <xf numFmtId="0" fontId="39" fillId="15" borderId="35" xfId="23" applyFont="1" applyFill="1" applyBorder="1" applyAlignment="1">
      <alignment horizontal="center" vertical="center" wrapText="1"/>
    </xf>
    <xf numFmtId="0" fontId="23" fillId="15" borderId="20" xfId="23" applyFont="1" applyFill="1" applyBorder="1" applyAlignment="1">
      <alignment horizontal="center" vertical="center" wrapText="1"/>
    </xf>
    <xf numFmtId="0" fontId="23" fillId="15" borderId="21" xfId="23" applyFont="1" applyFill="1" applyBorder="1" applyAlignment="1">
      <alignment horizontal="center" vertical="center" wrapText="1"/>
    </xf>
    <xf numFmtId="0" fontId="23" fillId="15" borderId="22" xfId="23" applyFont="1" applyFill="1" applyBorder="1" applyAlignment="1">
      <alignment horizontal="center" vertical="center" wrapText="1"/>
    </xf>
    <xf numFmtId="0" fontId="30" fillId="15" borderId="20" xfId="23" applyFont="1" applyFill="1" applyBorder="1" applyAlignment="1">
      <alignment horizontal="center" vertical="center"/>
    </xf>
    <xf numFmtId="0" fontId="30" fillId="15" borderId="21" xfId="23" applyFont="1" applyFill="1" applyBorder="1" applyAlignment="1">
      <alignment horizontal="center" vertical="center"/>
    </xf>
    <xf numFmtId="0" fontId="30" fillId="15" borderId="22" xfId="23" applyFont="1" applyFill="1" applyBorder="1" applyAlignment="1">
      <alignment horizontal="center" vertical="center"/>
    </xf>
    <xf numFmtId="0" fontId="39" fillId="15" borderId="20" xfId="23" applyFont="1" applyFill="1" applyBorder="1" applyAlignment="1">
      <alignment horizontal="center" vertical="center" wrapText="1"/>
    </xf>
    <xf numFmtId="0" fontId="39" fillId="15" borderId="22" xfId="23" applyFont="1" applyFill="1" applyBorder="1" applyAlignment="1">
      <alignment horizontal="center" vertical="center" wrapText="1"/>
    </xf>
    <xf numFmtId="0" fontId="29" fillId="15" borderId="21" xfId="23" applyFont="1" applyFill="1" applyBorder="1" applyAlignment="1">
      <alignment horizontal="center" vertical="center" wrapText="1"/>
    </xf>
    <xf numFmtId="0" fontId="29" fillId="15" borderId="22" xfId="23" applyFont="1" applyFill="1" applyBorder="1" applyAlignment="1">
      <alignment horizontal="center" vertical="center" wrapText="1"/>
    </xf>
    <xf numFmtId="0" fontId="39" fillId="15" borderId="41" xfId="23" applyFont="1" applyFill="1" applyBorder="1" applyAlignment="1">
      <alignment horizontal="center" vertical="center" wrapText="1"/>
    </xf>
    <xf numFmtId="0" fontId="23" fillId="15" borderId="26" xfId="23" applyFont="1" applyFill="1" applyBorder="1" applyAlignment="1">
      <alignment horizontal="center" vertical="center" wrapText="1"/>
    </xf>
    <xf numFmtId="0" fontId="23" fillId="15" borderId="34" xfId="23" applyFont="1" applyFill="1" applyBorder="1" applyAlignment="1">
      <alignment horizontal="center" vertical="center" wrapText="1"/>
    </xf>
    <xf numFmtId="0" fontId="22" fillId="0" borderId="41" xfId="23" applyFont="1" applyBorder="1" applyAlignment="1">
      <alignment horizontal="left" vertical="center" wrapText="1"/>
    </xf>
    <xf numFmtId="0" fontId="24" fillId="0" borderId="44" xfId="23" applyFont="1" applyBorder="1" applyAlignment="1">
      <alignment horizontal="center" vertical="center"/>
    </xf>
    <xf numFmtId="0" fontId="24" fillId="0" borderId="42" xfId="23" applyFont="1" applyBorder="1" applyAlignment="1">
      <alignment horizontal="center" vertical="center"/>
    </xf>
    <xf numFmtId="0" fontId="24" fillId="0" borderId="43" xfId="23" applyFont="1" applyBorder="1" applyAlignment="1">
      <alignment horizontal="center" vertical="center"/>
    </xf>
    <xf numFmtId="0" fontId="41" fillId="20" borderId="17" xfId="2" applyFont="1" applyFill="1" applyBorder="1" applyAlignment="1">
      <alignment horizontal="center" vertical="center" wrapText="1"/>
    </xf>
    <xf numFmtId="0" fontId="41" fillId="20" borderId="33" xfId="2" applyFont="1" applyFill="1" applyBorder="1" applyAlignment="1">
      <alignment horizontal="center" vertical="center" wrapText="1"/>
    </xf>
    <xf numFmtId="0" fontId="41" fillId="20" borderId="32" xfId="2" applyFont="1" applyFill="1" applyBorder="1" applyAlignment="1">
      <alignment horizontal="center" vertical="center" wrapText="1"/>
    </xf>
    <xf numFmtId="0" fontId="41" fillId="20" borderId="23" xfId="2" applyFont="1" applyFill="1" applyBorder="1" applyAlignment="1">
      <alignment horizontal="center" vertical="center" wrapText="1"/>
    </xf>
    <xf numFmtId="0" fontId="41" fillId="20" borderId="9" xfId="2" applyFont="1" applyFill="1" applyAlignment="1">
      <alignment horizontal="center" vertical="center" wrapText="1"/>
    </xf>
    <xf numFmtId="0" fontId="41" fillId="20" borderId="31" xfId="2" applyFont="1" applyFill="1" applyBorder="1" applyAlignment="1">
      <alignment horizontal="center" vertical="center" wrapText="1"/>
    </xf>
    <xf numFmtId="0" fontId="41" fillId="20" borderId="26" xfId="2" applyFont="1" applyFill="1" applyBorder="1" applyAlignment="1">
      <alignment horizontal="center" vertical="center" wrapText="1"/>
    </xf>
    <xf numFmtId="0" fontId="41" fillId="20" borderId="35" xfId="2" applyFont="1" applyFill="1" applyBorder="1" applyAlignment="1">
      <alignment horizontal="center" vertical="center" wrapText="1"/>
    </xf>
    <xf numFmtId="0" fontId="41" fillId="20" borderId="34" xfId="2" applyFont="1" applyFill="1" applyBorder="1" applyAlignment="1">
      <alignment horizontal="center" vertical="center" wrapText="1"/>
    </xf>
    <xf numFmtId="0" fontId="23" fillId="15" borderId="17" xfId="2" applyFont="1" applyFill="1" applyBorder="1" applyAlignment="1">
      <alignment horizontal="center" vertical="center" wrapText="1"/>
    </xf>
    <xf numFmtId="0" fontId="23" fillId="15" borderId="23" xfId="2" applyFont="1" applyFill="1" applyBorder="1" applyAlignment="1">
      <alignment horizontal="center" vertical="center" wrapText="1"/>
    </xf>
    <xf numFmtId="0" fontId="23" fillId="15" borderId="26" xfId="2" applyFont="1" applyFill="1" applyBorder="1" applyAlignment="1">
      <alignment horizontal="center" vertical="center" wrapText="1"/>
    </xf>
    <xf numFmtId="0" fontId="45" fillId="0" borderId="17"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23" xfId="2" applyFont="1" applyBorder="1" applyAlignment="1">
      <alignment horizontal="center" vertical="center" wrapText="1"/>
    </xf>
    <xf numFmtId="0" fontId="45" fillId="0" borderId="9" xfId="2" applyFont="1" applyAlignment="1">
      <alignment horizontal="center" vertical="center" wrapText="1"/>
    </xf>
    <xf numFmtId="0" fontId="45" fillId="0" borderId="26" xfId="2" applyFont="1" applyBorder="1" applyAlignment="1">
      <alignment horizontal="center" vertical="center" wrapText="1"/>
    </xf>
    <xf numFmtId="0" fontId="45" fillId="0" borderId="35" xfId="2" applyFont="1" applyBorder="1" applyAlignment="1">
      <alignment horizontal="center" vertical="center" wrapText="1"/>
    </xf>
    <xf numFmtId="0" fontId="45" fillId="15" borderId="44" xfId="2" applyFont="1" applyFill="1" applyBorder="1" applyAlignment="1">
      <alignment horizontal="center" vertical="center" wrapText="1"/>
    </xf>
    <xf numFmtId="0" fontId="45" fillId="15" borderId="42" xfId="2" applyFont="1" applyFill="1" applyBorder="1" applyAlignment="1">
      <alignment horizontal="center" vertical="center" wrapText="1"/>
    </xf>
    <xf numFmtId="0" fontId="45" fillId="15" borderId="43" xfId="2" applyFont="1" applyFill="1" applyBorder="1" applyAlignment="1">
      <alignment horizontal="center" vertical="center" wrapText="1"/>
    </xf>
    <xf numFmtId="1" fontId="45" fillId="0" borderId="44" xfId="2" applyNumberFormat="1" applyFont="1" applyBorder="1" applyAlignment="1">
      <alignment horizontal="center" vertical="center" wrapText="1"/>
    </xf>
    <xf numFmtId="1" fontId="45" fillId="0" borderId="42" xfId="2" applyNumberFormat="1" applyFont="1" applyBorder="1" applyAlignment="1">
      <alignment horizontal="center" vertical="center" wrapText="1"/>
    </xf>
    <xf numFmtId="1" fontId="45" fillId="0" borderId="43" xfId="2" applyNumberFormat="1" applyFont="1" applyBorder="1" applyAlignment="1">
      <alignment horizontal="center" vertical="center" wrapText="1"/>
    </xf>
    <xf numFmtId="0" fontId="23" fillId="15" borderId="20" xfId="2" applyFont="1" applyFill="1" applyBorder="1" applyAlignment="1">
      <alignment horizontal="left" vertical="center" wrapText="1"/>
    </xf>
    <xf numFmtId="0" fontId="23" fillId="15" borderId="22" xfId="2" applyFont="1" applyFill="1" applyBorder="1" applyAlignment="1">
      <alignment horizontal="left" vertical="center" wrapText="1"/>
    </xf>
    <xf numFmtId="0" fontId="41" fillId="0" borderId="20" xfId="23" applyFont="1" applyBorder="1" applyAlignment="1">
      <alignment horizontal="left" vertical="center" wrapText="1"/>
    </xf>
    <xf numFmtId="0" fontId="41" fillId="0" borderId="22" xfId="23" applyFont="1" applyBorder="1" applyAlignment="1">
      <alignment horizontal="left" vertical="center" wrapText="1"/>
    </xf>
    <xf numFmtId="0" fontId="41" fillId="0" borderId="20" xfId="23" applyFont="1" applyBorder="1" applyAlignment="1">
      <alignment horizontal="center" vertical="center" wrapText="1"/>
    </xf>
    <xf numFmtId="0" fontId="41" fillId="0" borderId="22" xfId="23" applyFont="1" applyBorder="1" applyAlignment="1">
      <alignment horizontal="center" vertical="center" wrapText="1"/>
    </xf>
    <xf numFmtId="170" fontId="24" fillId="0" borderId="63" xfId="5" applyNumberFormat="1" applyFont="1" applyBorder="1" applyAlignment="1">
      <alignment horizontal="center" vertical="center"/>
    </xf>
    <xf numFmtId="170" fontId="24" fillId="0" borderId="51" xfId="5" applyNumberFormat="1" applyFont="1" applyBorder="1" applyAlignment="1">
      <alignment horizontal="center" vertical="center"/>
    </xf>
    <xf numFmtId="170" fontId="24" fillId="0" borderId="87" xfId="5" applyNumberFormat="1" applyFont="1" applyBorder="1" applyAlignment="1">
      <alignment horizontal="center" vertical="center"/>
    </xf>
    <xf numFmtId="170" fontId="24" fillId="0" borderId="75" xfId="5" applyNumberFormat="1" applyFont="1" applyBorder="1" applyAlignment="1">
      <alignment horizontal="center" vertical="center"/>
    </xf>
    <xf numFmtId="170" fontId="24" fillId="0" borderId="47" xfId="5" applyNumberFormat="1" applyFont="1" applyBorder="1" applyAlignment="1">
      <alignment horizontal="center" vertical="center"/>
    </xf>
    <xf numFmtId="170" fontId="24" fillId="0" borderId="85" xfId="5" applyNumberFormat="1" applyFont="1" applyBorder="1" applyAlignment="1">
      <alignment horizontal="center" vertical="center"/>
    </xf>
    <xf numFmtId="170" fontId="24" fillId="0" borderId="61" xfId="5" applyNumberFormat="1" applyFont="1" applyBorder="1" applyAlignment="1">
      <alignment horizontal="center" vertical="center"/>
    </xf>
    <xf numFmtId="170" fontId="24" fillId="0" borderId="50" xfId="5" applyNumberFormat="1" applyFont="1" applyBorder="1" applyAlignment="1">
      <alignment horizontal="center" vertical="center"/>
    </xf>
    <xf numFmtId="170" fontId="24" fillId="0" borderId="86" xfId="5" applyNumberFormat="1" applyFont="1" applyBorder="1" applyAlignment="1">
      <alignment horizontal="center" vertical="center"/>
    </xf>
    <xf numFmtId="0" fontId="22" fillId="0" borderId="88" xfId="2" applyFont="1" applyBorder="1" applyAlignment="1">
      <alignment horizontal="left" vertical="center" wrapText="1"/>
    </xf>
    <xf numFmtId="0" fontId="22" fillId="0" borderId="82" xfId="2" applyFont="1" applyBorder="1" applyAlignment="1">
      <alignment horizontal="left" vertical="center" wrapText="1"/>
    </xf>
    <xf numFmtId="0" fontId="22" fillId="0" borderId="83" xfId="2" applyFont="1" applyBorder="1" applyAlignment="1">
      <alignment horizontal="left" vertical="center" wrapText="1"/>
    </xf>
    <xf numFmtId="0" fontId="54" fillId="0" borderId="90" xfId="2" applyFont="1" applyBorder="1" applyAlignment="1">
      <alignment horizontal="center" vertical="center" wrapText="1"/>
    </xf>
    <xf numFmtId="0" fontId="22" fillId="0" borderId="91" xfId="2" applyFont="1" applyBorder="1" applyAlignment="1">
      <alignment horizontal="center" vertical="center" wrapText="1"/>
    </xf>
    <xf numFmtId="170" fontId="24" fillId="0" borderId="72" xfId="5" applyNumberFormat="1" applyFont="1" applyBorder="1" applyAlignment="1">
      <alignment horizontal="center" vertical="center"/>
    </xf>
    <xf numFmtId="170" fontId="24" fillId="0" borderId="60" xfId="5" applyNumberFormat="1" applyFont="1" applyBorder="1" applyAlignment="1">
      <alignment horizontal="center" vertical="center"/>
    </xf>
    <xf numFmtId="170" fontId="24" fillId="0" borderId="94" xfId="5" applyNumberFormat="1" applyFont="1" applyBorder="1" applyAlignment="1">
      <alignment horizontal="center" vertical="center"/>
    </xf>
    <xf numFmtId="170" fontId="24" fillId="0" borderId="67" xfId="5" applyNumberFormat="1" applyFont="1" applyBorder="1" applyAlignment="1">
      <alignment horizontal="center" vertical="center"/>
    </xf>
    <xf numFmtId="170" fontId="24" fillId="0" borderId="48" xfId="5" applyNumberFormat="1" applyFont="1" applyBorder="1" applyAlignment="1">
      <alignment horizontal="center" vertical="center"/>
    </xf>
    <xf numFmtId="170" fontId="24" fillId="0" borderId="59" xfId="5" applyNumberFormat="1" applyFont="1" applyBorder="1" applyAlignment="1">
      <alignment horizontal="center" vertical="center"/>
    </xf>
    <xf numFmtId="0" fontId="54" fillId="0" borderId="92" xfId="2" applyFont="1" applyBorder="1" applyAlignment="1">
      <alignment horizontal="center" vertical="center" wrapText="1"/>
    </xf>
    <xf numFmtId="0" fontId="22" fillId="0" borderId="92" xfId="2" applyFont="1" applyBorder="1" applyAlignment="1">
      <alignment horizontal="center" vertical="center" wrapText="1"/>
    </xf>
    <xf numFmtId="0" fontId="22" fillId="0" borderId="93" xfId="2" applyFont="1" applyBorder="1" applyAlignment="1">
      <alignment horizontal="center" vertical="center" wrapText="1"/>
    </xf>
    <xf numFmtId="170" fontId="24" fillId="0" borderId="75" xfId="5" applyNumberFormat="1" applyFont="1" applyFill="1" applyBorder="1" applyAlignment="1">
      <alignment horizontal="center" vertical="center"/>
    </xf>
    <xf numFmtId="170" fontId="24" fillId="0" borderId="47" xfId="5" applyNumberFormat="1" applyFont="1" applyFill="1" applyBorder="1" applyAlignment="1">
      <alignment horizontal="center" vertical="center"/>
    </xf>
    <xf numFmtId="170" fontId="24" fillId="0" borderId="85" xfId="5" applyNumberFormat="1" applyFont="1" applyFill="1" applyBorder="1" applyAlignment="1">
      <alignment horizontal="center" vertical="center"/>
    </xf>
    <xf numFmtId="170" fontId="24" fillId="0" borderId="61" xfId="5" applyNumberFormat="1" applyFont="1" applyFill="1" applyBorder="1" applyAlignment="1">
      <alignment horizontal="center" vertical="center"/>
    </xf>
    <xf numFmtId="170" fontId="24" fillId="0" borderId="50" xfId="5" applyNumberFormat="1" applyFont="1" applyFill="1" applyBorder="1" applyAlignment="1">
      <alignment horizontal="center" vertical="center"/>
    </xf>
    <xf numFmtId="170" fontId="24" fillId="0" borderId="86" xfId="5" applyNumberFormat="1" applyFont="1" applyFill="1" applyBorder="1" applyAlignment="1">
      <alignment horizontal="center" vertical="center"/>
    </xf>
    <xf numFmtId="0" fontId="23" fillId="15" borderId="52" xfId="2" applyFont="1" applyFill="1" applyBorder="1" applyAlignment="1">
      <alignment horizontal="center" vertical="center" wrapText="1"/>
    </xf>
    <xf numFmtId="0" fontId="23" fillId="15" borderId="53" xfId="2" applyFont="1" applyFill="1" applyBorder="1" applyAlignment="1">
      <alignment horizontal="center" vertical="center" wrapText="1"/>
    </xf>
    <xf numFmtId="0" fontId="23" fillId="15" borderId="54" xfId="2" applyFont="1" applyFill="1" applyBorder="1" applyAlignment="1">
      <alignment horizontal="center" vertical="center" wrapText="1"/>
    </xf>
    <xf numFmtId="0" fontId="23" fillId="15" borderId="72" xfId="2" applyFont="1" applyFill="1" applyBorder="1" applyAlignment="1">
      <alignment horizontal="center" vertical="center" wrapText="1"/>
    </xf>
    <xf numFmtId="0" fontId="23" fillId="15" borderId="51" xfId="2" applyFont="1" applyFill="1" applyBorder="1" applyAlignment="1">
      <alignment horizontal="center" vertical="center" wrapText="1"/>
    </xf>
    <xf numFmtId="0" fontId="23" fillId="11" borderId="20" xfId="2" applyFont="1" applyFill="1" applyBorder="1" applyAlignment="1">
      <alignment horizontal="center" vertical="center" wrapText="1"/>
    </xf>
    <xf numFmtId="0" fontId="23" fillId="11" borderId="21" xfId="2" applyFont="1" applyFill="1" applyBorder="1" applyAlignment="1">
      <alignment horizontal="center" vertical="center" wrapText="1"/>
    </xf>
    <xf numFmtId="0" fontId="23" fillId="11" borderId="22" xfId="2" applyFont="1" applyFill="1" applyBorder="1" applyAlignment="1">
      <alignment horizontal="center" vertical="center" wrapText="1"/>
    </xf>
    <xf numFmtId="0" fontId="23" fillId="11" borderId="20" xfId="2" applyFont="1" applyFill="1" applyBorder="1" applyAlignment="1">
      <alignment horizontal="center" vertical="center"/>
    </xf>
    <xf numFmtId="0" fontId="23" fillId="11" borderId="21" xfId="2" applyFont="1" applyFill="1" applyBorder="1" applyAlignment="1">
      <alignment horizontal="center" vertical="center"/>
    </xf>
    <xf numFmtId="0" fontId="23" fillId="11" borderId="22" xfId="2" applyFont="1" applyFill="1" applyBorder="1" applyAlignment="1">
      <alignment horizontal="center" vertical="center"/>
    </xf>
    <xf numFmtId="0" fontId="23" fillId="15" borderId="80" xfId="2" applyFont="1" applyFill="1" applyBorder="1" applyAlignment="1">
      <alignment horizontal="center" vertical="center" wrapText="1"/>
    </xf>
    <xf numFmtId="0" fontId="23" fillId="15" borderId="24" xfId="2"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5" borderId="73" xfId="2" applyFont="1" applyFill="1" applyBorder="1" applyAlignment="1">
      <alignment horizontal="center" vertical="center" wrapText="1"/>
    </xf>
    <xf numFmtId="0" fontId="23" fillId="15" borderId="65"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3" fillId="11" borderId="41" xfId="2" applyFont="1" applyFill="1" applyBorder="1" applyAlignment="1">
      <alignment horizontal="left" vertical="center" wrapText="1"/>
    </xf>
    <xf numFmtId="0" fontId="23" fillId="11" borderId="76" xfId="2" applyFont="1" applyFill="1" applyBorder="1" applyAlignment="1">
      <alignment horizontal="center" vertical="center" wrapText="1"/>
    </xf>
    <xf numFmtId="0" fontId="23" fillId="11" borderId="77" xfId="2" applyFont="1" applyFill="1" applyBorder="1" applyAlignment="1">
      <alignment horizontal="center" vertical="center" wrapText="1"/>
    </xf>
    <xf numFmtId="0" fontId="23" fillId="11" borderId="78" xfId="2" applyFont="1" applyFill="1" applyBorder="1" applyAlignment="1">
      <alignment horizontal="center" vertical="center" wrapText="1"/>
    </xf>
    <xf numFmtId="0" fontId="23" fillId="11" borderId="41" xfId="2" applyFont="1" applyFill="1" applyBorder="1" applyAlignment="1">
      <alignment horizontal="center" vertical="center" wrapText="1"/>
    </xf>
    <xf numFmtId="0" fontId="23" fillId="15" borderId="79" xfId="2" applyFont="1" applyFill="1" applyBorder="1" applyAlignment="1">
      <alignment horizontal="center" vertical="center" wrapText="1"/>
    </xf>
    <xf numFmtId="0" fontId="23" fillId="15" borderId="95" xfId="2" applyFont="1" applyFill="1" applyBorder="1" applyAlignment="1">
      <alignment horizontal="center" vertical="center" wrapText="1"/>
    </xf>
    <xf numFmtId="0" fontId="23" fillId="15" borderId="61" xfId="2" applyFont="1" applyFill="1" applyBorder="1" applyAlignment="1">
      <alignment horizontal="center" vertical="center" wrapText="1"/>
    </xf>
    <xf numFmtId="0" fontId="23" fillId="0" borderId="9" xfId="0" applyFont="1" applyBorder="1" applyAlignment="1">
      <alignment horizontal="center" vertical="center" wrapText="1"/>
    </xf>
    <xf numFmtId="170" fontId="24" fillId="0" borderId="94" xfId="5" applyNumberFormat="1" applyFont="1" applyFill="1" applyBorder="1" applyAlignment="1">
      <alignment horizontal="center" vertical="center"/>
    </xf>
    <xf numFmtId="170" fontId="24" fillId="0" borderId="67" xfId="5" applyNumberFormat="1" applyFont="1" applyFill="1" applyBorder="1" applyAlignment="1">
      <alignment horizontal="center" vertical="center"/>
    </xf>
    <xf numFmtId="170" fontId="24" fillId="0" borderId="48" xfId="5" applyNumberFormat="1" applyFont="1" applyFill="1" applyBorder="1" applyAlignment="1">
      <alignment horizontal="center" vertical="center"/>
    </xf>
    <xf numFmtId="170" fontId="24" fillId="0" borderId="59" xfId="5" applyNumberFormat="1" applyFont="1" applyFill="1" applyBorder="1" applyAlignment="1">
      <alignment horizontal="center" vertical="center"/>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3" fillId="11" borderId="17" xfId="0" applyFont="1" applyFill="1" applyBorder="1" applyAlignment="1">
      <alignment horizontal="center" vertical="center"/>
    </xf>
    <xf numFmtId="0" fontId="23" fillId="11" borderId="33" xfId="0" applyFont="1" applyFill="1" applyBorder="1" applyAlignment="1">
      <alignment horizontal="center" vertical="center"/>
    </xf>
    <xf numFmtId="0" fontId="23" fillId="11" borderId="32" xfId="0" applyFont="1" applyFill="1" applyBorder="1" applyAlignment="1">
      <alignment horizontal="center" vertical="center"/>
    </xf>
    <xf numFmtId="0" fontId="23" fillId="11" borderId="23" xfId="0" applyFont="1" applyFill="1" applyBorder="1" applyAlignment="1">
      <alignment horizontal="center" vertical="center"/>
    </xf>
    <xf numFmtId="0" fontId="23" fillId="11" borderId="9" xfId="0" applyFont="1" applyFill="1" applyBorder="1" applyAlignment="1">
      <alignment horizontal="center" vertical="center"/>
    </xf>
    <xf numFmtId="0" fontId="23" fillId="11" borderId="31" xfId="0" applyFont="1" applyFill="1" applyBorder="1" applyAlignment="1">
      <alignment horizontal="center" vertical="center"/>
    </xf>
    <xf numFmtId="0" fontId="23" fillId="11" borderId="26" xfId="0" applyFont="1" applyFill="1" applyBorder="1" applyAlignment="1">
      <alignment horizontal="center" vertical="center"/>
    </xf>
    <xf numFmtId="0" fontId="23" fillId="11" borderId="35" xfId="0" applyFont="1" applyFill="1" applyBorder="1" applyAlignment="1">
      <alignment horizontal="center" vertical="center"/>
    </xf>
    <xf numFmtId="0" fontId="23" fillId="11" borderId="34" xfId="0" applyFont="1" applyFill="1" applyBorder="1" applyAlignment="1">
      <alignment horizontal="center" vertical="center"/>
    </xf>
    <xf numFmtId="0" fontId="22" fillId="0" borderId="41" xfId="0" applyFont="1" applyBorder="1" applyAlignment="1">
      <alignment horizontal="left" vertical="center" wrapText="1"/>
    </xf>
    <xf numFmtId="0" fontId="45" fillId="15" borderId="41" xfId="2" applyFont="1" applyFill="1" applyBorder="1" applyAlignment="1">
      <alignment horizontal="center" vertical="center" wrapText="1"/>
    </xf>
    <xf numFmtId="1" fontId="45" fillId="0" borderId="41" xfId="18" applyNumberFormat="1" applyFont="1" applyBorder="1" applyAlignment="1">
      <alignment horizontal="center" vertical="center" wrapText="1"/>
    </xf>
    <xf numFmtId="0" fontId="45" fillId="0" borderId="41" xfId="2" applyFont="1" applyBorder="1" applyAlignment="1">
      <alignment horizontal="center" vertical="center" wrapText="1"/>
    </xf>
    <xf numFmtId="0" fontId="22" fillId="0" borderId="9" xfId="2" applyFont="1" applyAlignment="1">
      <alignment horizontal="center" vertical="center" wrapText="1"/>
    </xf>
    <xf numFmtId="0" fontId="22" fillId="0" borderId="35" xfId="2" applyFont="1" applyBorder="1" applyAlignment="1">
      <alignment horizontal="center" vertical="center" wrapText="1"/>
    </xf>
    <xf numFmtId="0" fontId="23" fillId="20" borderId="26" xfId="2" applyFont="1" applyFill="1" applyBorder="1" applyAlignment="1">
      <alignment horizontal="center" vertical="center"/>
    </xf>
    <xf numFmtId="0" fontId="23" fillId="20" borderId="35" xfId="2" applyFont="1" applyFill="1" applyBorder="1" applyAlignment="1">
      <alignment horizontal="center" vertical="center"/>
    </xf>
    <xf numFmtId="0" fontId="23" fillId="20" borderId="34" xfId="2" applyFont="1" applyFill="1" applyBorder="1" applyAlignment="1">
      <alignment horizontal="center" vertical="center"/>
    </xf>
    <xf numFmtId="0" fontId="23" fillId="20" borderId="44" xfId="2" applyFont="1" applyFill="1" applyBorder="1" applyAlignment="1">
      <alignment horizontal="center" vertical="center"/>
    </xf>
    <xf numFmtId="0" fontId="23" fillId="20" borderId="42" xfId="2" applyFont="1" applyFill="1" applyBorder="1" applyAlignment="1">
      <alignment horizontal="center" vertical="center"/>
    </xf>
    <xf numFmtId="0" fontId="33" fillId="21" borderId="24" xfId="14" applyNumberFormat="1" applyFill="1" applyBorder="1" applyAlignment="1">
      <alignment horizontal="center" vertical="center" wrapText="1"/>
    </xf>
    <xf numFmtId="0" fontId="33" fillId="21" borderId="28" xfId="14" applyNumberFormat="1" applyFill="1" applyBorder="1" applyAlignment="1">
      <alignment horizontal="center" vertical="center" wrapText="1"/>
    </xf>
    <xf numFmtId="0" fontId="33" fillId="21" borderId="24" xfId="14" quotePrefix="1" applyNumberFormat="1" applyFill="1" applyBorder="1" applyAlignment="1">
      <alignment horizontal="center" vertical="center" wrapText="1"/>
    </xf>
    <xf numFmtId="0" fontId="33" fillId="21" borderId="28" xfId="14" quotePrefix="1" applyNumberFormat="1" applyFill="1" applyBorder="1" applyAlignment="1">
      <alignment horizontal="center" vertical="center" wrapText="1"/>
    </xf>
    <xf numFmtId="0" fontId="33" fillId="11" borderId="24" xfId="12" quotePrefix="1" applyNumberFormat="1" applyFont="1" applyFill="1" applyBorder="1" applyAlignment="1">
      <alignment horizontal="center" vertical="center" wrapText="1"/>
    </xf>
    <xf numFmtId="0" fontId="33" fillId="11" borderId="28" xfId="12" quotePrefix="1" applyNumberFormat="1" applyFont="1" applyFill="1" applyBorder="1" applyAlignment="1">
      <alignment horizontal="center" vertical="center" wrapText="1"/>
    </xf>
    <xf numFmtId="0" fontId="48" fillId="15" borderId="48" xfId="19" applyFont="1" applyFill="1" applyBorder="1" applyAlignment="1">
      <alignment horizontal="center" vertical="center" wrapText="1"/>
    </xf>
    <xf numFmtId="0" fontId="48" fillId="15" borderId="70" xfId="19" applyFont="1" applyFill="1" applyBorder="1" applyAlignment="1">
      <alignment horizontal="center" vertical="center" wrapText="1"/>
    </xf>
    <xf numFmtId="0" fontId="48" fillId="15" borderId="52" xfId="19" applyFont="1" applyFill="1" applyBorder="1" applyAlignment="1">
      <alignment horizontal="center" vertical="center"/>
    </xf>
    <xf numFmtId="0" fontId="48" fillId="15" borderId="53" xfId="19" applyFont="1" applyFill="1" applyBorder="1" applyAlignment="1">
      <alignment horizontal="center" vertical="center"/>
    </xf>
    <xf numFmtId="0" fontId="48" fillId="15" borderId="66" xfId="19" applyFont="1" applyFill="1" applyBorder="1" applyAlignment="1">
      <alignment horizontal="center" vertical="center"/>
    </xf>
    <xf numFmtId="0" fontId="48" fillId="15" borderId="69" xfId="19" applyFont="1" applyFill="1" applyBorder="1" applyAlignment="1">
      <alignment horizontal="center" vertical="center"/>
    </xf>
    <xf numFmtId="0" fontId="44" fillId="11" borderId="25" xfId="19" applyFont="1" applyFill="1" applyBorder="1" applyAlignment="1">
      <alignment horizontal="center" vertical="center" wrapText="1"/>
    </xf>
    <xf numFmtId="0" fontId="44" fillId="11" borderId="29" xfId="19" applyFont="1" applyFill="1" applyBorder="1" applyAlignment="1">
      <alignment horizontal="center" vertical="center" wrapText="1"/>
    </xf>
    <xf numFmtId="0" fontId="33" fillId="21" borderId="65" xfId="14" quotePrefix="1" applyNumberFormat="1" applyFill="1" applyBorder="1" applyAlignment="1">
      <alignment horizontal="center" vertical="center" wrapText="1"/>
    </xf>
    <xf numFmtId="0" fontId="33" fillId="21" borderId="27" xfId="14" quotePrefix="1" applyNumberFormat="1" applyFill="1" applyBorder="1" applyAlignment="1">
      <alignment horizontal="center" vertical="center" wrapText="1"/>
    </xf>
    <xf numFmtId="0" fontId="6" fillId="20" borderId="9" xfId="19" applyFill="1" applyAlignment="1">
      <alignment horizontal="center"/>
    </xf>
    <xf numFmtId="0" fontId="48" fillId="15" borderId="24" xfId="19" applyFont="1" applyFill="1" applyBorder="1" applyAlignment="1">
      <alignment horizontal="center" vertical="center" wrapText="1"/>
    </xf>
    <xf numFmtId="0" fontId="48" fillId="15" borderId="28" xfId="19" applyFont="1" applyFill="1" applyBorder="1" applyAlignment="1">
      <alignment horizontal="center" vertical="center" wrapText="1"/>
    </xf>
    <xf numFmtId="0" fontId="48" fillId="0" borderId="9" xfId="19" applyFont="1" applyAlignment="1">
      <alignment horizontal="center" vertical="center" wrapText="1"/>
    </xf>
    <xf numFmtId="0" fontId="23" fillId="15" borderId="118" xfId="2" applyFont="1" applyFill="1" applyBorder="1" applyAlignment="1">
      <alignment horizontal="center" vertical="center" wrapText="1"/>
    </xf>
    <xf numFmtId="0" fontId="23" fillId="15" borderId="115" xfId="2" applyFont="1" applyFill="1" applyBorder="1" applyAlignment="1">
      <alignment horizontal="center" vertical="center" wrapText="1"/>
    </xf>
    <xf numFmtId="0" fontId="22" fillId="0" borderId="41" xfId="2" applyFont="1" applyBorder="1" applyAlignment="1">
      <alignment horizontal="center" vertical="center" wrapText="1"/>
    </xf>
    <xf numFmtId="0" fontId="23" fillId="0" borderId="44" xfId="2" applyFont="1" applyBorder="1" applyAlignment="1">
      <alignment horizontal="center" vertical="center"/>
    </xf>
    <xf numFmtId="0" fontId="23" fillId="0" borderId="42" xfId="2" applyFont="1" applyBorder="1" applyAlignment="1">
      <alignment horizontal="center" vertical="center"/>
    </xf>
    <xf numFmtId="0" fontId="23" fillId="15" borderId="25" xfId="2" applyFont="1" applyFill="1" applyBorder="1" applyAlignment="1">
      <alignment horizontal="center" vertical="center" wrapText="1"/>
    </xf>
    <xf numFmtId="0" fontId="23" fillId="0" borderId="23" xfId="2" applyFont="1" applyBorder="1" applyAlignment="1">
      <alignment horizontal="center" vertical="center" wrapText="1"/>
    </xf>
    <xf numFmtId="0" fontId="23" fillId="0" borderId="9" xfId="2" applyFont="1" applyAlignment="1">
      <alignment horizontal="center" vertical="center" wrapText="1"/>
    </xf>
    <xf numFmtId="0" fontId="23" fillId="0" borderId="26" xfId="2" applyFont="1" applyBorder="1" applyAlignment="1">
      <alignment horizontal="center" vertical="center" wrapText="1"/>
    </xf>
    <xf numFmtId="0" fontId="23" fillId="0" borderId="35" xfId="2" applyFont="1" applyBorder="1" applyAlignment="1">
      <alignment horizontal="center" vertical="center" wrapText="1"/>
    </xf>
    <xf numFmtId="0" fontId="57" fillId="0" borderId="20" xfId="2" applyFont="1" applyBorder="1" applyAlignment="1">
      <alignment horizontal="center" vertical="center" wrapText="1"/>
    </xf>
    <xf numFmtId="0" fontId="57" fillId="0" borderId="21" xfId="2" applyFont="1" applyBorder="1" applyAlignment="1">
      <alignment horizontal="center" vertical="center" wrapText="1"/>
    </xf>
    <xf numFmtId="0" fontId="57" fillId="0" borderId="22" xfId="2" applyFont="1" applyBorder="1" applyAlignment="1">
      <alignment horizontal="center" vertical="center" wrapText="1"/>
    </xf>
    <xf numFmtId="0" fontId="24" fillId="0" borderId="39" xfId="0" applyFont="1" applyBorder="1" applyAlignment="1">
      <alignment horizontal="left" vertical="center" wrapText="1"/>
    </xf>
    <xf numFmtId="0" fontId="24" fillId="0" borderId="3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9" xfId="0" applyFont="1" applyBorder="1" applyAlignment="1">
      <alignment horizontal="center" vertical="center" wrapText="1"/>
    </xf>
    <xf numFmtId="0" fontId="45" fillId="0" borderId="41" xfId="2" applyFont="1" applyFill="1" applyBorder="1" applyAlignment="1">
      <alignment horizontal="center" vertical="center" wrapText="1"/>
    </xf>
    <xf numFmtId="0" fontId="23" fillId="0" borderId="41" xfId="0" applyFont="1" applyFill="1" applyBorder="1" applyAlignment="1">
      <alignment horizontal="center" vertical="center" wrapText="1"/>
    </xf>
    <xf numFmtId="170" fontId="24" fillId="0" borderId="24" xfId="5" applyNumberFormat="1" applyFont="1" applyFill="1" applyBorder="1" applyAlignment="1">
      <alignment vertical="center"/>
    </xf>
    <xf numFmtId="170" fontId="24" fillId="0" borderId="48" xfId="5" applyNumberFormat="1" applyFont="1" applyFill="1" applyBorder="1" applyAlignment="1">
      <alignment vertical="center"/>
    </xf>
    <xf numFmtId="170" fontId="24" fillId="0" borderId="37" xfId="5" applyNumberFormat="1" applyFont="1" applyFill="1" applyBorder="1" applyAlignment="1">
      <alignment horizontal="right" vertical="center"/>
    </xf>
    <xf numFmtId="0" fontId="54" fillId="0" borderId="24" xfId="0" applyFont="1" applyFill="1" applyBorder="1" applyAlignment="1">
      <alignment vertical="center"/>
    </xf>
    <xf numFmtId="3" fontId="54" fillId="0" borderId="37" xfId="0" applyNumberFormat="1" applyFont="1" applyFill="1" applyBorder="1" applyAlignment="1">
      <alignment vertical="center"/>
    </xf>
    <xf numFmtId="0" fontId="54" fillId="0" borderId="37" xfId="0" applyFont="1" applyFill="1" applyBorder="1" applyAlignment="1">
      <alignment vertical="center"/>
    </xf>
    <xf numFmtId="170" fontId="24" fillId="0" borderId="25" xfId="5" applyNumberFormat="1" applyFont="1" applyFill="1" applyBorder="1" applyAlignment="1">
      <alignment vertical="center"/>
    </xf>
    <xf numFmtId="9" fontId="24" fillId="0" borderId="39" xfId="1" applyFont="1" applyFill="1" applyBorder="1" applyAlignment="1">
      <alignment vertical="center"/>
    </xf>
    <xf numFmtId="170" fontId="24" fillId="0" borderId="39" xfId="5" applyNumberFormat="1" applyFont="1" applyFill="1" applyBorder="1" applyAlignment="1">
      <alignment vertical="center"/>
    </xf>
    <xf numFmtId="9" fontId="24" fillId="0" borderId="29" xfId="1" applyFont="1" applyFill="1" applyBorder="1" applyAlignment="1">
      <alignment vertical="center"/>
    </xf>
    <xf numFmtId="0" fontId="54" fillId="0" borderId="28" xfId="0" applyFont="1" applyFill="1" applyBorder="1" applyAlignment="1">
      <alignment vertical="center"/>
    </xf>
    <xf numFmtId="170" fontId="24" fillId="0" borderId="29" xfId="5" applyNumberFormat="1" applyFont="1" applyFill="1" applyBorder="1" applyAlignment="1">
      <alignment vertical="center"/>
    </xf>
    <xf numFmtId="170" fontId="24" fillId="0" borderId="25" xfId="5" applyNumberFormat="1" applyFont="1" applyFill="1" applyBorder="1" applyAlignment="1">
      <alignment horizontal="center" vertical="center"/>
    </xf>
    <xf numFmtId="9" fontId="24" fillId="0" borderId="39" xfId="1" applyFont="1" applyFill="1" applyBorder="1" applyAlignment="1">
      <alignment horizontal="center" vertical="center"/>
    </xf>
    <xf numFmtId="170" fontId="24" fillId="0" borderId="39" xfId="5" applyNumberFormat="1" applyFont="1" applyFill="1" applyBorder="1" applyAlignment="1">
      <alignment horizontal="center" vertical="center"/>
    </xf>
    <xf numFmtId="9" fontId="24" fillId="0" borderId="29" xfId="5" applyNumberFormat="1" applyFont="1" applyFill="1" applyBorder="1" applyAlignment="1">
      <alignment horizontal="center" vertical="center"/>
    </xf>
    <xf numFmtId="0" fontId="23" fillId="0" borderId="41" xfId="2" applyFont="1" applyFill="1" applyBorder="1" applyAlignment="1">
      <alignment horizontal="center" vertical="center" wrapText="1"/>
    </xf>
    <xf numFmtId="0" fontId="6" fillId="0" borderId="37" xfId="19" applyFill="1" applyBorder="1" applyAlignment="1">
      <alignment vertical="center"/>
    </xf>
    <xf numFmtId="0" fontId="6" fillId="0" borderId="37" xfId="19" applyFill="1" applyBorder="1" applyAlignment="1">
      <alignment vertical="center" wrapText="1"/>
    </xf>
    <xf numFmtId="0" fontId="22" fillId="15" borderId="116"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34" fillId="0" borderId="55" xfId="23" applyFont="1" applyBorder="1" applyAlignment="1">
      <alignment horizontal="center" vertical="center" wrapText="1"/>
    </xf>
    <xf numFmtId="0" fontId="34" fillId="0" borderId="56" xfId="23" applyFont="1" applyBorder="1" applyAlignment="1">
      <alignment horizontal="center" vertical="center" wrapText="1"/>
    </xf>
    <xf numFmtId="0" fontId="34" fillId="0" borderId="62" xfId="23" applyFont="1" applyBorder="1" applyAlignment="1">
      <alignment horizontal="center" vertical="center" wrapText="1"/>
    </xf>
    <xf numFmtId="0" fontId="34" fillId="0" borderId="117" xfId="23" applyFont="1" applyBorder="1" applyAlignment="1">
      <alignment horizontal="center" vertical="center" wrapText="1"/>
    </xf>
    <xf numFmtId="0" fontId="34" fillId="0" borderId="67" xfId="23" applyFont="1" applyBorder="1" applyAlignment="1">
      <alignment horizontal="center" vertical="center" wrapText="1"/>
    </xf>
    <xf numFmtId="0" fontId="34" fillId="0" borderId="112" xfId="23" applyFont="1" applyBorder="1" applyAlignment="1">
      <alignment horizontal="center" vertical="center" wrapText="1"/>
    </xf>
    <xf numFmtId="0" fontId="34" fillId="0" borderId="75" xfId="23" applyFont="1" applyBorder="1" applyAlignment="1">
      <alignment horizontal="center" vertical="center" wrapText="1"/>
    </xf>
    <xf numFmtId="0" fontId="23" fillId="0" borderId="41" xfId="0" applyFont="1" applyFill="1" applyBorder="1" applyAlignment="1">
      <alignment horizontal="center" vertical="center" wrapText="1"/>
    </xf>
    <xf numFmtId="37" fontId="31" fillId="0" borderId="39" xfId="11" applyNumberFormat="1" applyFill="1" applyBorder="1" applyAlignment="1">
      <alignment horizontal="center" vertical="center"/>
    </xf>
    <xf numFmtId="37" fontId="33" fillId="0" borderId="64" xfId="11" applyNumberFormat="1" applyFont="1" applyBorder="1" applyAlignment="1">
      <alignment horizontal="right" vertical="center"/>
    </xf>
  </cellXfs>
  <cellStyles count="25">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hyperlink" Target="https://secretariadistritald.sharepoint.com/:f:/s/ContratacinSPI-2022/EpFkMtrTRRBFqYhBOVDD3WwBlwiA3dEr6o936b_w74gaAQ?e=IG9lyy" TargetMode="External"/><Relationship Id="rId26" Type="http://schemas.openxmlformats.org/officeDocument/2006/relationships/hyperlink" Target="https://secretariadistritald.sharepoint.com/:f:/s/ContratacinSPI-2022/Ei0AhBnt0DNOgRUXt75ECe8B0D1INMmWgeVJAjlRGG6Ojw?e=GlLaxV" TargetMode="External"/><Relationship Id="rId39" Type="http://schemas.openxmlformats.org/officeDocument/2006/relationships/comments" Target="../comments3.xml"/><Relationship Id="rId21" Type="http://schemas.openxmlformats.org/officeDocument/2006/relationships/hyperlink" Target="https://secretariadistritald.sharepoint.com/:f:/s/ContratacinSPI-2022/EoxfpCtzF_hNuyJM7cRoW-YBn1FNLDYaVNmWURraxC9w1w?e=GihhnU" TargetMode="External"/><Relationship Id="rId34" Type="http://schemas.openxmlformats.org/officeDocument/2006/relationships/hyperlink" Target="https://secretariadistritald.sharepoint.com/:f:/s/ContratacinSPI-2022/Ekd1SnqJmMJOkViPvBHfvUQBNSATxFlShrtZO7S2n6LHBw?e=f4spMi" TargetMode="External"/><Relationship Id="rId7" Type="http://schemas.openxmlformats.org/officeDocument/2006/relationships/hyperlink" Target="https://secretariadistritald.sharepoint.com/:f:/s/ContratacinSPI-2022/Ehv2x27SxbJCiS7mkFcGNqoBGGidU4iOUlmiIv0uZdV_rg?e=ENJZzh"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hyperlink" Target="https://secretariadistritald.sharepoint.com/:f:/s/ContratacinSPI-2022/EhgvV4Ekp7dLnSjR3-erGdEBig63KB-epCewGk3TdtMZdA?e=qJ6Zm8" TargetMode="External"/><Relationship Id="rId25" Type="http://schemas.openxmlformats.org/officeDocument/2006/relationships/hyperlink" Target="https://secretariadistritald.sharepoint.com/:f:/s/ContratacinSPI-2022/Eruuy5JOudNKqRT594PGdyIBKca2Rou794lkC37VdorELw?e=6wv2ZQ" TargetMode="External"/><Relationship Id="rId33" Type="http://schemas.openxmlformats.org/officeDocument/2006/relationships/hyperlink" Target="https://secretariadistritald.sharepoint.com/:f:/s/ContratacinSPI-2022/EjfhcyEzWKpMuDtF7Yy-0y4BDvLxWS3WBQ53bbxQEB6GSg?e=qYniof" TargetMode="External"/><Relationship Id="rId38" Type="http://schemas.openxmlformats.org/officeDocument/2006/relationships/vmlDrawing" Target="../drawings/vmlDrawing3.vm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hyperlink" Target="https://secretariadistritald.sharepoint.com/:f:/s/ContratacinSPI-2022/Eiv74K4Er2ZDkutWQ_nufroBrJrMFLaaIGILl8671mqJkg?e=WGNuya" TargetMode="External"/><Relationship Id="rId20" Type="http://schemas.openxmlformats.org/officeDocument/2006/relationships/hyperlink" Target="https://secretariadistritald.sharepoint.com/:f:/s/ContratacinSPI-2022/EkjYd_yjdZdDm5GxE5039MQBbgibu3OQLkBmS6exCEMNZw?e=zIzH6S" TargetMode="External"/><Relationship Id="rId29" Type="http://schemas.openxmlformats.org/officeDocument/2006/relationships/hyperlink" Target="https://secretariadistritald.sharepoint.com/:f:/s/ContratacinSPI-2022/EplZABbaiuBFlSb8H027QWIBROlD0DuqPSKfp7ojhqrY_A?e=v9QO7q" TargetMode="External"/><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24" Type="http://schemas.openxmlformats.org/officeDocument/2006/relationships/hyperlink" Target="https://secretariadistritald.sharepoint.com/:f:/s/ContratacinSPI-2022/Et322ssfjXFKr7j-h8MFSwYBdA9Nu1LRZlCgkGuP_bea6g?e=3wLaMw" TargetMode="External"/><Relationship Id="rId32" Type="http://schemas.openxmlformats.org/officeDocument/2006/relationships/hyperlink" Target="https://secretariadistritald.sharepoint.com/:f:/s/ContratacinSPI-2022/EghsW3hphkJDlaP0QPlazMcBp_yUXKB4hs3jUAk_5HzxBg?e=EIIx4x" TargetMode="External"/><Relationship Id="rId37" Type="http://schemas.openxmlformats.org/officeDocument/2006/relationships/drawing" Target="../drawings/drawing7.xml"/><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23" Type="http://schemas.openxmlformats.org/officeDocument/2006/relationships/hyperlink" Target="https://secretariadistritald.sharepoint.com/:f:/s/ContratacinSPI-2022/EoEA0vL3KKFCnvFh2GizhWABVwks0HO8ergYF2KudkKEog?e=ScEU7O" TargetMode="External"/><Relationship Id="rId28" Type="http://schemas.openxmlformats.org/officeDocument/2006/relationships/hyperlink" Target="https://secretariadistritald.sharepoint.com/:f:/s/ContratacinSPI-2022/EiONHVdDHd5DrXKz8dQvffkBEDtkK-4KN4pKchQ21ErYJA?e=myDRNV" TargetMode="External"/><Relationship Id="rId36" Type="http://schemas.openxmlformats.org/officeDocument/2006/relationships/printerSettings" Target="../printerSettings/printerSettings7.bin"/><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hyperlink" Target="https://secretariadistritald.sharepoint.com/:f:/s/ContratacinSPI-2022/ElGH99yZhx9Enbk_se0ktDYB_o5cyzzH7yZg1j4gwrBgwg?e=SI3rBS" TargetMode="External"/><Relationship Id="rId31" Type="http://schemas.openxmlformats.org/officeDocument/2006/relationships/hyperlink" Target="https://secretariadistritald.sharepoint.com/:f:/s/ContratacinSPI-2022/EhKnTm4rAy9Mt-lvnMAjGRsBKA4jZvul70wSJFnXnZ4VYA?e=iYiDjQ" TargetMode="Externa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 Id="rId22" Type="http://schemas.openxmlformats.org/officeDocument/2006/relationships/hyperlink" Target="https://secretariadistritald.sharepoint.com/:f:/s/ContratacinSPI-2022/EpJrNFnzQI9KgsVvQ7B2wBIBQ2u27YxVgI2l9Vh9zdirFw?e=saODkN" TargetMode="External"/><Relationship Id="rId27" Type="http://schemas.openxmlformats.org/officeDocument/2006/relationships/hyperlink" Target="https://secretariadistritald.sharepoint.com/:f:/s/ContratacinSPI-2022/Ev_8Y_D8wbpCnjunHJvyqX8BVZ4ezm5B-UK3ZEAclNiMwQ?e=VYoYxJ" TargetMode="External"/><Relationship Id="rId30" Type="http://schemas.openxmlformats.org/officeDocument/2006/relationships/hyperlink" Target="https://secretariadistritald.sharepoint.com/:u:/s/ContratacinSPI-2022/EUx2Os6soclHmy30uFWKc6sBxlgveNZSYq0YXwQxpStJkw?e=cxKyxj" TargetMode="External"/><Relationship Id="rId35" Type="http://schemas.openxmlformats.org/officeDocument/2006/relationships/hyperlink" Target="https://secretariadistritald.sharepoint.com/:f:/s/ContratacinSPI-2022/EowYpsEptEBCuxnReslvO0oBkxfmR20IcvSaH8vPcvQrmg?e=k1OGPj" TargetMode="External"/><Relationship Id="rId8" Type="http://schemas.openxmlformats.org/officeDocument/2006/relationships/hyperlink" Target="https://secretariadistritald.sharepoint.com/:f:/s/ContratacinSPI-2022/El-N4u5mSQlEj69q2qCOsOkBIUIUwlwl__TZKei7WZ8QMA?e=BcqRTf" TargetMode="External"/><Relationship Id="rId3" Type="http://schemas.openxmlformats.org/officeDocument/2006/relationships/hyperlink" Target="https://secretariadistritald.sharepoint.com/:f:/s/ContratacinSPI-2022/ElzbE9LpkNhDs9IFAKk5CjIBlpsXV96pvauVCDhAO8MjEw?e=SF2ebc"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ecretariadistritald.sharepoint.com/:x:/s/ContratacinSPI-2022/EcGmvtV4As9DhmyLvdCsLTQB7_40SMoepGtR2RrYTFhpmg?e=RKhNds" TargetMode="External"/><Relationship Id="rId13" Type="http://schemas.openxmlformats.org/officeDocument/2006/relationships/hyperlink" Target="https://secretariadistritald.sharepoint.com/:f:/s/ContratacinSPI-2022/EhaGH_UZdsNOqZlSgJ3o36MBuaDYqHLETBo4LLw_oD7h4g?e=LbrB5D" TargetMode="External"/><Relationship Id="rId18" Type="http://schemas.openxmlformats.org/officeDocument/2006/relationships/hyperlink" Target="https://secretariadistritald.sharepoint.com/:f:/s/ContratacinSPI-2022/Ejk0shiLVkJJjCb238J6yvcB6t3OlLqxhd7RdEVUP78Oww?e=oVDzed" TargetMode="External"/><Relationship Id="rId26" Type="http://schemas.openxmlformats.org/officeDocument/2006/relationships/comments" Target="../comments4.xml"/><Relationship Id="rId3" Type="http://schemas.openxmlformats.org/officeDocument/2006/relationships/hyperlink" Target="https://secretariadistritald.sharepoint.com/:x:/s/ContratacinSPI-2022/EdboNbHq541HvCGFw37tIPYBRkWmCIRL1JZHiXsNVOADXw?e=6w5ucW" TargetMode="External"/><Relationship Id="rId21" Type="http://schemas.openxmlformats.org/officeDocument/2006/relationships/hyperlink" Target="https://secretariadistritald.sharepoint.com/:x:/s/ContratacinSPI-2022/EaLu5o17aVtBuoGXsEkomnIBMxsDNqujtUQM-837DPCDcQ?e=TeW6Vc" TargetMode="External"/><Relationship Id="rId7" Type="http://schemas.openxmlformats.org/officeDocument/2006/relationships/hyperlink" Target="https://secretariadistritald.sharepoint.com/:b:/s/ContratacinSPI-2022/EWDO1lc67J5Prv1IHy7ZJdUBSj3Ufd0sMwmyXxSqP5wfTQ?e=xp55ra" TargetMode="External"/><Relationship Id="rId12" Type="http://schemas.openxmlformats.org/officeDocument/2006/relationships/hyperlink" Target="https://secretariadistritald.sharepoint.com/:f:/s/ContratacinSPI-2022/EtLXJPwKymFKtvcNlRE5_3kB1cveTyPiZmTpw3FzCPWjRw?e=IoFpFV" TargetMode="External"/><Relationship Id="rId17" Type="http://schemas.openxmlformats.org/officeDocument/2006/relationships/hyperlink" Target="https://secretariadistritald.sharepoint.com/:f:/s/ContratacinSPI-2022/EutOnHSCH_BOt774Fjk2u-gBfaqIJM36uacKHP_qEvi3Wg?e=W8y5eZ" TargetMode="External"/><Relationship Id="rId25" Type="http://schemas.openxmlformats.org/officeDocument/2006/relationships/vmlDrawing" Target="../drawings/vmlDrawing4.vml"/><Relationship Id="rId2" Type="http://schemas.openxmlformats.org/officeDocument/2006/relationships/hyperlink" Target="https://secretariadistritald.sharepoint.com/:w:/s/ContratacinSPI-2022/EX-mrRLNkClNkgAesksDo1ABfJrq4-DTrJJS5XNYjWYUzQ?e=Jw4ebZ" TargetMode="External"/><Relationship Id="rId16" Type="http://schemas.openxmlformats.org/officeDocument/2006/relationships/hyperlink" Target="https://secretariadistritald.sharepoint.com/:f:/s/ContratacinSPI-2022/Ei-XyknKa5dLutTC8Cu5TicB5jgMIms0960pptWZ8qX0Qw?e=pDONOh" TargetMode="External"/><Relationship Id="rId20" Type="http://schemas.openxmlformats.org/officeDocument/2006/relationships/hyperlink" Target="https://secretariadistritald.sharepoint.com/:w:/s/ContratacinSPI-2022/EVNelEc--MtEi3_QQBWtyqEBJSrSDOHPc9FmtqP0Z6ku6A?e=j30sCb" TargetMode="External"/><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hyperlink" Target="https://secretariadistritald.sharepoint.com/:f:/s/ContratacinSPI-2022/EozZn3ZjTetKnZYEx_vCAYoBXx-4UYYV2SpI8v_gjeBvHQ?e=9LxbfU" TargetMode="External"/><Relationship Id="rId24" Type="http://schemas.openxmlformats.org/officeDocument/2006/relationships/drawing" Target="../drawings/drawing8.xml"/><Relationship Id="rId5" Type="http://schemas.openxmlformats.org/officeDocument/2006/relationships/hyperlink" Target="https://secretariadistritald.sharepoint.com/:x:/s/ContratacinSPI-2022/EUMJXFmnImVGouq45hYP934BVeuhnqrSpRlBoFyVISMSzA?e=dl0Tfc" TargetMode="External"/><Relationship Id="rId15" Type="http://schemas.openxmlformats.org/officeDocument/2006/relationships/hyperlink" Target="https://secretariadistritald.sharepoint.com/:f:/s/ContratacinSPI-2022/EiqqJx40rKRDsYU1zZJCG_EB0ACjMepqYDxswNcXpAmo4g?e=XX5H1n" TargetMode="External"/><Relationship Id="rId23" Type="http://schemas.openxmlformats.org/officeDocument/2006/relationships/printerSettings" Target="../printerSettings/printerSettings8.bin"/><Relationship Id="rId10" Type="http://schemas.openxmlformats.org/officeDocument/2006/relationships/hyperlink" Target="https://secretariadistritald.sharepoint.com/:w:/s/ContratacinSPI-2022/EZ5ifX4jFChOnv0LS1iOcLYBEdGPGPYL-K9s6EAFjzXKtw?e=HrH7NB" TargetMode="External"/><Relationship Id="rId19" Type="http://schemas.openxmlformats.org/officeDocument/2006/relationships/hyperlink" Target="https://secretariadistritald.sharepoint.com/:f:/s/ContratacinSPI-2022/Evyk2BshBH1DjC1e5FSzPEMBk-gpJIOgpeSmRumfRopeQw?e=3HEKRN" TargetMode="Externa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hyperlink" Target="https://secretariadistritald.sharepoint.com/:b:/s/ContratacinSPI-2022/ER93p095quxIqOCnTgcnIT4BYDgedCNLJVp-0rbFZWRKXw?e=dKMzBd" TargetMode="External"/><Relationship Id="rId14" Type="http://schemas.openxmlformats.org/officeDocument/2006/relationships/hyperlink" Target="https://secretariadistritald.sharepoint.com/:f:/s/ContratacinSPI-2022/EtX0DDZ4nAxFvnT-ub0JGNABpD8xyh8oaW1ZQ0FoY20MSA?e=zbXGcJ" TargetMode="External"/><Relationship Id="rId22" Type="http://schemas.openxmlformats.org/officeDocument/2006/relationships/hyperlink" Target="https://secretariadistritald.sharepoint.com/:x:/s/ContratacinSPI-2022/ERDmWkfDVS1Lm9U5fJu4erUBpoQNVGHKKat-RVfrxx0CAA?e=qv3Ezn"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3" Type="http://schemas.openxmlformats.org/officeDocument/2006/relationships/hyperlink" Target="https://secretariadistritald.sharepoint.com/:f:/s/ContratacinSPI-2022/EryNRZ6W6MhOnXgFeezeLikBHxKKrPmkky9_KTgH5hbs2A?e=ffQMWA" TargetMode="External"/><Relationship Id="rId18" Type="http://schemas.openxmlformats.org/officeDocument/2006/relationships/hyperlink" Target="https://secretariadistritald.sharepoint.com/:f:/s/ContratacinSPI-2022/EjNdcAKV6rxOkZHiIG1-fqgB5zzkscGKMHZ9zNiG5YSR5w?e=aI0o4o" TargetMode="External"/><Relationship Id="rId26" Type="http://schemas.openxmlformats.org/officeDocument/2006/relationships/hyperlink" Target="https://secretariadistritald.sharepoint.com/:f:/s/ContratacinSPI-2022/EgKjD2yj2K5NnWwqtnn86EEBx5ORN2DYJsNMsR29Ib1cCA?e=RieAcO" TargetMode="External"/><Relationship Id="rId3" Type="http://schemas.openxmlformats.org/officeDocument/2006/relationships/hyperlink" Target="https://secretariadistritald.sharepoint.com/:f:/s/ContratacinSPI-2022/En1jizlREHNFrK_Vx-3WpTcB1nY_89SAHUVBfL6PGotP1Q?e=ir59XF" TargetMode="External"/><Relationship Id="rId21" Type="http://schemas.openxmlformats.org/officeDocument/2006/relationships/hyperlink" Target="https://secretariadistritald.sharepoint.com/:f:/s/ContratacinSPI-2022/ElixzHzDfgFBqQCFf0XauMoBZ7RsNhPjNLNNfgY2i6l_VQ?e=AqH92O" TargetMode="External"/><Relationship Id="rId34" Type="http://schemas.openxmlformats.org/officeDocument/2006/relationships/drawing" Target="../drawings/drawing10.xm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hyperlink" Target="https://secretariadistritald.sharepoint.com/:f:/s/ContratacinSPI-2022/EmaAZcG6NG5AvriewcW_LY0BOC6UrxSCR9yF6Fx4jtY92w?e=com1ys" TargetMode="External"/><Relationship Id="rId17" Type="http://schemas.openxmlformats.org/officeDocument/2006/relationships/hyperlink" Target="https://secretariadistritald.sharepoint.com/:f:/s/ContratacinSPI-2022/EiwslB6Eas9NtUGxrHTymPAB-o057WoaIwPqnYP2lKZAnw?e=aQcfAa" TargetMode="External"/><Relationship Id="rId25"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5%2FTarea%202&amp;viewid=6022569d%2Dd818%2D4ad3%2Dbf7f%2Dc2acb9faf82f&amp;p=true&amp;ga=1" TargetMode="External"/><Relationship Id="rId33" Type="http://schemas.openxmlformats.org/officeDocument/2006/relationships/printerSettings" Target="../printerSettings/printerSettings10.bin"/><Relationship Id="rId2" Type="http://schemas.openxmlformats.org/officeDocument/2006/relationships/hyperlink" Target="https://secretariadistritald.sharepoint.com/:f:/s/ContratacinSPI-2022/En1XjRmhpnZArqp5Z9RtUb4BwquI7by1guShYMlkofRdhg?e=fEdRzy" TargetMode="External"/><Relationship Id="rId16" Type="http://schemas.openxmlformats.org/officeDocument/2006/relationships/hyperlink" Target="https://secretariadistritald.sharepoint.com/:f:/s/ContratacinSPI-2022/Eq-CDiV7GDlClzFbNtc7yBUBDJn_yHr_DGNtnDthW0YnpA?e=sgDycP" TargetMode="External"/><Relationship Id="rId20" Type="http://schemas.openxmlformats.org/officeDocument/2006/relationships/hyperlink" Target="https://secretariadistritald.sharepoint.com/:f:/s/ContratacinSPI-2022/Erk0pcrjNMFApyAi0GKDhEsBk87sT6imf-llrEQCOYacSw?e=GTclFq" TargetMode="External"/><Relationship Id="rId29" Type="http://schemas.openxmlformats.org/officeDocument/2006/relationships/hyperlink" Target="https://secretariadistritald.sharepoint.com/:f:/s/ContratacinSPI-2022/EjvHUHnz9YZOmq8GzbT5bNcBWiE6Dqxh9idhHbwPL7qqzg?e=EMfqtR" TargetMode="External"/><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24" Type="http://schemas.openxmlformats.org/officeDocument/2006/relationships/hyperlink" Target="https://secretariadistritald.sharepoint.com/:f:/s/ContratacinSPI-2022/EnOrF9KTL2ZCrOXKzt-68CIBqV8sa9fzJ9fGeMiNyM1GwA?e=a71Bs3" TargetMode="External"/><Relationship Id="rId32" Type="http://schemas.openxmlformats.org/officeDocument/2006/relationships/hyperlink" Target="https://secretariadistritald.sharepoint.com/:f:/s/ContratacinSPI-2022/Ehd_75lLavhFhIVNnMwCcykBZ-yPN17kFWlqHQPXMEQHnA?e=oWvolD" TargetMode="External"/><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hyperlink" Target="https://secretariadistritald.sharepoint.com/:f:/s/ContratacinSPI-2022/EnCtQQFg7EhLu9A8TXGLqYoBhBYKb1uA1LURarwn4FiXng?e=vLW2Rl" TargetMode="External"/><Relationship Id="rId23" Type="http://schemas.openxmlformats.org/officeDocument/2006/relationships/hyperlink" Target="https://secretariadistritald.sharepoint.com/:f:/s/ContratacinSPI-2022/EnRE2XYJuUlEpnWplztONsIBknLOYGq6zd1xTDA8f9Vs5A?e=zEriaY" TargetMode="External"/><Relationship Id="rId28" Type="http://schemas.openxmlformats.org/officeDocument/2006/relationships/hyperlink" Target="https://secretariadistritald.sharepoint.com/:f:/s/ContratacinSPI-2022/EgKjD2yj2K5NnWwqtnn86EEBx5ORN2DYJsNMsR29Ib1cCA?e=RieAcO" TargetMode="External"/><Relationship Id="rId36" Type="http://schemas.openxmlformats.org/officeDocument/2006/relationships/comments" Target="../comments5.xml"/><Relationship Id="rId10" Type="http://schemas.openxmlformats.org/officeDocument/2006/relationships/hyperlink" Target="https://secretariadistritald.sharepoint.com/:f:/s/ContratacinSPI-2022/Es8OqCRjIE5EuHKYh4LK_iYBRHLg89cUHV-J87zGlAiE1w?e=VVEd3u" TargetMode="External"/><Relationship Id="rId19" Type="http://schemas.openxmlformats.org/officeDocument/2006/relationships/hyperlink" Target="https://secretariadistritald.sharepoint.com/:f:/s/ContratacinSPI-2022/EirzLq0Ia_lHvap06fXu1_IBlTh5kt_BQ79Y-KDv5z9dGA?e=QVp4r4" TargetMode="External"/><Relationship Id="rId31" Type="http://schemas.openxmlformats.org/officeDocument/2006/relationships/hyperlink" Target="https://secretariadistritald.sharepoint.com/:f:/s/ContratacinSPI-2022/Erp3S0khA_hIuj_mS8cTSnEB_ESVAP1LbXT3YzaAwzKydw?e=bcMkIU" TargetMode="Externa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hyperlink" Target="https://secretariadistritald.sharepoint.com/:f:/s/ContratacinSPI-2022/EuL9RhidG_RMourrbX9InTwBCI5yhrcyBlpiGj6bMcEyZQ?e=GIrDro" TargetMode="External"/><Relationship Id="rId22" Type="http://schemas.openxmlformats.org/officeDocument/2006/relationships/hyperlink" Target="https://secretariadistritald.sharepoint.com/:f:/s/ContratacinSPI-2022/Eu1uTGcoNeJJl_hx9syrycUB0wVBtFT8bhI-8j365JtQBg?e=paEK9T" TargetMode="External"/><Relationship Id="rId27" Type="http://schemas.openxmlformats.org/officeDocument/2006/relationships/hyperlink" Target="https://secretariadistritald.sharepoint.com/:f:/s/ContratacinSPI-2022/EuzPttzarfhLosBYdT7sQjIBYv5UBv85zymYUjLy_4pP4g?e=brJBhE" TargetMode="External"/><Relationship Id="rId30" Type="http://schemas.openxmlformats.org/officeDocument/2006/relationships/hyperlink" Target="https://secretariadistritald.sharepoint.com/:f:/s/ContratacinSPI-2022/EpIu4idJgzNKisvx6oppRrsBxDif9yat4mHH0ZwvYI3U8A?e=3yuLp3" TargetMode="External"/><Relationship Id="rId35" Type="http://schemas.openxmlformats.org/officeDocument/2006/relationships/vmlDrawing" Target="../drawings/vmlDrawing5.vml"/><Relationship Id="rId8" Type="http://schemas.openxmlformats.org/officeDocument/2006/relationships/hyperlink" Target="https://secretariadistritald.sharepoint.com/:f:/s/ContratacinSPI-2022/EjsblzJXLnlKqoDEh3J__ygBHE4nsMkZ0NnJ2ISbWIbD1Q?e=gnQbx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hyperlink" Target="https://secretariadistritald.sharepoint.com/:f:/s/ContratacinSPI-2022/EtPSoKFTuC9KpRww2RjkMVoB30elLDSaeTQ3eL36H6zwDw?e=9WZb7U" TargetMode="External"/><Relationship Id="rId26" Type="http://schemas.openxmlformats.org/officeDocument/2006/relationships/hyperlink" Target="https://secretariadistritald.sharepoint.com/:f:/s/ContratacinSPI-2022/Eol_XvCVDDJFlhT84o8PUNQBXuVlILtxUv6SIiOi2hJOAw?e=tTw4YE" TargetMode="External"/><Relationship Id="rId3" Type="http://schemas.openxmlformats.org/officeDocument/2006/relationships/hyperlink" Target="https://secretariadistritald.sharepoint.com/:x:/s/ContratacinSPI-2022/EcmcbgKYPYtJsnuQBhVih_0Bvxfwet9DDXjURUtm_F5TOg?e=JUDWKl" TargetMode="External"/><Relationship Id="rId21" Type="http://schemas.openxmlformats.org/officeDocument/2006/relationships/hyperlink" Target="https://secretariadistritald.sharepoint.com/:f:/s/ContratacinSPI-2022/EjIET4qWK0ZGh-sLp5sio38Bi1DQ-6zoJE5q2mNqULEjYQ?e=6RfEPc" TargetMode="External"/><Relationship Id="rId34" Type="http://schemas.openxmlformats.org/officeDocument/2006/relationships/comments" Target="../comments1.xm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file:///C:/:w:/g/personal/jdcortes_sdmujer_gov_co/EbcNePDsDWFIt8wKqY14x_kBP7aDR2ma6pCvEnkWQt0wsQ" TargetMode="External"/><Relationship Id="rId17" Type="http://schemas.openxmlformats.org/officeDocument/2006/relationships/hyperlink" Target="https://secretariadistritald.sharepoint.com/:f:/s/ContratacinSPI-2022/Erd3eWR9LXpIs15QfDcW9uIB03eEP1AHrztxG8g2MQL1UA?e=6sAI2t" TargetMode="External"/><Relationship Id="rId25" Type="http://schemas.openxmlformats.org/officeDocument/2006/relationships/hyperlink" Target="https://secretariadistritald.sharepoint.com/:f:/s/ContratacinSPI-2022/Et0C3dcG80lHr_3Cvl6TNGUBQJPPcJFK0Tf7_-6e6BIVsw?e=0UYGOd" TargetMode="External"/><Relationship Id="rId33" Type="http://schemas.openxmlformats.org/officeDocument/2006/relationships/vmlDrawing" Target="../drawings/vmlDrawing1.vm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hyperlink" Target="https://secretariadistritald.sharepoint.com/:f:/s/ContratacinSPI-2022/EljhbRGgKI9AmAeDSj8o0ncBXKV-AGaPImdfX0pijeNmEg?e=20O7K9" TargetMode="External"/><Relationship Id="rId20" Type="http://schemas.openxmlformats.org/officeDocument/2006/relationships/hyperlink" Target="https://secretariadistritald.sharepoint.com/:f:/s/ContratacinSPI-2022/EpkoruQUqNpOh3dnb4rL7TYBI_xDrEO2bU8xmgtafu3AdQ?e=rlc2Hk" TargetMode="External"/><Relationship Id="rId29" Type="http://schemas.openxmlformats.org/officeDocument/2006/relationships/hyperlink" Target="https://secretariadistritald.sharepoint.com/:f:/s/ContratacinSPI-2022/Enrik_ILKaRLltrWDzIEi6wBV9zYcHi-UXJZDsEbGvhjnA?e=4YDHMO" TargetMode="Externa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24" Type="http://schemas.openxmlformats.org/officeDocument/2006/relationships/hyperlink" Target="https://secretariadistritald.sharepoint.com/:f:/s/ContratacinSPI-2022/EiMS_3OWaENOnTFMuEu2vHYBVeyp311KXok2xGRb191IIw?e=yIEbD3" TargetMode="External"/><Relationship Id="rId32" Type="http://schemas.openxmlformats.org/officeDocument/2006/relationships/drawing" Target="../drawings/drawing1.xm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23" Type="http://schemas.openxmlformats.org/officeDocument/2006/relationships/hyperlink" Target="https://secretariadistritald.sharepoint.com/:f:/s/ContratacinSPI-2022/Ero5am9DYbBFstzXyE0XN6gBTf7ECO4h92wvyPh9b8BQfQ?e=wmtlWV" TargetMode="External"/><Relationship Id="rId28" Type="http://schemas.openxmlformats.org/officeDocument/2006/relationships/hyperlink" Target="https://secretariadistritald.sharepoint.com/:f:/s/ContratacinSPI-2022/EnHeccQSIRZIpPt0UmceGlcByV7NHR0oAwOdK8-oNfDK8Q?e=DJALc1" TargetMode="External"/><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hyperlink" Target="https://secretariadistritald.sharepoint.com/:f:/s/ContratacinSPI-2022/EgmrThoCCGNDk5TnyzN8b6kB1UU_EUOWD-BnDwRmIM0Rjw?e=D1IvNA" TargetMode="External"/><Relationship Id="rId31" Type="http://schemas.openxmlformats.org/officeDocument/2006/relationships/printerSettings" Target="../printerSettings/printerSettings1.bin"/><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 Id="rId22" Type="http://schemas.openxmlformats.org/officeDocument/2006/relationships/hyperlink" Target="https://secretariadistritald.sharepoint.com/:f:/s/ContratacinSPI-2022/EjACwyDuOO5EuzFL4qlhHbwBgNiPYIefxS2vtAanDsHPFQ?e=va2qeh" TargetMode="External"/><Relationship Id="rId27"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TargetMode="External"/><Relationship Id="rId30" Type="http://schemas.openxmlformats.org/officeDocument/2006/relationships/hyperlink" Target="https://secretariadistritald.sharepoint.com/:f:/s/ContratacinSPI-2022/EvQomgMhY19DgMMtrValHcsBVhnV9H5A7orE7VJu7qwJRQ?e=eEg7BT" TargetMode="External"/><Relationship Id="rId8" Type="http://schemas.openxmlformats.org/officeDocument/2006/relationships/hyperlink" Target="https://secretariadistritald.sharepoint.com/:f:/s/ContratacinSPI-2022/EshAwC8CVDtDvQWd2YU8S3EBulUukLhNByOUGhR-bHJvdw?e=iaDbp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ContratacinSPI-2022/Eu-c-krXgN1DvbGXf-VrLMoBWcZaP6YXDCY4A6jE1W6LVA?e=UvxWwQ" TargetMode="External"/><Relationship Id="rId13" Type="http://schemas.openxmlformats.org/officeDocument/2006/relationships/hyperlink" Target="https://secretariadistritald.sharepoint.com/:f:/s/ContratacinSPI-2022/ElDjWbee4XZNrXP78pmxx28BqMEIR4KSkUAso0qEErXz_w?e=EoLK7j" TargetMode="External"/><Relationship Id="rId18" Type="http://schemas.openxmlformats.org/officeDocument/2006/relationships/hyperlink" Target="https://secretariadistritald.sharepoint.com/:f:/s/ContratacinSPI-2022/EmlVbNzcc9ZNoi5ug0ompswBGeQQVYnnZC9i5RrfYAcyFw?e=fFfsIa" TargetMode="External"/><Relationship Id="rId26" Type="http://schemas.openxmlformats.org/officeDocument/2006/relationships/printerSettings" Target="../printerSettings/printerSettings6.bin"/><Relationship Id="rId3" Type="http://schemas.openxmlformats.org/officeDocument/2006/relationships/hyperlink" Target="https://secretariadistritald.sharepoint.com/:f:/s/ContratacinSPI-2022/Eh3Xv8Ii3tVIreXYldCvkwsBvKy1ds5OxdWXGEz7dVxysA?e=gFZWor" TargetMode="External"/><Relationship Id="rId21" Type="http://schemas.openxmlformats.org/officeDocument/2006/relationships/hyperlink" Target="https://secretariadistritald.sharepoint.com/:f:/s/ContratacinSPI-2022/Eqj7WSCJkK9ImkRCf1NvetAB4wnYyX4bzB01O6jE0Xd6IA?e=QSLxpL" TargetMode="Externa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hyperlink" Target="https://secretariadistritald.sharepoint.com/:f:/s/ContratacinSPI-2022/Enh3KFRqzORMmVcIUjo6jNcBEn2_qKsa0iX7zbw5-h7DFA?e=YUh2LA" TargetMode="External"/><Relationship Id="rId17" Type="http://schemas.openxmlformats.org/officeDocument/2006/relationships/hyperlink" Target="https://secretariadistritald.sharepoint.com/:f:/s/ContratacinSPI-2022/EoTLylCC7oBKideit6Nc4QoBanOtDVdM6zZO26SYaYt_fg?e=3YUq4C" TargetMode="External"/><Relationship Id="rId25" Type="http://schemas.openxmlformats.org/officeDocument/2006/relationships/hyperlink" Target="https://secretariadistritald.sharepoint.com/:f:/s/ContratacinSPI-2022/EryrPgbTxfpGmbCvCP8maxkBhjXheuaraCv5JklRWQHgyA?e=Hz61sf" TargetMode="External"/><Relationship Id="rId2" Type="http://schemas.openxmlformats.org/officeDocument/2006/relationships/hyperlink" Target="https://secretariadistritald.sharepoint.com/:f:/s/ContratacinSPI-2022/EigHTtioctpDniwoBcIhUc4BuuxtY4hBF7sQGBZKzz6i0A?e=Ukr7aD" TargetMode="External"/><Relationship Id="rId16" Type="http://schemas.openxmlformats.org/officeDocument/2006/relationships/hyperlink" Target="https://secretariadistritald.sharepoint.com/:f:/s/ContratacinSPI-2022/EodHNTOmNzhFlaXeiYfnSBoBfNunf3pYYSC4jfHCJmP8qA?e=lVqDEh" TargetMode="External"/><Relationship Id="rId20" Type="http://schemas.openxmlformats.org/officeDocument/2006/relationships/hyperlink" Target="https://secretariadistritald.sharepoint.com/:f:/s/ContratacinSPI-2022/EnWoHxO9-b9GhGLNn7o5CIgBREOr-4ydKNaF4v_Q2jYqQg?e=Nqy2u3" TargetMode="External"/><Relationship Id="rId29" Type="http://schemas.openxmlformats.org/officeDocument/2006/relationships/comments" Target="../comments2.xml"/><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hyperlink" Target="https://secretariadistritald.sharepoint.com/:f:/s/ContratacinSPI-2022/Eh73r5XyaBlJgvak5g8EoJYBqxlqzHPp2W1QBORIv9BJBw?e=CFyEnp" TargetMode="External"/><Relationship Id="rId24" Type="http://schemas.openxmlformats.org/officeDocument/2006/relationships/hyperlink" Target="https://secretariadistritald.sharepoint.com/:f:/s/ContratacinSPI-2022/EqwBQUt__ZdPu3kWfch8iAsBeZ6sK6Nuzt8_BYGjE7F-pQ?e=Ew3lqs" TargetMode="External"/><Relationship Id="rId5" Type="http://schemas.openxmlformats.org/officeDocument/2006/relationships/hyperlink" Target="https://secretariadistritald.sharepoint.com/:f:/s/ContratacinSPI-2022/EgknkfmUGz9BqUxpBP0xZe0BAfIgKC46yZflZdHgOvucYw?e=MwXD92" TargetMode="External"/><Relationship Id="rId15" Type="http://schemas.openxmlformats.org/officeDocument/2006/relationships/hyperlink" Target="https://secretariadistritald.sharepoint.com/:f:/s/ContratacinSPI-2022/EjExqBE3ykNPiIBLgQEwWtkBL3cm40YoWUQCGsdjJQMrvQ?e=1rBT0D" TargetMode="External"/><Relationship Id="rId23" Type="http://schemas.openxmlformats.org/officeDocument/2006/relationships/hyperlink" Target="https://secretariadistritald.sharepoint.com/:f:/s/ContratacinSPI-2022/EofM0aXSxd5MkELUM3SeEdIBwbP_w2nNQG20J0TwHJTgeQ?e=PsAYFc" TargetMode="External"/><Relationship Id="rId28" Type="http://schemas.openxmlformats.org/officeDocument/2006/relationships/vmlDrawing" Target="../drawings/vmlDrawing2.vml"/><Relationship Id="rId10" Type="http://schemas.openxmlformats.org/officeDocument/2006/relationships/hyperlink" Target="https://secretariadistritald.sharepoint.com/:f:/s/ContratacinSPI-2022/Ekibzq0VONVMtYvkCX_ewcEBJkKsFT7iv71y3xCia5JH9Q?e=ww12Dq" TargetMode="External"/><Relationship Id="rId19" Type="http://schemas.openxmlformats.org/officeDocument/2006/relationships/hyperlink" Target="https://secretariadistritald.sharepoint.com/:f:/s/ContratacinSPI-2022/Es7vzGjDV45LlPF-DosW4ZABRWd62-Li4qcAheUJT0HMiw?e=2QNobu" TargetMode="Externa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hyperlink" Target="https://secretariadistritald.sharepoint.com/:f:/s/ContratacinSPI-2022/EsMD0u0JCLhLgVLq8aOKGaIBiYOVnd_YJPHg-l-CK9lHsw?e=D1abeL" TargetMode="External"/><Relationship Id="rId22" Type="http://schemas.openxmlformats.org/officeDocument/2006/relationships/hyperlink" Target="https://secretariadistritald.sharepoint.com/:f:/s/ContratacinSPI-2022/Ekeo5RZ_1bRBrRw_-ozSNSsByE70otJgUqXkEf-oAufsHA?e=dKbMyJ" TargetMode="External"/><Relationship Id="rId27"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79" customWidth="1"/>
    <col min="5" max="5" width="34.28515625" style="174" customWidth="1"/>
    <col min="6" max="6" width="31" style="174" customWidth="1"/>
    <col min="7" max="7" width="20.140625" style="174" customWidth="1"/>
    <col min="8" max="8" width="19.140625" style="174" customWidth="1"/>
    <col min="9" max="9" width="24" style="174" customWidth="1"/>
    <col min="10" max="10" width="18.7109375" style="174" customWidth="1"/>
    <col min="11" max="11" width="21.7109375" style="174" customWidth="1"/>
    <col min="12" max="16384" width="12" style="174"/>
  </cols>
  <sheetData>
    <row r="1" spans="1:12" x14ac:dyDescent="0.25">
      <c r="A1" s="177" t="s">
        <v>0</v>
      </c>
      <c r="B1" s="177" t="s">
        <v>1</v>
      </c>
      <c r="C1" s="177" t="s">
        <v>2</v>
      </c>
      <c r="D1" s="177" t="s">
        <v>3</v>
      </c>
      <c r="E1" s="178" t="s">
        <v>4</v>
      </c>
      <c r="F1" s="178" t="s">
        <v>5</v>
      </c>
      <c r="G1" s="178" t="s">
        <v>6</v>
      </c>
      <c r="H1" s="178" t="s">
        <v>7</v>
      </c>
      <c r="I1" s="178" t="s">
        <v>8</v>
      </c>
      <c r="J1" s="178" t="s">
        <v>9</v>
      </c>
      <c r="K1" s="178" t="s">
        <v>10</v>
      </c>
      <c r="L1" s="178" t="s">
        <v>11</v>
      </c>
    </row>
    <row r="2" spans="1:12" ht="25.5" x14ac:dyDescent="0.25">
      <c r="A2" s="179" t="s">
        <v>12</v>
      </c>
      <c r="B2" s="179" t="s">
        <v>13</v>
      </c>
      <c r="C2" s="179" t="s">
        <v>14</v>
      </c>
      <c r="D2" s="179" t="s">
        <v>15</v>
      </c>
      <c r="E2" s="174" t="s">
        <v>16</v>
      </c>
      <c r="F2" s="174" t="s">
        <v>17</v>
      </c>
      <c r="G2" s="179" t="s">
        <v>18</v>
      </c>
      <c r="H2" s="174" t="s">
        <v>19</v>
      </c>
      <c r="I2" s="174" t="s">
        <v>20</v>
      </c>
      <c r="J2" s="174" t="s">
        <v>21</v>
      </c>
      <c r="K2" s="174" t="s">
        <v>22</v>
      </c>
      <c r="L2" s="174" t="s">
        <v>23</v>
      </c>
    </row>
    <row r="3" spans="1:12" ht="25.5" x14ac:dyDescent="0.25">
      <c r="A3" s="179" t="s">
        <v>24</v>
      </c>
      <c r="B3" s="179" t="s">
        <v>25</v>
      </c>
      <c r="C3" s="179" t="s">
        <v>26</v>
      </c>
      <c r="D3" s="179" t="s">
        <v>27</v>
      </c>
      <c r="E3" s="174" t="s">
        <v>28</v>
      </c>
      <c r="F3" s="174" t="s">
        <v>29</v>
      </c>
      <c r="G3" s="179" t="s">
        <v>30</v>
      </c>
      <c r="H3" s="174" t="s">
        <v>31</v>
      </c>
      <c r="I3" s="174" t="s">
        <v>32</v>
      </c>
      <c r="J3" s="174" t="s">
        <v>33</v>
      </c>
      <c r="K3" s="174" t="s">
        <v>34</v>
      </c>
      <c r="L3" s="174" t="s">
        <v>35</v>
      </c>
    </row>
    <row r="4" spans="1:12" ht="25.5" x14ac:dyDescent="0.25">
      <c r="A4" s="179" t="s">
        <v>36</v>
      </c>
      <c r="B4" s="179" t="s">
        <v>37</v>
      </c>
      <c r="D4" s="179" t="s">
        <v>38</v>
      </c>
      <c r="E4" s="174" t="s">
        <v>39</v>
      </c>
      <c r="F4" s="174" t="s">
        <v>40</v>
      </c>
      <c r="G4" s="179" t="s">
        <v>41</v>
      </c>
      <c r="I4" s="174" t="s">
        <v>42</v>
      </c>
      <c r="J4" s="174" t="s">
        <v>23</v>
      </c>
      <c r="K4" s="174" t="s">
        <v>43</v>
      </c>
      <c r="L4" s="174" t="s">
        <v>26</v>
      </c>
    </row>
    <row r="5" spans="1:12" ht="25.5" x14ac:dyDescent="0.25">
      <c r="A5" s="179" t="s">
        <v>44</v>
      </c>
      <c r="B5" s="179" t="s">
        <v>45</v>
      </c>
      <c r="D5" s="179" t="s">
        <v>46</v>
      </c>
      <c r="E5" s="174" t="s">
        <v>47</v>
      </c>
      <c r="F5" s="174" t="s">
        <v>48</v>
      </c>
      <c r="G5" s="179" t="s">
        <v>49</v>
      </c>
      <c r="I5" s="174" t="s">
        <v>50</v>
      </c>
      <c r="J5" s="174" t="s">
        <v>51</v>
      </c>
    </row>
    <row r="6" spans="1:12" ht="25.5" x14ac:dyDescent="0.25">
      <c r="B6" s="179" t="s">
        <v>52</v>
      </c>
      <c r="D6" s="179" t="s">
        <v>53</v>
      </c>
      <c r="E6" s="174" t="s">
        <v>54</v>
      </c>
      <c r="F6" s="174" t="s">
        <v>55</v>
      </c>
      <c r="G6" s="179" t="s">
        <v>56</v>
      </c>
      <c r="I6" s="174" t="s">
        <v>57</v>
      </c>
    </row>
    <row r="7" spans="1:12" ht="25.5" x14ac:dyDescent="0.25">
      <c r="D7" s="179" t="s">
        <v>58</v>
      </c>
      <c r="E7" s="174" t="s">
        <v>59</v>
      </c>
      <c r="F7" s="174" t="s">
        <v>60</v>
      </c>
      <c r="G7" s="179" t="s">
        <v>61</v>
      </c>
      <c r="I7" s="174" t="s">
        <v>62</v>
      </c>
    </row>
    <row r="8" spans="1:12" x14ac:dyDescent="0.25">
      <c r="E8" s="174" t="s">
        <v>63</v>
      </c>
      <c r="F8" s="174" t="s">
        <v>64</v>
      </c>
      <c r="G8" s="174" t="s">
        <v>65</v>
      </c>
    </row>
    <row r="9" spans="1:12" x14ac:dyDescent="0.25">
      <c r="E9" s="174" t="s">
        <v>66</v>
      </c>
      <c r="F9" s="174" t="s">
        <v>67</v>
      </c>
    </row>
    <row r="10" spans="1:12" x14ac:dyDescent="0.25">
      <c r="E10" s="174" t="s">
        <v>68</v>
      </c>
      <c r="F10" s="174" t="s">
        <v>69</v>
      </c>
    </row>
    <row r="11" spans="1:12" x14ac:dyDescent="0.25">
      <c r="E11" s="174" t="s">
        <v>70</v>
      </c>
      <c r="F11" s="174" t="s">
        <v>71</v>
      </c>
    </row>
    <row r="12" spans="1:12" x14ac:dyDescent="0.25">
      <c r="E12" s="174" t="s">
        <v>72</v>
      </c>
      <c r="F12" s="174" t="s">
        <v>73</v>
      </c>
    </row>
    <row r="13" spans="1:12" x14ac:dyDescent="0.25">
      <c r="E13" s="174" t="s">
        <v>74</v>
      </c>
      <c r="F13" s="174" t="s">
        <v>75</v>
      </c>
    </row>
    <row r="14" spans="1:12" x14ac:dyDescent="0.25">
      <c r="E14" s="174" t="s">
        <v>76</v>
      </c>
      <c r="F14" s="174" t="s">
        <v>77</v>
      </c>
    </row>
    <row r="15" spans="1:12" x14ac:dyDescent="0.25">
      <c r="E15" s="174" t="s">
        <v>78</v>
      </c>
      <c r="F15" s="174" t="s">
        <v>79</v>
      </c>
    </row>
    <row r="16" spans="1:12" x14ac:dyDescent="0.25">
      <c r="E16" s="174" t="s">
        <v>80</v>
      </c>
      <c r="F16" s="174" t="s">
        <v>81</v>
      </c>
    </row>
    <row r="17" spans="5:6" x14ac:dyDescent="0.25">
      <c r="E17" s="174" t="s">
        <v>82</v>
      </c>
      <c r="F17" s="174" t="s">
        <v>83</v>
      </c>
    </row>
    <row r="18" spans="5:6" x14ac:dyDescent="0.25">
      <c r="E18" s="174" t="s">
        <v>84</v>
      </c>
      <c r="F18" s="174" t="s">
        <v>85</v>
      </c>
    </row>
    <row r="19" spans="5:6" x14ac:dyDescent="0.25">
      <c r="E19" s="174" t="s">
        <v>86</v>
      </c>
    </row>
    <row r="20" spans="5:6" x14ac:dyDescent="0.25">
      <c r="E20" s="174" t="s">
        <v>87</v>
      </c>
    </row>
    <row r="21" spans="5:6" x14ac:dyDescent="0.25">
      <c r="E21" s="174" t="s">
        <v>88</v>
      </c>
    </row>
    <row r="22" spans="5:6" x14ac:dyDescent="0.25">
      <c r="E22" s="174" t="s">
        <v>89</v>
      </c>
    </row>
    <row r="23" spans="5:6" x14ac:dyDescent="0.25">
      <c r="E23" s="174"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G1" zoomScale="54" zoomScaleNormal="110" workbookViewId="0">
      <selection activeCell="K25" sqref="K25:O30"/>
    </sheetView>
  </sheetViews>
  <sheetFormatPr baseColWidth="10" defaultColWidth="10.85546875" defaultRowHeight="14.25" x14ac:dyDescent="0.25"/>
  <cols>
    <col min="1" max="1" width="49.7109375" style="39" customWidth="1"/>
    <col min="2" max="8" width="35.7109375" style="39" customWidth="1"/>
    <col min="9" max="9" width="55.42578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4" customFormat="1" ht="22.35" customHeight="1" thickBot="1" x14ac:dyDescent="0.3">
      <c r="A1" s="575"/>
      <c r="B1" s="552" t="s">
        <v>279</v>
      </c>
      <c r="C1" s="553"/>
      <c r="D1" s="553"/>
      <c r="E1" s="553"/>
      <c r="F1" s="553"/>
      <c r="G1" s="553"/>
      <c r="H1" s="553"/>
      <c r="I1" s="553"/>
      <c r="J1" s="553"/>
      <c r="K1" s="553"/>
      <c r="L1" s="554"/>
      <c r="M1" s="549" t="s">
        <v>280</v>
      </c>
      <c r="N1" s="550"/>
      <c r="O1" s="551"/>
    </row>
    <row r="2" spans="1:15" s="84" customFormat="1" ht="18" customHeight="1" thickBot="1" x14ac:dyDescent="0.3">
      <c r="A2" s="576"/>
      <c r="B2" s="555" t="s">
        <v>281</v>
      </c>
      <c r="C2" s="556"/>
      <c r="D2" s="556"/>
      <c r="E2" s="556"/>
      <c r="F2" s="556"/>
      <c r="G2" s="556"/>
      <c r="H2" s="556"/>
      <c r="I2" s="556"/>
      <c r="J2" s="556"/>
      <c r="K2" s="556"/>
      <c r="L2" s="557"/>
      <c r="M2" s="549" t="s">
        <v>282</v>
      </c>
      <c r="N2" s="550"/>
      <c r="O2" s="551"/>
    </row>
    <row r="3" spans="1:15" s="84" customFormat="1" ht="20.100000000000001" customHeight="1" thickBot="1" x14ac:dyDescent="0.3">
      <c r="A3" s="576"/>
      <c r="B3" s="555" t="s">
        <v>120</v>
      </c>
      <c r="C3" s="556"/>
      <c r="D3" s="556"/>
      <c r="E3" s="556"/>
      <c r="F3" s="556"/>
      <c r="G3" s="556"/>
      <c r="H3" s="556"/>
      <c r="I3" s="556"/>
      <c r="J3" s="556"/>
      <c r="K3" s="556"/>
      <c r="L3" s="557"/>
      <c r="M3" s="549" t="s">
        <v>283</v>
      </c>
      <c r="N3" s="550"/>
      <c r="O3" s="551"/>
    </row>
    <row r="4" spans="1:15" s="84" customFormat="1" ht="21.75" customHeight="1" thickBot="1" x14ac:dyDescent="0.3">
      <c r="A4" s="577"/>
      <c r="B4" s="558" t="s">
        <v>284</v>
      </c>
      <c r="C4" s="559"/>
      <c r="D4" s="559"/>
      <c r="E4" s="559"/>
      <c r="F4" s="559"/>
      <c r="G4" s="559"/>
      <c r="H4" s="559"/>
      <c r="I4" s="559"/>
      <c r="J4" s="559"/>
      <c r="K4" s="559"/>
      <c r="L4" s="560"/>
      <c r="M4" s="549" t="s">
        <v>285</v>
      </c>
      <c r="N4" s="550"/>
      <c r="O4" s="551"/>
    </row>
    <row r="5" spans="1:15" s="84" customFormat="1" ht="21.75" customHeight="1" thickBot="1" x14ac:dyDescent="0.3">
      <c r="A5" s="85"/>
      <c r="B5" s="86"/>
      <c r="C5" s="86"/>
      <c r="D5" s="86"/>
      <c r="E5" s="86"/>
      <c r="F5" s="86"/>
      <c r="G5" s="86"/>
      <c r="H5" s="86"/>
      <c r="I5" s="86"/>
      <c r="J5" s="86"/>
      <c r="K5" s="86"/>
      <c r="L5" s="86"/>
      <c r="M5" s="87"/>
      <c r="N5" s="87"/>
      <c r="O5" s="87"/>
    </row>
    <row r="6" spans="1:15" s="84" customFormat="1" ht="21.75" customHeight="1" thickBot="1" x14ac:dyDescent="0.3">
      <c r="A6" s="69" t="s">
        <v>286</v>
      </c>
      <c r="B6" s="586" t="s">
        <v>287</v>
      </c>
      <c r="C6" s="587"/>
      <c r="D6" s="587"/>
      <c r="E6" s="587"/>
      <c r="F6" s="587"/>
      <c r="G6" s="587"/>
      <c r="H6" s="587"/>
      <c r="I6" s="587"/>
      <c r="J6" s="587"/>
      <c r="K6" s="588"/>
      <c r="L6" s="194" t="s">
        <v>288</v>
      </c>
      <c r="M6" s="589">
        <v>2024110010289</v>
      </c>
      <c r="N6" s="590"/>
      <c r="O6" s="591"/>
    </row>
    <row r="7" spans="1:15" s="84" customFormat="1" ht="21.75"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579" t="s">
        <v>126</v>
      </c>
      <c r="B8" s="158" t="s">
        <v>289</v>
      </c>
      <c r="C8" s="123"/>
      <c r="D8" s="158" t="s">
        <v>290</v>
      </c>
      <c r="E8" s="123"/>
      <c r="F8" s="158" t="s">
        <v>291</v>
      </c>
      <c r="G8" s="123"/>
      <c r="H8" s="158" t="s">
        <v>292</v>
      </c>
      <c r="I8" s="126"/>
      <c r="J8" s="563" t="s">
        <v>128</v>
      </c>
      <c r="K8" s="578"/>
      <c r="L8" s="157" t="s">
        <v>293</v>
      </c>
      <c r="M8" s="595"/>
      <c r="N8" s="595"/>
      <c r="O8" s="595"/>
    </row>
    <row r="9" spans="1:15" s="84" customFormat="1" ht="21.75" customHeight="1" x14ac:dyDescent="0.25">
      <c r="A9" s="579"/>
      <c r="B9" s="159" t="s">
        <v>294</v>
      </c>
      <c r="C9" s="126"/>
      <c r="D9" s="158" t="s">
        <v>295</v>
      </c>
      <c r="E9" s="1006"/>
      <c r="F9" s="158" t="s">
        <v>296</v>
      </c>
      <c r="G9" s="126"/>
      <c r="H9" s="158" t="s">
        <v>297</v>
      </c>
      <c r="I9" s="125"/>
      <c r="J9" s="563"/>
      <c r="K9" s="578"/>
      <c r="L9" s="157" t="s">
        <v>298</v>
      </c>
      <c r="M9" s="595"/>
      <c r="N9" s="595"/>
      <c r="O9" s="595"/>
    </row>
    <row r="10" spans="1:15" s="84" customFormat="1" ht="21.75" customHeight="1" thickBot="1" x14ac:dyDescent="0.3">
      <c r="A10" s="579"/>
      <c r="B10" s="158" t="s">
        <v>299</v>
      </c>
      <c r="C10" s="123"/>
      <c r="D10" s="158" t="s">
        <v>300</v>
      </c>
      <c r="E10" s="1006" t="s">
        <v>301</v>
      </c>
      <c r="F10" s="158" t="s">
        <v>302</v>
      </c>
      <c r="G10" s="127"/>
      <c r="H10" s="158" t="s">
        <v>303</v>
      </c>
      <c r="I10" s="125"/>
      <c r="J10" s="563"/>
      <c r="K10" s="578"/>
      <c r="L10" s="157" t="s">
        <v>304</v>
      </c>
      <c r="M10" s="1007" t="s">
        <v>301</v>
      </c>
      <c r="N10" s="1007"/>
      <c r="O10" s="1007"/>
    </row>
    <row r="11" spans="1:15" ht="15" customHeight="1" thickBot="1" x14ac:dyDescent="0.3">
      <c r="A11" s="42"/>
      <c r="B11" s="43"/>
      <c r="C11" s="43"/>
      <c r="D11" s="45"/>
      <c r="E11" s="44"/>
      <c r="F11" s="44"/>
      <c r="G11" s="184"/>
      <c r="H11" s="184"/>
      <c r="I11" s="46"/>
      <c r="J11" s="46"/>
      <c r="K11" s="43"/>
      <c r="L11" s="43"/>
      <c r="M11" s="43"/>
      <c r="N11" s="43"/>
      <c r="O11" s="43"/>
    </row>
    <row r="12" spans="1:15" ht="15" customHeight="1" x14ac:dyDescent="0.25">
      <c r="A12" s="583" t="s">
        <v>305</v>
      </c>
      <c r="B12" s="564" t="s">
        <v>568</v>
      </c>
      <c r="C12" s="565"/>
      <c r="D12" s="565"/>
      <c r="E12" s="565"/>
      <c r="F12" s="565"/>
      <c r="G12" s="565"/>
      <c r="H12" s="565"/>
      <c r="I12" s="565"/>
      <c r="J12" s="565"/>
      <c r="K12" s="565"/>
      <c r="L12" s="565"/>
      <c r="M12" s="565"/>
      <c r="N12" s="565"/>
      <c r="O12" s="566"/>
    </row>
    <row r="13" spans="1:15" ht="15" customHeight="1" x14ac:dyDescent="0.25">
      <c r="A13" s="584"/>
      <c r="B13" s="567"/>
      <c r="C13" s="568"/>
      <c r="D13" s="568"/>
      <c r="E13" s="568"/>
      <c r="F13" s="568"/>
      <c r="G13" s="568"/>
      <c r="H13" s="568"/>
      <c r="I13" s="568"/>
      <c r="J13" s="568"/>
      <c r="K13" s="568"/>
      <c r="L13" s="568"/>
      <c r="M13" s="568"/>
      <c r="N13" s="568"/>
      <c r="O13" s="569"/>
    </row>
    <row r="14" spans="1:15" ht="15" customHeight="1" x14ac:dyDescent="0.25">
      <c r="A14" s="585"/>
      <c r="B14" s="570"/>
      <c r="C14" s="571"/>
      <c r="D14" s="571"/>
      <c r="E14" s="571"/>
      <c r="F14" s="571"/>
      <c r="G14" s="571"/>
      <c r="H14" s="571"/>
      <c r="I14" s="571"/>
      <c r="J14" s="571"/>
      <c r="K14" s="571"/>
      <c r="L14" s="571"/>
      <c r="M14" s="571"/>
      <c r="N14" s="571"/>
      <c r="O14" s="572"/>
    </row>
    <row r="15" spans="1:15" ht="9" customHeight="1" x14ac:dyDescent="0.25">
      <c r="A15" s="47"/>
      <c r="B15" s="83"/>
      <c r="C15" s="48"/>
      <c r="D15" s="48"/>
      <c r="E15" s="48"/>
      <c r="F15" s="48"/>
      <c r="G15" s="49"/>
      <c r="H15" s="49"/>
      <c r="I15" s="49"/>
      <c r="J15" s="49"/>
      <c r="K15" s="49"/>
      <c r="L15" s="50"/>
      <c r="M15" s="50"/>
      <c r="N15" s="50"/>
      <c r="O15" s="50"/>
    </row>
    <row r="16" spans="1:15" s="51" customFormat="1" ht="37.5" customHeight="1" x14ac:dyDescent="0.25">
      <c r="A16" s="69" t="s">
        <v>133</v>
      </c>
      <c r="B16" s="573" t="s">
        <v>569</v>
      </c>
      <c r="C16" s="573"/>
      <c r="D16" s="573"/>
      <c r="E16" s="573"/>
      <c r="F16" s="573"/>
      <c r="G16" s="579" t="s">
        <v>135</v>
      </c>
      <c r="H16" s="579"/>
      <c r="I16" s="574" t="s">
        <v>570</v>
      </c>
      <c r="J16" s="574"/>
      <c r="K16" s="574"/>
      <c r="L16" s="574"/>
      <c r="M16" s="574"/>
      <c r="N16" s="574"/>
      <c r="O16" s="57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5" t="s">
        <v>137</v>
      </c>
      <c r="B18" s="701" t="s">
        <v>309</v>
      </c>
      <c r="C18" s="702"/>
      <c r="D18" s="702"/>
      <c r="E18" s="703"/>
      <c r="F18" s="186" t="s">
        <v>139</v>
      </c>
      <c r="G18" s="580" t="s">
        <v>310</v>
      </c>
      <c r="H18" s="580"/>
      <c r="I18" s="580"/>
      <c r="J18" s="69" t="s">
        <v>141</v>
      </c>
      <c r="K18" s="573" t="s">
        <v>311</v>
      </c>
      <c r="L18" s="573"/>
      <c r="M18" s="573"/>
      <c r="N18" s="573"/>
      <c r="O18" s="573"/>
    </row>
    <row r="19" spans="1:15" ht="9" customHeight="1" x14ac:dyDescent="0.25">
      <c r="A19" s="41"/>
      <c r="B19" s="40"/>
      <c r="C19" s="582"/>
      <c r="D19" s="582"/>
      <c r="E19" s="582"/>
      <c r="F19" s="582"/>
      <c r="G19" s="582"/>
      <c r="H19" s="582"/>
      <c r="I19" s="582"/>
      <c r="J19" s="582"/>
      <c r="K19" s="582"/>
      <c r="L19" s="582"/>
      <c r="M19" s="582"/>
      <c r="N19" s="582"/>
      <c r="O19" s="582"/>
    </row>
    <row r="21" spans="1:15" ht="16.5" customHeight="1" x14ac:dyDescent="0.25">
      <c r="A21" s="81"/>
      <c r="B21" s="82"/>
      <c r="C21" s="82"/>
      <c r="D21" s="82"/>
      <c r="E21" s="82"/>
      <c r="F21" s="82"/>
      <c r="G21" s="82"/>
      <c r="H21" s="82"/>
      <c r="I21" s="82"/>
      <c r="J21" s="82"/>
      <c r="K21" s="82"/>
      <c r="L21" s="82"/>
      <c r="M21" s="82"/>
      <c r="N21" s="82"/>
      <c r="O21" s="82"/>
    </row>
    <row r="22" spans="1:15" ht="32.1" customHeight="1" x14ac:dyDescent="0.25">
      <c r="A22" s="561" t="s">
        <v>143</v>
      </c>
      <c r="B22" s="562"/>
      <c r="C22" s="562"/>
      <c r="D22" s="562"/>
      <c r="E22" s="562"/>
      <c r="F22" s="562"/>
      <c r="G22" s="562"/>
      <c r="H22" s="562"/>
      <c r="I22" s="562"/>
      <c r="J22" s="562"/>
      <c r="K22" s="562"/>
      <c r="L22" s="562"/>
      <c r="M22" s="562"/>
      <c r="N22" s="562"/>
      <c r="O22" s="563"/>
    </row>
    <row r="23" spans="1:15" ht="32.1" customHeight="1" x14ac:dyDescent="0.25">
      <c r="A23" s="561" t="s">
        <v>312</v>
      </c>
      <c r="B23" s="562"/>
      <c r="C23" s="562"/>
      <c r="D23" s="562"/>
      <c r="E23" s="562"/>
      <c r="F23" s="562"/>
      <c r="G23" s="562"/>
      <c r="H23" s="562"/>
      <c r="I23" s="562"/>
      <c r="J23" s="562"/>
      <c r="K23" s="562"/>
      <c r="L23" s="562"/>
      <c r="M23" s="562"/>
      <c r="N23" s="562"/>
      <c r="O23" s="563"/>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300</v>
      </c>
      <c r="L24" s="52" t="s">
        <v>302</v>
      </c>
      <c r="M24" s="52" t="s">
        <v>303</v>
      </c>
      <c r="N24" s="53" t="s">
        <v>313</v>
      </c>
      <c r="O24" s="53" t="s">
        <v>314</v>
      </c>
    </row>
    <row r="25" spans="1:15" ht="32.1" customHeight="1" x14ac:dyDescent="0.25">
      <c r="A25" s="56" t="s">
        <v>144</v>
      </c>
      <c r="B25" s="222">
        <v>126771000</v>
      </c>
      <c r="C25" s="222">
        <v>122111000</v>
      </c>
      <c r="D25" s="222">
        <v>109274000</v>
      </c>
      <c r="E25" s="222">
        <v>10800000</v>
      </c>
      <c r="F25" s="223">
        <v>0</v>
      </c>
      <c r="G25" s="222">
        <v>9900000</v>
      </c>
      <c r="H25" s="224">
        <v>0</v>
      </c>
      <c r="I25" s="54"/>
      <c r="J25" s="54"/>
      <c r="K25" s="1008"/>
      <c r="L25" s="1008"/>
      <c r="M25" s="1008"/>
      <c r="N25" s="1009">
        <v>377242388</v>
      </c>
      <c r="O25" s="1014"/>
    </row>
    <row r="26" spans="1:15" ht="32.1" customHeight="1" x14ac:dyDescent="0.25">
      <c r="A26" s="56" t="s">
        <v>146</v>
      </c>
      <c r="B26" s="222">
        <v>126771000</v>
      </c>
      <c r="C26" s="222">
        <v>227585000</v>
      </c>
      <c r="D26" s="222">
        <v>10320000</v>
      </c>
      <c r="E26" s="222">
        <v>-11520865</v>
      </c>
      <c r="F26" s="222">
        <v>0</v>
      </c>
      <c r="G26" s="223">
        <v>0</v>
      </c>
      <c r="H26" s="222">
        <v>1800000</v>
      </c>
      <c r="I26" s="57">
        <v>7560000</v>
      </c>
      <c r="J26" s="57">
        <v>6866666</v>
      </c>
      <c r="K26" s="192">
        <v>-180000</v>
      </c>
      <c r="L26" s="192"/>
      <c r="M26" s="192"/>
      <c r="N26" s="192">
        <f t="shared" ref="N26:N30" si="0">SUM(B26:M26)</f>
        <v>369201801</v>
      </c>
      <c r="O26" s="1015">
        <f>+(B26+C26+D26+E26+F26+G26+H26+I26+J26+K26+L26+M26)/N25</f>
        <v>0.97868588669839507</v>
      </c>
    </row>
    <row r="27" spans="1:15" ht="32.1" customHeight="1" x14ac:dyDescent="0.25">
      <c r="A27" s="56" t="s">
        <v>148</v>
      </c>
      <c r="B27" s="223" t="s">
        <v>315</v>
      </c>
      <c r="C27" s="222">
        <v>1974234</v>
      </c>
      <c r="D27" s="222">
        <v>18481802</v>
      </c>
      <c r="E27" s="222">
        <v>33956000</v>
      </c>
      <c r="F27" s="222">
        <v>35096000</v>
      </c>
      <c r="G27" s="222">
        <v>34076000</v>
      </c>
      <c r="H27" s="222">
        <v>36896000</v>
      </c>
      <c r="I27" s="57">
        <v>33296000</v>
      </c>
      <c r="J27" s="57">
        <v>34616000</v>
      </c>
      <c r="K27" s="192">
        <v>34949333</v>
      </c>
      <c r="L27" s="192"/>
      <c r="M27" s="192"/>
      <c r="N27" s="192">
        <f t="shared" si="0"/>
        <v>263341369</v>
      </c>
      <c r="O27" s="1015">
        <f>+N27/N26</f>
        <v>0.71327216792206272</v>
      </c>
    </row>
    <row r="28" spans="1:15" ht="32.1" customHeight="1" x14ac:dyDescent="0.25">
      <c r="A28" s="56" t="s">
        <v>316</v>
      </c>
      <c r="B28" s="222">
        <v>37016653</v>
      </c>
      <c r="C28" s="222">
        <v>19226774</v>
      </c>
      <c r="D28" s="222">
        <v>38943204</v>
      </c>
      <c r="E28" s="223"/>
      <c r="F28" s="223"/>
      <c r="G28" s="223"/>
      <c r="H28" s="223"/>
      <c r="I28" s="57"/>
      <c r="J28" s="57"/>
      <c r="K28" s="192"/>
      <c r="L28" s="192"/>
      <c r="M28" s="192"/>
      <c r="N28" s="192">
        <f t="shared" si="0"/>
        <v>95186631</v>
      </c>
      <c r="O28" s="1016"/>
    </row>
    <row r="29" spans="1:15" ht="32.1" customHeight="1" x14ac:dyDescent="0.25">
      <c r="A29" s="56" t="s">
        <v>317</v>
      </c>
      <c r="B29" s="222">
        <v>300000</v>
      </c>
      <c r="C29" s="223" t="s">
        <v>315</v>
      </c>
      <c r="D29" s="222"/>
      <c r="E29" s="223"/>
      <c r="F29" s="223"/>
      <c r="G29" s="223"/>
      <c r="H29" s="223"/>
      <c r="I29" s="57"/>
      <c r="J29" s="57"/>
      <c r="K29" s="192"/>
      <c r="L29" s="192"/>
      <c r="M29" s="192"/>
      <c r="N29" s="192">
        <f t="shared" si="0"/>
        <v>300000</v>
      </c>
      <c r="O29" s="1016"/>
    </row>
    <row r="30" spans="1:15" ht="32.1" customHeight="1" thickBot="1" x14ac:dyDescent="0.3">
      <c r="A30" s="59" t="s">
        <v>154</v>
      </c>
      <c r="B30" s="225">
        <v>37016653</v>
      </c>
      <c r="C30" s="225">
        <v>11544833</v>
      </c>
      <c r="D30" s="225">
        <v>17095060</v>
      </c>
      <c r="E30" s="225">
        <v>22417421</v>
      </c>
      <c r="F30" s="225">
        <v>6812664</v>
      </c>
      <c r="G30" s="226"/>
      <c r="H30" s="226"/>
      <c r="I30" s="60"/>
      <c r="J30" s="60"/>
      <c r="K30" s="193"/>
      <c r="L30" s="193"/>
      <c r="M30" s="193"/>
      <c r="N30" s="193">
        <f t="shared" si="0"/>
        <v>94886631</v>
      </c>
      <c r="O30" s="1017">
        <f>+N30/(N28-N29)</f>
        <v>1</v>
      </c>
    </row>
    <row r="31" spans="1:15" s="61" customFormat="1" ht="16.5" customHeight="1" x14ac:dyDescent="0.2"/>
    <row r="32" spans="1:15" s="61" customFormat="1" ht="17.25" customHeight="1" x14ac:dyDescent="0.2"/>
    <row r="34" spans="1:9" ht="48" customHeight="1" x14ac:dyDescent="0.25">
      <c r="A34" s="531" t="s">
        <v>318</v>
      </c>
      <c r="B34" s="532"/>
      <c r="C34" s="532"/>
      <c r="D34" s="532"/>
      <c r="E34" s="532"/>
      <c r="F34" s="532"/>
      <c r="G34" s="532"/>
      <c r="H34" s="532"/>
      <c r="I34" s="533"/>
    </row>
    <row r="35" spans="1:9" ht="50.25" customHeight="1" x14ac:dyDescent="0.25">
      <c r="A35" s="145" t="s">
        <v>319</v>
      </c>
      <c r="B35" s="534" t="str">
        <f>+B12</f>
        <v>Implementar 3 acciones de transformación cultural que promuevan la redistribución equitativa de las labores del cuidado en Bogotá</v>
      </c>
      <c r="C35" s="535"/>
      <c r="D35" s="535"/>
      <c r="E35" s="535"/>
      <c r="F35" s="535"/>
      <c r="G35" s="535"/>
      <c r="H35" s="535"/>
      <c r="I35" s="536"/>
    </row>
    <row r="36" spans="1:9" ht="18.75" customHeight="1" x14ac:dyDescent="0.25">
      <c r="A36" s="520" t="s">
        <v>159</v>
      </c>
      <c r="B36" s="338">
        <v>2024</v>
      </c>
      <c r="C36" s="338">
        <v>2025</v>
      </c>
      <c r="D36" s="338">
        <v>2026</v>
      </c>
      <c r="E36" s="338">
        <v>2027</v>
      </c>
      <c r="F36" s="338" t="s">
        <v>320</v>
      </c>
      <c r="G36" s="544" t="s">
        <v>161</v>
      </c>
      <c r="H36" s="544" t="s">
        <v>21</v>
      </c>
      <c r="I36" s="544"/>
    </row>
    <row r="37" spans="1:9" ht="50.25" customHeight="1" x14ac:dyDescent="0.25">
      <c r="A37" s="521"/>
      <c r="B37" s="245">
        <v>1</v>
      </c>
      <c r="C37" s="368">
        <f>B40+B42+B44+B46+B48+B50+B52+B54+B56+B58+B60+B62</f>
        <v>1</v>
      </c>
      <c r="D37" s="245">
        <v>1</v>
      </c>
      <c r="E37" s="245">
        <v>0</v>
      </c>
      <c r="F37" s="338">
        <f>B37+C37+D37+E37</f>
        <v>3</v>
      </c>
      <c r="G37" s="544"/>
      <c r="H37" s="544"/>
      <c r="I37" s="544"/>
    </row>
    <row r="38" spans="1:9" ht="52.5" customHeight="1" x14ac:dyDescent="0.25">
      <c r="A38" s="249" t="s">
        <v>163</v>
      </c>
      <c r="B38" s="537">
        <v>0.25</v>
      </c>
      <c r="C38" s="538"/>
      <c r="D38" s="539" t="s">
        <v>321</v>
      </c>
      <c r="E38" s="540"/>
      <c r="F38" s="540"/>
      <c r="G38" s="540"/>
      <c r="H38" s="540"/>
      <c r="I38" s="541"/>
    </row>
    <row r="39" spans="1:9" s="64" customFormat="1" ht="77.099999999999994" customHeight="1" thickBot="1" x14ac:dyDescent="0.3">
      <c r="A39" s="520" t="s">
        <v>322</v>
      </c>
      <c r="B39" s="249" t="s">
        <v>323</v>
      </c>
      <c r="C39" s="145" t="s">
        <v>206</v>
      </c>
      <c r="D39" s="504" t="s">
        <v>208</v>
      </c>
      <c r="E39" s="505"/>
      <c r="F39" s="504" t="s">
        <v>210</v>
      </c>
      <c r="G39" s="505"/>
      <c r="H39" s="122" t="s">
        <v>212</v>
      </c>
      <c r="I39" s="121" t="s">
        <v>213</v>
      </c>
    </row>
    <row r="40" spans="1:9" ht="87.6" customHeight="1" thickBot="1" x14ac:dyDescent="0.3">
      <c r="A40" s="521"/>
      <c r="B40" s="345">
        <v>0.02</v>
      </c>
      <c r="C40" s="252">
        <v>0.02</v>
      </c>
      <c r="D40" s="506" t="s">
        <v>571</v>
      </c>
      <c r="E40" s="525"/>
      <c r="F40" s="506" t="s">
        <v>572</v>
      </c>
      <c r="G40" s="525"/>
      <c r="H40" s="337" t="s">
        <v>573</v>
      </c>
      <c r="I40" s="400" t="s">
        <v>574</v>
      </c>
    </row>
    <row r="41" spans="1:9" s="64" customFormat="1" ht="69" customHeight="1" thickBot="1" x14ac:dyDescent="0.3">
      <c r="A41" s="520" t="s">
        <v>328</v>
      </c>
      <c r="B41" s="247" t="s">
        <v>323</v>
      </c>
      <c r="C41" s="122" t="s">
        <v>206</v>
      </c>
      <c r="D41" s="504" t="s">
        <v>208</v>
      </c>
      <c r="E41" s="505"/>
      <c r="F41" s="504" t="s">
        <v>210</v>
      </c>
      <c r="G41" s="505"/>
      <c r="H41" s="122" t="s">
        <v>212</v>
      </c>
      <c r="I41" s="121" t="s">
        <v>213</v>
      </c>
    </row>
    <row r="42" spans="1:9" ht="191.1" customHeight="1" thickBot="1" x14ac:dyDescent="0.3">
      <c r="A42" s="521"/>
      <c r="B42" s="345">
        <v>0.02</v>
      </c>
      <c r="C42" s="252">
        <v>0.02</v>
      </c>
      <c r="D42" s="699" t="s">
        <v>575</v>
      </c>
      <c r="E42" s="700"/>
      <c r="F42" s="699" t="s">
        <v>576</v>
      </c>
      <c r="G42" s="700"/>
      <c r="H42" s="369" t="s">
        <v>573</v>
      </c>
      <c r="I42" s="421" t="s">
        <v>577</v>
      </c>
    </row>
    <row r="43" spans="1:9" s="64" customFormat="1" ht="63.6" customHeight="1" thickBot="1" x14ac:dyDescent="0.3">
      <c r="A43" s="520" t="s">
        <v>332</v>
      </c>
      <c r="B43" s="247" t="s">
        <v>323</v>
      </c>
      <c r="C43" s="122" t="s">
        <v>206</v>
      </c>
      <c r="D43" s="504" t="s">
        <v>208</v>
      </c>
      <c r="E43" s="505"/>
      <c r="F43" s="504" t="s">
        <v>210</v>
      </c>
      <c r="G43" s="505"/>
      <c r="H43" s="122" t="s">
        <v>212</v>
      </c>
      <c r="I43" s="121" t="s">
        <v>213</v>
      </c>
    </row>
    <row r="44" spans="1:9" ht="249.95" customHeight="1" thickBot="1" x14ac:dyDescent="0.3">
      <c r="A44" s="521"/>
      <c r="B44" s="345">
        <v>0.1</v>
      </c>
      <c r="C44" s="345">
        <v>0.1</v>
      </c>
      <c r="D44" s="506" t="s">
        <v>578</v>
      </c>
      <c r="E44" s="525"/>
      <c r="F44" s="528" t="s">
        <v>579</v>
      </c>
      <c r="G44" s="525"/>
      <c r="H44" s="369" t="s">
        <v>573</v>
      </c>
      <c r="I44" s="400" t="s">
        <v>580</v>
      </c>
    </row>
    <row r="45" spans="1:9" s="64" customFormat="1" ht="66.599999999999994" customHeight="1" thickBot="1" x14ac:dyDescent="0.3">
      <c r="A45" s="520" t="s">
        <v>336</v>
      </c>
      <c r="B45" s="247" t="s">
        <v>323</v>
      </c>
      <c r="C45" s="247" t="s">
        <v>206</v>
      </c>
      <c r="D45" s="504" t="s">
        <v>208</v>
      </c>
      <c r="E45" s="505"/>
      <c r="F45" s="504" t="s">
        <v>210</v>
      </c>
      <c r="G45" s="505"/>
      <c r="H45" s="122" t="s">
        <v>212</v>
      </c>
      <c r="I45" s="122" t="s">
        <v>213</v>
      </c>
    </row>
    <row r="46" spans="1:9" ht="409.5" customHeight="1" x14ac:dyDescent="0.25">
      <c r="A46" s="521"/>
      <c r="B46" s="345">
        <v>0.1</v>
      </c>
      <c r="C46" s="345">
        <v>0.1</v>
      </c>
      <c r="D46" s="506" t="s">
        <v>581</v>
      </c>
      <c r="E46" s="525"/>
      <c r="F46" s="506" t="s">
        <v>582</v>
      </c>
      <c r="G46" s="525"/>
      <c r="H46" s="369" t="s">
        <v>573</v>
      </c>
      <c r="I46" s="147" t="s">
        <v>583</v>
      </c>
    </row>
    <row r="47" spans="1:9" s="64" customFormat="1" ht="60" customHeight="1" thickBot="1" x14ac:dyDescent="0.3">
      <c r="A47" s="520" t="s">
        <v>341</v>
      </c>
      <c r="B47" s="247" t="s">
        <v>323</v>
      </c>
      <c r="C47" s="122" t="s">
        <v>206</v>
      </c>
      <c r="D47" s="504" t="s">
        <v>208</v>
      </c>
      <c r="E47" s="505"/>
      <c r="F47" s="504" t="s">
        <v>210</v>
      </c>
      <c r="G47" s="505"/>
      <c r="H47" s="122" t="s">
        <v>212</v>
      </c>
      <c r="I47" s="121" t="s">
        <v>213</v>
      </c>
    </row>
    <row r="48" spans="1:9" ht="405.75" customHeight="1" thickBot="1" x14ac:dyDescent="0.3">
      <c r="A48" s="521"/>
      <c r="B48" s="345">
        <v>0.1</v>
      </c>
      <c r="C48" s="252">
        <v>0.1</v>
      </c>
      <c r="D48" s="506" t="s">
        <v>584</v>
      </c>
      <c r="E48" s="525"/>
      <c r="F48" s="506" t="s">
        <v>585</v>
      </c>
      <c r="G48" s="508"/>
      <c r="H48" s="369" t="s">
        <v>573</v>
      </c>
      <c r="I48" s="410" t="s">
        <v>586</v>
      </c>
    </row>
    <row r="49" spans="1:9" s="64" customFormat="1" ht="59.1" customHeight="1" thickBot="1" x14ac:dyDescent="0.3">
      <c r="A49" s="520" t="s">
        <v>345</v>
      </c>
      <c r="B49" s="247" t="s">
        <v>323</v>
      </c>
      <c r="C49" s="122" t="s">
        <v>206</v>
      </c>
      <c r="D49" s="504" t="s">
        <v>208</v>
      </c>
      <c r="E49" s="505"/>
      <c r="F49" s="504" t="s">
        <v>210</v>
      </c>
      <c r="G49" s="505"/>
      <c r="H49" s="122" t="s">
        <v>212</v>
      </c>
      <c r="I49" s="121" t="s">
        <v>213</v>
      </c>
    </row>
    <row r="50" spans="1:9" ht="409.5" customHeight="1" thickBot="1" x14ac:dyDescent="0.3">
      <c r="A50" s="521"/>
      <c r="B50" s="346">
        <v>0.1</v>
      </c>
      <c r="C50" s="346">
        <v>0.1</v>
      </c>
      <c r="D50" s="506" t="s">
        <v>587</v>
      </c>
      <c r="E50" s="525"/>
      <c r="F50" s="506" t="s">
        <v>588</v>
      </c>
      <c r="G50" s="525"/>
      <c r="H50" s="337" t="s">
        <v>573</v>
      </c>
      <c r="I50" s="422" t="s">
        <v>589</v>
      </c>
    </row>
    <row r="51" spans="1:9" ht="65.099999999999994" customHeight="1" thickBot="1" x14ac:dyDescent="0.3">
      <c r="A51" s="520" t="s">
        <v>349</v>
      </c>
      <c r="B51" s="249" t="s">
        <v>323</v>
      </c>
      <c r="C51" s="145" t="s">
        <v>206</v>
      </c>
      <c r="D51" s="504" t="s">
        <v>208</v>
      </c>
      <c r="E51" s="505"/>
      <c r="F51" s="504" t="s">
        <v>210</v>
      </c>
      <c r="G51" s="505"/>
      <c r="H51" s="122" t="s">
        <v>212</v>
      </c>
      <c r="I51" s="121" t="s">
        <v>213</v>
      </c>
    </row>
    <row r="52" spans="1:9" ht="409.5" customHeight="1" thickBot="1" x14ac:dyDescent="0.3">
      <c r="A52" s="521"/>
      <c r="B52" s="346">
        <v>0.1</v>
      </c>
      <c r="C52" s="346">
        <v>0.1</v>
      </c>
      <c r="D52" s="506" t="s">
        <v>590</v>
      </c>
      <c r="E52" s="698"/>
      <c r="F52" s="506" t="s">
        <v>591</v>
      </c>
      <c r="G52" s="525"/>
      <c r="H52" s="337" t="s">
        <v>573</v>
      </c>
      <c r="I52" s="420" t="s">
        <v>592</v>
      </c>
    </row>
    <row r="53" spans="1:9" ht="61.5" customHeight="1" thickBot="1" x14ac:dyDescent="0.3">
      <c r="A53" s="520" t="s">
        <v>353</v>
      </c>
      <c r="B53" s="249" t="s">
        <v>323</v>
      </c>
      <c r="C53" s="145" t="s">
        <v>206</v>
      </c>
      <c r="D53" s="504" t="s">
        <v>208</v>
      </c>
      <c r="E53" s="505"/>
      <c r="F53" s="504" t="s">
        <v>210</v>
      </c>
      <c r="G53" s="505"/>
      <c r="H53" s="122" t="s">
        <v>212</v>
      </c>
      <c r="I53" s="121" t="s">
        <v>213</v>
      </c>
    </row>
    <row r="54" spans="1:9" ht="409.5" customHeight="1" thickBot="1" x14ac:dyDescent="0.3">
      <c r="A54" s="521"/>
      <c r="B54" s="346">
        <v>0.13</v>
      </c>
      <c r="C54" s="346">
        <v>0.13</v>
      </c>
      <c r="D54" s="506" t="s">
        <v>593</v>
      </c>
      <c r="E54" s="698"/>
      <c r="F54" s="506" t="s">
        <v>594</v>
      </c>
      <c r="G54" s="525"/>
      <c r="H54" s="337" t="s">
        <v>573</v>
      </c>
      <c r="I54" s="410" t="s">
        <v>595</v>
      </c>
    </row>
    <row r="55" spans="1:9" ht="35.1" customHeight="1" thickBot="1" x14ac:dyDescent="0.3">
      <c r="A55" s="520" t="s">
        <v>357</v>
      </c>
      <c r="B55" s="249" t="s">
        <v>323</v>
      </c>
      <c r="C55" s="145" t="s">
        <v>206</v>
      </c>
      <c r="D55" s="504" t="s">
        <v>208</v>
      </c>
      <c r="E55" s="505"/>
      <c r="F55" s="504" t="s">
        <v>210</v>
      </c>
      <c r="G55" s="505"/>
      <c r="H55" s="122" t="s">
        <v>212</v>
      </c>
      <c r="I55" s="121" t="s">
        <v>213</v>
      </c>
    </row>
    <row r="56" spans="1:9" ht="366" customHeight="1" x14ac:dyDescent="0.25">
      <c r="A56" s="521"/>
      <c r="B56" s="346">
        <v>0.13</v>
      </c>
      <c r="C56" s="346">
        <v>0.13</v>
      </c>
      <c r="D56" s="696" t="s">
        <v>596</v>
      </c>
      <c r="E56" s="510"/>
      <c r="F56" s="696" t="s">
        <v>597</v>
      </c>
      <c r="G56" s="510"/>
      <c r="H56" s="337" t="s">
        <v>573</v>
      </c>
      <c r="I56" s="430" t="s">
        <v>598</v>
      </c>
    </row>
    <row r="57" spans="1:9" ht="35.1" customHeight="1" x14ac:dyDescent="0.25">
      <c r="A57" s="520" t="s">
        <v>360</v>
      </c>
      <c r="B57" s="249" t="s">
        <v>323</v>
      </c>
      <c r="C57" s="145" t="s">
        <v>206</v>
      </c>
      <c r="D57" s="504" t="s">
        <v>208</v>
      </c>
      <c r="E57" s="505"/>
      <c r="F57" s="504" t="s">
        <v>210</v>
      </c>
      <c r="G57" s="505"/>
      <c r="H57" s="122" t="s">
        <v>212</v>
      </c>
      <c r="I57" s="121" t="s">
        <v>213</v>
      </c>
    </row>
    <row r="58" spans="1:9" ht="393.75" customHeight="1" x14ac:dyDescent="0.25">
      <c r="A58" s="521"/>
      <c r="B58" s="346">
        <v>0.1</v>
      </c>
      <c r="C58" s="346">
        <v>0.1</v>
      </c>
      <c r="D58" s="696" t="s">
        <v>599</v>
      </c>
      <c r="E58" s="697"/>
      <c r="F58" s="696" t="s">
        <v>600</v>
      </c>
      <c r="G58" s="510"/>
      <c r="H58" s="337" t="s">
        <v>573</v>
      </c>
      <c r="I58" s="410" t="s">
        <v>601</v>
      </c>
    </row>
    <row r="59" spans="1:9" ht="35.1" customHeight="1" x14ac:dyDescent="0.25">
      <c r="A59" s="520" t="s">
        <v>363</v>
      </c>
      <c r="B59" s="249" t="s">
        <v>323</v>
      </c>
      <c r="C59" s="145" t="s">
        <v>206</v>
      </c>
      <c r="D59" s="504" t="s">
        <v>208</v>
      </c>
      <c r="E59" s="505"/>
      <c r="F59" s="504" t="s">
        <v>210</v>
      </c>
      <c r="G59" s="505"/>
      <c r="H59" s="122" t="s">
        <v>212</v>
      </c>
      <c r="I59" s="121" t="s">
        <v>213</v>
      </c>
    </row>
    <row r="60" spans="1:9" x14ac:dyDescent="0.25">
      <c r="A60" s="521"/>
      <c r="B60" s="347">
        <v>0.05</v>
      </c>
      <c r="C60" s="339"/>
      <c r="D60" s="509"/>
      <c r="E60" s="510"/>
      <c r="F60" s="511"/>
      <c r="G60" s="511"/>
      <c r="H60" s="245"/>
      <c r="I60" s="245"/>
    </row>
    <row r="61" spans="1:9" ht="35.1" customHeight="1" x14ac:dyDescent="0.25">
      <c r="A61" s="520" t="s">
        <v>364</v>
      </c>
      <c r="B61" s="249" t="s">
        <v>323</v>
      </c>
      <c r="C61" s="145" t="s">
        <v>206</v>
      </c>
      <c r="D61" s="504" t="s">
        <v>208</v>
      </c>
      <c r="E61" s="505"/>
      <c r="F61" s="504" t="s">
        <v>210</v>
      </c>
      <c r="G61" s="505"/>
      <c r="H61" s="122" t="s">
        <v>212</v>
      </c>
      <c r="I61" s="121" t="s">
        <v>213</v>
      </c>
    </row>
    <row r="62" spans="1:9" x14ac:dyDescent="0.25">
      <c r="A62" s="521"/>
      <c r="B62" s="347">
        <v>0.05</v>
      </c>
      <c r="C62" s="339"/>
      <c r="D62" s="509"/>
      <c r="E62" s="510"/>
      <c r="F62" s="509"/>
      <c r="G62" s="510"/>
      <c r="H62" s="245"/>
      <c r="I62" s="245"/>
    </row>
    <row r="65" spans="1:11" x14ac:dyDescent="0.25">
      <c r="K65" s="227">
        <f>B40+B42+B44+B46+B48+B50+B52+B54+B56+B58+B60+B62</f>
        <v>1</v>
      </c>
    </row>
    <row r="66" spans="1:11" ht="34.5" customHeight="1" x14ac:dyDescent="0.25">
      <c r="A66" s="596" t="s">
        <v>177</v>
      </c>
      <c r="B66" s="596"/>
      <c r="C66" s="596"/>
      <c r="D66" s="596"/>
      <c r="E66" s="596"/>
      <c r="F66" s="596"/>
      <c r="G66" s="596"/>
      <c r="H66" s="596"/>
      <c r="I66" s="596"/>
    </row>
    <row r="67" spans="1:11" ht="98.25" customHeight="1" x14ac:dyDescent="0.25">
      <c r="A67" s="340" t="s">
        <v>178</v>
      </c>
      <c r="B67" s="517" t="s">
        <v>602</v>
      </c>
      <c r="C67" s="518"/>
      <c r="D67" s="517" t="s">
        <v>603</v>
      </c>
      <c r="E67" s="518"/>
      <c r="F67" s="517" t="s">
        <v>604</v>
      </c>
      <c r="G67" s="518"/>
      <c r="H67" s="517" t="s">
        <v>605</v>
      </c>
      <c r="I67" s="518"/>
    </row>
    <row r="68" spans="1:11" ht="40.5" customHeight="1" x14ac:dyDescent="0.25">
      <c r="A68" s="340" t="s">
        <v>180</v>
      </c>
      <c r="B68" s="600">
        <v>7.0000000000000007E-2</v>
      </c>
      <c r="C68" s="601"/>
      <c r="D68" s="600">
        <v>0.08</v>
      </c>
      <c r="E68" s="601"/>
      <c r="F68" s="600">
        <v>0.05</v>
      </c>
      <c r="G68" s="601"/>
      <c r="H68" s="600">
        <v>0.05</v>
      </c>
      <c r="I68" s="603"/>
    </row>
    <row r="69" spans="1:11" ht="30" hidden="1" customHeight="1" x14ac:dyDescent="0.25">
      <c r="A69" s="593" t="s">
        <v>289</v>
      </c>
      <c r="B69" s="348" t="s">
        <v>99</v>
      </c>
      <c r="C69" s="348" t="s">
        <v>206</v>
      </c>
      <c r="D69" s="348" t="s">
        <v>99</v>
      </c>
      <c r="E69" s="348" t="s">
        <v>206</v>
      </c>
      <c r="F69" s="348" t="s">
        <v>99</v>
      </c>
      <c r="G69" s="348" t="s">
        <v>206</v>
      </c>
      <c r="H69" s="348" t="s">
        <v>99</v>
      </c>
      <c r="I69" s="348" t="s">
        <v>206</v>
      </c>
    </row>
    <row r="70" spans="1:11" ht="30" hidden="1" customHeight="1" x14ac:dyDescent="0.25">
      <c r="A70" s="594"/>
      <c r="B70" s="349">
        <v>0.05</v>
      </c>
      <c r="C70" s="350">
        <v>0.05</v>
      </c>
      <c r="D70" s="349">
        <v>0</v>
      </c>
      <c r="E70" s="350">
        <v>0</v>
      </c>
      <c r="F70" s="351">
        <v>0</v>
      </c>
      <c r="G70" s="350">
        <v>0</v>
      </c>
      <c r="H70" s="351">
        <v>0</v>
      </c>
      <c r="I70" s="350">
        <v>0</v>
      </c>
    </row>
    <row r="71" spans="1:11" ht="180" hidden="1" customHeight="1" x14ac:dyDescent="0.25">
      <c r="A71" s="340" t="s">
        <v>369</v>
      </c>
      <c r="B71" s="514" t="s">
        <v>606</v>
      </c>
      <c r="C71" s="515"/>
      <c r="D71" s="692" t="s">
        <v>536</v>
      </c>
      <c r="E71" s="692"/>
      <c r="F71" s="692" t="s">
        <v>536</v>
      </c>
      <c r="G71" s="692"/>
      <c r="H71" s="692" t="s">
        <v>536</v>
      </c>
      <c r="I71" s="692"/>
    </row>
    <row r="72" spans="1:11" ht="36" hidden="1" customHeight="1" x14ac:dyDescent="0.25">
      <c r="A72" s="340" t="s">
        <v>373</v>
      </c>
      <c r="B72" s="512" t="s">
        <v>607</v>
      </c>
      <c r="C72" s="513"/>
      <c r="D72" s="695" t="s">
        <v>448</v>
      </c>
      <c r="E72" s="695"/>
      <c r="F72" s="695" t="s">
        <v>448</v>
      </c>
      <c r="G72" s="695"/>
      <c r="H72" s="695" t="s">
        <v>448</v>
      </c>
      <c r="I72" s="695"/>
    </row>
    <row r="73" spans="1:11" ht="30.75" hidden="1" customHeight="1" x14ac:dyDescent="0.25">
      <c r="A73" s="593" t="s">
        <v>290</v>
      </c>
      <c r="B73" s="348" t="s">
        <v>99</v>
      </c>
      <c r="C73" s="348" t="s">
        <v>206</v>
      </c>
      <c r="D73" s="348" t="s">
        <v>99</v>
      </c>
      <c r="E73" s="348" t="s">
        <v>206</v>
      </c>
      <c r="F73" s="348" t="s">
        <v>99</v>
      </c>
      <c r="G73" s="348" t="s">
        <v>206</v>
      </c>
      <c r="H73" s="348" t="s">
        <v>99</v>
      </c>
      <c r="I73" s="348" t="s">
        <v>206</v>
      </c>
    </row>
    <row r="74" spans="1:11" ht="30.75" hidden="1" customHeight="1" x14ac:dyDescent="0.25">
      <c r="A74" s="594"/>
      <c r="B74" s="349">
        <v>0.05</v>
      </c>
      <c r="C74" s="350">
        <v>0.05</v>
      </c>
      <c r="D74" s="349">
        <v>0</v>
      </c>
      <c r="E74" s="350"/>
      <c r="F74" s="351">
        <v>0</v>
      </c>
      <c r="G74" s="352">
        <v>0</v>
      </c>
      <c r="H74" s="351">
        <v>0.09</v>
      </c>
      <c r="I74" s="352">
        <v>0.09</v>
      </c>
    </row>
    <row r="75" spans="1:11" ht="248.1" hidden="1" customHeight="1" x14ac:dyDescent="0.25">
      <c r="A75" s="340" t="s">
        <v>369</v>
      </c>
      <c r="B75" s="514" t="s">
        <v>608</v>
      </c>
      <c r="C75" s="515"/>
      <c r="D75" s="692" t="s">
        <v>536</v>
      </c>
      <c r="E75" s="692"/>
      <c r="F75" s="497" t="s">
        <v>609</v>
      </c>
      <c r="G75" s="498"/>
      <c r="H75" s="693" t="s">
        <v>610</v>
      </c>
      <c r="I75" s="694"/>
    </row>
    <row r="76" spans="1:11" ht="38.450000000000003" hidden="1" customHeight="1" x14ac:dyDescent="0.25">
      <c r="A76" s="340" t="s">
        <v>373</v>
      </c>
      <c r="B76" s="512" t="s">
        <v>611</v>
      </c>
      <c r="C76" s="513"/>
      <c r="D76" s="673" t="s">
        <v>448</v>
      </c>
      <c r="E76" s="546"/>
      <c r="F76" s="679" t="s">
        <v>448</v>
      </c>
      <c r="G76" s="680"/>
      <c r="H76" s="488" t="s">
        <v>612</v>
      </c>
      <c r="I76" s="501"/>
    </row>
    <row r="77" spans="1:11" ht="30.75" hidden="1" customHeight="1" x14ac:dyDescent="0.25">
      <c r="A77" s="593" t="s">
        <v>291</v>
      </c>
      <c r="B77" s="348" t="s">
        <v>99</v>
      </c>
      <c r="C77" s="348" t="s">
        <v>206</v>
      </c>
      <c r="D77" s="348" t="s">
        <v>99</v>
      </c>
      <c r="E77" s="348" t="s">
        <v>206</v>
      </c>
      <c r="F77" s="348" t="s">
        <v>99</v>
      </c>
      <c r="G77" s="348" t="s">
        <v>206</v>
      </c>
      <c r="H77" s="348" t="s">
        <v>99</v>
      </c>
      <c r="I77" s="348" t="s">
        <v>206</v>
      </c>
    </row>
    <row r="78" spans="1:11" ht="30.75" hidden="1" customHeight="1" x14ac:dyDescent="0.25">
      <c r="A78" s="594"/>
      <c r="B78" s="349">
        <v>0.1</v>
      </c>
      <c r="C78" s="350">
        <v>0.1</v>
      </c>
      <c r="D78" s="349">
        <v>0.1</v>
      </c>
      <c r="E78" s="350">
        <v>0.1</v>
      </c>
      <c r="F78" s="351">
        <v>0.09</v>
      </c>
      <c r="G78" s="352">
        <v>0.09</v>
      </c>
      <c r="H78" s="351">
        <v>0.09</v>
      </c>
      <c r="I78" s="352">
        <v>0.09</v>
      </c>
    </row>
    <row r="79" spans="1:11" ht="312.95" hidden="1" customHeight="1" x14ac:dyDescent="0.25">
      <c r="A79" s="340" t="s">
        <v>369</v>
      </c>
      <c r="B79" s="514" t="s">
        <v>613</v>
      </c>
      <c r="C79" s="515"/>
      <c r="D79" s="514" t="s">
        <v>614</v>
      </c>
      <c r="E79" s="515"/>
      <c r="F79" s="514" t="s">
        <v>615</v>
      </c>
      <c r="G79" s="515"/>
      <c r="H79" s="514" t="s">
        <v>616</v>
      </c>
      <c r="I79" s="515"/>
    </row>
    <row r="80" spans="1:11" ht="45" hidden="1" customHeight="1" x14ac:dyDescent="0.25">
      <c r="A80" s="340" t="s">
        <v>373</v>
      </c>
      <c r="B80" s="512" t="s">
        <v>617</v>
      </c>
      <c r="C80" s="513"/>
      <c r="D80" s="512" t="s">
        <v>618</v>
      </c>
      <c r="E80" s="513"/>
      <c r="F80" s="512" t="s">
        <v>619</v>
      </c>
      <c r="G80" s="513"/>
      <c r="H80" s="512" t="s">
        <v>620</v>
      </c>
      <c r="I80" s="513"/>
    </row>
    <row r="81" spans="1:9" ht="30.75" hidden="1" customHeight="1" x14ac:dyDescent="0.25">
      <c r="A81" s="593" t="s">
        <v>292</v>
      </c>
      <c r="B81" s="348" t="s">
        <v>99</v>
      </c>
      <c r="C81" s="348" t="s">
        <v>206</v>
      </c>
      <c r="D81" s="348" t="s">
        <v>99</v>
      </c>
      <c r="E81" s="348" t="s">
        <v>206</v>
      </c>
      <c r="F81" s="348" t="s">
        <v>99</v>
      </c>
      <c r="G81" s="348" t="s">
        <v>206</v>
      </c>
      <c r="H81" s="348" t="s">
        <v>99</v>
      </c>
      <c r="I81" s="348" t="s">
        <v>206</v>
      </c>
    </row>
    <row r="82" spans="1:9" ht="30.75" hidden="1" customHeight="1" x14ac:dyDescent="0.25">
      <c r="A82" s="594"/>
      <c r="B82" s="349">
        <v>0.1</v>
      </c>
      <c r="C82" s="350">
        <v>0.1</v>
      </c>
      <c r="D82" s="349">
        <v>0.1</v>
      </c>
      <c r="E82" s="350">
        <v>0.1</v>
      </c>
      <c r="F82" s="351">
        <v>0.09</v>
      </c>
      <c r="G82" s="352">
        <v>0.09</v>
      </c>
      <c r="H82" s="351">
        <v>0.09</v>
      </c>
      <c r="I82" s="352">
        <v>0.09</v>
      </c>
    </row>
    <row r="83" spans="1:9" ht="215.1" hidden="1" customHeight="1" x14ac:dyDescent="0.25">
      <c r="A83" s="340" t="s">
        <v>369</v>
      </c>
      <c r="B83" s="497" t="s">
        <v>621</v>
      </c>
      <c r="C83" s="498"/>
      <c r="D83" s="497" t="s">
        <v>622</v>
      </c>
      <c r="E83" s="498"/>
      <c r="F83" s="497" t="s">
        <v>623</v>
      </c>
      <c r="G83" s="498"/>
      <c r="H83" s="497" t="s">
        <v>624</v>
      </c>
      <c r="I83" s="498"/>
    </row>
    <row r="84" spans="1:9" ht="43.5" hidden="1" customHeight="1" x14ac:dyDescent="0.25">
      <c r="A84" s="340" t="s">
        <v>373</v>
      </c>
      <c r="B84" s="512" t="s">
        <v>625</v>
      </c>
      <c r="C84" s="513"/>
      <c r="D84" s="512" t="s">
        <v>626</v>
      </c>
      <c r="E84" s="513"/>
      <c r="F84" s="512" t="s">
        <v>627</v>
      </c>
      <c r="G84" s="513"/>
      <c r="H84" s="512" t="s">
        <v>628</v>
      </c>
      <c r="I84" s="513"/>
    </row>
    <row r="85" spans="1:9" ht="15" hidden="1" x14ac:dyDescent="0.25">
      <c r="A85" s="593" t="s">
        <v>294</v>
      </c>
      <c r="B85" s="348" t="s">
        <v>99</v>
      </c>
      <c r="C85" s="348" t="s">
        <v>206</v>
      </c>
      <c r="D85" s="348" t="s">
        <v>99</v>
      </c>
      <c r="E85" s="348" t="s">
        <v>206</v>
      </c>
      <c r="F85" s="348" t="s">
        <v>99</v>
      </c>
      <c r="G85" s="348" t="s">
        <v>206</v>
      </c>
      <c r="H85" s="348" t="s">
        <v>99</v>
      </c>
      <c r="I85" s="348" t="s">
        <v>206</v>
      </c>
    </row>
    <row r="86" spans="1:9" ht="15" hidden="1" x14ac:dyDescent="0.25">
      <c r="A86" s="594"/>
      <c r="B86" s="349">
        <v>0.15</v>
      </c>
      <c r="C86" s="350">
        <v>0.05</v>
      </c>
      <c r="D86" s="349">
        <v>0.1</v>
      </c>
      <c r="E86" s="350">
        <v>0.1</v>
      </c>
      <c r="F86" s="351">
        <v>0.1</v>
      </c>
      <c r="G86" s="352">
        <v>0.1</v>
      </c>
      <c r="H86" s="351">
        <v>0.09</v>
      </c>
      <c r="I86" s="352">
        <v>0.09</v>
      </c>
    </row>
    <row r="87" spans="1:9" ht="239.1" hidden="1" customHeight="1" x14ac:dyDescent="0.25">
      <c r="A87" s="340" t="s">
        <v>369</v>
      </c>
      <c r="B87" s="519" t="s">
        <v>629</v>
      </c>
      <c r="C87" s="519"/>
      <c r="D87" s="519" t="s">
        <v>630</v>
      </c>
      <c r="E87" s="519"/>
      <c r="F87" s="519" t="s">
        <v>631</v>
      </c>
      <c r="G87" s="519"/>
      <c r="H87" s="519" t="s">
        <v>632</v>
      </c>
      <c r="I87" s="519"/>
    </row>
    <row r="88" spans="1:9" ht="39.6" hidden="1" customHeight="1" x14ac:dyDescent="0.25">
      <c r="A88" s="340" t="s">
        <v>373</v>
      </c>
      <c r="B88" s="488" t="s">
        <v>633</v>
      </c>
      <c r="C88" s="501"/>
      <c r="D88" s="488" t="s">
        <v>634</v>
      </c>
      <c r="E88" s="501"/>
      <c r="F88" s="488" t="s">
        <v>635</v>
      </c>
      <c r="G88" s="501"/>
      <c r="H88" s="512" t="s">
        <v>636</v>
      </c>
      <c r="I88" s="513"/>
    </row>
    <row r="89" spans="1:9" ht="15" hidden="1" x14ac:dyDescent="0.25">
      <c r="A89" s="593" t="s">
        <v>295</v>
      </c>
      <c r="B89" s="348" t="s">
        <v>99</v>
      </c>
      <c r="C89" s="348" t="s">
        <v>206</v>
      </c>
      <c r="D89" s="348" t="s">
        <v>99</v>
      </c>
      <c r="E89" s="348" t="s">
        <v>206</v>
      </c>
      <c r="F89" s="348" t="s">
        <v>99</v>
      </c>
      <c r="G89" s="348" t="s">
        <v>206</v>
      </c>
      <c r="H89" s="348" t="s">
        <v>99</v>
      </c>
      <c r="I89" s="348" t="s">
        <v>206</v>
      </c>
    </row>
    <row r="90" spans="1:9" ht="15" hidden="1" x14ac:dyDescent="0.25">
      <c r="A90" s="594"/>
      <c r="B90" s="349">
        <v>0.15</v>
      </c>
      <c r="C90" s="363">
        <v>0.15</v>
      </c>
      <c r="D90" s="349">
        <v>0.15</v>
      </c>
      <c r="E90" s="349">
        <v>0.15</v>
      </c>
      <c r="F90" s="351">
        <v>0.08</v>
      </c>
      <c r="G90" s="351">
        <v>0.08</v>
      </c>
      <c r="H90" s="351">
        <v>0.09</v>
      </c>
      <c r="I90" s="352">
        <v>0.09</v>
      </c>
    </row>
    <row r="91" spans="1:9" ht="301.5" hidden="1" customHeight="1" x14ac:dyDescent="0.25">
      <c r="A91" s="340" t="s">
        <v>369</v>
      </c>
      <c r="B91" s="485" t="s">
        <v>637</v>
      </c>
      <c r="C91" s="485"/>
      <c r="D91" s="485" t="s">
        <v>638</v>
      </c>
      <c r="E91" s="485"/>
      <c r="F91" s="485" t="s">
        <v>639</v>
      </c>
      <c r="G91" s="485"/>
      <c r="H91" s="519" t="s">
        <v>640</v>
      </c>
      <c r="I91" s="519"/>
    </row>
    <row r="92" spans="1:9" ht="15" hidden="1" x14ac:dyDescent="0.25">
      <c r="A92" s="340" t="s">
        <v>373</v>
      </c>
      <c r="B92" s="488" t="s">
        <v>641</v>
      </c>
      <c r="C92" s="501"/>
      <c r="D92" s="488" t="s">
        <v>403</v>
      </c>
      <c r="E92" s="501"/>
      <c r="F92" s="488" t="s">
        <v>404</v>
      </c>
      <c r="G92" s="501"/>
      <c r="H92" s="488" t="s">
        <v>368</v>
      </c>
      <c r="I92" s="501"/>
    </row>
    <row r="93" spans="1:9" ht="15" hidden="1" x14ac:dyDescent="0.25">
      <c r="A93" s="593" t="s">
        <v>296</v>
      </c>
      <c r="B93" s="348" t="s">
        <v>99</v>
      </c>
      <c r="C93" s="348" t="s">
        <v>206</v>
      </c>
      <c r="D93" s="348" t="s">
        <v>99</v>
      </c>
      <c r="E93" s="348" t="s">
        <v>206</v>
      </c>
      <c r="F93" s="348" t="s">
        <v>99</v>
      </c>
      <c r="G93" s="348" t="s">
        <v>206</v>
      </c>
      <c r="H93" s="348" t="s">
        <v>99</v>
      </c>
      <c r="I93" s="348" t="s">
        <v>206</v>
      </c>
    </row>
    <row r="94" spans="1:9" ht="15" hidden="1" x14ac:dyDescent="0.25">
      <c r="A94" s="594"/>
      <c r="B94" s="349">
        <v>0.1</v>
      </c>
      <c r="C94" s="363"/>
      <c r="D94" s="349">
        <v>0.15</v>
      </c>
      <c r="E94" s="349">
        <v>0.15</v>
      </c>
      <c r="F94" s="351">
        <v>0.08</v>
      </c>
      <c r="G94" s="351">
        <v>0.08</v>
      </c>
      <c r="H94" s="351">
        <v>0.09</v>
      </c>
      <c r="I94" s="352">
        <v>0.09</v>
      </c>
    </row>
    <row r="95" spans="1:9" ht="271.5" hidden="1" customHeight="1" x14ac:dyDescent="0.25">
      <c r="A95" s="340" t="s">
        <v>369</v>
      </c>
      <c r="B95" s="485" t="s">
        <v>642</v>
      </c>
      <c r="C95" s="485"/>
      <c r="D95" s="485" t="s">
        <v>643</v>
      </c>
      <c r="E95" s="485"/>
      <c r="F95" s="485" t="s">
        <v>644</v>
      </c>
      <c r="G95" s="485"/>
      <c r="H95" s="485" t="s">
        <v>645</v>
      </c>
      <c r="I95" s="486"/>
    </row>
    <row r="96" spans="1:9" ht="33.6" hidden="1" customHeight="1" x14ac:dyDescent="0.25">
      <c r="A96" s="340" t="s">
        <v>373</v>
      </c>
      <c r="B96" s="488" t="s">
        <v>646</v>
      </c>
      <c r="C96" s="501"/>
      <c r="D96" s="488" t="s">
        <v>408</v>
      </c>
      <c r="E96" s="501"/>
      <c r="F96" s="488" t="s">
        <v>647</v>
      </c>
      <c r="G96" s="501"/>
      <c r="H96" s="512" t="s">
        <v>648</v>
      </c>
      <c r="I96" s="513"/>
    </row>
    <row r="97" spans="1:9" ht="15" hidden="1" x14ac:dyDescent="0.25">
      <c r="A97" s="593" t="s">
        <v>297</v>
      </c>
      <c r="B97" s="348" t="s">
        <v>99</v>
      </c>
      <c r="C97" s="348" t="s">
        <v>206</v>
      </c>
      <c r="D97" s="348" t="s">
        <v>99</v>
      </c>
      <c r="E97" s="348" t="s">
        <v>206</v>
      </c>
      <c r="F97" s="348" t="s">
        <v>99</v>
      </c>
      <c r="G97" s="348" t="s">
        <v>206</v>
      </c>
      <c r="H97" s="348" t="s">
        <v>99</v>
      </c>
      <c r="I97" s="348" t="s">
        <v>206</v>
      </c>
    </row>
    <row r="98" spans="1:9" ht="15" hidden="1" x14ac:dyDescent="0.25">
      <c r="A98" s="594"/>
      <c r="B98" s="349">
        <v>0.1</v>
      </c>
      <c r="C98" s="349">
        <v>0.1</v>
      </c>
      <c r="D98" s="349">
        <v>0.15</v>
      </c>
      <c r="E98" s="349">
        <v>0.15</v>
      </c>
      <c r="F98" s="351">
        <v>0.09</v>
      </c>
      <c r="G98" s="351">
        <v>0.09</v>
      </c>
      <c r="H98" s="351">
        <v>0.09</v>
      </c>
      <c r="I98" s="352">
        <v>0.09</v>
      </c>
    </row>
    <row r="99" spans="1:9" ht="388.5" hidden="1" customHeight="1" x14ac:dyDescent="0.25">
      <c r="A99" s="340" t="s">
        <v>369</v>
      </c>
      <c r="B99" s="485" t="s">
        <v>649</v>
      </c>
      <c r="C99" s="485"/>
      <c r="D99" s="485" t="s">
        <v>650</v>
      </c>
      <c r="E99" s="485"/>
      <c r="F99" s="485" t="s">
        <v>651</v>
      </c>
      <c r="G99" s="486"/>
      <c r="H99" s="485" t="s">
        <v>652</v>
      </c>
      <c r="I99" s="486"/>
    </row>
    <row r="100" spans="1:9" ht="36.950000000000003" hidden="1" customHeight="1" x14ac:dyDescent="0.25">
      <c r="A100" s="340" t="s">
        <v>373</v>
      </c>
      <c r="B100" s="488" t="s">
        <v>653</v>
      </c>
      <c r="C100" s="501"/>
      <c r="D100" s="488" t="s">
        <v>654</v>
      </c>
      <c r="E100" s="501"/>
      <c r="F100" s="488" t="s">
        <v>655</v>
      </c>
      <c r="G100" s="501"/>
      <c r="H100" s="512" t="s">
        <v>656</v>
      </c>
      <c r="I100" s="513"/>
    </row>
    <row r="101" spans="1:9" ht="15" x14ac:dyDescent="0.25">
      <c r="A101" s="593" t="s">
        <v>299</v>
      </c>
      <c r="B101" s="348" t="s">
        <v>99</v>
      </c>
      <c r="C101" s="348" t="s">
        <v>206</v>
      </c>
      <c r="D101" s="348" t="s">
        <v>99</v>
      </c>
      <c r="E101" s="348" t="s">
        <v>206</v>
      </c>
      <c r="F101" s="348" t="s">
        <v>99</v>
      </c>
      <c r="G101" s="348" t="s">
        <v>206</v>
      </c>
      <c r="H101" s="348" t="s">
        <v>99</v>
      </c>
      <c r="I101" s="348" t="s">
        <v>206</v>
      </c>
    </row>
    <row r="102" spans="1:9" ht="15" x14ac:dyDescent="0.25">
      <c r="A102" s="594"/>
      <c r="B102" s="349">
        <v>0.05</v>
      </c>
      <c r="C102" s="363">
        <v>0.05</v>
      </c>
      <c r="D102" s="349">
        <v>0.1</v>
      </c>
      <c r="E102" s="350">
        <v>0.1</v>
      </c>
      <c r="F102" s="351">
        <v>0.09</v>
      </c>
      <c r="G102" s="352">
        <v>0.09</v>
      </c>
      <c r="H102" s="351">
        <v>0.09</v>
      </c>
      <c r="I102" s="352">
        <v>0.09</v>
      </c>
    </row>
    <row r="103" spans="1:9" ht="323.25" customHeight="1" x14ac:dyDescent="0.2">
      <c r="A103" s="340" t="s">
        <v>369</v>
      </c>
      <c r="B103" s="485" t="s">
        <v>657</v>
      </c>
      <c r="C103" s="485"/>
      <c r="D103" s="687" t="s">
        <v>658</v>
      </c>
      <c r="E103" s="685"/>
      <c r="F103" s="604" t="s">
        <v>659</v>
      </c>
      <c r="G103" s="605"/>
      <c r="H103" s="604" t="s">
        <v>660</v>
      </c>
      <c r="I103" s="605"/>
    </row>
    <row r="104" spans="1:9" ht="15" x14ac:dyDescent="0.25">
      <c r="A104" s="340" t="s">
        <v>373</v>
      </c>
      <c r="B104" s="488" t="s">
        <v>661</v>
      </c>
      <c r="C104" s="501"/>
      <c r="D104" s="488" t="s">
        <v>662</v>
      </c>
      <c r="E104" s="501"/>
      <c r="F104" s="488" t="s">
        <v>663</v>
      </c>
      <c r="G104" s="501"/>
      <c r="H104" s="488" t="s">
        <v>664</v>
      </c>
      <c r="I104" s="501"/>
    </row>
    <row r="105" spans="1:9" ht="15" x14ac:dyDescent="0.25">
      <c r="A105" s="593" t="s">
        <v>300</v>
      </c>
      <c r="B105" s="348" t="s">
        <v>99</v>
      </c>
      <c r="C105" s="348" t="s">
        <v>206</v>
      </c>
      <c r="D105" s="348" t="s">
        <v>99</v>
      </c>
      <c r="E105" s="348" t="s">
        <v>206</v>
      </c>
      <c r="F105" s="348" t="s">
        <v>99</v>
      </c>
      <c r="G105" s="348" t="s">
        <v>206</v>
      </c>
      <c r="H105" s="348" t="s">
        <v>99</v>
      </c>
      <c r="I105" s="348" t="s">
        <v>206</v>
      </c>
    </row>
    <row r="106" spans="1:9" ht="15" x14ac:dyDescent="0.25">
      <c r="A106" s="594"/>
      <c r="B106" s="349">
        <v>0.05</v>
      </c>
      <c r="C106" s="363">
        <v>0.05</v>
      </c>
      <c r="D106" s="349">
        <v>0.1</v>
      </c>
      <c r="E106" s="350">
        <v>0.1</v>
      </c>
      <c r="F106" s="351">
        <v>0.1</v>
      </c>
      <c r="G106" s="352">
        <v>0.1</v>
      </c>
      <c r="H106" s="351">
        <v>0.09</v>
      </c>
      <c r="I106" s="352">
        <v>0.09</v>
      </c>
    </row>
    <row r="107" spans="1:9" ht="310.5" customHeight="1" x14ac:dyDescent="0.2">
      <c r="A107" s="340" t="s">
        <v>369</v>
      </c>
      <c r="B107" s="686" t="s">
        <v>1130</v>
      </c>
      <c r="C107" s="686"/>
      <c r="D107" s="687" t="s">
        <v>665</v>
      </c>
      <c r="E107" s="687"/>
      <c r="F107" s="688" t="s">
        <v>666</v>
      </c>
      <c r="G107" s="689"/>
      <c r="H107" s="604" t="s">
        <v>667</v>
      </c>
      <c r="I107" s="605"/>
    </row>
    <row r="108" spans="1:9" ht="15" x14ac:dyDescent="0.25">
      <c r="A108" s="340" t="s">
        <v>373</v>
      </c>
      <c r="B108" s="690" t="s">
        <v>668</v>
      </c>
      <c r="C108" s="691"/>
      <c r="D108" s="488" t="s">
        <v>669</v>
      </c>
      <c r="E108" s="501"/>
      <c r="F108" s="488" t="s">
        <v>670</v>
      </c>
      <c r="G108" s="501"/>
      <c r="H108" s="488" t="s">
        <v>671</v>
      </c>
      <c r="I108" s="501"/>
    </row>
    <row r="109" spans="1:9" ht="15" x14ac:dyDescent="0.25">
      <c r="A109" s="593" t="s">
        <v>302</v>
      </c>
      <c r="B109" s="348" t="s">
        <v>99</v>
      </c>
      <c r="C109" s="348" t="s">
        <v>206</v>
      </c>
      <c r="D109" s="348" t="s">
        <v>99</v>
      </c>
      <c r="E109" s="348" t="s">
        <v>206</v>
      </c>
      <c r="F109" s="348" t="s">
        <v>99</v>
      </c>
      <c r="G109" s="348" t="s">
        <v>206</v>
      </c>
      <c r="H109" s="348" t="s">
        <v>99</v>
      </c>
      <c r="I109" s="348" t="s">
        <v>206</v>
      </c>
    </row>
    <row r="110" spans="1:9" ht="15" x14ac:dyDescent="0.25">
      <c r="A110" s="594"/>
      <c r="B110" s="349">
        <v>0.05</v>
      </c>
      <c r="C110" s="363"/>
      <c r="D110" s="349">
        <v>0.05</v>
      </c>
      <c r="E110" s="350"/>
      <c r="F110" s="351">
        <v>0.13</v>
      </c>
      <c r="G110" s="352"/>
      <c r="H110" s="351">
        <v>0.09</v>
      </c>
      <c r="I110" s="352"/>
    </row>
    <row r="111" spans="1:9" ht="30" x14ac:dyDescent="0.2">
      <c r="A111" s="340" t="s">
        <v>369</v>
      </c>
      <c r="B111" s="685"/>
      <c r="C111" s="685"/>
      <c r="D111" s="685"/>
      <c r="E111" s="685"/>
      <c r="F111" s="685"/>
      <c r="G111" s="685"/>
      <c r="H111" s="685"/>
      <c r="I111" s="685"/>
    </row>
    <row r="112" spans="1:9" ht="15" x14ac:dyDescent="0.25">
      <c r="A112" s="340" t="s">
        <v>373</v>
      </c>
      <c r="B112" s="483"/>
      <c r="C112" s="484"/>
      <c r="D112" s="483"/>
      <c r="E112" s="484"/>
      <c r="F112" s="483"/>
      <c r="G112" s="484"/>
      <c r="H112" s="483"/>
      <c r="I112" s="484"/>
    </row>
    <row r="113" spans="1:9" ht="15" x14ac:dyDescent="0.25">
      <c r="A113" s="593" t="s">
        <v>303</v>
      </c>
      <c r="B113" s="348" t="s">
        <v>99</v>
      </c>
      <c r="C113" s="348" t="s">
        <v>206</v>
      </c>
      <c r="D113" s="348" t="s">
        <v>99</v>
      </c>
      <c r="E113" s="348" t="s">
        <v>206</v>
      </c>
      <c r="F113" s="348" t="s">
        <v>99</v>
      </c>
      <c r="G113" s="348" t="s">
        <v>206</v>
      </c>
      <c r="H113" s="348" t="s">
        <v>99</v>
      </c>
      <c r="I113" s="348" t="s">
        <v>206</v>
      </c>
    </row>
    <row r="114" spans="1:9" ht="15" x14ac:dyDescent="0.25">
      <c r="A114" s="594"/>
      <c r="B114" s="364">
        <v>0.05</v>
      </c>
      <c r="C114" s="365"/>
      <c r="D114" s="364">
        <v>0</v>
      </c>
      <c r="E114" s="365"/>
      <c r="F114" s="364">
        <v>0.15</v>
      </c>
      <c r="G114" s="356"/>
      <c r="H114" s="364">
        <v>0.1</v>
      </c>
      <c r="I114" s="356"/>
    </row>
    <row r="115" spans="1:9" ht="30" x14ac:dyDescent="0.2">
      <c r="A115" s="340" t="s">
        <v>369</v>
      </c>
      <c r="B115" s="684"/>
      <c r="C115" s="684"/>
      <c r="D115" s="684"/>
      <c r="E115" s="684"/>
      <c r="F115" s="684"/>
      <c r="G115" s="684"/>
      <c r="H115" s="684"/>
      <c r="I115" s="684"/>
    </row>
    <row r="116" spans="1:9" ht="15" x14ac:dyDescent="0.25">
      <c r="A116" s="340" t="s">
        <v>373</v>
      </c>
      <c r="B116" s="483"/>
      <c r="C116" s="484"/>
      <c r="D116" s="483"/>
      <c r="E116" s="484"/>
      <c r="F116" s="483"/>
      <c r="G116" s="484"/>
      <c r="H116" s="483"/>
      <c r="I116" s="484"/>
    </row>
    <row r="117" spans="1:9" ht="15" x14ac:dyDescent="0.25">
      <c r="A117" s="357" t="s">
        <v>421</v>
      </c>
      <c r="B117" s="366">
        <f t="shared" ref="B117:H117" si="1">(B70+B74+B78+B82+B86+B90+B94+B98+B102+B106+B110+B114)</f>
        <v>1.0000000000000002</v>
      </c>
      <c r="C117" s="367">
        <f t="shared" si="1"/>
        <v>0.70000000000000007</v>
      </c>
      <c r="D117" s="366">
        <f t="shared" si="1"/>
        <v>1</v>
      </c>
      <c r="E117" s="367">
        <f t="shared" si="1"/>
        <v>0.95000000000000007</v>
      </c>
      <c r="F117" s="366">
        <f t="shared" si="1"/>
        <v>1</v>
      </c>
      <c r="G117" s="367">
        <f t="shared" si="1"/>
        <v>0.72</v>
      </c>
      <c r="H117" s="366">
        <f t="shared" si="1"/>
        <v>0.99999999999999978</v>
      </c>
      <c r="I117" s="367">
        <f>(I70+I74+I78+I82+I86+I90+I94+I98+I102+I106+I110+I114)</f>
        <v>0.80999999999999983</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40"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 ref="B92:C92" r:id="rId16" display="Tarea 1. Junio" xr:uid="{E0099E3D-4066-4C8C-8DB0-CD00397D7DC5}"/>
    <hyperlink ref="H92" r:id="rId17" xr:uid="{BD0D7330-BBD6-417D-860F-592F0C333B61}"/>
    <hyperlink ref="D92:E92" r:id="rId18" display="Tarea 2. Junio" xr:uid="{B9BD35C5-4477-40E4-B15A-E3C085167BA1}"/>
    <hyperlink ref="F92:G92" r:id="rId19" display="Tarea 3. Junio" xr:uid="{1B0DA97B-570F-4FED-BE02-7EE608478AE0}"/>
    <hyperlink ref="D96:E96" r:id="rId20" display="Tarea 2. Julio" xr:uid="{EC756C4F-7037-410C-8D9E-E7494D1D9816}"/>
    <hyperlink ref="F96:G96" r:id="rId21" display="Tarea 3. Julio" xr:uid="{007F401B-B3D5-464F-8BD7-7FEA0FA185DD}"/>
    <hyperlink ref="B96:C96" r:id="rId22" display="Tarea 1. Julio" xr:uid="{0954717D-1058-40F9-AF62-24F73B1175CA}"/>
    <hyperlink ref="H96:I96" r:id="rId23" display="https://secretariadistritald.sharepoint.com/:f:/s/ContratacinSPI-2022/EoEA0vL3KKFCnvFh2GizhWABVwks0HO8ergYF2KudkKEog?e=ScEU7O" xr:uid="{FC958503-32FD-4E9C-940D-91F4A5620E16}"/>
    <hyperlink ref="H100:I100" r:id="rId24" display="https://secretariadistritald.sharepoint.com/:f:/s/ContratacinSPI-2022/Et322ssfjXFKr7j-h8MFSwYBdA9Nu1LRZlCgkGuP_bea6g?e=3wLaMw" xr:uid="{BFF8ADA8-2726-4C6E-B36C-B548A1A79323}"/>
    <hyperlink ref="F100:G100" r:id="rId25" display="Tarea 3. Agosto" xr:uid="{51CF3023-DDCB-422A-BE69-591E866915D2}"/>
    <hyperlink ref="B100:C100" r:id="rId26" display="Tarea 1. Agosto" xr:uid="{103CC779-4D27-46F4-B564-4F41B556CDD9}"/>
    <hyperlink ref="D100:E100" r:id="rId27" display="Tarea 2. Agosto" xr:uid="{79A32381-E4F8-416F-A217-E2E57C0F3025}"/>
    <hyperlink ref="F104:G104" r:id="rId28" display="Tarea 3. Septiembre" xr:uid="{298827E1-AD43-469E-B8E6-8374AB6E8963}"/>
    <hyperlink ref="B104:C104" r:id="rId29" display="Tarea 1. Septiembre" xr:uid="{5F247761-345B-4569-B976-A083A8B0ED62}"/>
    <hyperlink ref="D104:E104" r:id="rId30" display="Tarea 2. Septiembre" xr:uid="{C0ED48BD-531D-4E66-97B6-E19718B2054A}"/>
    <hyperlink ref="H104:I104" r:id="rId31" display="https://secretariadistritald.sharepoint.com/:f:/s/ContratacinSPI-2022/EhKnTm4rAy9Mt-lvnMAjGRsBKA4jZvul70wSJFnXnZ4VYA?e=iYiDjQ" xr:uid="{51498FDF-CEF9-49AD-BA2A-9196F54CC405}"/>
    <hyperlink ref="F108:G108" r:id="rId32" display="Tarea 3. Octubre" xr:uid="{5FF84C39-9ED3-4627-B31A-6FEC5B72C569}"/>
    <hyperlink ref="D108:E108" r:id="rId33" display="Tarea 2. Octubre" xr:uid="{5599849E-095A-4631-89DC-FF9C603BBF69}"/>
    <hyperlink ref="B108:C108" r:id="rId34" display="Tarea 1. Octubre" xr:uid="{5248E708-52AD-40DA-B8AB-971EDDED62FC}"/>
    <hyperlink ref="H108:I108" r:id="rId35" display="https://secretariadistritald.sharepoint.com/:f:/s/ContratacinSPI-2022/EowYpsEptEBCuxnReslvO0oBkxfmR20IcvSaH8vPcvQrmg?e=k1OGPj" xr:uid="{4399BD97-C498-4328-8010-60A8D17646C0}"/>
  </hyperlinks>
  <pageMargins left="0.25" right="0.25" top="0.75" bottom="0.75" header="0.3" footer="0.3"/>
  <pageSetup scale="25" fitToHeight="0" orientation="landscape" r:id="rId36"/>
  <drawing r:id="rId37"/>
  <legacyDrawing r:id="rId38"/>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I10" zoomScale="85" zoomScaleNormal="85" workbookViewId="0">
      <selection activeCell="K25" sqref="K25:O30"/>
    </sheetView>
  </sheetViews>
  <sheetFormatPr baseColWidth="10" defaultColWidth="10.85546875" defaultRowHeight="14.25" x14ac:dyDescent="0.25"/>
  <cols>
    <col min="1" max="1" width="49.7109375" style="39" customWidth="1"/>
    <col min="2" max="4" width="35.7109375" style="39" customWidth="1"/>
    <col min="5" max="5" width="37.42578125" style="39" customWidth="1"/>
    <col min="6"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4" customFormat="1" ht="22.35" customHeight="1" thickBot="1" x14ac:dyDescent="0.3">
      <c r="A1" s="575"/>
      <c r="B1" s="552" t="s">
        <v>279</v>
      </c>
      <c r="C1" s="553"/>
      <c r="D1" s="553"/>
      <c r="E1" s="553"/>
      <c r="F1" s="553"/>
      <c r="G1" s="553"/>
      <c r="H1" s="553"/>
      <c r="I1" s="553"/>
      <c r="J1" s="553"/>
      <c r="K1" s="553"/>
      <c r="L1" s="554"/>
      <c r="M1" s="549" t="s">
        <v>280</v>
      </c>
      <c r="N1" s="550"/>
      <c r="O1" s="551"/>
    </row>
    <row r="2" spans="1:15" s="84" customFormat="1" ht="18" customHeight="1" thickBot="1" x14ac:dyDescent="0.3">
      <c r="A2" s="576"/>
      <c r="B2" s="555" t="s">
        <v>281</v>
      </c>
      <c r="C2" s="556"/>
      <c r="D2" s="556"/>
      <c r="E2" s="556"/>
      <c r="F2" s="556"/>
      <c r="G2" s="556"/>
      <c r="H2" s="556"/>
      <c r="I2" s="556"/>
      <c r="J2" s="556"/>
      <c r="K2" s="556"/>
      <c r="L2" s="557"/>
      <c r="M2" s="549" t="s">
        <v>282</v>
      </c>
      <c r="N2" s="550"/>
      <c r="O2" s="551"/>
    </row>
    <row r="3" spans="1:15" s="84" customFormat="1" ht="20.100000000000001" customHeight="1" thickBot="1" x14ac:dyDescent="0.3">
      <c r="A3" s="576"/>
      <c r="B3" s="555" t="s">
        <v>120</v>
      </c>
      <c r="C3" s="556"/>
      <c r="D3" s="556"/>
      <c r="E3" s="556"/>
      <c r="F3" s="556"/>
      <c r="G3" s="556"/>
      <c r="H3" s="556"/>
      <c r="I3" s="556"/>
      <c r="J3" s="556"/>
      <c r="K3" s="556"/>
      <c r="L3" s="557"/>
      <c r="M3" s="549" t="s">
        <v>283</v>
      </c>
      <c r="N3" s="550"/>
      <c r="O3" s="551"/>
    </row>
    <row r="4" spans="1:15" s="84" customFormat="1" ht="21.75" customHeight="1" thickBot="1" x14ac:dyDescent="0.3">
      <c r="A4" s="577"/>
      <c r="B4" s="558" t="s">
        <v>284</v>
      </c>
      <c r="C4" s="559"/>
      <c r="D4" s="559"/>
      <c r="E4" s="559"/>
      <c r="F4" s="559"/>
      <c r="G4" s="559"/>
      <c r="H4" s="559"/>
      <c r="I4" s="559"/>
      <c r="J4" s="559"/>
      <c r="K4" s="559"/>
      <c r="L4" s="560"/>
      <c r="M4" s="549" t="s">
        <v>285</v>
      </c>
      <c r="N4" s="550"/>
      <c r="O4" s="551"/>
    </row>
    <row r="5" spans="1:15" s="84" customFormat="1" ht="21.75" customHeight="1" thickBot="1" x14ac:dyDescent="0.3">
      <c r="A5" s="85"/>
      <c r="B5" s="86"/>
      <c r="C5" s="86"/>
      <c r="D5" s="86"/>
      <c r="E5" s="86"/>
      <c r="F5" s="86"/>
      <c r="G5" s="86"/>
      <c r="H5" s="86"/>
      <c r="I5" s="86"/>
      <c r="J5" s="86"/>
      <c r="K5" s="86"/>
      <c r="L5" s="86"/>
      <c r="M5" s="87"/>
      <c r="N5" s="87"/>
      <c r="O5" s="87"/>
    </row>
    <row r="6" spans="1:15" s="84" customFormat="1" ht="21.75" customHeight="1" thickBot="1" x14ac:dyDescent="0.3">
      <c r="A6" s="69" t="s">
        <v>286</v>
      </c>
      <c r="B6" s="586" t="s">
        <v>287</v>
      </c>
      <c r="C6" s="587"/>
      <c r="D6" s="587"/>
      <c r="E6" s="587"/>
      <c r="F6" s="587"/>
      <c r="G6" s="587"/>
      <c r="H6" s="587"/>
      <c r="I6" s="587"/>
      <c r="J6" s="587"/>
      <c r="K6" s="588"/>
      <c r="L6" s="194" t="s">
        <v>288</v>
      </c>
      <c r="M6" s="589">
        <v>2024110010289</v>
      </c>
      <c r="N6" s="590"/>
      <c r="O6" s="591"/>
    </row>
    <row r="7" spans="1:15" s="84" customFormat="1" ht="21.75"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579" t="s">
        <v>126</v>
      </c>
      <c r="B8" s="158" t="s">
        <v>289</v>
      </c>
      <c r="C8" s="123"/>
      <c r="D8" s="158" t="s">
        <v>290</v>
      </c>
      <c r="E8" s="123"/>
      <c r="F8" s="158" t="s">
        <v>291</v>
      </c>
      <c r="G8" s="123"/>
      <c r="H8" s="158" t="s">
        <v>292</v>
      </c>
      <c r="I8" s="126"/>
      <c r="J8" s="563" t="s">
        <v>128</v>
      </c>
      <c r="K8" s="578"/>
      <c r="L8" s="157" t="s">
        <v>293</v>
      </c>
      <c r="M8" s="595"/>
      <c r="N8" s="595"/>
      <c r="O8" s="595"/>
    </row>
    <row r="9" spans="1:15" s="84" customFormat="1" ht="21.75" customHeight="1" x14ac:dyDescent="0.25">
      <c r="A9" s="579"/>
      <c r="B9" s="159" t="s">
        <v>294</v>
      </c>
      <c r="C9" s="126"/>
      <c r="D9" s="158" t="s">
        <v>295</v>
      </c>
      <c r="E9" s="126"/>
      <c r="F9" s="158" t="s">
        <v>296</v>
      </c>
      <c r="G9" s="126"/>
      <c r="H9" s="158" t="s">
        <v>297</v>
      </c>
      <c r="I9" s="125"/>
      <c r="J9" s="563"/>
      <c r="K9" s="578"/>
      <c r="L9" s="157" t="s">
        <v>298</v>
      </c>
      <c r="M9" s="595"/>
      <c r="N9" s="595"/>
      <c r="O9" s="595"/>
    </row>
    <row r="10" spans="1:15" s="84" customFormat="1" ht="21.75" customHeight="1" thickBot="1" x14ac:dyDescent="0.3">
      <c r="A10" s="579"/>
      <c r="B10" s="158" t="s">
        <v>299</v>
      </c>
      <c r="C10" s="123"/>
      <c r="D10" s="158" t="s">
        <v>300</v>
      </c>
      <c r="E10" s="1006" t="s">
        <v>301</v>
      </c>
      <c r="F10" s="158" t="s">
        <v>302</v>
      </c>
      <c r="G10" s="127"/>
      <c r="H10" s="158" t="s">
        <v>303</v>
      </c>
      <c r="I10" s="125"/>
      <c r="J10" s="563"/>
      <c r="K10" s="578"/>
      <c r="L10" s="157" t="s">
        <v>304</v>
      </c>
      <c r="M10" s="1007" t="s">
        <v>301</v>
      </c>
      <c r="N10" s="1007"/>
      <c r="O10" s="1007"/>
    </row>
    <row r="11" spans="1:15" ht="15" customHeight="1" thickBot="1" x14ac:dyDescent="0.3">
      <c r="A11" s="42"/>
      <c r="B11" s="43"/>
      <c r="C11" s="43"/>
      <c r="D11" s="45"/>
      <c r="E11" s="44"/>
      <c r="F11" s="44"/>
      <c r="G11" s="184"/>
      <c r="H11" s="184"/>
      <c r="I11" s="46"/>
      <c r="J11" s="46"/>
      <c r="K11" s="43"/>
      <c r="L11" s="43"/>
      <c r="M11" s="43"/>
      <c r="N11" s="43"/>
      <c r="O11" s="43"/>
    </row>
    <row r="12" spans="1:15" ht="15" customHeight="1" x14ac:dyDescent="0.25">
      <c r="A12" s="583" t="s">
        <v>305</v>
      </c>
      <c r="B12" s="564" t="s">
        <v>672</v>
      </c>
      <c r="C12" s="565"/>
      <c r="D12" s="565"/>
      <c r="E12" s="565"/>
      <c r="F12" s="565"/>
      <c r="G12" s="565"/>
      <c r="H12" s="565"/>
      <c r="I12" s="565"/>
      <c r="J12" s="565"/>
      <c r="K12" s="565"/>
      <c r="L12" s="565"/>
      <c r="M12" s="565"/>
      <c r="N12" s="565"/>
      <c r="O12" s="566"/>
    </row>
    <row r="13" spans="1:15" ht="15" customHeight="1" x14ac:dyDescent="0.25">
      <c r="A13" s="584"/>
      <c r="B13" s="567"/>
      <c r="C13" s="568"/>
      <c r="D13" s="568"/>
      <c r="E13" s="568"/>
      <c r="F13" s="568"/>
      <c r="G13" s="568"/>
      <c r="H13" s="568"/>
      <c r="I13" s="568"/>
      <c r="J13" s="568"/>
      <c r="K13" s="568"/>
      <c r="L13" s="568"/>
      <c r="M13" s="568"/>
      <c r="N13" s="568"/>
      <c r="O13" s="569"/>
    </row>
    <row r="14" spans="1:15" ht="15" customHeight="1" x14ac:dyDescent="0.25">
      <c r="A14" s="585"/>
      <c r="B14" s="570"/>
      <c r="C14" s="571"/>
      <c r="D14" s="571"/>
      <c r="E14" s="571"/>
      <c r="F14" s="571"/>
      <c r="G14" s="571"/>
      <c r="H14" s="571"/>
      <c r="I14" s="571"/>
      <c r="J14" s="571"/>
      <c r="K14" s="571"/>
      <c r="L14" s="571"/>
      <c r="M14" s="571"/>
      <c r="N14" s="571"/>
      <c r="O14" s="572"/>
    </row>
    <row r="15" spans="1:15" ht="9" customHeight="1" x14ac:dyDescent="0.25">
      <c r="A15" s="47"/>
      <c r="B15" s="83"/>
      <c r="C15" s="48"/>
      <c r="D15" s="48"/>
      <c r="E15" s="48"/>
      <c r="F15" s="48"/>
      <c r="G15" s="49"/>
      <c r="H15" s="49"/>
      <c r="I15" s="49"/>
      <c r="J15" s="49"/>
      <c r="K15" s="49"/>
      <c r="L15" s="50"/>
      <c r="M15" s="50"/>
      <c r="N15" s="50"/>
      <c r="O15" s="50"/>
    </row>
    <row r="16" spans="1:15" s="51" customFormat="1" ht="37.5" customHeight="1" x14ac:dyDescent="0.25">
      <c r="A16" s="69" t="s">
        <v>133</v>
      </c>
      <c r="B16" s="578" t="s">
        <v>673</v>
      </c>
      <c r="C16" s="578"/>
      <c r="D16" s="578"/>
      <c r="E16" s="578"/>
      <c r="F16" s="578"/>
      <c r="G16" s="579" t="s">
        <v>135</v>
      </c>
      <c r="H16" s="579"/>
      <c r="I16" s="574" t="s">
        <v>674</v>
      </c>
      <c r="J16" s="574"/>
      <c r="K16" s="574"/>
      <c r="L16" s="574"/>
      <c r="M16" s="574"/>
      <c r="N16" s="574"/>
      <c r="O16" s="57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5" t="s">
        <v>137</v>
      </c>
      <c r="B18" s="701" t="s">
        <v>309</v>
      </c>
      <c r="C18" s="702"/>
      <c r="D18" s="702"/>
      <c r="E18" s="703"/>
      <c r="F18" s="186" t="s">
        <v>139</v>
      </c>
      <c r="G18" s="580" t="s">
        <v>310</v>
      </c>
      <c r="H18" s="580"/>
      <c r="I18" s="580"/>
      <c r="J18" s="69" t="s">
        <v>141</v>
      </c>
      <c r="K18" s="573" t="s">
        <v>311</v>
      </c>
      <c r="L18" s="573"/>
      <c r="M18" s="573"/>
      <c r="N18" s="573"/>
      <c r="O18" s="573"/>
    </row>
    <row r="19" spans="1:15" ht="9" customHeight="1" x14ac:dyDescent="0.25">
      <c r="A19" s="41"/>
      <c r="B19" s="40"/>
      <c r="C19" s="582"/>
      <c r="D19" s="582"/>
      <c r="E19" s="582"/>
      <c r="F19" s="582"/>
      <c r="G19" s="582"/>
      <c r="H19" s="582"/>
      <c r="I19" s="582"/>
      <c r="J19" s="582"/>
      <c r="K19" s="582"/>
      <c r="L19" s="582"/>
      <c r="M19" s="582"/>
      <c r="N19" s="582"/>
      <c r="O19" s="582"/>
    </row>
    <row r="21" spans="1:15" ht="16.5" customHeight="1" x14ac:dyDescent="0.25">
      <c r="A21" s="81"/>
      <c r="B21" s="82"/>
      <c r="C21" s="82"/>
      <c r="D21" s="82"/>
      <c r="E21" s="82"/>
      <c r="F21" s="82"/>
      <c r="G21" s="82"/>
      <c r="H21" s="82"/>
      <c r="I21" s="82"/>
      <c r="J21" s="82"/>
      <c r="K21" s="82"/>
      <c r="L21" s="82"/>
      <c r="M21" s="82"/>
      <c r="N21" s="82"/>
      <c r="O21" s="82"/>
    </row>
    <row r="22" spans="1:15" ht="32.1" customHeight="1" x14ac:dyDescent="0.25">
      <c r="A22" s="561" t="s">
        <v>143</v>
      </c>
      <c r="B22" s="562"/>
      <c r="C22" s="562"/>
      <c r="D22" s="562"/>
      <c r="E22" s="562"/>
      <c r="F22" s="562"/>
      <c r="G22" s="562"/>
      <c r="H22" s="562"/>
      <c r="I22" s="562"/>
      <c r="J22" s="562"/>
      <c r="K22" s="562"/>
      <c r="L22" s="562"/>
      <c r="M22" s="562"/>
      <c r="N22" s="562"/>
      <c r="O22" s="563"/>
    </row>
    <row r="23" spans="1:15" ht="32.1" customHeight="1" x14ac:dyDescent="0.25">
      <c r="A23" s="561" t="s">
        <v>312</v>
      </c>
      <c r="B23" s="562"/>
      <c r="C23" s="562"/>
      <c r="D23" s="562"/>
      <c r="E23" s="562"/>
      <c r="F23" s="562"/>
      <c r="G23" s="562"/>
      <c r="H23" s="562"/>
      <c r="I23" s="562"/>
      <c r="J23" s="562"/>
      <c r="K23" s="562"/>
      <c r="L23" s="562"/>
      <c r="M23" s="562"/>
      <c r="N23" s="562"/>
      <c r="O23" s="563"/>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300</v>
      </c>
      <c r="L24" s="52" t="s">
        <v>302</v>
      </c>
      <c r="M24" s="52" t="s">
        <v>303</v>
      </c>
      <c r="N24" s="53" t="s">
        <v>313</v>
      </c>
      <c r="O24" s="53" t="s">
        <v>314</v>
      </c>
    </row>
    <row r="25" spans="1:15" ht="32.1" customHeight="1" x14ac:dyDescent="0.25">
      <c r="A25" s="56" t="s">
        <v>144</v>
      </c>
      <c r="B25" s="222">
        <v>31500000</v>
      </c>
      <c r="C25" s="222">
        <v>178871000</v>
      </c>
      <c r="D25" s="222">
        <v>122111000</v>
      </c>
      <c r="E25" s="223">
        <v>0</v>
      </c>
      <c r="F25" s="223">
        <v>0</v>
      </c>
      <c r="G25" s="222">
        <v>20700000</v>
      </c>
      <c r="H25" s="224">
        <v>0</v>
      </c>
      <c r="I25" s="224"/>
      <c r="J25" s="224"/>
      <c r="K25" s="1011"/>
      <c r="L25" s="1008"/>
      <c r="M25" s="1008"/>
      <c r="N25" s="1009">
        <v>349813571</v>
      </c>
      <c r="O25" s="1014"/>
    </row>
    <row r="26" spans="1:15" ht="32.1" customHeight="1" x14ac:dyDescent="0.25">
      <c r="A26" s="56" t="s">
        <v>146</v>
      </c>
      <c r="B26" s="222">
        <v>31500000</v>
      </c>
      <c r="C26" s="222">
        <v>300982000</v>
      </c>
      <c r="D26" s="222">
        <v>10320000</v>
      </c>
      <c r="E26" s="222">
        <v>-15105833</v>
      </c>
      <c r="F26" s="223">
        <v>0</v>
      </c>
      <c r="G26" s="223">
        <v>0</v>
      </c>
      <c r="H26" s="222">
        <v>1800000</v>
      </c>
      <c r="I26" s="222">
        <v>7560000</v>
      </c>
      <c r="J26" s="222">
        <v>6866666</v>
      </c>
      <c r="K26" s="1012">
        <v>-180000</v>
      </c>
      <c r="L26" s="192"/>
      <c r="M26" s="192"/>
      <c r="N26" s="192">
        <f t="shared" ref="N26:N30" si="0">SUM(B26:M26)</f>
        <v>343742833</v>
      </c>
      <c r="O26" s="1015">
        <f>N26/N25</f>
        <v>0.98264579049164447</v>
      </c>
    </row>
    <row r="27" spans="1:15" ht="32.1" customHeight="1" x14ac:dyDescent="0.25">
      <c r="A27" s="56" t="s">
        <v>148</v>
      </c>
      <c r="B27" s="223"/>
      <c r="C27" s="222">
        <v>840000</v>
      </c>
      <c r="D27" s="222">
        <v>14716168</v>
      </c>
      <c r="E27" s="222">
        <v>32762000</v>
      </c>
      <c r="F27" s="222">
        <v>32762000</v>
      </c>
      <c r="G27" s="222">
        <v>31742000</v>
      </c>
      <c r="H27" s="222">
        <v>34562000</v>
      </c>
      <c r="I27" s="222">
        <v>30962000</v>
      </c>
      <c r="J27" s="222">
        <v>32282000</v>
      </c>
      <c r="K27" s="1012">
        <v>32615333</v>
      </c>
      <c r="L27" s="192"/>
      <c r="M27" s="192"/>
      <c r="N27" s="192">
        <f t="shared" si="0"/>
        <v>243243501</v>
      </c>
      <c r="O27" s="1015">
        <f>+N27/N26</f>
        <v>0.70763221120016773</v>
      </c>
    </row>
    <row r="28" spans="1:15" ht="32.1" customHeight="1" x14ac:dyDescent="0.25">
      <c r="A28" s="56" t="s">
        <v>316</v>
      </c>
      <c r="B28" s="223" t="s">
        <v>315</v>
      </c>
      <c r="C28" s="223" t="s">
        <v>315</v>
      </c>
      <c r="D28" s="223"/>
      <c r="E28" s="223"/>
      <c r="F28" s="223"/>
      <c r="G28" s="223"/>
      <c r="H28" s="223"/>
      <c r="I28" s="223"/>
      <c r="J28" s="223"/>
      <c r="K28" s="1013"/>
      <c r="L28" s="192"/>
      <c r="M28" s="192"/>
      <c r="N28" s="192">
        <f t="shared" si="0"/>
        <v>0</v>
      </c>
      <c r="O28" s="1016"/>
    </row>
    <row r="29" spans="1:15" ht="32.1" customHeight="1" x14ac:dyDescent="0.25">
      <c r="A29" s="56" t="s">
        <v>317</v>
      </c>
      <c r="B29" s="223" t="s">
        <v>315</v>
      </c>
      <c r="C29" s="223" t="s">
        <v>315</v>
      </c>
      <c r="D29" s="223"/>
      <c r="E29" s="223"/>
      <c r="F29" s="223"/>
      <c r="G29" s="223"/>
      <c r="H29" s="223"/>
      <c r="I29" s="223"/>
      <c r="J29" s="223"/>
      <c r="K29" s="1013"/>
      <c r="L29" s="192"/>
      <c r="M29" s="192"/>
      <c r="N29" s="192">
        <f t="shared" si="0"/>
        <v>0</v>
      </c>
      <c r="O29" s="1016"/>
    </row>
    <row r="30" spans="1:15" ht="32.1" customHeight="1" thickBot="1" x14ac:dyDescent="0.3">
      <c r="A30" s="59" t="s">
        <v>154</v>
      </c>
      <c r="B30" s="226" t="s">
        <v>315</v>
      </c>
      <c r="C30" s="226" t="s">
        <v>315</v>
      </c>
      <c r="D30" s="226"/>
      <c r="E30" s="226"/>
      <c r="F30" s="226"/>
      <c r="G30" s="226"/>
      <c r="H30" s="226"/>
      <c r="I30" s="226"/>
      <c r="J30" s="226"/>
      <c r="K30" s="1018"/>
      <c r="L30" s="193"/>
      <c r="M30" s="193"/>
      <c r="N30" s="193">
        <f t="shared" si="0"/>
        <v>0</v>
      </c>
      <c r="O30" s="1019"/>
    </row>
    <row r="31" spans="1:15" s="61" customFormat="1" ht="16.5" customHeight="1" x14ac:dyDescent="0.2"/>
    <row r="32" spans="1:15" s="61" customFormat="1" ht="17.25" customHeight="1" x14ac:dyDescent="0.2"/>
    <row r="34" spans="1:9" ht="48" customHeight="1" x14ac:dyDescent="0.25">
      <c r="A34" s="531" t="s">
        <v>318</v>
      </c>
      <c r="B34" s="532"/>
      <c r="C34" s="532"/>
      <c r="D34" s="532"/>
      <c r="E34" s="532"/>
      <c r="F34" s="532"/>
      <c r="G34" s="532"/>
      <c r="H34" s="532"/>
      <c r="I34" s="533"/>
    </row>
    <row r="35" spans="1:9" ht="50.25" customHeight="1" x14ac:dyDescent="0.25">
      <c r="A35" s="145" t="s">
        <v>319</v>
      </c>
      <c r="B35" s="534" t="str">
        <f>+B12</f>
        <v>Desarrollar 3 acciones de transformación cultural efectivas para prevenir las violencias contra las mujeres, incluyendo campañas educativas.</v>
      </c>
      <c r="C35" s="535"/>
      <c r="D35" s="535"/>
      <c r="E35" s="535"/>
      <c r="F35" s="535"/>
      <c r="G35" s="535"/>
      <c r="H35" s="535"/>
      <c r="I35" s="536"/>
    </row>
    <row r="36" spans="1:9" ht="18.75" customHeight="1" x14ac:dyDescent="0.25">
      <c r="A36" s="520" t="s">
        <v>159</v>
      </c>
      <c r="B36" s="338">
        <v>2024</v>
      </c>
      <c r="C36" s="338">
        <v>2025</v>
      </c>
      <c r="D36" s="338">
        <v>2026</v>
      </c>
      <c r="E36" s="338">
        <v>2027</v>
      </c>
      <c r="F36" s="338" t="s">
        <v>320</v>
      </c>
      <c r="G36" s="544" t="s">
        <v>161</v>
      </c>
      <c r="H36" s="544" t="s">
        <v>21</v>
      </c>
      <c r="I36" s="544"/>
    </row>
    <row r="37" spans="1:9" ht="50.25" customHeight="1" x14ac:dyDescent="0.25">
      <c r="A37" s="521"/>
      <c r="B37" s="245">
        <v>1</v>
      </c>
      <c r="C37" s="245">
        <f>B40+B42+B44+B46+B48+B50+B52+B54+B56+B58+B60+B62</f>
        <v>1</v>
      </c>
      <c r="D37" s="245">
        <v>1</v>
      </c>
      <c r="E37" s="245">
        <v>0</v>
      </c>
      <c r="F37" s="338">
        <f>B37+C37+D37+E37</f>
        <v>3</v>
      </c>
      <c r="G37" s="544"/>
      <c r="H37" s="544"/>
      <c r="I37" s="544"/>
    </row>
    <row r="38" spans="1:9" ht="52.5" customHeight="1" x14ac:dyDescent="0.25">
      <c r="A38" s="249" t="s">
        <v>163</v>
      </c>
      <c r="B38" s="537">
        <v>0.25</v>
      </c>
      <c r="C38" s="538"/>
      <c r="D38" s="539" t="s">
        <v>321</v>
      </c>
      <c r="E38" s="540"/>
      <c r="F38" s="540"/>
      <c r="G38" s="540"/>
      <c r="H38" s="540"/>
      <c r="I38" s="541"/>
    </row>
    <row r="39" spans="1:9" s="64" customFormat="1" ht="73.5" customHeight="1" x14ac:dyDescent="0.25">
      <c r="A39" s="520" t="s">
        <v>322</v>
      </c>
      <c r="B39" s="249" t="s">
        <v>323</v>
      </c>
      <c r="C39" s="145" t="s">
        <v>206</v>
      </c>
      <c r="D39" s="504" t="s">
        <v>208</v>
      </c>
      <c r="E39" s="505"/>
      <c r="F39" s="504" t="s">
        <v>210</v>
      </c>
      <c r="G39" s="505"/>
      <c r="H39" s="122" t="s">
        <v>212</v>
      </c>
      <c r="I39" s="121" t="s">
        <v>213</v>
      </c>
    </row>
    <row r="40" spans="1:9" ht="88.5" customHeight="1" x14ac:dyDescent="0.25">
      <c r="A40" s="521"/>
      <c r="B40" s="343">
        <v>0</v>
      </c>
      <c r="C40" s="252">
        <v>0</v>
      </c>
      <c r="D40" s="506" t="s">
        <v>675</v>
      </c>
      <c r="E40" s="525"/>
      <c r="F40" s="528" t="s">
        <v>676</v>
      </c>
      <c r="G40" s="525"/>
      <c r="H40" s="337" t="s">
        <v>326</v>
      </c>
      <c r="I40" s="154" t="s">
        <v>448</v>
      </c>
    </row>
    <row r="41" spans="1:9" s="64" customFormat="1" ht="76.5" customHeight="1" x14ac:dyDescent="0.25">
      <c r="A41" s="520" t="s">
        <v>328</v>
      </c>
      <c r="B41" s="247" t="s">
        <v>323</v>
      </c>
      <c r="C41" s="122" t="s">
        <v>206</v>
      </c>
      <c r="D41" s="504" t="s">
        <v>208</v>
      </c>
      <c r="E41" s="505"/>
      <c r="F41" s="504" t="s">
        <v>210</v>
      </c>
      <c r="G41" s="505"/>
      <c r="H41" s="122" t="s">
        <v>212</v>
      </c>
      <c r="I41" s="121" t="s">
        <v>213</v>
      </c>
    </row>
    <row r="42" spans="1:9" ht="101.45" customHeight="1" x14ac:dyDescent="0.25">
      <c r="A42" s="521"/>
      <c r="B42" s="345">
        <v>0</v>
      </c>
      <c r="C42" s="252">
        <v>0</v>
      </c>
      <c r="D42" s="506" t="s">
        <v>677</v>
      </c>
      <c r="E42" s="525"/>
      <c r="F42" s="506" t="s">
        <v>678</v>
      </c>
      <c r="G42" s="525"/>
      <c r="H42" s="337" t="s">
        <v>326</v>
      </c>
      <c r="I42" s="154" t="s">
        <v>448</v>
      </c>
    </row>
    <row r="43" spans="1:9" s="64" customFormat="1" ht="66.599999999999994" customHeight="1" thickBot="1" x14ac:dyDescent="0.3">
      <c r="A43" s="520" t="s">
        <v>332</v>
      </c>
      <c r="B43" s="247" t="s">
        <v>323</v>
      </c>
      <c r="C43" s="122" t="s">
        <v>206</v>
      </c>
      <c r="D43" s="504" t="s">
        <v>208</v>
      </c>
      <c r="E43" s="505"/>
      <c r="F43" s="504" t="s">
        <v>210</v>
      </c>
      <c r="G43" s="505"/>
      <c r="H43" s="122" t="s">
        <v>212</v>
      </c>
      <c r="I43" s="121" t="s">
        <v>213</v>
      </c>
    </row>
    <row r="44" spans="1:9" ht="90" customHeight="1" thickBot="1" x14ac:dyDescent="0.3">
      <c r="A44" s="521"/>
      <c r="B44" s="345">
        <v>0.05</v>
      </c>
      <c r="C44" s="252">
        <v>0.05</v>
      </c>
      <c r="D44" s="506" t="s">
        <v>679</v>
      </c>
      <c r="E44" s="525"/>
      <c r="F44" s="506" t="s">
        <v>680</v>
      </c>
      <c r="G44" s="525"/>
      <c r="H44" s="337" t="s">
        <v>326</v>
      </c>
      <c r="I44" s="400" t="s">
        <v>681</v>
      </c>
    </row>
    <row r="45" spans="1:9" s="64" customFormat="1" ht="62.45" customHeight="1" thickBot="1" x14ac:dyDescent="0.3">
      <c r="A45" s="520" t="s">
        <v>336</v>
      </c>
      <c r="B45" s="247" t="s">
        <v>323</v>
      </c>
      <c r="C45" s="247" t="s">
        <v>206</v>
      </c>
      <c r="D45" s="504" t="s">
        <v>208</v>
      </c>
      <c r="E45" s="505"/>
      <c r="F45" s="504" t="s">
        <v>210</v>
      </c>
      <c r="G45" s="505"/>
      <c r="H45" s="122" t="s">
        <v>212</v>
      </c>
      <c r="I45" s="122" t="s">
        <v>213</v>
      </c>
    </row>
    <row r="46" spans="1:9" ht="99.6" customHeight="1" thickBot="1" x14ac:dyDescent="0.3">
      <c r="A46" s="521"/>
      <c r="B46" s="345">
        <v>0.1</v>
      </c>
      <c r="C46" s="345">
        <v>0.1</v>
      </c>
      <c r="D46" s="528" t="s">
        <v>682</v>
      </c>
      <c r="E46" s="530"/>
      <c r="F46" s="716" t="s">
        <v>683</v>
      </c>
      <c r="G46" s="717"/>
      <c r="H46" s="337" t="s">
        <v>326</v>
      </c>
      <c r="I46" s="362" t="s">
        <v>684</v>
      </c>
    </row>
    <row r="47" spans="1:9" s="64" customFormat="1" ht="62.45" customHeight="1" thickBot="1" x14ac:dyDescent="0.3">
      <c r="A47" s="520" t="s">
        <v>341</v>
      </c>
      <c r="B47" s="247" t="s">
        <v>323</v>
      </c>
      <c r="C47" s="122" t="s">
        <v>206</v>
      </c>
      <c r="D47" s="504" t="s">
        <v>208</v>
      </c>
      <c r="E47" s="505"/>
      <c r="F47" s="504" t="s">
        <v>210</v>
      </c>
      <c r="G47" s="505"/>
      <c r="H47" s="122" t="s">
        <v>212</v>
      </c>
      <c r="I47" s="121" t="s">
        <v>213</v>
      </c>
    </row>
    <row r="48" spans="1:9" ht="222.6" customHeight="1" thickBot="1" x14ac:dyDescent="0.3">
      <c r="A48" s="521"/>
      <c r="B48" s="345">
        <v>0.1</v>
      </c>
      <c r="C48" s="345">
        <v>0.1</v>
      </c>
      <c r="D48" s="506" t="s">
        <v>685</v>
      </c>
      <c r="E48" s="508"/>
      <c r="F48" s="506" t="s">
        <v>686</v>
      </c>
      <c r="G48" s="525"/>
      <c r="H48" s="337" t="s">
        <v>326</v>
      </c>
      <c r="I48" s="410" t="s">
        <v>687</v>
      </c>
    </row>
    <row r="49" spans="1:9" s="64" customFormat="1" ht="69" customHeight="1" thickBot="1" x14ac:dyDescent="0.3">
      <c r="A49" s="520" t="s">
        <v>345</v>
      </c>
      <c r="B49" s="246" t="s">
        <v>323</v>
      </c>
      <c r="C49" s="122" t="s">
        <v>206</v>
      </c>
      <c r="D49" s="504" t="s">
        <v>208</v>
      </c>
      <c r="E49" s="505"/>
      <c r="F49" s="504" t="s">
        <v>210</v>
      </c>
      <c r="G49" s="505"/>
      <c r="H49" s="122" t="s">
        <v>212</v>
      </c>
      <c r="I49" s="121" t="s">
        <v>213</v>
      </c>
    </row>
    <row r="50" spans="1:9" ht="175.5" customHeight="1" thickBot="1" x14ac:dyDescent="0.3">
      <c r="A50" s="715"/>
      <c r="B50" s="370">
        <v>0.12</v>
      </c>
      <c r="C50" s="206">
        <v>0.12</v>
      </c>
      <c r="D50" s="506" t="s">
        <v>688</v>
      </c>
      <c r="E50" s="525"/>
      <c r="F50" s="506" t="s">
        <v>689</v>
      </c>
      <c r="G50" s="525"/>
      <c r="H50" s="337" t="s">
        <v>326</v>
      </c>
      <c r="I50" s="410" t="s">
        <v>690</v>
      </c>
    </row>
    <row r="51" spans="1:9" ht="62.45" customHeight="1" thickBot="1" x14ac:dyDescent="0.3">
      <c r="A51" s="714" t="s">
        <v>349</v>
      </c>
      <c r="B51" s="371" t="s">
        <v>323</v>
      </c>
      <c r="C51" s="202" t="s">
        <v>206</v>
      </c>
      <c r="D51" s="504" t="s">
        <v>208</v>
      </c>
      <c r="E51" s="505"/>
      <c r="F51" s="504" t="s">
        <v>210</v>
      </c>
      <c r="G51" s="505"/>
      <c r="H51" s="122" t="s">
        <v>212</v>
      </c>
      <c r="I51" s="121" t="s">
        <v>213</v>
      </c>
    </row>
    <row r="52" spans="1:9" ht="210.6" customHeight="1" thickBot="1" x14ac:dyDescent="0.3">
      <c r="A52" s="715"/>
      <c r="B52" s="372">
        <v>0.12</v>
      </c>
      <c r="C52" s="206">
        <v>0.12</v>
      </c>
      <c r="D52" s="506" t="s">
        <v>691</v>
      </c>
      <c r="E52" s="698"/>
      <c r="F52" s="506" t="s">
        <v>692</v>
      </c>
      <c r="G52" s="525"/>
      <c r="H52" s="337" t="s">
        <v>326</v>
      </c>
      <c r="I52" s="410" t="s">
        <v>693</v>
      </c>
    </row>
    <row r="53" spans="1:9" ht="61.5" customHeight="1" thickBot="1" x14ac:dyDescent="0.3">
      <c r="A53" s="714" t="s">
        <v>353</v>
      </c>
      <c r="B53" s="371" t="s">
        <v>323</v>
      </c>
      <c r="C53" s="202" t="s">
        <v>206</v>
      </c>
      <c r="D53" s="504" t="s">
        <v>208</v>
      </c>
      <c r="E53" s="505"/>
      <c r="F53" s="504" t="s">
        <v>210</v>
      </c>
      <c r="G53" s="505"/>
      <c r="H53" s="122" t="s">
        <v>212</v>
      </c>
      <c r="I53" s="407" t="s">
        <v>213</v>
      </c>
    </row>
    <row r="54" spans="1:9" ht="273" customHeight="1" x14ac:dyDescent="0.25">
      <c r="A54" s="715"/>
      <c r="B54" s="372">
        <v>0.13</v>
      </c>
      <c r="C54" s="206">
        <v>0.13</v>
      </c>
      <c r="D54" s="506" t="s">
        <v>694</v>
      </c>
      <c r="E54" s="698"/>
      <c r="F54" s="506" t="s">
        <v>695</v>
      </c>
      <c r="G54" s="525"/>
      <c r="H54" s="337" t="s">
        <v>326</v>
      </c>
      <c r="I54" s="410" t="s">
        <v>693</v>
      </c>
    </row>
    <row r="55" spans="1:9" ht="35.1" customHeight="1" thickBot="1" x14ac:dyDescent="0.3">
      <c r="A55" s="714" t="s">
        <v>357</v>
      </c>
      <c r="B55" s="371" t="s">
        <v>323</v>
      </c>
      <c r="C55" s="202" t="s">
        <v>206</v>
      </c>
      <c r="D55" s="504" t="s">
        <v>208</v>
      </c>
      <c r="E55" s="505"/>
      <c r="F55" s="504" t="s">
        <v>210</v>
      </c>
      <c r="G55" s="505"/>
      <c r="H55" s="122" t="s">
        <v>212</v>
      </c>
      <c r="I55" s="202" t="s">
        <v>213</v>
      </c>
    </row>
    <row r="56" spans="1:9" ht="159.75" customHeight="1" x14ac:dyDescent="0.25">
      <c r="A56" s="715"/>
      <c r="B56" s="372">
        <v>0.13</v>
      </c>
      <c r="C56" s="206">
        <v>0.13</v>
      </c>
      <c r="D56" s="506" t="s">
        <v>696</v>
      </c>
      <c r="E56" s="508"/>
      <c r="F56" s="506" t="s">
        <v>697</v>
      </c>
      <c r="G56" s="525"/>
      <c r="H56" s="337" t="s">
        <v>326</v>
      </c>
      <c r="I56" s="337" t="s">
        <v>698</v>
      </c>
    </row>
    <row r="57" spans="1:9" ht="35.1" customHeight="1" thickBot="1" x14ac:dyDescent="0.3">
      <c r="A57" s="714" t="s">
        <v>360</v>
      </c>
      <c r="B57" s="371" t="s">
        <v>323</v>
      </c>
      <c r="C57" s="202" t="s">
        <v>206</v>
      </c>
      <c r="D57" s="504" t="s">
        <v>208</v>
      </c>
      <c r="E57" s="505"/>
      <c r="F57" s="504" t="s">
        <v>210</v>
      </c>
      <c r="G57" s="505"/>
      <c r="H57" s="122" t="s">
        <v>212</v>
      </c>
      <c r="I57" s="121" t="s">
        <v>213</v>
      </c>
    </row>
    <row r="58" spans="1:9" ht="186" customHeight="1" x14ac:dyDescent="0.25">
      <c r="A58" s="715"/>
      <c r="B58" s="372">
        <v>0.12</v>
      </c>
      <c r="C58" s="206">
        <v>0.12</v>
      </c>
      <c r="D58" s="506" t="s">
        <v>699</v>
      </c>
      <c r="E58" s="508"/>
      <c r="F58" s="506" t="s">
        <v>700</v>
      </c>
      <c r="G58" s="508"/>
      <c r="H58" s="337" t="s">
        <v>326</v>
      </c>
      <c r="I58" s="410" t="s">
        <v>701</v>
      </c>
    </row>
    <row r="59" spans="1:9" ht="35.1" customHeight="1" thickBot="1" x14ac:dyDescent="0.3">
      <c r="A59" s="714" t="s">
        <v>363</v>
      </c>
      <c r="B59" s="371" t="s">
        <v>323</v>
      </c>
      <c r="C59" s="202" t="s">
        <v>206</v>
      </c>
      <c r="D59" s="504" t="s">
        <v>208</v>
      </c>
      <c r="E59" s="505"/>
      <c r="F59" s="504" t="s">
        <v>210</v>
      </c>
      <c r="G59" s="505"/>
      <c r="H59" s="122" t="s">
        <v>212</v>
      </c>
      <c r="I59" s="121" t="s">
        <v>213</v>
      </c>
    </row>
    <row r="60" spans="1:9" ht="15" thickBot="1" x14ac:dyDescent="0.3">
      <c r="A60" s="715"/>
      <c r="B60" s="372">
        <v>0.08</v>
      </c>
      <c r="C60" s="206"/>
      <c r="D60" s="509"/>
      <c r="E60" s="510"/>
      <c r="F60" s="511"/>
      <c r="G60" s="511"/>
      <c r="H60" s="245"/>
      <c r="I60" s="245"/>
    </row>
    <row r="61" spans="1:9" ht="35.1" customHeight="1" thickBot="1" x14ac:dyDescent="0.3">
      <c r="A61" s="714" t="s">
        <v>364</v>
      </c>
      <c r="B61" s="371" t="s">
        <v>323</v>
      </c>
      <c r="C61" s="202" t="s">
        <v>206</v>
      </c>
      <c r="D61" s="504" t="s">
        <v>208</v>
      </c>
      <c r="E61" s="505"/>
      <c r="F61" s="504" t="s">
        <v>210</v>
      </c>
      <c r="G61" s="505"/>
      <c r="H61" s="122" t="s">
        <v>212</v>
      </c>
      <c r="I61" s="121" t="s">
        <v>213</v>
      </c>
    </row>
    <row r="62" spans="1:9" ht="15" thickBot="1" x14ac:dyDescent="0.3">
      <c r="A62" s="715"/>
      <c r="B62" s="372">
        <v>0.05</v>
      </c>
      <c r="C62" s="206"/>
      <c r="D62" s="509"/>
      <c r="E62" s="510"/>
      <c r="F62" s="509"/>
      <c r="G62" s="510"/>
      <c r="H62" s="245"/>
      <c r="I62" s="245"/>
    </row>
    <row r="66" spans="1:9" ht="34.5" customHeight="1" x14ac:dyDescent="0.25">
      <c r="A66" s="596" t="s">
        <v>177</v>
      </c>
      <c r="B66" s="596"/>
      <c r="C66" s="596"/>
      <c r="D66" s="596"/>
      <c r="E66" s="596"/>
      <c r="F66" s="596"/>
      <c r="G66" s="596"/>
      <c r="H66" s="596"/>
      <c r="I66" s="596"/>
    </row>
    <row r="67" spans="1:9" ht="66" customHeight="1" x14ac:dyDescent="0.25">
      <c r="A67" s="340" t="s">
        <v>178</v>
      </c>
      <c r="B67" s="517" t="s">
        <v>702</v>
      </c>
      <c r="C67" s="518"/>
      <c r="D67" s="517" t="s">
        <v>703</v>
      </c>
      <c r="E67" s="518"/>
      <c r="F67" s="517" t="s">
        <v>704</v>
      </c>
      <c r="G67" s="518"/>
      <c r="H67" s="597" t="s">
        <v>368</v>
      </c>
      <c r="I67" s="518"/>
    </row>
    <row r="68" spans="1:9" ht="40.5" customHeight="1" x14ac:dyDescent="0.25">
      <c r="A68" s="340" t="s">
        <v>180</v>
      </c>
      <c r="B68" s="712">
        <v>0.08</v>
      </c>
      <c r="C68" s="713"/>
      <c r="D68" s="712">
        <v>0.12</v>
      </c>
      <c r="E68" s="713"/>
      <c r="F68" s="712">
        <v>0.05</v>
      </c>
      <c r="G68" s="713"/>
      <c r="H68" s="602"/>
      <c r="I68" s="603"/>
    </row>
    <row r="69" spans="1:9" ht="30" hidden="1" customHeight="1" x14ac:dyDescent="0.25">
      <c r="A69" s="593" t="s">
        <v>289</v>
      </c>
      <c r="B69" s="348" t="s">
        <v>99</v>
      </c>
      <c r="C69" s="348" t="s">
        <v>206</v>
      </c>
      <c r="D69" s="348" t="s">
        <v>99</v>
      </c>
      <c r="E69" s="348" t="s">
        <v>206</v>
      </c>
      <c r="F69" s="348" t="s">
        <v>99</v>
      </c>
      <c r="G69" s="348" t="s">
        <v>206</v>
      </c>
      <c r="H69" s="348" t="s">
        <v>99</v>
      </c>
      <c r="I69" s="348" t="s">
        <v>206</v>
      </c>
    </row>
    <row r="70" spans="1:9" ht="30" hidden="1" customHeight="1" x14ac:dyDescent="0.25">
      <c r="A70" s="594"/>
      <c r="B70" s="373">
        <v>0</v>
      </c>
      <c r="C70" s="374">
        <v>0</v>
      </c>
      <c r="D70" s="349">
        <v>0</v>
      </c>
      <c r="E70" s="350">
        <v>0</v>
      </c>
      <c r="F70" s="351">
        <v>0</v>
      </c>
      <c r="G70" s="350">
        <v>0</v>
      </c>
      <c r="H70" s="351"/>
      <c r="I70" s="350"/>
    </row>
    <row r="71" spans="1:9" ht="57.6" hidden="1" customHeight="1" x14ac:dyDescent="0.25">
      <c r="A71" s="375" t="s">
        <v>369</v>
      </c>
      <c r="B71" s="692" t="s">
        <v>536</v>
      </c>
      <c r="C71" s="692"/>
      <c r="D71" s="710" t="s">
        <v>536</v>
      </c>
      <c r="E71" s="498"/>
      <c r="F71" s="497" t="s">
        <v>536</v>
      </c>
      <c r="G71" s="516"/>
      <c r="H71" s="598"/>
      <c r="I71" s="599"/>
    </row>
    <row r="72" spans="1:9" ht="51" hidden="1" customHeight="1" x14ac:dyDescent="0.25">
      <c r="A72" s="375" t="s">
        <v>373</v>
      </c>
      <c r="B72" s="695" t="s">
        <v>448</v>
      </c>
      <c r="C72" s="695"/>
      <c r="D72" s="709" t="s">
        <v>448</v>
      </c>
      <c r="E72" s="711"/>
      <c r="F72" s="677" t="s">
        <v>448</v>
      </c>
      <c r="G72" s="711"/>
      <c r="H72" s="493"/>
      <c r="I72" s="494"/>
    </row>
    <row r="73" spans="1:9" ht="30.75" hidden="1" customHeight="1" x14ac:dyDescent="0.25">
      <c r="A73" s="593" t="s">
        <v>290</v>
      </c>
      <c r="B73" s="376" t="s">
        <v>99</v>
      </c>
      <c r="C73" s="376" t="s">
        <v>206</v>
      </c>
      <c r="D73" s="348" t="s">
        <v>99</v>
      </c>
      <c r="E73" s="348" t="s">
        <v>206</v>
      </c>
      <c r="F73" s="348" t="s">
        <v>99</v>
      </c>
      <c r="G73" s="348" t="s">
        <v>206</v>
      </c>
      <c r="H73" s="348" t="s">
        <v>99</v>
      </c>
      <c r="I73" s="348" t="s">
        <v>206</v>
      </c>
    </row>
    <row r="74" spans="1:9" ht="30.75" hidden="1" customHeight="1" x14ac:dyDescent="0.25">
      <c r="A74" s="594"/>
      <c r="B74" s="349">
        <v>0</v>
      </c>
      <c r="C74" s="350">
        <v>0</v>
      </c>
      <c r="D74" s="349">
        <v>0</v>
      </c>
      <c r="E74" s="349">
        <v>0</v>
      </c>
      <c r="F74" s="351">
        <v>0</v>
      </c>
      <c r="G74" s="352">
        <v>0</v>
      </c>
      <c r="H74" s="351"/>
      <c r="I74" s="352"/>
    </row>
    <row r="75" spans="1:9" ht="48.95" hidden="1" customHeight="1" x14ac:dyDescent="0.25">
      <c r="A75" s="340" t="s">
        <v>369</v>
      </c>
      <c r="B75" s="692" t="s">
        <v>536</v>
      </c>
      <c r="C75" s="692"/>
      <c r="D75" s="710" t="s">
        <v>536</v>
      </c>
      <c r="E75" s="498"/>
      <c r="F75" s="497" t="s">
        <v>536</v>
      </c>
      <c r="G75" s="516"/>
      <c r="H75" s="547"/>
      <c r="I75" s="548"/>
    </row>
    <row r="76" spans="1:9" ht="52.5" hidden="1" customHeight="1" x14ac:dyDescent="0.25">
      <c r="A76" s="340" t="s">
        <v>373</v>
      </c>
      <c r="B76" s="695" t="s">
        <v>448</v>
      </c>
      <c r="C76" s="695"/>
      <c r="D76" s="709" t="s">
        <v>448</v>
      </c>
      <c r="E76" s="711"/>
      <c r="F76" s="677" t="s">
        <v>448</v>
      </c>
      <c r="G76" s="711"/>
      <c r="H76" s="493"/>
      <c r="I76" s="494"/>
    </row>
    <row r="77" spans="1:9" ht="30.75" hidden="1" customHeight="1" x14ac:dyDescent="0.25">
      <c r="A77" s="593" t="s">
        <v>291</v>
      </c>
      <c r="B77" s="348" t="s">
        <v>99</v>
      </c>
      <c r="C77" s="348" t="s">
        <v>206</v>
      </c>
      <c r="D77" s="348" t="s">
        <v>99</v>
      </c>
      <c r="E77" s="348" t="s">
        <v>206</v>
      </c>
      <c r="F77" s="348" t="s">
        <v>99</v>
      </c>
      <c r="G77" s="348" t="s">
        <v>206</v>
      </c>
      <c r="H77" s="348" t="s">
        <v>99</v>
      </c>
      <c r="I77" s="348" t="s">
        <v>206</v>
      </c>
    </row>
    <row r="78" spans="1:9" ht="30.75" hidden="1" customHeight="1" x14ac:dyDescent="0.25">
      <c r="A78" s="594"/>
      <c r="B78" s="349">
        <v>0.04</v>
      </c>
      <c r="C78" s="350">
        <v>0.04</v>
      </c>
      <c r="D78" s="349">
        <v>0</v>
      </c>
      <c r="E78" s="350">
        <v>0</v>
      </c>
      <c r="F78" s="351">
        <v>0</v>
      </c>
      <c r="G78" s="352">
        <v>0</v>
      </c>
      <c r="H78" s="351"/>
      <c r="I78" s="352"/>
    </row>
    <row r="79" spans="1:9" ht="95.1" hidden="1" customHeight="1" x14ac:dyDescent="0.25">
      <c r="A79" s="340" t="s">
        <v>369</v>
      </c>
      <c r="B79" s="514" t="s">
        <v>705</v>
      </c>
      <c r="C79" s="515"/>
      <c r="D79" s="710" t="s">
        <v>536</v>
      </c>
      <c r="E79" s="498"/>
      <c r="F79" s="710" t="s">
        <v>536</v>
      </c>
      <c r="G79" s="498"/>
      <c r="H79" s="493"/>
      <c r="I79" s="494"/>
    </row>
    <row r="80" spans="1:9" ht="60" hidden="1" customHeight="1" x14ac:dyDescent="0.25">
      <c r="A80" s="340" t="s">
        <v>373</v>
      </c>
      <c r="B80" s="512" t="s">
        <v>706</v>
      </c>
      <c r="C80" s="513"/>
      <c r="D80" s="709" t="s">
        <v>448</v>
      </c>
      <c r="E80" s="711"/>
      <c r="F80" s="709" t="s">
        <v>448</v>
      </c>
      <c r="G80" s="711"/>
      <c r="H80" s="493"/>
      <c r="I80" s="494"/>
    </row>
    <row r="81" spans="1:9" ht="30.75" hidden="1" customHeight="1" x14ac:dyDescent="0.25">
      <c r="A81" s="593" t="s">
        <v>292</v>
      </c>
      <c r="B81" s="348" t="s">
        <v>99</v>
      </c>
      <c r="C81" s="348" t="s">
        <v>206</v>
      </c>
      <c r="D81" s="348" t="s">
        <v>99</v>
      </c>
      <c r="E81" s="348" t="s">
        <v>206</v>
      </c>
      <c r="F81" s="348" t="s">
        <v>99</v>
      </c>
      <c r="G81" s="348" t="s">
        <v>206</v>
      </c>
      <c r="H81" s="348" t="s">
        <v>99</v>
      </c>
      <c r="I81" s="348" t="s">
        <v>206</v>
      </c>
    </row>
    <row r="82" spans="1:9" ht="30.75" hidden="1" customHeight="1" x14ac:dyDescent="0.25">
      <c r="A82" s="594"/>
      <c r="B82" s="349">
        <v>0.05</v>
      </c>
      <c r="C82" s="350">
        <v>0.05</v>
      </c>
      <c r="D82" s="349">
        <v>0.05</v>
      </c>
      <c r="E82" s="350">
        <v>0.05</v>
      </c>
      <c r="F82" s="351">
        <v>0.05</v>
      </c>
      <c r="G82" s="352">
        <v>0.05</v>
      </c>
      <c r="H82" s="351"/>
      <c r="I82" s="352"/>
    </row>
    <row r="83" spans="1:9" ht="103.5" hidden="1" customHeight="1" x14ac:dyDescent="0.25">
      <c r="A83" s="340" t="s">
        <v>369</v>
      </c>
      <c r="B83" s="497" t="s">
        <v>707</v>
      </c>
      <c r="C83" s="498"/>
      <c r="D83" s="677" t="s">
        <v>708</v>
      </c>
      <c r="E83" s="678"/>
      <c r="F83" s="709" t="s">
        <v>709</v>
      </c>
      <c r="G83" s="678"/>
      <c r="H83" s="493"/>
      <c r="I83" s="494"/>
    </row>
    <row r="84" spans="1:9" ht="53.45" hidden="1" customHeight="1" x14ac:dyDescent="0.25">
      <c r="A84" s="340" t="s">
        <v>373</v>
      </c>
      <c r="B84" s="512" t="s">
        <v>710</v>
      </c>
      <c r="C84" s="513"/>
      <c r="D84" s="512" t="s">
        <v>711</v>
      </c>
      <c r="E84" s="513"/>
      <c r="F84" s="512" t="s">
        <v>712</v>
      </c>
      <c r="G84" s="513"/>
      <c r="H84" s="493"/>
      <c r="I84" s="494"/>
    </row>
    <row r="85" spans="1:9" ht="15" hidden="1" x14ac:dyDescent="0.25">
      <c r="A85" s="593" t="s">
        <v>294</v>
      </c>
      <c r="B85" s="348" t="s">
        <v>99</v>
      </c>
      <c r="C85" s="348" t="s">
        <v>206</v>
      </c>
      <c r="D85" s="348" t="s">
        <v>99</v>
      </c>
      <c r="E85" s="348" t="s">
        <v>206</v>
      </c>
      <c r="F85" s="348" t="s">
        <v>99</v>
      </c>
      <c r="G85" s="348" t="s">
        <v>206</v>
      </c>
      <c r="H85" s="348" t="s">
        <v>99</v>
      </c>
      <c r="I85" s="348" t="s">
        <v>206</v>
      </c>
    </row>
    <row r="86" spans="1:9" ht="20.25" hidden="1" customHeight="1" x14ac:dyDescent="0.25">
      <c r="A86" s="594"/>
      <c r="B86" s="349">
        <v>0.15</v>
      </c>
      <c r="C86" s="350">
        <v>0.15</v>
      </c>
      <c r="D86" s="349">
        <v>0.05</v>
      </c>
      <c r="E86" s="350">
        <v>0.05</v>
      </c>
      <c r="F86" s="351">
        <v>0.05</v>
      </c>
      <c r="G86" s="352">
        <v>0.05</v>
      </c>
      <c r="H86" s="351"/>
      <c r="I86" s="352"/>
    </row>
    <row r="87" spans="1:9" ht="172.5" hidden="1" customHeight="1" x14ac:dyDescent="0.25">
      <c r="A87" s="340" t="s">
        <v>369</v>
      </c>
      <c r="B87" s="519" t="s">
        <v>713</v>
      </c>
      <c r="C87" s="675"/>
      <c r="D87" s="514" t="s">
        <v>714</v>
      </c>
      <c r="E87" s="515"/>
      <c r="F87" s="514" t="s">
        <v>715</v>
      </c>
      <c r="G87" s="592"/>
      <c r="H87" s="545"/>
      <c r="I87" s="545"/>
    </row>
    <row r="88" spans="1:9" ht="53.45" hidden="1" customHeight="1" x14ac:dyDescent="0.25">
      <c r="A88" s="340" t="s">
        <v>373</v>
      </c>
      <c r="B88" s="512" t="s">
        <v>716</v>
      </c>
      <c r="C88" s="501"/>
      <c r="D88" s="707" t="s">
        <v>717</v>
      </c>
      <c r="E88" s="708"/>
      <c r="F88" s="707" t="s">
        <v>718</v>
      </c>
      <c r="G88" s="515"/>
      <c r="H88" s="483"/>
      <c r="I88" s="484"/>
    </row>
    <row r="89" spans="1:9" ht="15" hidden="1" x14ac:dyDescent="0.25">
      <c r="A89" s="593" t="s">
        <v>295</v>
      </c>
      <c r="B89" s="348" t="s">
        <v>99</v>
      </c>
      <c r="C89" s="348" t="s">
        <v>206</v>
      </c>
      <c r="D89" s="348" t="s">
        <v>99</v>
      </c>
      <c r="E89" s="348" t="s">
        <v>206</v>
      </c>
      <c r="F89" s="348" t="s">
        <v>99</v>
      </c>
      <c r="G89" s="348" t="s">
        <v>206</v>
      </c>
      <c r="H89" s="348" t="s">
        <v>99</v>
      </c>
      <c r="I89" s="348" t="s">
        <v>206</v>
      </c>
    </row>
    <row r="90" spans="1:9" ht="15" hidden="1" x14ac:dyDescent="0.25">
      <c r="A90" s="594"/>
      <c r="B90" s="349">
        <v>0.15</v>
      </c>
      <c r="C90" s="363">
        <v>0.15</v>
      </c>
      <c r="D90" s="349">
        <v>0.1</v>
      </c>
      <c r="E90" s="350">
        <v>0.1</v>
      </c>
      <c r="F90" s="351">
        <v>0.05</v>
      </c>
      <c r="G90" s="352">
        <v>0.05</v>
      </c>
      <c r="H90" s="351"/>
      <c r="I90" s="352"/>
    </row>
    <row r="91" spans="1:9" ht="172.5" hidden="1" customHeight="1" x14ac:dyDescent="0.2">
      <c r="A91" s="340" t="s">
        <v>369</v>
      </c>
      <c r="B91" s="485" t="s">
        <v>719</v>
      </c>
      <c r="C91" s="485"/>
      <c r="D91" s="706" t="s">
        <v>720</v>
      </c>
      <c r="E91" s="706"/>
      <c r="F91" s="485" t="s">
        <v>721</v>
      </c>
      <c r="G91" s="485"/>
      <c r="H91" s="685"/>
      <c r="I91" s="685"/>
    </row>
    <row r="92" spans="1:9" ht="42.6" hidden="1" customHeight="1" x14ac:dyDescent="0.25">
      <c r="A92" s="340" t="s">
        <v>373</v>
      </c>
      <c r="B92" s="488" t="s">
        <v>722</v>
      </c>
      <c r="C92" s="484"/>
      <c r="D92" s="488" t="s">
        <v>723</v>
      </c>
      <c r="E92" s="484"/>
      <c r="F92" s="512" t="s">
        <v>724</v>
      </c>
      <c r="G92" s="546"/>
      <c r="H92" s="483"/>
      <c r="I92" s="484"/>
    </row>
    <row r="93" spans="1:9" ht="15" hidden="1" x14ac:dyDescent="0.25">
      <c r="A93" s="593" t="s">
        <v>296</v>
      </c>
      <c r="B93" s="348" t="s">
        <v>99</v>
      </c>
      <c r="C93" s="348" t="s">
        <v>206</v>
      </c>
      <c r="D93" s="348" t="s">
        <v>99</v>
      </c>
      <c r="E93" s="348" t="s">
        <v>206</v>
      </c>
      <c r="F93" s="348" t="s">
        <v>99</v>
      </c>
      <c r="G93" s="348" t="s">
        <v>206</v>
      </c>
      <c r="H93" s="348" t="s">
        <v>99</v>
      </c>
      <c r="I93" s="348" t="s">
        <v>206</v>
      </c>
    </row>
    <row r="94" spans="1:9" ht="15" hidden="1" x14ac:dyDescent="0.25">
      <c r="A94" s="594"/>
      <c r="B94" s="349">
        <v>0.15</v>
      </c>
      <c r="C94" s="363">
        <v>0.15</v>
      </c>
      <c r="D94" s="349">
        <v>0.1</v>
      </c>
      <c r="E94" s="350">
        <v>0.1</v>
      </c>
      <c r="F94" s="351">
        <v>0.05</v>
      </c>
      <c r="G94" s="352">
        <v>0.05</v>
      </c>
      <c r="H94" s="351"/>
      <c r="I94" s="352"/>
    </row>
    <row r="95" spans="1:9" ht="294" hidden="1" customHeight="1" x14ac:dyDescent="0.2">
      <c r="A95" s="340" t="s">
        <v>369</v>
      </c>
      <c r="B95" s="705" t="s">
        <v>725</v>
      </c>
      <c r="C95" s="486"/>
      <c r="D95" s="485" t="s">
        <v>726</v>
      </c>
      <c r="E95" s="486"/>
      <c r="F95" s="485" t="s">
        <v>727</v>
      </c>
      <c r="G95" s="485"/>
      <c r="H95" s="685"/>
      <c r="I95" s="685"/>
    </row>
    <row r="96" spans="1:9" ht="30.95" hidden="1" customHeight="1" x14ac:dyDescent="0.25">
      <c r="A96" s="340" t="s">
        <v>373</v>
      </c>
      <c r="B96" s="488" t="s">
        <v>728</v>
      </c>
      <c r="C96" s="501"/>
      <c r="D96" s="488" t="s">
        <v>729</v>
      </c>
      <c r="E96" s="501"/>
      <c r="F96" s="488" t="s">
        <v>730</v>
      </c>
      <c r="G96" s="501"/>
      <c r="H96" s="483"/>
      <c r="I96" s="484"/>
    </row>
    <row r="97" spans="1:9" ht="15" hidden="1" x14ac:dyDescent="0.25">
      <c r="A97" s="593" t="s">
        <v>297</v>
      </c>
      <c r="B97" s="348" t="s">
        <v>99</v>
      </c>
      <c r="C97" s="348" t="s">
        <v>206</v>
      </c>
      <c r="D97" s="348" t="s">
        <v>99</v>
      </c>
      <c r="E97" s="348" t="s">
        <v>206</v>
      </c>
      <c r="F97" s="348" t="s">
        <v>99</v>
      </c>
      <c r="G97" s="348" t="s">
        <v>206</v>
      </c>
      <c r="H97" s="348" t="s">
        <v>99</v>
      </c>
      <c r="I97" s="348" t="s">
        <v>206</v>
      </c>
    </row>
    <row r="98" spans="1:9" ht="15" hidden="1" x14ac:dyDescent="0.25">
      <c r="A98" s="594"/>
      <c r="B98" s="349">
        <v>0.15</v>
      </c>
      <c r="C98" s="363">
        <v>0.15</v>
      </c>
      <c r="D98" s="349">
        <v>0.15</v>
      </c>
      <c r="E98" s="350">
        <v>0.15</v>
      </c>
      <c r="F98" s="351">
        <v>0.05</v>
      </c>
      <c r="G98" s="352">
        <v>0.05</v>
      </c>
      <c r="H98" s="351"/>
      <c r="I98" s="352"/>
    </row>
    <row r="99" spans="1:9" ht="343.5" hidden="1" customHeight="1" x14ac:dyDescent="0.2">
      <c r="A99" s="340" t="s">
        <v>369</v>
      </c>
      <c r="B99" s="485" t="s">
        <v>731</v>
      </c>
      <c r="C99" s="485"/>
      <c r="D99" s="485" t="s">
        <v>732</v>
      </c>
      <c r="E99" s="485"/>
      <c r="F99" s="485" t="s">
        <v>733</v>
      </c>
      <c r="G99" s="485"/>
      <c r="H99" s="685"/>
      <c r="I99" s="685"/>
    </row>
    <row r="100" spans="1:9" ht="36" hidden="1" customHeight="1" x14ac:dyDescent="0.25">
      <c r="A100" s="340" t="s">
        <v>373</v>
      </c>
      <c r="B100" s="488" t="s">
        <v>734</v>
      </c>
      <c r="C100" s="501"/>
      <c r="D100" s="488" t="s">
        <v>735</v>
      </c>
      <c r="E100" s="501"/>
      <c r="F100" s="488" t="s">
        <v>736</v>
      </c>
      <c r="G100" s="501"/>
      <c r="H100" s="483"/>
      <c r="I100" s="484"/>
    </row>
    <row r="101" spans="1:9" ht="15" x14ac:dyDescent="0.25">
      <c r="A101" s="593" t="s">
        <v>299</v>
      </c>
      <c r="B101" s="348" t="s">
        <v>99</v>
      </c>
      <c r="C101" s="348" t="s">
        <v>206</v>
      </c>
      <c r="D101" s="348" t="s">
        <v>99</v>
      </c>
      <c r="E101" s="348" t="s">
        <v>206</v>
      </c>
      <c r="F101" s="348" t="s">
        <v>99</v>
      </c>
      <c r="G101" s="348" t="s">
        <v>206</v>
      </c>
      <c r="H101" s="348" t="s">
        <v>99</v>
      </c>
      <c r="I101" s="348" t="s">
        <v>206</v>
      </c>
    </row>
    <row r="102" spans="1:9" ht="15" x14ac:dyDescent="0.25">
      <c r="A102" s="594"/>
      <c r="B102" s="349">
        <v>0.1</v>
      </c>
      <c r="C102" s="363">
        <v>0.1</v>
      </c>
      <c r="D102" s="349">
        <v>0.2</v>
      </c>
      <c r="E102" s="350">
        <v>0.2</v>
      </c>
      <c r="F102" s="351">
        <v>0.1</v>
      </c>
      <c r="G102" s="352">
        <v>0.1</v>
      </c>
      <c r="H102" s="351"/>
      <c r="I102" s="352"/>
    </row>
    <row r="103" spans="1:9" ht="192.75" customHeight="1" x14ac:dyDescent="0.25">
      <c r="A103" s="340" t="s">
        <v>369</v>
      </c>
      <c r="B103" s="704" t="s">
        <v>737</v>
      </c>
      <c r="C103" s="485"/>
      <c r="D103" s="485" t="s">
        <v>738</v>
      </c>
      <c r="E103" s="485"/>
      <c r="F103" s="485" t="s">
        <v>739</v>
      </c>
      <c r="G103" s="486"/>
      <c r="H103" s="486"/>
      <c r="I103" s="486"/>
    </row>
    <row r="104" spans="1:9" ht="36.75" customHeight="1" x14ac:dyDescent="0.25">
      <c r="A104" s="340" t="s">
        <v>373</v>
      </c>
      <c r="B104" s="512" t="s">
        <v>740</v>
      </c>
      <c r="C104" s="513"/>
      <c r="D104" s="488" t="s">
        <v>741</v>
      </c>
      <c r="E104" s="501"/>
      <c r="F104" s="488" t="s">
        <v>742</v>
      </c>
      <c r="G104" s="501"/>
      <c r="H104" s="483"/>
      <c r="I104" s="484"/>
    </row>
    <row r="105" spans="1:9" ht="15" x14ac:dyDescent="0.25">
      <c r="A105" s="593" t="s">
        <v>300</v>
      </c>
      <c r="B105" s="348" t="s">
        <v>99</v>
      </c>
      <c r="C105" s="348" t="s">
        <v>206</v>
      </c>
      <c r="D105" s="348" t="s">
        <v>99</v>
      </c>
      <c r="E105" s="348" t="s">
        <v>206</v>
      </c>
      <c r="F105" s="348" t="s">
        <v>99</v>
      </c>
      <c r="G105" s="348" t="s">
        <v>206</v>
      </c>
      <c r="H105" s="348" t="s">
        <v>99</v>
      </c>
      <c r="I105" s="348" t="s">
        <v>206</v>
      </c>
    </row>
    <row r="106" spans="1:9" ht="15" x14ac:dyDescent="0.25">
      <c r="A106" s="594"/>
      <c r="B106" s="349">
        <v>0.06</v>
      </c>
      <c r="C106" s="363">
        <v>0.06</v>
      </c>
      <c r="D106" s="349">
        <v>0.2</v>
      </c>
      <c r="E106" s="350">
        <v>0.2</v>
      </c>
      <c r="F106" s="351">
        <v>0.2</v>
      </c>
      <c r="G106" s="352">
        <v>0.2</v>
      </c>
      <c r="H106" s="351"/>
      <c r="I106" s="352"/>
    </row>
    <row r="107" spans="1:9" ht="360.75" customHeight="1" x14ac:dyDescent="0.2">
      <c r="A107" s="340" t="s">
        <v>369</v>
      </c>
      <c r="B107" s="485" t="s">
        <v>1128</v>
      </c>
      <c r="C107" s="486"/>
      <c r="D107" s="485" t="s">
        <v>743</v>
      </c>
      <c r="E107" s="486"/>
      <c r="F107" s="485" t="s">
        <v>744</v>
      </c>
      <c r="G107" s="485"/>
      <c r="H107" s="685"/>
      <c r="I107" s="685"/>
    </row>
    <row r="108" spans="1:9" ht="15" x14ac:dyDescent="0.25">
      <c r="A108" s="340" t="s">
        <v>373</v>
      </c>
      <c r="B108" s="488" t="s">
        <v>745</v>
      </c>
      <c r="C108" s="501"/>
      <c r="D108" s="488" t="s">
        <v>746</v>
      </c>
      <c r="E108" s="501"/>
      <c r="F108" s="488" t="s">
        <v>747</v>
      </c>
      <c r="G108" s="501"/>
      <c r="H108" s="483"/>
      <c r="I108" s="484"/>
    </row>
    <row r="109" spans="1:9" ht="15" x14ac:dyDescent="0.25">
      <c r="A109" s="593" t="s">
        <v>302</v>
      </c>
      <c r="B109" s="348" t="s">
        <v>99</v>
      </c>
      <c r="C109" s="348" t="s">
        <v>206</v>
      </c>
      <c r="D109" s="348" t="s">
        <v>99</v>
      </c>
      <c r="E109" s="348" t="s">
        <v>206</v>
      </c>
      <c r="F109" s="348" t="s">
        <v>99</v>
      </c>
      <c r="G109" s="348" t="s">
        <v>206</v>
      </c>
      <c r="H109" s="348" t="s">
        <v>99</v>
      </c>
      <c r="I109" s="348" t="s">
        <v>206</v>
      </c>
    </row>
    <row r="110" spans="1:9" ht="15" x14ac:dyDescent="0.25">
      <c r="A110" s="594"/>
      <c r="B110" s="349">
        <v>0.05</v>
      </c>
      <c r="C110" s="363"/>
      <c r="D110" s="349">
        <v>0.1</v>
      </c>
      <c r="E110" s="350"/>
      <c r="F110" s="351">
        <v>0.2</v>
      </c>
      <c r="G110" s="352"/>
      <c r="H110" s="351"/>
      <c r="I110" s="352"/>
    </row>
    <row r="111" spans="1:9" ht="30" x14ac:dyDescent="0.2">
      <c r="A111" s="340" t="s">
        <v>369</v>
      </c>
      <c r="B111" s="685"/>
      <c r="C111" s="685"/>
      <c r="D111" s="685"/>
      <c r="E111" s="685"/>
      <c r="F111" s="685"/>
      <c r="G111" s="685"/>
      <c r="H111" s="685"/>
      <c r="I111" s="685"/>
    </row>
    <row r="112" spans="1:9" ht="15" x14ac:dyDescent="0.25">
      <c r="A112" s="340" t="s">
        <v>373</v>
      </c>
      <c r="B112" s="483"/>
      <c r="C112" s="484"/>
      <c r="D112" s="483"/>
      <c r="E112" s="484"/>
      <c r="F112" s="483"/>
      <c r="G112" s="484"/>
      <c r="H112" s="483"/>
      <c r="I112" s="484"/>
    </row>
    <row r="113" spans="1:9" ht="15" x14ac:dyDescent="0.25">
      <c r="A113" s="593" t="s">
        <v>303</v>
      </c>
      <c r="B113" s="348" t="s">
        <v>99</v>
      </c>
      <c r="C113" s="348" t="s">
        <v>206</v>
      </c>
      <c r="D113" s="348" t="s">
        <v>99</v>
      </c>
      <c r="E113" s="348" t="s">
        <v>206</v>
      </c>
      <c r="F113" s="348" t="s">
        <v>99</v>
      </c>
      <c r="G113" s="348" t="s">
        <v>206</v>
      </c>
      <c r="H113" s="348" t="s">
        <v>99</v>
      </c>
      <c r="I113" s="348" t="s">
        <v>206</v>
      </c>
    </row>
    <row r="114" spans="1:9" ht="15" x14ac:dyDescent="0.25">
      <c r="A114" s="594"/>
      <c r="B114" s="364">
        <v>0.1</v>
      </c>
      <c r="C114" s="365"/>
      <c r="D114" s="364">
        <v>0.05</v>
      </c>
      <c r="E114" s="365"/>
      <c r="F114" s="364">
        <v>0.25</v>
      </c>
      <c r="G114" s="356"/>
      <c r="H114" s="365"/>
      <c r="I114" s="356"/>
    </row>
    <row r="115" spans="1:9" ht="30" x14ac:dyDescent="0.2">
      <c r="A115" s="340" t="s">
        <v>369</v>
      </c>
      <c r="B115" s="684"/>
      <c r="C115" s="684"/>
      <c r="D115" s="684"/>
      <c r="E115" s="684"/>
      <c r="F115" s="684"/>
      <c r="G115" s="684"/>
      <c r="H115" s="684"/>
      <c r="I115" s="684"/>
    </row>
    <row r="116" spans="1:9" ht="15" x14ac:dyDescent="0.25">
      <c r="A116" s="340" t="s">
        <v>373</v>
      </c>
      <c r="B116" s="483"/>
      <c r="C116" s="484"/>
      <c r="D116" s="483"/>
      <c r="E116" s="484"/>
      <c r="F116" s="483"/>
      <c r="G116" s="484"/>
      <c r="H116" s="483"/>
      <c r="I116" s="484"/>
    </row>
    <row r="117" spans="1:9" ht="15" x14ac:dyDescent="0.25">
      <c r="A117" s="357" t="s">
        <v>421</v>
      </c>
      <c r="B117" s="366">
        <f t="shared" ref="B117:I117" si="1">(B70+B74+B78+B82+B86+B90+B94+B98+B102+B106+B110+B114)</f>
        <v>1.0000000000000002</v>
      </c>
      <c r="C117" s="366">
        <f t="shared" si="1"/>
        <v>0.85000000000000009</v>
      </c>
      <c r="D117" s="366">
        <f t="shared" si="1"/>
        <v>1</v>
      </c>
      <c r="E117" s="366">
        <f t="shared" si="1"/>
        <v>0.85000000000000009</v>
      </c>
      <c r="F117" s="366">
        <f t="shared" si="1"/>
        <v>1</v>
      </c>
      <c r="G117" s="366">
        <f t="shared" si="1"/>
        <v>0.55000000000000004</v>
      </c>
      <c r="H117" s="367">
        <f t="shared" si="1"/>
        <v>0</v>
      </c>
      <c r="I117" s="367">
        <f t="shared" si="1"/>
        <v>0</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40"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 ref="B92" r:id="rId8" xr:uid="{5AE986D2-90CD-4A41-B0A5-B449A34B7D96}"/>
    <hyperlink ref="D92" r:id="rId9" xr:uid="{329A20E5-F5D3-4B08-9E69-4A3CC2E3E51C}"/>
    <hyperlink ref="F92" r:id="rId10" xr:uid="{91C0159F-9BBC-4258-B7D1-C65969A08457}"/>
    <hyperlink ref="B96:C96" r:id="rId11" display="Tarea 1: diseño de estrategia Tu Voz" xr:uid="{FD61F31C-5763-476F-BB13-66A5D000E7D9}"/>
    <hyperlink ref="D96:E96" r:id="rId12" display="Tarea 2: pilotajes acciones Tu Voz" xr:uid="{E7317632-BEB0-4E06-8ECE-B32454669E67}"/>
    <hyperlink ref="F96:G96" r:id="rId13" display="Tarea 3: indicadores y reporte estrategia Tu Voz" xr:uid="{33EE4CDE-BA4C-42D1-81EE-F4AA7C725EB9}"/>
    <hyperlink ref="D100:E100" r:id="rId14" display="Tarea 2: Acción tu Voz Cuenta " xr:uid="{C79B960F-040A-4060-BC51-D4EAF365A2B6}"/>
    <hyperlink ref="F100:G100" r:id="rId15" display="Tarea 3: indicadores de la estrategia para la prevención del feminicidio" xr:uid="{B338E9A4-BCC1-4632-9510-17335A7872D8}"/>
    <hyperlink ref="B100:C100" r:id="rId16" display="Tarea 1: metodologías Tu Voz" xr:uid="{C83C4A8C-D61C-498F-BB7C-0A57E370229B}"/>
    <hyperlink ref="F104:G104" r:id="rId17" display="Tarea 3: VF de indicadores de la estrategia para la prevención del Feminicidio " xr:uid="{43642180-B000-4A24-B22A-A55F1822C817}"/>
    <hyperlink ref="D104:E104" r:id="rId18" display="Tarea 2: Reporte de acciones Tu Voz " xr:uid="{80A977F8-9E94-4253-861F-66856EA98C6B}"/>
    <hyperlink ref="B104:C104" r:id="rId19" display="Tarea 1:Propuesta de ajustes a metodologías Tu Voz a partir de retroalimentación Tu Voz Cuenta" xr:uid="{8312817B-1EA8-4BE1-A2EA-73E5BEFDFFC7}"/>
    <hyperlink ref="B108:C108" r:id="rId20" display="Tarea1: Propuesta de acción de resignificación Tu Voz Transforma_v08102025" xr:uid="{CD724A7B-3643-4D8F-A7F6-A19FB1E8971D}"/>
    <hyperlink ref="D108:E108" r:id="rId21" display="Tarea 2: Resporte de octubre de acciones LPVCM" xr:uid="{BCDB7830-B3A0-49C9-849B-B0A8473F5253}"/>
    <hyperlink ref="F108:G108" r:id="rId22" display="Tarea 3: Sistematización estrategia para la prevención del feminicidio" xr:uid="{23E2DA1F-E593-4190-A153-DC641AFF5AB3}"/>
  </hyperlinks>
  <pageMargins left="0.25" right="0.25" top="0.75" bottom="0.75" header="0.3" footer="0.3"/>
  <pageSetup scale="25" fitToHeight="0" orientation="landscape" r:id="rId23"/>
  <drawing r:id="rId24"/>
  <legacyDrawing r:id="rId25"/>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74" customWidth="1"/>
    <col min="2" max="2" width="9.28515625" style="174" customWidth="1"/>
    <col min="3" max="3" width="5.7109375" style="174" customWidth="1"/>
    <col min="4" max="4" width="6.7109375" style="174" customWidth="1"/>
    <col min="5" max="5" width="5.7109375" style="174" customWidth="1"/>
    <col min="6" max="6" width="10.28515625" style="174" customWidth="1"/>
    <col min="7" max="7" width="2.140625" style="174" customWidth="1"/>
    <col min="8" max="8" width="18.7109375" style="174" customWidth="1"/>
    <col min="9" max="9" width="12.7109375" style="174" customWidth="1"/>
    <col min="10" max="10" width="6.7109375" style="174" customWidth="1"/>
    <col min="11" max="11" width="18.7109375" style="174" customWidth="1"/>
    <col min="12" max="12" width="25.7109375" style="174" customWidth="1"/>
    <col min="13" max="16384" width="8.7109375" style="174"/>
  </cols>
  <sheetData>
    <row r="1" spans="1:12" ht="18.75" customHeight="1" x14ac:dyDescent="0.25">
      <c r="A1" s="606"/>
      <c r="B1" s="607"/>
      <c r="C1" s="607"/>
      <c r="D1" s="607"/>
      <c r="E1" s="608"/>
      <c r="F1" s="615" t="s">
        <v>422</v>
      </c>
      <c r="G1" s="616"/>
      <c r="H1" s="616"/>
      <c r="I1" s="616"/>
      <c r="J1" s="616"/>
      <c r="K1" s="616"/>
      <c r="L1" s="173"/>
    </row>
    <row r="2" spans="1:12" ht="18.75" customHeight="1" x14ac:dyDescent="0.25">
      <c r="A2" s="609"/>
      <c r="B2" s="610"/>
      <c r="C2" s="610"/>
      <c r="D2" s="610"/>
      <c r="E2" s="611"/>
      <c r="F2" s="617"/>
      <c r="G2" s="618"/>
      <c r="H2" s="618"/>
      <c r="I2" s="618"/>
      <c r="J2" s="618"/>
      <c r="K2" s="618"/>
      <c r="L2" s="173"/>
    </row>
    <row r="3" spans="1:12" ht="18.75" customHeight="1" x14ac:dyDescent="0.25">
      <c r="A3" s="609"/>
      <c r="B3" s="610"/>
      <c r="C3" s="610"/>
      <c r="D3" s="610"/>
      <c r="E3" s="611"/>
      <c r="F3" s="615" t="s">
        <v>423</v>
      </c>
      <c r="G3" s="616"/>
      <c r="H3" s="616"/>
      <c r="I3" s="616"/>
      <c r="J3" s="616"/>
      <c r="K3" s="616"/>
      <c r="L3" s="173"/>
    </row>
    <row r="4" spans="1:12" ht="18.75" customHeight="1" x14ac:dyDescent="0.25">
      <c r="A4" s="612"/>
      <c r="B4" s="613"/>
      <c r="C4" s="613"/>
      <c r="D4" s="613"/>
      <c r="E4" s="614"/>
      <c r="F4" s="617"/>
      <c r="G4" s="618"/>
      <c r="H4" s="618"/>
      <c r="I4" s="618"/>
      <c r="J4" s="618"/>
      <c r="K4" s="618"/>
      <c r="L4" s="173"/>
    </row>
    <row r="5" spans="1:12" ht="15.75" customHeight="1" x14ac:dyDescent="0.25">
      <c r="A5" s="619" t="s">
        <v>424</v>
      </c>
      <c r="B5" s="620"/>
      <c r="C5" s="620"/>
      <c r="D5" s="620"/>
      <c r="E5" s="620"/>
      <c r="F5" s="620"/>
      <c r="G5" s="620"/>
      <c r="H5" s="620"/>
      <c r="I5" s="620"/>
      <c r="J5" s="620"/>
      <c r="K5" s="620"/>
      <c r="L5" s="621"/>
    </row>
    <row r="6" spans="1:12" ht="23.25" customHeight="1" x14ac:dyDescent="0.25">
      <c r="A6" s="619" t="s">
        <v>425</v>
      </c>
      <c r="B6" s="620"/>
      <c r="C6" s="622"/>
      <c r="D6" s="623" t="s">
        <v>12</v>
      </c>
      <c r="E6" s="624"/>
      <c r="F6" s="624"/>
      <c r="G6" s="624"/>
      <c r="H6" s="625"/>
      <c r="I6" s="619" t="s">
        <v>426</v>
      </c>
      <c r="J6" s="622"/>
      <c r="K6" s="623" t="s">
        <v>37</v>
      </c>
      <c r="L6" s="625"/>
    </row>
    <row r="7" spans="1:12" ht="17.850000000000001" customHeight="1" x14ac:dyDescent="0.25">
      <c r="A7" s="619" t="s">
        <v>427</v>
      </c>
      <c r="B7" s="620"/>
      <c r="C7" s="622"/>
      <c r="D7" s="623" t="s">
        <v>26</v>
      </c>
      <c r="E7" s="624"/>
      <c r="F7" s="624"/>
      <c r="G7" s="624"/>
      <c r="H7" s="625"/>
      <c r="I7" s="619" t="s">
        <v>98</v>
      </c>
      <c r="J7" s="622"/>
      <c r="K7" s="623" t="s">
        <v>53</v>
      </c>
      <c r="L7" s="625"/>
    </row>
    <row r="8" spans="1:12" ht="35.85" customHeight="1" x14ac:dyDescent="0.25">
      <c r="A8" s="619" t="s">
        <v>428</v>
      </c>
      <c r="B8" s="620"/>
      <c r="C8" s="622"/>
      <c r="D8" s="623" t="s">
        <v>63</v>
      </c>
      <c r="E8" s="624"/>
      <c r="F8" s="624"/>
      <c r="G8" s="624"/>
      <c r="H8" s="625"/>
      <c r="I8" s="619" t="s">
        <v>429</v>
      </c>
      <c r="J8" s="622"/>
      <c r="K8" s="623" t="s">
        <v>60</v>
      </c>
      <c r="L8" s="625"/>
    </row>
    <row r="9" spans="1:12" ht="15.75" customHeight="1" x14ac:dyDescent="0.25">
      <c r="A9" s="626" t="s">
        <v>430</v>
      </c>
      <c r="B9" s="627"/>
      <c r="C9" s="627"/>
      <c r="D9" s="627"/>
      <c r="E9" s="620"/>
      <c r="F9" s="620"/>
      <c r="G9" s="620"/>
      <c r="H9" s="620"/>
      <c r="I9" s="620"/>
      <c r="J9" s="620"/>
      <c r="K9" s="620"/>
      <c r="L9" s="621"/>
    </row>
    <row r="10" spans="1:12" ht="33.75" customHeight="1" x14ac:dyDescent="0.25">
      <c r="A10" s="637" t="s">
        <v>221</v>
      </c>
      <c r="B10" s="637"/>
      <c r="C10" s="637"/>
      <c r="D10" s="637"/>
      <c r="E10" s="635"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35"/>
      <c r="G10" s="635"/>
      <c r="H10" s="635"/>
      <c r="I10" s="635"/>
      <c r="J10" s="635"/>
      <c r="K10" s="635"/>
      <c r="L10" s="635"/>
    </row>
    <row r="11" spans="1:12" ht="34.5" customHeight="1" x14ac:dyDescent="0.25">
      <c r="A11" s="629" t="s">
        <v>431</v>
      </c>
      <c r="B11" s="630"/>
      <c r="C11" s="630"/>
      <c r="D11" s="621"/>
      <c r="E11" s="634" t="str">
        <f>+ACTIVIDAD_5!I16</f>
        <v>Número de acciones de transformación cultural que promuevan la eliminación de estereotipos negativos, y garanticen el libre ejercicio de los derechos de las mujeres implementadas, desarrolladas con las comunidades</v>
      </c>
      <c r="F11" s="635"/>
      <c r="G11" s="635"/>
      <c r="H11" s="635"/>
      <c r="I11" s="635"/>
      <c r="J11" s="635"/>
      <c r="K11" s="635"/>
      <c r="L11" s="636"/>
    </row>
    <row r="12" spans="1:12" ht="47.25" customHeight="1" x14ac:dyDescent="0.25">
      <c r="A12" s="619" t="s">
        <v>432</v>
      </c>
      <c r="B12" s="620"/>
      <c r="C12" s="620"/>
      <c r="D12" s="622"/>
      <c r="E12" s="634" t="s">
        <v>748</v>
      </c>
      <c r="F12" s="635"/>
      <c r="G12" s="635"/>
      <c r="H12" s="635"/>
      <c r="I12" s="635"/>
      <c r="J12" s="635"/>
      <c r="K12" s="635"/>
      <c r="L12" s="636"/>
    </row>
    <row r="13" spans="1:12" ht="28.5" customHeight="1" x14ac:dyDescent="0.25">
      <c r="A13" s="619" t="s">
        <v>434</v>
      </c>
      <c r="B13" s="620"/>
      <c r="C13" s="622"/>
      <c r="D13" s="623" t="s">
        <v>435</v>
      </c>
      <c r="E13" s="624"/>
      <c r="F13" s="624"/>
      <c r="G13" s="624"/>
      <c r="H13" s="625"/>
      <c r="I13" s="619" t="s">
        <v>436</v>
      </c>
      <c r="J13" s="622"/>
      <c r="K13" s="623" t="s">
        <v>61</v>
      </c>
      <c r="L13" s="625"/>
    </row>
    <row r="14" spans="1:12" ht="15.75" customHeight="1" x14ac:dyDescent="0.25">
      <c r="A14" s="619" t="s">
        <v>437</v>
      </c>
      <c r="B14" s="620"/>
      <c r="C14" s="620"/>
      <c r="D14" s="620"/>
      <c r="E14" s="620"/>
      <c r="F14" s="620"/>
      <c r="G14" s="620"/>
      <c r="H14" s="620"/>
      <c r="I14" s="620"/>
      <c r="J14" s="620"/>
      <c r="K14" s="620"/>
      <c r="L14" s="621"/>
    </row>
    <row r="15" spans="1:12" ht="25.5" customHeight="1" x14ac:dyDescent="0.25">
      <c r="A15" s="619" t="s">
        <v>438</v>
      </c>
      <c r="B15" s="620"/>
      <c r="C15" s="622"/>
      <c r="D15" s="623" t="s">
        <v>19</v>
      </c>
      <c r="E15" s="624"/>
      <c r="F15" s="624"/>
      <c r="G15" s="624"/>
      <c r="H15" s="625"/>
      <c r="I15" s="619" t="s">
        <v>439</v>
      </c>
      <c r="J15" s="622"/>
      <c r="K15" s="623" t="s">
        <v>20</v>
      </c>
      <c r="L15" s="625"/>
    </row>
    <row r="16" spans="1:12" ht="25.5" customHeight="1" x14ac:dyDescent="0.25">
      <c r="A16" s="619" t="s">
        <v>440</v>
      </c>
      <c r="B16" s="620"/>
      <c r="C16" s="622"/>
      <c r="D16" s="670">
        <f>+ACTIVIDAD_5!C37</f>
        <v>1.0000000000000002</v>
      </c>
      <c r="E16" s="671"/>
      <c r="F16" s="671"/>
      <c r="G16" s="671"/>
      <c r="H16" s="672"/>
      <c r="I16" s="619" t="s">
        <v>161</v>
      </c>
      <c r="J16" s="622"/>
      <c r="K16" s="623" t="s">
        <v>21</v>
      </c>
      <c r="L16" s="625"/>
    </row>
    <row r="17" spans="1:12" ht="27.6" customHeight="1" x14ac:dyDescent="0.25">
      <c r="A17" s="619" t="s">
        <v>441</v>
      </c>
      <c r="B17" s="620"/>
      <c r="C17" s="622"/>
      <c r="D17" s="623" t="s">
        <v>489</v>
      </c>
      <c r="E17" s="624"/>
      <c r="F17" s="624"/>
      <c r="G17" s="624"/>
      <c r="H17" s="625"/>
      <c r="I17" s="641"/>
      <c r="J17" s="642"/>
      <c r="K17" s="642"/>
      <c r="L17" s="643"/>
    </row>
    <row r="18" spans="1:12" ht="12" customHeight="1" x14ac:dyDescent="0.25">
      <c r="A18" s="180" t="s">
        <v>443</v>
      </c>
      <c r="B18" s="180" t="s">
        <v>444</v>
      </c>
      <c r="C18" s="619" t="s">
        <v>445</v>
      </c>
      <c r="D18" s="620"/>
      <c r="E18" s="620"/>
      <c r="F18" s="620"/>
      <c r="G18" s="622"/>
      <c r="H18" s="619" t="s">
        <v>229</v>
      </c>
      <c r="I18" s="622"/>
      <c r="J18" s="619" t="s">
        <v>446</v>
      </c>
      <c r="K18" s="622"/>
      <c r="L18" s="180" t="s">
        <v>447</v>
      </c>
    </row>
    <row r="19" spans="1:12" ht="81.599999999999994" customHeight="1" x14ac:dyDescent="0.25">
      <c r="A19" s="175">
        <v>1</v>
      </c>
      <c r="B19" s="176" t="s">
        <v>435</v>
      </c>
      <c r="C19" s="623" t="s">
        <v>749</v>
      </c>
      <c r="D19" s="624"/>
      <c r="E19" s="624"/>
      <c r="F19" s="624"/>
      <c r="G19" s="625"/>
      <c r="H19" s="623" t="s">
        <v>750</v>
      </c>
      <c r="I19" s="625"/>
      <c r="J19" s="641" t="s">
        <v>22</v>
      </c>
      <c r="K19" s="643"/>
      <c r="L19" s="176" t="s">
        <v>478</v>
      </c>
    </row>
    <row r="20" spans="1:12" ht="34.35" customHeight="1" x14ac:dyDescent="0.25">
      <c r="A20" s="175">
        <v>2</v>
      </c>
      <c r="B20" s="176" t="s">
        <v>435</v>
      </c>
      <c r="C20" s="623" t="s">
        <v>751</v>
      </c>
      <c r="D20" s="624"/>
      <c r="E20" s="624"/>
      <c r="F20" s="624"/>
      <c r="G20" s="625"/>
      <c r="H20" s="623" t="s">
        <v>752</v>
      </c>
      <c r="I20" s="625"/>
      <c r="J20" s="641" t="s">
        <v>22</v>
      </c>
      <c r="K20" s="643"/>
      <c r="L20" s="176" t="s">
        <v>753</v>
      </c>
    </row>
    <row r="21" spans="1:12" ht="81.95" customHeight="1" x14ac:dyDescent="0.25">
      <c r="A21" s="175">
        <v>3</v>
      </c>
      <c r="B21" s="176" t="s">
        <v>435</v>
      </c>
      <c r="C21" s="623" t="s">
        <v>754</v>
      </c>
      <c r="D21" s="624"/>
      <c r="E21" s="624"/>
      <c r="F21" s="624"/>
      <c r="G21" s="625"/>
      <c r="H21" s="623" t="s">
        <v>755</v>
      </c>
      <c r="I21" s="625"/>
      <c r="J21" s="641" t="s">
        <v>22</v>
      </c>
      <c r="K21" s="643"/>
      <c r="L21" s="176" t="s">
        <v>756</v>
      </c>
    </row>
    <row r="22" spans="1:12" ht="25.5" customHeight="1" x14ac:dyDescent="0.25">
      <c r="A22" s="180" t="s">
        <v>443</v>
      </c>
      <c r="B22" s="619" t="s">
        <v>452</v>
      </c>
      <c r="C22" s="620"/>
      <c r="D22" s="620"/>
      <c r="E22" s="620"/>
      <c r="F22" s="620"/>
      <c r="G22" s="620"/>
      <c r="H22" s="620"/>
      <c r="I22" s="620"/>
      <c r="J22" s="620"/>
      <c r="K22" s="622"/>
      <c r="L22" s="180" t="s">
        <v>453</v>
      </c>
    </row>
    <row r="23" spans="1:12" ht="28.35" customHeight="1" x14ac:dyDescent="0.25">
      <c r="A23" s="175">
        <v>1</v>
      </c>
      <c r="B23" s="623" t="s">
        <v>757</v>
      </c>
      <c r="C23" s="624"/>
      <c r="D23" s="624"/>
      <c r="E23" s="624"/>
      <c r="F23" s="624"/>
      <c r="G23" s="624"/>
      <c r="H23" s="624"/>
      <c r="I23" s="624"/>
      <c r="J23" s="624"/>
      <c r="K23" s="625"/>
      <c r="L23" s="176" t="s">
        <v>22</v>
      </c>
    </row>
    <row r="24" spans="1:12" ht="15.75" customHeight="1" x14ac:dyDescent="0.25">
      <c r="A24" s="619" t="s">
        <v>455</v>
      </c>
      <c r="B24" s="620"/>
      <c r="C24" s="620"/>
      <c r="D24" s="620"/>
      <c r="E24" s="620"/>
      <c r="F24" s="627"/>
      <c r="G24" s="627"/>
      <c r="H24" s="620"/>
      <c r="I24" s="627"/>
      <c r="J24" s="627"/>
      <c r="K24" s="627"/>
      <c r="L24" s="647"/>
    </row>
    <row r="25" spans="1:12" ht="26.25" customHeight="1" x14ac:dyDescent="0.25">
      <c r="A25" s="619" t="s">
        <v>456</v>
      </c>
      <c r="B25" s="620"/>
      <c r="C25" s="622"/>
      <c r="D25" s="623">
        <v>1</v>
      </c>
      <c r="E25" s="624"/>
      <c r="F25" s="637" t="s">
        <v>457</v>
      </c>
      <c r="G25" s="637"/>
      <c r="H25" s="200">
        <v>2024</v>
      </c>
      <c r="I25" s="637" t="s">
        <v>458</v>
      </c>
      <c r="J25" s="637"/>
      <c r="K25" s="661" t="s">
        <v>758</v>
      </c>
      <c r="L25" s="661"/>
    </row>
    <row r="26" spans="1:12" ht="38.25" customHeight="1" x14ac:dyDescent="0.25">
      <c r="A26" s="619" t="s">
        <v>460</v>
      </c>
      <c r="B26" s="620"/>
      <c r="C26" s="622"/>
      <c r="D26" s="623" t="s">
        <v>759</v>
      </c>
      <c r="E26" s="624"/>
      <c r="F26" s="718"/>
      <c r="G26" s="718"/>
      <c r="H26" s="624"/>
      <c r="I26" s="718"/>
      <c r="J26" s="718"/>
      <c r="K26" s="718"/>
      <c r="L26" s="719"/>
    </row>
    <row r="27" spans="1:12" ht="78.599999999999994" customHeight="1" x14ac:dyDescent="0.25">
      <c r="A27" s="619" t="s">
        <v>462</v>
      </c>
      <c r="B27" s="620"/>
      <c r="C27" s="622"/>
      <c r="D27" s="656" t="s">
        <v>760</v>
      </c>
      <c r="E27" s="657"/>
      <c r="F27" s="657"/>
      <c r="G27" s="657"/>
      <c r="H27" s="657"/>
      <c r="I27" s="657"/>
      <c r="J27" s="657"/>
      <c r="K27" s="657"/>
      <c r="L27" s="658"/>
    </row>
    <row r="28" spans="1:12" ht="17.850000000000001" customHeight="1" x14ac:dyDescent="0.25">
      <c r="A28" s="619" t="s">
        <v>464</v>
      </c>
      <c r="B28" s="620"/>
      <c r="C28" s="622"/>
      <c r="D28" s="623"/>
      <c r="E28" s="624"/>
      <c r="F28" s="624"/>
      <c r="G28" s="624"/>
      <c r="H28" s="624"/>
      <c r="I28" s="624"/>
      <c r="J28" s="624"/>
      <c r="K28" s="624"/>
      <c r="L28" s="625"/>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A107" zoomScale="86" zoomScaleNormal="85" workbookViewId="0">
      <selection activeCell="K25" sqref="K25:O30"/>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4" customFormat="1" ht="22.35" customHeight="1" thickBot="1" x14ac:dyDescent="0.3">
      <c r="A1" s="575"/>
      <c r="B1" s="552" t="s">
        <v>279</v>
      </c>
      <c r="C1" s="553"/>
      <c r="D1" s="553"/>
      <c r="E1" s="553"/>
      <c r="F1" s="553"/>
      <c r="G1" s="553"/>
      <c r="H1" s="553"/>
      <c r="I1" s="553"/>
      <c r="J1" s="553"/>
      <c r="K1" s="553"/>
      <c r="L1" s="554"/>
      <c r="M1" s="549" t="s">
        <v>280</v>
      </c>
      <c r="N1" s="550"/>
      <c r="O1" s="551"/>
    </row>
    <row r="2" spans="1:15" s="84" customFormat="1" ht="18" customHeight="1" thickBot="1" x14ac:dyDescent="0.3">
      <c r="A2" s="576"/>
      <c r="B2" s="555" t="s">
        <v>281</v>
      </c>
      <c r="C2" s="556"/>
      <c r="D2" s="556"/>
      <c r="E2" s="556"/>
      <c r="F2" s="556"/>
      <c r="G2" s="556"/>
      <c r="H2" s="556"/>
      <c r="I2" s="556"/>
      <c r="J2" s="556"/>
      <c r="K2" s="556"/>
      <c r="L2" s="557"/>
      <c r="M2" s="549" t="s">
        <v>282</v>
      </c>
      <c r="N2" s="550"/>
      <c r="O2" s="551"/>
    </row>
    <row r="3" spans="1:15" s="84" customFormat="1" ht="20.100000000000001" customHeight="1" thickBot="1" x14ac:dyDescent="0.3">
      <c r="A3" s="576"/>
      <c r="B3" s="555" t="s">
        <v>120</v>
      </c>
      <c r="C3" s="556"/>
      <c r="D3" s="556"/>
      <c r="E3" s="556"/>
      <c r="F3" s="556"/>
      <c r="G3" s="556"/>
      <c r="H3" s="556"/>
      <c r="I3" s="556"/>
      <c r="J3" s="556"/>
      <c r="K3" s="556"/>
      <c r="L3" s="557"/>
      <c r="M3" s="549" t="s">
        <v>283</v>
      </c>
      <c r="N3" s="550"/>
      <c r="O3" s="551"/>
    </row>
    <row r="4" spans="1:15" s="84" customFormat="1" ht="21.75" customHeight="1" thickBot="1" x14ac:dyDescent="0.3">
      <c r="A4" s="577"/>
      <c r="B4" s="558" t="s">
        <v>284</v>
      </c>
      <c r="C4" s="559"/>
      <c r="D4" s="559"/>
      <c r="E4" s="559"/>
      <c r="F4" s="559"/>
      <c r="G4" s="559"/>
      <c r="H4" s="559"/>
      <c r="I4" s="559"/>
      <c r="J4" s="559"/>
      <c r="K4" s="559"/>
      <c r="L4" s="560"/>
      <c r="M4" s="549" t="s">
        <v>285</v>
      </c>
      <c r="N4" s="550"/>
      <c r="O4" s="551"/>
    </row>
    <row r="5" spans="1:15" s="84" customFormat="1" ht="21.75" customHeight="1" thickBot="1" x14ac:dyDescent="0.3">
      <c r="A5" s="85"/>
      <c r="B5" s="86"/>
      <c r="C5" s="86"/>
      <c r="D5" s="86"/>
      <c r="E5" s="86"/>
      <c r="F5" s="86"/>
      <c r="G5" s="86"/>
      <c r="H5" s="86"/>
      <c r="I5" s="86"/>
      <c r="J5" s="86"/>
      <c r="K5" s="86"/>
      <c r="L5" s="86"/>
      <c r="M5" s="87"/>
      <c r="N5" s="87"/>
      <c r="O5" s="87"/>
    </row>
    <row r="6" spans="1:15" s="84" customFormat="1" ht="21.75" customHeight="1" thickBot="1" x14ac:dyDescent="0.3">
      <c r="A6" s="69" t="s">
        <v>286</v>
      </c>
      <c r="B6" s="586" t="s">
        <v>287</v>
      </c>
      <c r="C6" s="587"/>
      <c r="D6" s="587"/>
      <c r="E6" s="587"/>
      <c r="F6" s="587"/>
      <c r="G6" s="587"/>
      <c r="H6" s="587"/>
      <c r="I6" s="587"/>
      <c r="J6" s="587"/>
      <c r="K6" s="588"/>
      <c r="L6" s="194" t="s">
        <v>288</v>
      </c>
      <c r="M6" s="589">
        <v>2024110010289</v>
      </c>
      <c r="N6" s="590"/>
      <c r="O6" s="591"/>
    </row>
    <row r="7" spans="1:15" s="84" customFormat="1" ht="21.75"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579" t="s">
        <v>126</v>
      </c>
      <c r="B8" s="158" t="s">
        <v>289</v>
      </c>
      <c r="C8" s="123"/>
      <c r="D8" s="158" t="s">
        <v>290</v>
      </c>
      <c r="E8" s="123"/>
      <c r="F8" s="158" t="s">
        <v>291</v>
      </c>
      <c r="G8" s="123"/>
      <c r="H8" s="158" t="s">
        <v>292</v>
      </c>
      <c r="I8" s="126"/>
      <c r="J8" s="563" t="s">
        <v>128</v>
      </c>
      <c r="K8" s="578"/>
      <c r="L8" s="157" t="s">
        <v>293</v>
      </c>
      <c r="M8" s="595"/>
      <c r="N8" s="595"/>
      <c r="O8" s="595"/>
    </row>
    <row r="9" spans="1:15" s="84" customFormat="1" ht="21.75" customHeight="1" x14ac:dyDescent="0.25">
      <c r="A9" s="579"/>
      <c r="B9" s="159" t="s">
        <v>294</v>
      </c>
      <c r="C9" s="126"/>
      <c r="D9" s="158" t="s">
        <v>295</v>
      </c>
      <c r="E9" s="126"/>
      <c r="F9" s="158" t="s">
        <v>296</v>
      </c>
      <c r="G9" s="126"/>
      <c r="H9" s="158" t="s">
        <v>297</v>
      </c>
      <c r="I9" s="125"/>
      <c r="J9" s="563"/>
      <c r="K9" s="578"/>
      <c r="L9" s="157" t="s">
        <v>298</v>
      </c>
      <c r="M9" s="595"/>
      <c r="N9" s="595"/>
      <c r="O9" s="595"/>
    </row>
    <row r="10" spans="1:15" s="84" customFormat="1" ht="21.75" customHeight="1" thickBot="1" x14ac:dyDescent="0.3">
      <c r="A10" s="579"/>
      <c r="B10" s="158" t="s">
        <v>299</v>
      </c>
      <c r="C10" s="123"/>
      <c r="D10" s="158" t="s">
        <v>300</v>
      </c>
      <c r="E10" s="1006" t="s">
        <v>301</v>
      </c>
      <c r="F10" s="158" t="s">
        <v>302</v>
      </c>
      <c r="G10" s="127"/>
      <c r="H10" s="158" t="s">
        <v>303</v>
      </c>
      <c r="I10" s="125"/>
      <c r="J10" s="563"/>
      <c r="K10" s="578"/>
      <c r="L10" s="157" t="s">
        <v>304</v>
      </c>
      <c r="M10" s="1007" t="s">
        <v>301</v>
      </c>
      <c r="N10" s="1007"/>
      <c r="O10" s="1007"/>
    </row>
    <row r="11" spans="1:15" ht="15" customHeight="1" thickBot="1" x14ac:dyDescent="0.3">
      <c r="A11" s="42"/>
      <c r="B11" s="43"/>
      <c r="C11" s="43"/>
      <c r="D11" s="45"/>
      <c r="E11" s="44"/>
      <c r="F11" s="44"/>
      <c r="G11" s="184"/>
      <c r="H11" s="184"/>
      <c r="I11" s="46"/>
      <c r="J11" s="46"/>
      <c r="K11" s="43"/>
      <c r="L11" s="43"/>
      <c r="M11" s="43"/>
      <c r="N11" s="43"/>
      <c r="O11" s="43"/>
    </row>
    <row r="12" spans="1:15" ht="15" customHeight="1" x14ac:dyDescent="0.25">
      <c r="A12" s="583" t="s">
        <v>305</v>
      </c>
      <c r="B12" s="564" t="s">
        <v>761</v>
      </c>
      <c r="C12" s="565"/>
      <c r="D12" s="565"/>
      <c r="E12" s="565"/>
      <c r="F12" s="565"/>
      <c r="G12" s="565"/>
      <c r="H12" s="565"/>
      <c r="I12" s="565"/>
      <c r="J12" s="565"/>
      <c r="K12" s="565"/>
      <c r="L12" s="565"/>
      <c r="M12" s="565"/>
      <c r="N12" s="565"/>
      <c r="O12" s="566"/>
    </row>
    <row r="13" spans="1:15" ht="15" customHeight="1" x14ac:dyDescent="0.25">
      <c r="A13" s="584"/>
      <c r="B13" s="567"/>
      <c r="C13" s="568"/>
      <c r="D13" s="568"/>
      <c r="E13" s="568"/>
      <c r="F13" s="568"/>
      <c r="G13" s="568"/>
      <c r="H13" s="568"/>
      <c r="I13" s="568"/>
      <c r="J13" s="568"/>
      <c r="K13" s="568"/>
      <c r="L13" s="568"/>
      <c r="M13" s="568"/>
      <c r="N13" s="568"/>
      <c r="O13" s="569"/>
    </row>
    <row r="14" spans="1:15" ht="15" customHeight="1" x14ac:dyDescent="0.25">
      <c r="A14" s="585"/>
      <c r="B14" s="570"/>
      <c r="C14" s="571"/>
      <c r="D14" s="571"/>
      <c r="E14" s="571"/>
      <c r="F14" s="571"/>
      <c r="G14" s="571"/>
      <c r="H14" s="571"/>
      <c r="I14" s="571"/>
      <c r="J14" s="571"/>
      <c r="K14" s="571"/>
      <c r="L14" s="571"/>
      <c r="M14" s="571"/>
      <c r="N14" s="571"/>
      <c r="O14" s="572"/>
    </row>
    <row r="15" spans="1:15" ht="9" customHeight="1" x14ac:dyDescent="0.25">
      <c r="A15" s="47"/>
      <c r="B15" s="83"/>
      <c r="C15" s="48"/>
      <c r="D15" s="48"/>
      <c r="E15" s="48"/>
      <c r="F15" s="48"/>
      <c r="G15" s="49"/>
      <c r="H15" s="49"/>
      <c r="I15" s="49"/>
      <c r="J15" s="49"/>
      <c r="K15" s="49"/>
      <c r="L15" s="50"/>
      <c r="M15" s="50"/>
      <c r="N15" s="50"/>
      <c r="O15" s="50"/>
    </row>
    <row r="16" spans="1:15" s="51" customFormat="1" ht="37.5" customHeight="1" x14ac:dyDescent="0.25">
      <c r="A16" s="69" t="s">
        <v>133</v>
      </c>
      <c r="B16" s="573" t="s">
        <v>673</v>
      </c>
      <c r="C16" s="573"/>
      <c r="D16" s="573"/>
      <c r="E16" s="573"/>
      <c r="F16" s="573"/>
      <c r="G16" s="579" t="s">
        <v>135</v>
      </c>
      <c r="H16" s="579"/>
      <c r="I16" s="574" t="s">
        <v>762</v>
      </c>
      <c r="J16" s="574"/>
      <c r="K16" s="574"/>
      <c r="L16" s="574"/>
      <c r="M16" s="574"/>
      <c r="N16" s="574"/>
      <c r="O16" s="57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69" t="s">
        <v>137</v>
      </c>
      <c r="B18" s="573" t="s">
        <v>309</v>
      </c>
      <c r="C18" s="573"/>
      <c r="D18" s="573"/>
      <c r="E18" s="573"/>
      <c r="F18" s="69" t="s">
        <v>139</v>
      </c>
      <c r="G18" s="580" t="s">
        <v>310</v>
      </c>
      <c r="H18" s="580"/>
      <c r="I18" s="580"/>
      <c r="J18" s="69" t="s">
        <v>141</v>
      </c>
      <c r="K18" s="573" t="s">
        <v>311</v>
      </c>
      <c r="L18" s="573"/>
      <c r="M18" s="573"/>
      <c r="N18" s="573"/>
      <c r="O18" s="573"/>
    </row>
    <row r="19" spans="1:15" ht="9" customHeight="1" x14ac:dyDescent="0.25">
      <c r="A19" s="41"/>
      <c r="B19" s="40"/>
      <c r="C19" s="582"/>
      <c r="D19" s="582"/>
      <c r="E19" s="582"/>
      <c r="F19" s="582"/>
      <c r="G19" s="582"/>
      <c r="H19" s="582"/>
      <c r="I19" s="582"/>
      <c r="J19" s="582"/>
      <c r="K19" s="582"/>
      <c r="L19" s="582"/>
      <c r="M19" s="582"/>
      <c r="N19" s="582"/>
      <c r="O19" s="582"/>
    </row>
    <row r="21" spans="1:15" ht="16.5" customHeight="1" x14ac:dyDescent="0.25">
      <c r="A21" s="81"/>
      <c r="B21" s="82"/>
      <c r="C21" s="82"/>
      <c r="D21" s="82"/>
      <c r="E21" s="82"/>
      <c r="F21" s="82"/>
      <c r="G21" s="82"/>
      <c r="H21" s="82"/>
      <c r="I21" s="82"/>
      <c r="J21" s="82"/>
      <c r="K21" s="82"/>
      <c r="L21" s="82"/>
      <c r="M21" s="82"/>
      <c r="N21" s="82"/>
      <c r="O21" s="82"/>
    </row>
    <row r="22" spans="1:15" ht="32.1" customHeight="1" x14ac:dyDescent="0.25">
      <c r="A22" s="561" t="s">
        <v>143</v>
      </c>
      <c r="B22" s="562"/>
      <c r="C22" s="562"/>
      <c r="D22" s="562"/>
      <c r="E22" s="562"/>
      <c r="F22" s="562"/>
      <c r="G22" s="562"/>
      <c r="H22" s="562"/>
      <c r="I22" s="562"/>
      <c r="J22" s="562"/>
      <c r="K22" s="562"/>
      <c r="L22" s="562"/>
      <c r="M22" s="562"/>
      <c r="N22" s="562"/>
      <c r="O22" s="563"/>
    </row>
    <row r="23" spans="1:15" ht="32.1" customHeight="1" x14ac:dyDescent="0.25">
      <c r="A23" s="561" t="s">
        <v>312</v>
      </c>
      <c r="B23" s="562"/>
      <c r="C23" s="562"/>
      <c r="D23" s="562"/>
      <c r="E23" s="562"/>
      <c r="F23" s="562"/>
      <c r="G23" s="562"/>
      <c r="H23" s="562"/>
      <c r="I23" s="562"/>
      <c r="J23" s="562"/>
      <c r="K23" s="562"/>
      <c r="L23" s="562"/>
      <c r="M23" s="562"/>
      <c r="N23" s="562"/>
      <c r="O23" s="563"/>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300</v>
      </c>
      <c r="L24" s="52" t="s">
        <v>302</v>
      </c>
      <c r="M24" s="52" t="s">
        <v>303</v>
      </c>
      <c r="N24" s="53" t="s">
        <v>313</v>
      </c>
      <c r="O24" s="53" t="s">
        <v>314</v>
      </c>
    </row>
    <row r="25" spans="1:15" ht="32.1" customHeight="1" x14ac:dyDescent="0.25">
      <c r="A25" s="56" t="s">
        <v>144</v>
      </c>
      <c r="B25" s="222">
        <v>31500000</v>
      </c>
      <c r="C25" s="222">
        <v>318274000</v>
      </c>
      <c r="D25" s="222">
        <v>88100000</v>
      </c>
      <c r="E25" s="223">
        <v>0</v>
      </c>
      <c r="F25" s="223">
        <v>0</v>
      </c>
      <c r="G25" s="222">
        <v>16200000</v>
      </c>
      <c r="H25" s="224">
        <v>0</v>
      </c>
      <c r="I25" s="224"/>
      <c r="J25" s="224"/>
      <c r="K25" s="1011"/>
      <c r="L25" s="1011"/>
      <c r="M25" s="1011"/>
      <c r="N25" s="1009">
        <f>SUM(B25:M25)</f>
        <v>454074000</v>
      </c>
      <c r="O25" s="1020"/>
    </row>
    <row r="26" spans="1:15" ht="32.1" customHeight="1" x14ac:dyDescent="0.25">
      <c r="A26" s="56" t="s">
        <v>146</v>
      </c>
      <c r="B26" s="222">
        <v>31500000</v>
      </c>
      <c r="C26" s="222">
        <v>401874000</v>
      </c>
      <c r="D26" s="222">
        <v>10320000</v>
      </c>
      <c r="E26" s="222">
        <v>-21453598</v>
      </c>
      <c r="F26" s="223">
        <v>0</v>
      </c>
      <c r="G26" s="223">
        <v>0</v>
      </c>
      <c r="H26" s="222">
        <v>1800000</v>
      </c>
      <c r="I26" s="222">
        <v>7560000</v>
      </c>
      <c r="J26" s="222">
        <v>6866669</v>
      </c>
      <c r="K26" s="1012">
        <v>-180000</v>
      </c>
      <c r="L26" s="1013"/>
      <c r="M26" s="1013"/>
      <c r="N26" s="192">
        <f t="shared" ref="N26:N30" si="0">SUM(B26:M26)</f>
        <v>438287071</v>
      </c>
      <c r="O26" s="1021">
        <f>+(B26+C26+D26+E26+F26+G26+H26+I26+J26+K26+L26+M26)/N25</f>
        <v>0.96523269555182634</v>
      </c>
    </row>
    <row r="27" spans="1:15" ht="32.1" customHeight="1" x14ac:dyDescent="0.25">
      <c r="A27" s="56" t="s">
        <v>148</v>
      </c>
      <c r="B27" s="223"/>
      <c r="C27" s="222">
        <v>840000</v>
      </c>
      <c r="D27" s="222">
        <v>18680402</v>
      </c>
      <c r="E27" s="222">
        <v>36994000</v>
      </c>
      <c r="F27" s="222">
        <v>45734000</v>
      </c>
      <c r="G27" s="222">
        <v>40914000</v>
      </c>
      <c r="H27" s="222">
        <v>42467334</v>
      </c>
      <c r="I27" s="222">
        <v>36334000</v>
      </c>
      <c r="J27" s="222">
        <v>45254000</v>
      </c>
      <c r="K27" s="1012">
        <v>41787334</v>
      </c>
      <c r="L27" s="1013"/>
      <c r="M27" s="1013"/>
      <c r="N27" s="192">
        <f t="shared" si="0"/>
        <v>309005070</v>
      </c>
      <c r="O27" s="1021">
        <f>+N27/N26</f>
        <v>0.70502894209261313</v>
      </c>
    </row>
    <row r="28" spans="1:15" ht="32.1" customHeight="1" x14ac:dyDescent="0.25">
      <c r="A28" s="56" t="s">
        <v>316</v>
      </c>
      <c r="B28" s="223" t="s">
        <v>315</v>
      </c>
      <c r="C28" s="222">
        <v>3209344</v>
      </c>
      <c r="D28" s="222">
        <v>5881007</v>
      </c>
      <c r="E28" s="223"/>
      <c r="F28" s="223"/>
      <c r="G28" s="223"/>
      <c r="H28" s="223"/>
      <c r="I28" s="223"/>
      <c r="J28" s="223"/>
      <c r="K28" s="1013"/>
      <c r="L28" s="1013"/>
      <c r="M28" s="1013"/>
      <c r="N28" s="192">
        <f t="shared" si="0"/>
        <v>9090351</v>
      </c>
      <c r="O28" s="1022"/>
    </row>
    <row r="29" spans="1:15" ht="32.1" customHeight="1" x14ac:dyDescent="0.25">
      <c r="A29" s="56" t="s">
        <v>317</v>
      </c>
      <c r="B29" s="223" t="s">
        <v>315</v>
      </c>
      <c r="C29" s="223" t="s">
        <v>315</v>
      </c>
      <c r="D29" s="222"/>
      <c r="E29" s="223"/>
      <c r="F29" s="223"/>
      <c r="G29" s="223"/>
      <c r="H29" s="223"/>
      <c r="I29" s="223"/>
      <c r="J29" s="223"/>
      <c r="K29" s="1013"/>
      <c r="L29" s="1013"/>
      <c r="M29" s="1013"/>
      <c r="N29" s="192">
        <f t="shared" si="0"/>
        <v>0</v>
      </c>
      <c r="O29" s="1022"/>
    </row>
    <row r="30" spans="1:15" ht="32.1" customHeight="1" thickBot="1" x14ac:dyDescent="0.3">
      <c r="A30" s="59" t="s">
        <v>154</v>
      </c>
      <c r="B30" s="226" t="s">
        <v>315</v>
      </c>
      <c r="C30" s="226" t="s">
        <v>315</v>
      </c>
      <c r="D30" s="226" t="s">
        <v>315</v>
      </c>
      <c r="E30" s="225">
        <v>9090351</v>
      </c>
      <c r="F30" s="226"/>
      <c r="G30" s="226"/>
      <c r="H30" s="226"/>
      <c r="I30" s="226"/>
      <c r="J30" s="226"/>
      <c r="K30" s="1018"/>
      <c r="L30" s="1018"/>
      <c r="M30" s="1018"/>
      <c r="N30" s="193">
        <f t="shared" si="0"/>
        <v>9090351</v>
      </c>
      <c r="O30" s="1023">
        <f>N30/N28</f>
        <v>1</v>
      </c>
    </row>
    <row r="31" spans="1:15" s="61" customFormat="1" ht="16.5" customHeight="1" x14ac:dyDescent="0.2"/>
    <row r="32" spans="1:15" s="61" customFormat="1" ht="17.25" customHeight="1" x14ac:dyDescent="0.2"/>
    <row r="33" spans="1:14" x14ac:dyDescent="0.25">
      <c r="N33" s="191"/>
    </row>
    <row r="34" spans="1:14" ht="48" customHeight="1" x14ac:dyDescent="0.25">
      <c r="A34" s="531" t="s">
        <v>318</v>
      </c>
      <c r="B34" s="532"/>
      <c r="C34" s="532"/>
      <c r="D34" s="532"/>
      <c r="E34" s="532"/>
      <c r="F34" s="532"/>
      <c r="G34" s="532"/>
      <c r="H34" s="532"/>
      <c r="I34" s="533"/>
    </row>
    <row r="35" spans="1:14" ht="50.25" customHeight="1" x14ac:dyDescent="0.25">
      <c r="A35" s="145" t="s">
        <v>319</v>
      </c>
      <c r="B35" s="534" t="str">
        <f>+B12</f>
        <v>Implementar 3 acciones de transformación cultural que promuevan y garanticen el libre ejercicio de los derechos de las mujeres y la equidad de género a través de mecanismos de cambio cultural y comportamental desarrollados con las comunidades</v>
      </c>
      <c r="C35" s="535"/>
      <c r="D35" s="535"/>
      <c r="E35" s="535"/>
      <c r="F35" s="535"/>
      <c r="G35" s="535"/>
      <c r="H35" s="535"/>
      <c r="I35" s="536"/>
    </row>
    <row r="36" spans="1:14" ht="18.75" customHeight="1" x14ac:dyDescent="0.25">
      <c r="A36" s="520" t="s">
        <v>159</v>
      </c>
      <c r="B36" s="338">
        <v>2024</v>
      </c>
      <c r="C36" s="338">
        <v>2025</v>
      </c>
      <c r="D36" s="338">
        <v>2026</v>
      </c>
      <c r="E36" s="338">
        <v>2027</v>
      </c>
      <c r="F36" s="338" t="s">
        <v>320</v>
      </c>
      <c r="G36" s="544" t="s">
        <v>161</v>
      </c>
      <c r="H36" s="544"/>
      <c r="I36" s="544"/>
    </row>
    <row r="37" spans="1:14" ht="50.25" customHeight="1" x14ac:dyDescent="0.25">
      <c r="A37" s="521"/>
      <c r="B37" s="245">
        <v>1</v>
      </c>
      <c r="C37" s="342">
        <f>B40+B42+B44+B46+B48+B50+B52+B54+B58+B56+B60+B62</f>
        <v>1.0000000000000002</v>
      </c>
      <c r="D37" s="245">
        <v>1</v>
      </c>
      <c r="E37" s="245">
        <v>0</v>
      </c>
      <c r="F37" s="338">
        <f>B37+C37+D37+E37</f>
        <v>3</v>
      </c>
      <c r="G37" s="544"/>
      <c r="H37" s="544"/>
      <c r="I37" s="544"/>
    </row>
    <row r="38" spans="1:14" ht="52.5" customHeight="1" x14ac:dyDescent="0.25">
      <c r="A38" s="249" t="s">
        <v>163</v>
      </c>
      <c r="B38" s="537">
        <v>0.2</v>
      </c>
      <c r="C38" s="538"/>
      <c r="D38" s="539" t="s">
        <v>321</v>
      </c>
      <c r="E38" s="540"/>
      <c r="F38" s="540"/>
      <c r="G38" s="540"/>
      <c r="H38" s="540"/>
      <c r="I38" s="541"/>
    </row>
    <row r="39" spans="1:14" s="64" customFormat="1" ht="75.599999999999994" customHeight="1" x14ac:dyDescent="0.25">
      <c r="A39" s="520" t="s">
        <v>322</v>
      </c>
      <c r="B39" s="249" t="s">
        <v>323</v>
      </c>
      <c r="C39" s="145" t="s">
        <v>206</v>
      </c>
      <c r="D39" s="504" t="s">
        <v>208</v>
      </c>
      <c r="E39" s="505"/>
      <c r="F39" s="504" t="s">
        <v>210</v>
      </c>
      <c r="G39" s="505"/>
      <c r="H39" s="122" t="s">
        <v>212</v>
      </c>
      <c r="I39" s="121" t="s">
        <v>213</v>
      </c>
    </row>
    <row r="40" spans="1:14" ht="62.45" customHeight="1" x14ac:dyDescent="0.25">
      <c r="A40" s="521"/>
      <c r="B40" s="343">
        <v>0</v>
      </c>
      <c r="C40" s="252">
        <v>0</v>
      </c>
      <c r="D40" s="696" t="s">
        <v>763</v>
      </c>
      <c r="E40" s="697"/>
      <c r="F40" s="716" t="s">
        <v>764</v>
      </c>
      <c r="G40" s="697"/>
      <c r="H40" s="245"/>
      <c r="I40" s="154"/>
    </row>
    <row r="41" spans="1:14" s="64" customFormat="1" ht="72.95" customHeight="1" thickBot="1" x14ac:dyDescent="0.3">
      <c r="A41" s="520" t="s">
        <v>328</v>
      </c>
      <c r="B41" s="247" t="s">
        <v>323</v>
      </c>
      <c r="C41" s="122" t="s">
        <v>206</v>
      </c>
      <c r="D41" s="504" t="s">
        <v>208</v>
      </c>
      <c r="E41" s="505"/>
      <c r="F41" s="504" t="s">
        <v>210</v>
      </c>
      <c r="G41" s="505"/>
      <c r="H41" s="122" t="s">
        <v>212</v>
      </c>
      <c r="I41" s="121" t="s">
        <v>213</v>
      </c>
    </row>
    <row r="42" spans="1:14" ht="165" customHeight="1" thickBot="1" x14ac:dyDescent="0.3">
      <c r="A42" s="521"/>
      <c r="B42" s="343">
        <v>0.02</v>
      </c>
      <c r="C42" s="252">
        <v>0.02</v>
      </c>
      <c r="D42" s="528" t="s">
        <v>765</v>
      </c>
      <c r="E42" s="525"/>
      <c r="F42" s="528" t="s">
        <v>765</v>
      </c>
      <c r="G42" s="525"/>
      <c r="H42" s="337" t="s">
        <v>573</v>
      </c>
      <c r="I42" s="400" t="s">
        <v>595</v>
      </c>
    </row>
    <row r="43" spans="1:14" s="64" customFormat="1" ht="70.5" customHeight="1" thickBot="1" x14ac:dyDescent="0.3">
      <c r="A43" s="520" t="s">
        <v>332</v>
      </c>
      <c r="B43" s="247" t="s">
        <v>323</v>
      </c>
      <c r="C43" s="122" t="s">
        <v>206</v>
      </c>
      <c r="D43" s="504" t="s">
        <v>208</v>
      </c>
      <c r="E43" s="505"/>
      <c r="F43" s="504" t="s">
        <v>210</v>
      </c>
      <c r="G43" s="505"/>
      <c r="H43" s="122" t="s">
        <v>212</v>
      </c>
      <c r="I43" s="121" t="s">
        <v>213</v>
      </c>
    </row>
    <row r="44" spans="1:14" ht="120.75" customHeight="1" thickBot="1" x14ac:dyDescent="0.3">
      <c r="A44" s="521"/>
      <c r="B44" s="343">
        <v>0</v>
      </c>
      <c r="C44" s="252">
        <v>0</v>
      </c>
      <c r="D44" s="506" t="s">
        <v>766</v>
      </c>
      <c r="E44" s="525"/>
      <c r="F44" s="506" t="s">
        <v>767</v>
      </c>
      <c r="G44" s="525"/>
      <c r="H44" s="337" t="s">
        <v>573</v>
      </c>
      <c r="I44" s="400" t="s">
        <v>595</v>
      </c>
    </row>
    <row r="45" spans="1:14" s="64" customFormat="1" ht="63.95" customHeight="1" thickBot="1" x14ac:dyDescent="0.3">
      <c r="A45" s="520" t="s">
        <v>336</v>
      </c>
      <c r="B45" s="247" t="s">
        <v>323</v>
      </c>
      <c r="C45" s="247" t="s">
        <v>206</v>
      </c>
      <c r="D45" s="504" t="s">
        <v>208</v>
      </c>
      <c r="E45" s="505"/>
      <c r="F45" s="504" t="s">
        <v>210</v>
      </c>
      <c r="G45" s="505"/>
      <c r="H45" s="122" t="s">
        <v>212</v>
      </c>
      <c r="I45" s="122" t="s">
        <v>213</v>
      </c>
    </row>
    <row r="46" spans="1:14" ht="120.75" customHeight="1" thickBot="1" x14ac:dyDescent="0.3">
      <c r="A46" s="521"/>
      <c r="B46" s="343">
        <v>0.05</v>
      </c>
      <c r="C46" s="252">
        <v>0.05</v>
      </c>
      <c r="D46" s="506" t="s">
        <v>768</v>
      </c>
      <c r="E46" s="525"/>
      <c r="F46" s="506" t="s">
        <v>769</v>
      </c>
      <c r="G46" s="525"/>
      <c r="H46" s="337" t="s">
        <v>573</v>
      </c>
      <c r="I46" s="400" t="s">
        <v>595</v>
      </c>
    </row>
    <row r="47" spans="1:14" s="64" customFormat="1" ht="69.95" customHeight="1" thickBot="1" x14ac:dyDescent="0.3">
      <c r="A47" s="520" t="s">
        <v>341</v>
      </c>
      <c r="B47" s="247" t="s">
        <v>323</v>
      </c>
      <c r="C47" s="122" t="s">
        <v>206</v>
      </c>
      <c r="D47" s="504" t="s">
        <v>208</v>
      </c>
      <c r="E47" s="505"/>
      <c r="F47" s="504" t="s">
        <v>210</v>
      </c>
      <c r="G47" s="505"/>
      <c r="H47" s="122" t="s">
        <v>212</v>
      </c>
      <c r="I47" s="121" t="s">
        <v>213</v>
      </c>
    </row>
    <row r="48" spans="1:14" ht="321.60000000000002" customHeight="1" x14ac:dyDescent="0.25">
      <c r="A48" s="521"/>
      <c r="B48" s="343">
        <v>0.05</v>
      </c>
      <c r="C48" s="252">
        <v>0.05</v>
      </c>
      <c r="D48" s="506" t="s">
        <v>770</v>
      </c>
      <c r="E48" s="525"/>
      <c r="F48" s="506" t="s">
        <v>771</v>
      </c>
      <c r="G48" s="525"/>
      <c r="H48" s="245"/>
      <c r="I48" s="156"/>
    </row>
    <row r="49" spans="1:9" s="64" customFormat="1" ht="65.099999999999994" customHeight="1" thickBot="1" x14ac:dyDescent="0.3">
      <c r="A49" s="520" t="s">
        <v>345</v>
      </c>
      <c r="B49" s="246" t="s">
        <v>323</v>
      </c>
      <c r="C49" s="122" t="s">
        <v>206</v>
      </c>
      <c r="D49" s="504" t="s">
        <v>208</v>
      </c>
      <c r="E49" s="505"/>
      <c r="F49" s="504" t="s">
        <v>210</v>
      </c>
      <c r="G49" s="505"/>
      <c r="H49" s="122" t="s">
        <v>212</v>
      </c>
      <c r="I49" s="121" t="s">
        <v>213</v>
      </c>
    </row>
    <row r="50" spans="1:9" ht="409.5" customHeight="1" thickBot="1" x14ac:dyDescent="0.3">
      <c r="A50" s="715"/>
      <c r="B50" s="377">
        <v>0.1</v>
      </c>
      <c r="C50" s="411">
        <v>0.1</v>
      </c>
      <c r="D50" s="526" t="s">
        <v>772</v>
      </c>
      <c r="E50" s="751"/>
      <c r="F50" s="506" t="s">
        <v>773</v>
      </c>
      <c r="G50" s="525"/>
      <c r="H50" s="337" t="s">
        <v>573</v>
      </c>
      <c r="I50" s="400" t="s">
        <v>595</v>
      </c>
    </row>
    <row r="51" spans="1:9" ht="65.099999999999994" customHeight="1" thickBot="1" x14ac:dyDescent="0.3">
      <c r="A51" s="520" t="s">
        <v>349</v>
      </c>
      <c r="B51" s="341" t="s">
        <v>323</v>
      </c>
      <c r="C51" s="145" t="s">
        <v>206</v>
      </c>
      <c r="D51" s="504" t="s">
        <v>208</v>
      </c>
      <c r="E51" s="505"/>
      <c r="F51" s="504" t="s">
        <v>210</v>
      </c>
      <c r="G51" s="505"/>
      <c r="H51" s="122" t="s">
        <v>212</v>
      </c>
      <c r="I51" s="121" t="s">
        <v>213</v>
      </c>
    </row>
    <row r="52" spans="1:9" ht="384" customHeight="1" thickBot="1" x14ac:dyDescent="0.3">
      <c r="A52" s="715"/>
      <c r="B52" s="377">
        <v>0.1</v>
      </c>
      <c r="C52" s="377">
        <v>0.1</v>
      </c>
      <c r="D52" s="506" t="s">
        <v>774</v>
      </c>
      <c r="E52" s="698"/>
      <c r="F52" s="506" t="s">
        <v>775</v>
      </c>
      <c r="G52" s="508"/>
      <c r="H52" s="337" t="s">
        <v>573</v>
      </c>
      <c r="I52" s="400" t="s">
        <v>595</v>
      </c>
    </row>
    <row r="53" spans="1:9" ht="63.95" customHeight="1" thickBot="1" x14ac:dyDescent="0.3">
      <c r="A53" s="714" t="s">
        <v>353</v>
      </c>
      <c r="B53" s="378" t="s">
        <v>323</v>
      </c>
      <c r="C53" s="202" t="s">
        <v>206</v>
      </c>
      <c r="D53" s="504" t="s">
        <v>208</v>
      </c>
      <c r="E53" s="505"/>
      <c r="F53" s="504" t="s">
        <v>210</v>
      </c>
      <c r="G53" s="505"/>
      <c r="H53" s="122" t="s">
        <v>212</v>
      </c>
      <c r="I53" s="121" t="s">
        <v>213</v>
      </c>
    </row>
    <row r="54" spans="1:9" ht="409.5" customHeight="1" thickBot="1" x14ac:dyDescent="0.3">
      <c r="A54" s="715"/>
      <c r="B54" s="379">
        <v>0.13</v>
      </c>
      <c r="C54" s="206">
        <v>0.13</v>
      </c>
      <c r="D54" s="506" t="s">
        <v>776</v>
      </c>
      <c r="E54" s="698"/>
      <c r="F54" s="526" t="s">
        <v>777</v>
      </c>
      <c r="G54" s="750"/>
      <c r="H54" s="337" t="s">
        <v>573</v>
      </c>
      <c r="I54" s="400" t="s">
        <v>595</v>
      </c>
    </row>
    <row r="55" spans="1:9" ht="45" customHeight="1" x14ac:dyDescent="0.25">
      <c r="A55" s="520" t="s">
        <v>357</v>
      </c>
      <c r="B55" s="341" t="s">
        <v>323</v>
      </c>
      <c r="C55" s="145" t="s">
        <v>206</v>
      </c>
      <c r="D55" s="504" t="s">
        <v>208</v>
      </c>
      <c r="E55" s="505"/>
      <c r="F55" s="504" t="s">
        <v>210</v>
      </c>
      <c r="G55" s="505"/>
      <c r="H55" s="122" t="s">
        <v>212</v>
      </c>
      <c r="I55" s="121" t="s">
        <v>213</v>
      </c>
    </row>
    <row r="56" spans="1:9" ht="234" customHeight="1" x14ac:dyDescent="0.25">
      <c r="A56" s="715"/>
      <c r="B56" s="372">
        <v>0.15</v>
      </c>
      <c r="C56" s="206">
        <v>0.15</v>
      </c>
      <c r="D56" s="748" t="s">
        <v>778</v>
      </c>
      <c r="E56" s="749"/>
      <c r="F56" s="748" t="s">
        <v>779</v>
      </c>
      <c r="G56" s="749"/>
      <c r="H56" s="337" t="s">
        <v>573</v>
      </c>
      <c r="I56" s="400" t="s">
        <v>595</v>
      </c>
    </row>
    <row r="57" spans="1:9" ht="38.25" customHeight="1" x14ac:dyDescent="0.25">
      <c r="A57" s="520" t="s">
        <v>360</v>
      </c>
      <c r="B57" s="341" t="s">
        <v>323</v>
      </c>
      <c r="C57" s="145" t="s">
        <v>206</v>
      </c>
      <c r="D57" s="504" t="s">
        <v>208</v>
      </c>
      <c r="E57" s="505"/>
      <c r="F57" s="504" t="s">
        <v>210</v>
      </c>
      <c r="G57" s="505"/>
      <c r="H57" s="122" t="s">
        <v>212</v>
      </c>
      <c r="I57" s="121" t="s">
        <v>213</v>
      </c>
    </row>
    <row r="58" spans="1:9" ht="95.25" customHeight="1" x14ac:dyDescent="0.25">
      <c r="A58" s="715"/>
      <c r="B58" s="377">
        <v>0.2</v>
      </c>
      <c r="C58" s="206">
        <v>0.2</v>
      </c>
      <c r="D58" s="748" t="s">
        <v>780</v>
      </c>
      <c r="E58" s="749"/>
      <c r="F58" s="748" t="s">
        <v>781</v>
      </c>
      <c r="G58" s="749"/>
      <c r="H58" s="337" t="s">
        <v>573</v>
      </c>
      <c r="I58" s="400" t="s">
        <v>595</v>
      </c>
    </row>
    <row r="59" spans="1:9" ht="35.1" customHeight="1" x14ac:dyDescent="0.25">
      <c r="A59" s="520" t="s">
        <v>363</v>
      </c>
      <c r="B59" s="341" t="s">
        <v>323</v>
      </c>
      <c r="C59" s="145" t="s">
        <v>206</v>
      </c>
      <c r="D59" s="504" t="s">
        <v>208</v>
      </c>
      <c r="E59" s="505"/>
      <c r="F59" s="504" t="s">
        <v>210</v>
      </c>
      <c r="G59" s="505"/>
      <c r="H59" s="122" t="s">
        <v>212</v>
      </c>
      <c r="I59" s="121" t="s">
        <v>213</v>
      </c>
    </row>
    <row r="60" spans="1:9" x14ac:dyDescent="0.25">
      <c r="A60" s="715"/>
      <c r="B60" s="372">
        <v>0.15</v>
      </c>
      <c r="C60" s="206"/>
      <c r="D60" s="509"/>
      <c r="E60" s="510"/>
      <c r="F60" s="511"/>
      <c r="G60" s="511"/>
      <c r="H60" s="245"/>
      <c r="I60" s="245"/>
    </row>
    <row r="61" spans="1:9" ht="35.1" customHeight="1" x14ac:dyDescent="0.25">
      <c r="A61" s="520" t="s">
        <v>364</v>
      </c>
      <c r="B61" s="249" t="s">
        <v>323</v>
      </c>
      <c r="C61" s="145" t="s">
        <v>206</v>
      </c>
      <c r="D61" s="504" t="s">
        <v>208</v>
      </c>
      <c r="E61" s="505"/>
      <c r="F61" s="504" t="s">
        <v>210</v>
      </c>
      <c r="G61" s="505"/>
      <c r="H61" s="122" t="s">
        <v>212</v>
      </c>
      <c r="I61" s="121" t="s">
        <v>213</v>
      </c>
    </row>
    <row r="62" spans="1:9" x14ac:dyDescent="0.25">
      <c r="A62" s="521"/>
      <c r="B62" s="347">
        <v>0.05</v>
      </c>
      <c r="C62" s="339"/>
      <c r="D62" s="509"/>
      <c r="E62" s="510"/>
      <c r="F62" s="509"/>
      <c r="G62" s="510"/>
      <c r="H62" s="245"/>
      <c r="I62" s="245"/>
    </row>
    <row r="66" spans="1:11" ht="34.5" customHeight="1" x14ac:dyDescent="0.25">
      <c r="A66" s="747" t="s">
        <v>177</v>
      </c>
      <c r="B66" s="747"/>
      <c r="C66" s="747"/>
      <c r="D66" s="747"/>
      <c r="E66" s="747"/>
      <c r="F66" s="747"/>
      <c r="G66" s="747"/>
      <c r="H66" s="747"/>
      <c r="I66" s="747"/>
      <c r="J66" s="40"/>
      <c r="K66" s="40"/>
    </row>
    <row r="67" spans="1:11" ht="123.75" customHeight="1" x14ac:dyDescent="0.25">
      <c r="A67" s="380" t="s">
        <v>178</v>
      </c>
      <c r="B67" s="746" t="s">
        <v>782</v>
      </c>
      <c r="C67" s="746"/>
      <c r="D67" s="746" t="s">
        <v>783</v>
      </c>
      <c r="E67" s="746"/>
      <c r="F67" s="746" t="s">
        <v>784</v>
      </c>
      <c r="G67" s="746"/>
      <c r="H67" s="746" t="s">
        <v>785</v>
      </c>
      <c r="I67" s="746"/>
      <c r="J67" s="756"/>
      <c r="K67" s="756"/>
    </row>
    <row r="68" spans="1:11" ht="40.5" customHeight="1" x14ac:dyDescent="0.25">
      <c r="A68" s="380" t="s">
        <v>786</v>
      </c>
      <c r="B68" s="760">
        <v>0.04</v>
      </c>
      <c r="C68" s="760"/>
      <c r="D68" s="760">
        <v>0.06</v>
      </c>
      <c r="E68" s="760"/>
      <c r="F68" s="760">
        <v>0.05</v>
      </c>
      <c r="G68" s="760"/>
      <c r="H68" s="760">
        <v>0.05</v>
      </c>
      <c r="I68" s="760"/>
      <c r="J68" s="757"/>
      <c r="K68" s="757"/>
    </row>
    <row r="69" spans="1:11" ht="30" hidden="1" customHeight="1" x14ac:dyDescent="0.25">
      <c r="A69" s="721" t="s">
        <v>289</v>
      </c>
      <c r="B69" s="381" t="s">
        <v>99</v>
      </c>
      <c r="C69" s="381" t="s">
        <v>206</v>
      </c>
      <c r="D69" s="381" t="s">
        <v>99</v>
      </c>
      <c r="E69" s="381" t="s">
        <v>206</v>
      </c>
      <c r="F69" s="381" t="s">
        <v>99</v>
      </c>
      <c r="G69" s="381" t="s">
        <v>206</v>
      </c>
      <c r="H69" s="381" t="s">
        <v>99</v>
      </c>
      <c r="I69" s="381" t="s">
        <v>206</v>
      </c>
      <c r="J69" s="382"/>
      <c r="K69" s="382"/>
    </row>
    <row r="70" spans="1:11" ht="30" hidden="1" customHeight="1" x14ac:dyDescent="0.25">
      <c r="A70" s="721"/>
      <c r="B70" s="383">
        <v>0</v>
      </c>
      <c r="C70" s="384">
        <v>0</v>
      </c>
      <c r="D70" s="383">
        <v>0</v>
      </c>
      <c r="E70" s="384">
        <v>0</v>
      </c>
      <c r="F70" s="385">
        <v>0</v>
      </c>
      <c r="G70" s="384">
        <v>0</v>
      </c>
      <c r="H70" s="385">
        <v>0</v>
      </c>
      <c r="I70" s="384">
        <v>0</v>
      </c>
      <c r="J70" s="386"/>
      <c r="K70" s="387"/>
    </row>
    <row r="71" spans="1:11" ht="46.5" hidden="1" customHeight="1" x14ac:dyDescent="0.25">
      <c r="A71" s="380" t="s">
        <v>369</v>
      </c>
      <c r="B71" s="736" t="s">
        <v>763</v>
      </c>
      <c r="C71" s="736"/>
      <c r="D71" s="742" t="s">
        <v>763</v>
      </c>
      <c r="E71" s="742"/>
      <c r="F71" s="742" t="s">
        <v>763</v>
      </c>
      <c r="G71" s="742"/>
      <c r="H71" s="742" t="s">
        <v>764</v>
      </c>
      <c r="I71" s="743"/>
      <c r="J71" s="758"/>
      <c r="K71" s="758"/>
    </row>
    <row r="72" spans="1:11" ht="44.45" hidden="1" customHeight="1" x14ac:dyDescent="0.25">
      <c r="A72" s="380" t="s">
        <v>373</v>
      </c>
      <c r="B72" s="692" t="s">
        <v>448</v>
      </c>
      <c r="C72" s="692"/>
      <c r="D72" s="692" t="s">
        <v>448</v>
      </c>
      <c r="E72" s="692"/>
      <c r="F72" s="692" t="s">
        <v>448</v>
      </c>
      <c r="G72" s="692"/>
      <c r="H72" s="692" t="s">
        <v>448</v>
      </c>
      <c r="I72" s="692"/>
      <c r="J72" s="754"/>
      <c r="K72" s="754"/>
    </row>
    <row r="73" spans="1:11" ht="30.75" hidden="1" customHeight="1" x14ac:dyDescent="0.25">
      <c r="A73" s="721" t="s">
        <v>290</v>
      </c>
      <c r="B73" s="381" t="s">
        <v>99</v>
      </c>
      <c r="C73" s="381" t="s">
        <v>206</v>
      </c>
      <c r="D73" s="381" t="s">
        <v>99</v>
      </c>
      <c r="E73" s="381" t="s">
        <v>206</v>
      </c>
      <c r="F73" s="381" t="s">
        <v>99</v>
      </c>
      <c r="G73" s="381" t="s">
        <v>206</v>
      </c>
      <c r="H73" s="381" t="s">
        <v>99</v>
      </c>
      <c r="I73" s="381" t="s">
        <v>206</v>
      </c>
      <c r="J73" s="382"/>
      <c r="K73" s="382"/>
    </row>
    <row r="74" spans="1:11" ht="30.75" hidden="1" customHeight="1" x14ac:dyDescent="0.25">
      <c r="A74" s="721"/>
      <c r="B74" s="383">
        <v>0</v>
      </c>
      <c r="C74" s="384">
        <v>0</v>
      </c>
      <c r="D74" s="383">
        <v>0</v>
      </c>
      <c r="E74" s="384">
        <v>0</v>
      </c>
      <c r="F74" s="385">
        <v>0.09</v>
      </c>
      <c r="G74" s="388">
        <v>0.09</v>
      </c>
      <c r="H74" s="385">
        <v>0.09</v>
      </c>
      <c r="I74" s="388">
        <v>0.09</v>
      </c>
      <c r="J74" s="386"/>
      <c r="K74" s="389"/>
    </row>
    <row r="75" spans="1:11" ht="126.6" hidden="1" customHeight="1" x14ac:dyDescent="0.25">
      <c r="A75" s="380" t="s">
        <v>369</v>
      </c>
      <c r="B75" s="736" t="s">
        <v>763</v>
      </c>
      <c r="C75" s="736"/>
      <c r="D75" s="744" t="s">
        <v>763</v>
      </c>
      <c r="E75" s="744"/>
      <c r="F75" s="736" t="s">
        <v>787</v>
      </c>
      <c r="G75" s="736"/>
      <c r="H75" s="745" t="s">
        <v>788</v>
      </c>
      <c r="I75" s="745"/>
      <c r="J75" s="759"/>
      <c r="K75" s="759"/>
    </row>
    <row r="76" spans="1:11" ht="69" hidden="1" customHeight="1" x14ac:dyDescent="0.25">
      <c r="A76" s="380" t="s">
        <v>373</v>
      </c>
      <c r="B76" s="692" t="s">
        <v>448</v>
      </c>
      <c r="C76" s="692"/>
      <c r="D76" s="692" t="s">
        <v>448</v>
      </c>
      <c r="E76" s="692"/>
      <c r="F76" s="732" t="s">
        <v>789</v>
      </c>
      <c r="G76" s="732"/>
      <c r="H76" s="732" t="s">
        <v>790</v>
      </c>
      <c r="I76" s="732"/>
      <c r="J76" s="754"/>
      <c r="K76" s="754"/>
    </row>
    <row r="77" spans="1:11" ht="30.75" hidden="1" customHeight="1" x14ac:dyDescent="0.25">
      <c r="A77" s="721" t="s">
        <v>291</v>
      </c>
      <c r="B77" s="381" t="s">
        <v>99</v>
      </c>
      <c r="C77" s="381" t="s">
        <v>206</v>
      </c>
      <c r="D77" s="381" t="s">
        <v>99</v>
      </c>
      <c r="E77" s="381" t="s">
        <v>206</v>
      </c>
      <c r="F77" s="381" t="s">
        <v>99</v>
      </c>
      <c r="G77" s="381" t="s">
        <v>206</v>
      </c>
      <c r="H77" s="381" t="s">
        <v>99</v>
      </c>
      <c r="I77" s="381" t="s">
        <v>206</v>
      </c>
      <c r="J77" s="382"/>
      <c r="K77" s="382"/>
    </row>
    <row r="78" spans="1:11" ht="30.75" hidden="1" customHeight="1" x14ac:dyDescent="0.25">
      <c r="A78" s="721"/>
      <c r="B78" s="383">
        <v>0</v>
      </c>
      <c r="C78" s="384" t="s">
        <v>791</v>
      </c>
      <c r="D78" s="383">
        <v>0</v>
      </c>
      <c r="E78" s="384" t="s">
        <v>791</v>
      </c>
      <c r="F78" s="385">
        <v>0.09</v>
      </c>
      <c r="G78" s="388">
        <v>0.09</v>
      </c>
      <c r="H78" s="385">
        <v>0.09</v>
      </c>
      <c r="I78" s="388">
        <v>0.09</v>
      </c>
      <c r="J78" s="386"/>
      <c r="K78" s="389"/>
    </row>
    <row r="79" spans="1:11" ht="112.5" hidden="1" customHeight="1" x14ac:dyDescent="0.25">
      <c r="A79" s="380" t="s">
        <v>369</v>
      </c>
      <c r="B79" s="736" t="s">
        <v>763</v>
      </c>
      <c r="C79" s="736"/>
      <c r="D79" s="744" t="s">
        <v>763</v>
      </c>
      <c r="E79" s="744"/>
      <c r="F79" s="736" t="s">
        <v>792</v>
      </c>
      <c r="G79" s="736"/>
      <c r="H79" s="736" t="s">
        <v>793</v>
      </c>
      <c r="I79" s="736"/>
      <c r="J79" s="754"/>
      <c r="K79" s="754"/>
    </row>
    <row r="80" spans="1:11" ht="62.45" hidden="1" customHeight="1" x14ac:dyDescent="0.25">
      <c r="A80" s="380" t="s">
        <v>373</v>
      </c>
      <c r="B80" s="692" t="s">
        <v>448</v>
      </c>
      <c r="C80" s="692"/>
      <c r="D80" s="692" t="s">
        <v>448</v>
      </c>
      <c r="E80" s="692"/>
      <c r="F80" s="732" t="s">
        <v>794</v>
      </c>
      <c r="G80" s="732"/>
      <c r="H80" s="732" t="s">
        <v>795</v>
      </c>
      <c r="I80" s="732"/>
      <c r="J80" s="754"/>
      <c r="K80" s="754"/>
    </row>
    <row r="81" spans="1:11" ht="30.75" hidden="1" customHeight="1" x14ac:dyDescent="0.25">
      <c r="A81" s="721" t="s">
        <v>292</v>
      </c>
      <c r="B81" s="381" t="s">
        <v>99</v>
      </c>
      <c r="C81" s="381" t="s">
        <v>206</v>
      </c>
      <c r="D81" s="381" t="s">
        <v>99</v>
      </c>
      <c r="E81" s="381" t="s">
        <v>206</v>
      </c>
      <c r="F81" s="381" t="s">
        <v>99</v>
      </c>
      <c r="G81" s="381" t="s">
        <v>206</v>
      </c>
      <c r="H81" s="381" t="s">
        <v>99</v>
      </c>
      <c r="I81" s="381" t="s">
        <v>206</v>
      </c>
      <c r="J81" s="382"/>
      <c r="K81" s="382"/>
    </row>
    <row r="82" spans="1:11" ht="30.75" hidden="1" customHeight="1" x14ac:dyDescent="0.25">
      <c r="A82" s="721"/>
      <c r="B82" s="383">
        <v>0.05</v>
      </c>
      <c r="C82" s="384">
        <v>0.05</v>
      </c>
      <c r="D82" s="383">
        <v>0</v>
      </c>
      <c r="E82" s="384"/>
      <c r="F82" s="385">
        <v>0.09</v>
      </c>
      <c r="G82" s="388">
        <v>0.09</v>
      </c>
      <c r="H82" s="385">
        <v>0.09</v>
      </c>
      <c r="I82" s="388">
        <v>0.09</v>
      </c>
      <c r="J82" s="386"/>
      <c r="K82" s="389"/>
    </row>
    <row r="83" spans="1:11" ht="360.95" hidden="1" customHeight="1" x14ac:dyDescent="0.25">
      <c r="A83" s="380" t="s">
        <v>369</v>
      </c>
      <c r="B83" s="738" t="s">
        <v>796</v>
      </c>
      <c r="C83" s="739"/>
      <c r="D83" s="740" t="s">
        <v>763</v>
      </c>
      <c r="E83" s="741"/>
      <c r="F83" s="742" t="s">
        <v>797</v>
      </c>
      <c r="G83" s="743"/>
      <c r="H83" s="742" t="s">
        <v>798</v>
      </c>
      <c r="I83" s="743"/>
      <c r="J83" s="754"/>
      <c r="K83" s="754"/>
    </row>
    <row r="84" spans="1:11" ht="80.25" hidden="1" customHeight="1" x14ac:dyDescent="0.25">
      <c r="A84" s="380" t="s">
        <v>373</v>
      </c>
      <c r="B84" s="732" t="s">
        <v>799</v>
      </c>
      <c r="C84" s="732"/>
      <c r="D84" s="692" t="s">
        <v>448</v>
      </c>
      <c r="E84" s="692"/>
      <c r="F84" s="732" t="s">
        <v>800</v>
      </c>
      <c r="G84" s="732"/>
      <c r="H84" s="732" t="s">
        <v>801</v>
      </c>
      <c r="I84" s="732"/>
      <c r="J84" s="754"/>
      <c r="K84" s="754"/>
    </row>
    <row r="85" spans="1:11" ht="15" hidden="1" x14ac:dyDescent="0.25">
      <c r="A85" s="721" t="s">
        <v>294</v>
      </c>
      <c r="B85" s="381" t="s">
        <v>99</v>
      </c>
      <c r="C85" s="381" t="s">
        <v>206</v>
      </c>
      <c r="D85" s="381" t="s">
        <v>99</v>
      </c>
      <c r="E85" s="381" t="s">
        <v>206</v>
      </c>
      <c r="F85" s="381" t="s">
        <v>99</v>
      </c>
      <c r="G85" s="381" t="s">
        <v>206</v>
      </c>
      <c r="H85" s="381" t="s">
        <v>99</v>
      </c>
      <c r="I85" s="381" t="s">
        <v>206</v>
      </c>
      <c r="J85" s="382"/>
      <c r="K85" s="382"/>
    </row>
    <row r="86" spans="1:11" ht="15" hidden="1" x14ac:dyDescent="0.25">
      <c r="A86" s="721"/>
      <c r="B86" s="383">
        <v>0.05</v>
      </c>
      <c r="C86" s="384">
        <v>0.05</v>
      </c>
      <c r="D86" s="383">
        <v>0</v>
      </c>
      <c r="E86" s="384"/>
      <c r="F86" s="385">
        <v>0.09</v>
      </c>
      <c r="G86" s="388">
        <v>0.09</v>
      </c>
      <c r="H86" s="385">
        <v>0.09</v>
      </c>
      <c r="I86" s="388">
        <v>0.09</v>
      </c>
      <c r="J86" s="386"/>
      <c r="K86" s="389"/>
    </row>
    <row r="87" spans="1:11" ht="237.6" hidden="1" customHeight="1" x14ac:dyDescent="0.25">
      <c r="A87" s="380" t="s">
        <v>369</v>
      </c>
      <c r="B87" s="736" t="s">
        <v>802</v>
      </c>
      <c r="C87" s="736"/>
      <c r="D87" s="720" t="s">
        <v>763</v>
      </c>
      <c r="E87" s="720"/>
      <c r="F87" s="736" t="s">
        <v>803</v>
      </c>
      <c r="G87" s="737"/>
      <c r="H87" s="736" t="s">
        <v>804</v>
      </c>
      <c r="I87" s="737"/>
      <c r="J87" s="753"/>
      <c r="K87" s="753"/>
    </row>
    <row r="88" spans="1:11" ht="51.6" hidden="1" customHeight="1" x14ac:dyDescent="0.25">
      <c r="A88" s="380" t="s">
        <v>373</v>
      </c>
      <c r="B88" s="730" t="s">
        <v>805</v>
      </c>
      <c r="C88" s="730"/>
      <c r="D88" s="720" t="s">
        <v>448</v>
      </c>
      <c r="E88" s="720"/>
      <c r="F88" s="732" t="s">
        <v>806</v>
      </c>
      <c r="G88" s="732"/>
      <c r="H88" s="732" t="s">
        <v>807</v>
      </c>
      <c r="I88" s="732"/>
      <c r="J88" s="753"/>
      <c r="K88" s="753"/>
    </row>
    <row r="89" spans="1:11" ht="15" hidden="1" x14ac:dyDescent="0.25">
      <c r="A89" s="721" t="s">
        <v>295</v>
      </c>
      <c r="B89" s="381" t="s">
        <v>99</v>
      </c>
      <c r="C89" s="381" t="s">
        <v>206</v>
      </c>
      <c r="D89" s="381" t="s">
        <v>99</v>
      </c>
      <c r="E89" s="381" t="s">
        <v>206</v>
      </c>
      <c r="F89" s="381" t="s">
        <v>99</v>
      </c>
      <c r="G89" s="381" t="s">
        <v>206</v>
      </c>
      <c r="H89" s="381" t="s">
        <v>99</v>
      </c>
      <c r="I89" s="381" t="s">
        <v>206</v>
      </c>
      <c r="J89" s="382"/>
      <c r="K89" s="382"/>
    </row>
    <row r="90" spans="1:11" ht="15" hidden="1" x14ac:dyDescent="0.25">
      <c r="A90" s="721"/>
      <c r="B90" s="383">
        <v>0.05</v>
      </c>
      <c r="C90" s="390">
        <v>0.05</v>
      </c>
      <c r="D90" s="383">
        <v>0.05</v>
      </c>
      <c r="E90" s="384">
        <v>0.05</v>
      </c>
      <c r="F90" s="385">
        <v>0.09</v>
      </c>
      <c r="G90" s="388">
        <v>0.09</v>
      </c>
      <c r="H90" s="385">
        <v>0.09</v>
      </c>
      <c r="I90" s="388">
        <v>0.09</v>
      </c>
      <c r="J90" s="386"/>
      <c r="K90" s="389"/>
    </row>
    <row r="91" spans="1:11" ht="317.10000000000002" hidden="1" customHeight="1" x14ac:dyDescent="0.2">
      <c r="A91" s="380" t="s">
        <v>369</v>
      </c>
      <c r="B91" s="733" t="s">
        <v>808</v>
      </c>
      <c r="C91" s="733"/>
      <c r="D91" s="735" t="s">
        <v>809</v>
      </c>
      <c r="E91" s="735"/>
      <c r="F91" s="736" t="s">
        <v>810</v>
      </c>
      <c r="G91" s="737"/>
      <c r="H91" s="736" t="s">
        <v>811</v>
      </c>
      <c r="I91" s="737"/>
      <c r="J91" s="755"/>
      <c r="K91" s="755"/>
    </row>
    <row r="92" spans="1:11" ht="15" hidden="1" x14ac:dyDescent="0.25">
      <c r="A92" s="380" t="s">
        <v>373</v>
      </c>
      <c r="B92" s="730" t="s">
        <v>812</v>
      </c>
      <c r="C92" s="730"/>
      <c r="D92" s="730" t="s">
        <v>813</v>
      </c>
      <c r="E92" s="730"/>
      <c r="F92" s="730" t="s">
        <v>388</v>
      </c>
      <c r="G92" s="730"/>
      <c r="H92" s="730" t="s">
        <v>368</v>
      </c>
      <c r="I92" s="720"/>
      <c r="J92" s="753"/>
      <c r="K92" s="753"/>
    </row>
    <row r="93" spans="1:11" ht="15" hidden="1" x14ac:dyDescent="0.25">
      <c r="A93" s="721" t="s">
        <v>296</v>
      </c>
      <c r="B93" s="381" t="s">
        <v>99</v>
      </c>
      <c r="C93" s="381" t="s">
        <v>206</v>
      </c>
      <c r="D93" s="381" t="s">
        <v>99</v>
      </c>
      <c r="E93" s="381" t="s">
        <v>206</v>
      </c>
      <c r="F93" s="381" t="s">
        <v>99</v>
      </c>
      <c r="G93" s="381" t="s">
        <v>206</v>
      </c>
      <c r="H93" s="381" t="s">
        <v>99</v>
      </c>
      <c r="I93" s="381" t="s">
        <v>206</v>
      </c>
      <c r="J93" s="382"/>
      <c r="K93" s="382"/>
    </row>
    <row r="94" spans="1:11" ht="15" hidden="1" x14ac:dyDescent="0.25">
      <c r="A94" s="721"/>
      <c r="B94" s="383">
        <v>0.1</v>
      </c>
      <c r="C94" s="390">
        <v>0.1</v>
      </c>
      <c r="D94" s="383">
        <v>0.05</v>
      </c>
      <c r="E94" s="384"/>
      <c r="F94" s="385">
        <v>0.09</v>
      </c>
      <c r="G94" s="388">
        <v>0.09</v>
      </c>
      <c r="H94" s="385">
        <v>0.09</v>
      </c>
      <c r="I94" s="388">
        <v>0.09</v>
      </c>
      <c r="J94" s="386"/>
      <c r="K94" s="389"/>
    </row>
    <row r="95" spans="1:11" ht="288.95" hidden="1" customHeight="1" x14ac:dyDescent="0.2">
      <c r="A95" s="380" t="s">
        <v>369</v>
      </c>
      <c r="B95" s="733" t="s">
        <v>814</v>
      </c>
      <c r="C95" s="733"/>
      <c r="D95" s="733" t="s">
        <v>815</v>
      </c>
      <c r="E95" s="734"/>
      <c r="F95" s="733" t="s">
        <v>816</v>
      </c>
      <c r="G95" s="734"/>
      <c r="H95" s="733" t="s">
        <v>817</v>
      </c>
      <c r="I95" s="734"/>
      <c r="J95" s="755"/>
      <c r="K95" s="755"/>
    </row>
    <row r="96" spans="1:11" ht="64.5" hidden="1" customHeight="1" x14ac:dyDescent="0.25">
      <c r="A96" s="380" t="s">
        <v>373</v>
      </c>
      <c r="B96" s="730" t="s">
        <v>818</v>
      </c>
      <c r="C96" s="730"/>
      <c r="D96" s="730" t="s">
        <v>819</v>
      </c>
      <c r="E96" s="730"/>
      <c r="F96" s="732" t="s">
        <v>820</v>
      </c>
      <c r="G96" s="732"/>
      <c r="H96" s="732" t="s">
        <v>821</v>
      </c>
      <c r="I96" s="732"/>
      <c r="J96" s="753"/>
      <c r="K96" s="753"/>
    </row>
    <row r="97" spans="1:11" ht="15" hidden="1" x14ac:dyDescent="0.25">
      <c r="A97" s="721" t="s">
        <v>297</v>
      </c>
      <c r="B97" s="381" t="s">
        <v>99</v>
      </c>
      <c r="C97" s="381" t="s">
        <v>206</v>
      </c>
      <c r="D97" s="381" t="s">
        <v>99</v>
      </c>
      <c r="E97" s="381" t="s">
        <v>206</v>
      </c>
      <c r="F97" s="381" t="s">
        <v>99</v>
      </c>
      <c r="G97" s="381" t="s">
        <v>206</v>
      </c>
      <c r="H97" s="381" t="s">
        <v>99</v>
      </c>
      <c r="I97" s="381" t="s">
        <v>206</v>
      </c>
      <c r="J97" s="382"/>
      <c r="K97" s="382"/>
    </row>
    <row r="98" spans="1:11" ht="15" hidden="1" x14ac:dyDescent="0.25">
      <c r="A98" s="721"/>
      <c r="B98" s="383">
        <v>0.1</v>
      </c>
      <c r="C98" s="390">
        <v>0.1</v>
      </c>
      <c r="D98" s="383">
        <v>0.1</v>
      </c>
      <c r="E98" s="384">
        <v>0.1</v>
      </c>
      <c r="F98" s="385">
        <v>0.09</v>
      </c>
      <c r="G98" s="388">
        <v>0.09</v>
      </c>
      <c r="H98" s="385">
        <v>0.09</v>
      </c>
      <c r="I98" s="388">
        <v>0.09</v>
      </c>
      <c r="J98" s="386"/>
      <c r="K98" s="389"/>
    </row>
    <row r="99" spans="1:11" ht="344.25" hidden="1" customHeight="1" x14ac:dyDescent="0.2">
      <c r="A99" s="380" t="s">
        <v>369</v>
      </c>
      <c r="B99" s="727" t="s">
        <v>822</v>
      </c>
      <c r="C99" s="727"/>
      <c r="D99" s="727" t="s">
        <v>823</v>
      </c>
      <c r="E99" s="728"/>
      <c r="F99" s="727" t="s">
        <v>824</v>
      </c>
      <c r="G99" s="728"/>
      <c r="H99" s="727" t="s">
        <v>825</v>
      </c>
      <c r="I99" s="728"/>
      <c r="J99" s="755"/>
      <c r="K99" s="755"/>
    </row>
    <row r="100" spans="1:11" ht="48.6" hidden="1" customHeight="1" x14ac:dyDescent="0.25">
      <c r="A100" s="380" t="s">
        <v>373</v>
      </c>
      <c r="B100" s="730" t="s">
        <v>818</v>
      </c>
      <c r="C100" s="730"/>
      <c r="D100" s="730" t="s">
        <v>819</v>
      </c>
      <c r="E100" s="730"/>
      <c r="F100" s="732" t="s">
        <v>826</v>
      </c>
      <c r="G100" s="732"/>
      <c r="H100" s="732" t="s">
        <v>827</v>
      </c>
      <c r="I100" s="732"/>
      <c r="J100" s="753"/>
      <c r="K100" s="753"/>
    </row>
    <row r="101" spans="1:11" ht="15" x14ac:dyDescent="0.25">
      <c r="A101" s="721" t="s">
        <v>299</v>
      </c>
      <c r="B101" s="381" t="s">
        <v>99</v>
      </c>
      <c r="C101" s="381" t="s">
        <v>206</v>
      </c>
      <c r="D101" s="381" t="s">
        <v>99</v>
      </c>
      <c r="E101" s="381" t="s">
        <v>206</v>
      </c>
      <c r="F101" s="381" t="s">
        <v>99</v>
      </c>
      <c r="G101" s="381" t="s">
        <v>206</v>
      </c>
      <c r="H101" s="381" t="s">
        <v>99</v>
      </c>
      <c r="I101" s="381" t="s">
        <v>206</v>
      </c>
      <c r="J101" s="382"/>
      <c r="K101" s="382"/>
    </row>
    <row r="102" spans="1:11" ht="15" x14ac:dyDescent="0.25">
      <c r="A102" s="721"/>
      <c r="B102" s="383">
        <v>0.15</v>
      </c>
      <c r="C102" s="390"/>
      <c r="D102" s="383">
        <v>0.1</v>
      </c>
      <c r="E102" s="384"/>
      <c r="F102" s="385">
        <v>0.09</v>
      </c>
      <c r="G102" s="388">
        <v>0.09</v>
      </c>
      <c r="H102" s="385">
        <v>0.09</v>
      </c>
      <c r="I102" s="388">
        <v>0.09</v>
      </c>
      <c r="J102" s="386"/>
      <c r="K102" s="389"/>
    </row>
    <row r="103" spans="1:11" ht="127.5" customHeight="1" x14ac:dyDescent="0.2">
      <c r="A103" s="380" t="s">
        <v>369</v>
      </c>
      <c r="B103" s="724" t="s">
        <v>828</v>
      </c>
      <c r="C103" s="724"/>
      <c r="D103" s="724" t="s">
        <v>829</v>
      </c>
      <c r="E103" s="724"/>
      <c r="F103" s="727" t="s">
        <v>830</v>
      </c>
      <c r="G103" s="728"/>
      <c r="H103" s="727" t="s">
        <v>831</v>
      </c>
      <c r="I103" s="728"/>
      <c r="J103" s="755"/>
      <c r="K103" s="755"/>
    </row>
    <row r="104" spans="1:11" ht="15" x14ac:dyDescent="0.25">
      <c r="A104" s="380" t="s">
        <v>373</v>
      </c>
      <c r="B104" s="730" t="s">
        <v>832</v>
      </c>
      <c r="C104" s="730"/>
      <c r="D104" s="730" t="s">
        <v>833</v>
      </c>
      <c r="E104" s="730"/>
      <c r="F104" s="731" t="s">
        <v>834</v>
      </c>
      <c r="G104" s="730"/>
      <c r="H104" s="730" t="s">
        <v>835</v>
      </c>
      <c r="I104" s="730"/>
      <c r="J104" s="753"/>
      <c r="K104" s="753"/>
    </row>
    <row r="105" spans="1:11" ht="15" x14ac:dyDescent="0.25">
      <c r="A105" s="721" t="s">
        <v>300</v>
      </c>
      <c r="B105" s="381" t="s">
        <v>99</v>
      </c>
      <c r="C105" s="381" t="s">
        <v>206</v>
      </c>
      <c r="D105" s="381" t="s">
        <v>99</v>
      </c>
      <c r="E105" s="381" t="s">
        <v>206</v>
      </c>
      <c r="F105" s="381" t="s">
        <v>99</v>
      </c>
      <c r="G105" s="381" t="s">
        <v>206</v>
      </c>
      <c r="H105" s="381" t="s">
        <v>99</v>
      </c>
      <c r="I105" s="381" t="s">
        <v>206</v>
      </c>
      <c r="J105" s="382"/>
      <c r="K105" s="382"/>
    </row>
    <row r="106" spans="1:11" ht="15" x14ac:dyDescent="0.25">
      <c r="A106" s="721"/>
      <c r="B106" s="383">
        <v>0.2</v>
      </c>
      <c r="C106" s="390">
        <v>0.2</v>
      </c>
      <c r="D106" s="383">
        <v>0.2</v>
      </c>
      <c r="E106" s="384">
        <v>0.2</v>
      </c>
      <c r="F106" s="385">
        <v>0.09</v>
      </c>
      <c r="G106" s="388">
        <v>0.09</v>
      </c>
      <c r="H106" s="385">
        <v>0.09</v>
      </c>
      <c r="I106" s="388">
        <v>0.09</v>
      </c>
      <c r="J106" s="386"/>
      <c r="K106" s="389"/>
    </row>
    <row r="107" spans="1:11" ht="126.75" customHeight="1" x14ac:dyDescent="0.2">
      <c r="A107" s="380" t="s">
        <v>369</v>
      </c>
      <c r="B107" s="723" t="s">
        <v>836</v>
      </c>
      <c r="C107" s="724"/>
      <c r="D107" s="725" t="s">
        <v>837</v>
      </c>
      <c r="E107" s="726"/>
      <c r="F107" s="727" t="s">
        <v>838</v>
      </c>
      <c r="G107" s="728"/>
      <c r="H107" s="727" t="s">
        <v>839</v>
      </c>
      <c r="I107" s="728"/>
      <c r="J107" s="755"/>
      <c r="K107" s="755"/>
    </row>
    <row r="108" spans="1:11" ht="15" x14ac:dyDescent="0.25">
      <c r="A108" s="380" t="s">
        <v>373</v>
      </c>
      <c r="B108" s="730" t="s">
        <v>386</v>
      </c>
      <c r="C108" s="720"/>
      <c r="D108" s="761" t="s">
        <v>387</v>
      </c>
      <c r="E108" s="762"/>
      <c r="F108" s="730" t="s">
        <v>840</v>
      </c>
      <c r="G108" s="730"/>
      <c r="H108" s="730" t="s">
        <v>841</v>
      </c>
      <c r="I108" s="730"/>
      <c r="J108" s="753"/>
      <c r="K108" s="753"/>
    </row>
    <row r="109" spans="1:11" ht="15" x14ac:dyDescent="0.25">
      <c r="A109" s="721" t="s">
        <v>302</v>
      </c>
      <c r="B109" s="381" t="s">
        <v>99</v>
      </c>
      <c r="C109" s="381" t="s">
        <v>206</v>
      </c>
      <c r="D109" s="381" t="s">
        <v>99</v>
      </c>
      <c r="E109" s="381" t="s">
        <v>206</v>
      </c>
      <c r="F109" s="381" t="s">
        <v>99</v>
      </c>
      <c r="G109" s="381" t="s">
        <v>206</v>
      </c>
      <c r="H109" s="381" t="s">
        <v>99</v>
      </c>
      <c r="I109" s="381" t="s">
        <v>206</v>
      </c>
      <c r="J109" s="382"/>
      <c r="K109" s="382"/>
    </row>
    <row r="110" spans="1:11" ht="15" x14ac:dyDescent="0.25">
      <c r="A110" s="721"/>
      <c r="B110" s="383">
        <v>0.15</v>
      </c>
      <c r="C110" s="390"/>
      <c r="D110" s="383">
        <v>0.2</v>
      </c>
      <c r="E110" s="384"/>
      <c r="F110" s="385">
        <v>0.09</v>
      </c>
      <c r="G110" s="388"/>
      <c r="H110" s="385">
        <v>0.09</v>
      </c>
      <c r="I110" s="388"/>
      <c r="J110" s="386"/>
      <c r="K110" s="389"/>
    </row>
    <row r="111" spans="1:11" ht="30" x14ac:dyDescent="0.2">
      <c r="A111" s="380" t="s">
        <v>369</v>
      </c>
      <c r="B111" s="722"/>
      <c r="C111" s="722"/>
      <c r="D111" s="722"/>
      <c r="E111" s="722"/>
      <c r="F111" s="722"/>
      <c r="G111" s="722"/>
      <c r="H111" s="722"/>
      <c r="I111" s="722"/>
      <c r="J111" s="755"/>
      <c r="K111" s="755"/>
    </row>
    <row r="112" spans="1:11" ht="15" x14ac:dyDescent="0.25">
      <c r="A112" s="380" t="s">
        <v>373</v>
      </c>
      <c r="B112" s="720"/>
      <c r="C112" s="720"/>
      <c r="D112" s="720"/>
      <c r="E112" s="720"/>
      <c r="F112" s="720"/>
      <c r="G112" s="720"/>
      <c r="H112" s="720"/>
      <c r="I112" s="720"/>
      <c r="J112" s="753"/>
      <c r="K112" s="753"/>
    </row>
    <row r="113" spans="1:11" ht="15" x14ac:dyDescent="0.25">
      <c r="A113" s="721" t="s">
        <v>303</v>
      </c>
      <c r="B113" s="381" t="s">
        <v>99</v>
      </c>
      <c r="C113" s="381" t="s">
        <v>206</v>
      </c>
      <c r="D113" s="381" t="s">
        <v>99</v>
      </c>
      <c r="E113" s="381" t="s">
        <v>206</v>
      </c>
      <c r="F113" s="381" t="s">
        <v>99</v>
      </c>
      <c r="G113" s="381" t="s">
        <v>206</v>
      </c>
      <c r="H113" s="381" t="s">
        <v>99</v>
      </c>
      <c r="I113" s="381" t="s">
        <v>206</v>
      </c>
      <c r="J113" s="382"/>
      <c r="K113" s="382"/>
    </row>
    <row r="114" spans="1:11" ht="15" x14ac:dyDescent="0.25">
      <c r="A114" s="721"/>
      <c r="B114" s="391">
        <v>0.15</v>
      </c>
      <c r="C114" s="392"/>
      <c r="D114" s="391">
        <v>0.3</v>
      </c>
      <c r="E114" s="392"/>
      <c r="F114" s="391">
        <v>0.1</v>
      </c>
      <c r="G114" s="393"/>
      <c r="H114" s="391">
        <v>0.1</v>
      </c>
      <c r="I114" s="393"/>
      <c r="J114" s="394"/>
      <c r="K114" s="395"/>
    </row>
    <row r="115" spans="1:11" ht="30" x14ac:dyDescent="0.2">
      <c r="A115" s="380" t="s">
        <v>369</v>
      </c>
      <c r="B115" s="729"/>
      <c r="C115" s="729"/>
      <c r="D115" s="729"/>
      <c r="E115" s="729"/>
      <c r="F115" s="729"/>
      <c r="G115" s="729"/>
      <c r="H115" s="729"/>
      <c r="I115" s="729"/>
      <c r="J115" s="752"/>
      <c r="K115" s="752"/>
    </row>
    <row r="116" spans="1:11" ht="15" x14ac:dyDescent="0.25">
      <c r="A116" s="380" t="s">
        <v>373</v>
      </c>
      <c r="B116" s="720"/>
      <c r="C116" s="720"/>
      <c r="D116" s="720"/>
      <c r="E116" s="720"/>
      <c r="F116" s="720"/>
      <c r="G116" s="720"/>
      <c r="H116" s="720"/>
      <c r="I116" s="720"/>
      <c r="J116" s="753"/>
      <c r="K116" s="753"/>
    </row>
    <row r="117" spans="1:11" ht="15" x14ac:dyDescent="0.25">
      <c r="A117" s="396" t="s">
        <v>421</v>
      </c>
      <c r="B117" s="397">
        <f t="shared" ref="B117:I117" si="1">(B70+B74+B78+B82+B86+B90+B94+B98+B102+B106+B110+B114)</f>
        <v>1</v>
      </c>
      <c r="C117" s="397" t="e">
        <f t="shared" si="1"/>
        <v>#VALUE!</v>
      </c>
      <c r="D117" s="397">
        <f t="shared" si="1"/>
        <v>1</v>
      </c>
      <c r="E117" s="397" t="e">
        <f t="shared" si="1"/>
        <v>#VALUE!</v>
      </c>
      <c r="F117" s="397">
        <f t="shared" si="1"/>
        <v>0.99999999999999978</v>
      </c>
      <c r="G117" s="397">
        <f t="shared" si="1"/>
        <v>0.80999999999999983</v>
      </c>
      <c r="H117" s="397">
        <f t="shared" si="1"/>
        <v>0.99999999999999978</v>
      </c>
      <c r="I117" s="398">
        <f t="shared" si="1"/>
        <v>0.80999999999999983</v>
      </c>
      <c r="J117" s="399"/>
      <c r="K117" s="399"/>
    </row>
  </sheetData>
  <mergeCells count="23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s>
  <phoneticPr fontId="40"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 ref="H92" r:id="rId12" xr:uid="{306B4E56-E37A-4039-A8D3-4B0535651ECF}"/>
    <hyperlink ref="F92" r:id="rId13" xr:uid="{2C6B5ED0-224A-4DC7-988B-24565EBB22E3}"/>
    <hyperlink ref="B92:C92" r:id="rId14" display="Tarea1_Actividad5" xr:uid="{4CF1A5C1-C9B2-465F-9242-9ED198AC1AFA}"/>
    <hyperlink ref="D92:E92" r:id="rId15" display="Tarea2_Actividad5" xr:uid="{FB6F86B4-79E9-4093-89F3-F279FA546A30}"/>
    <hyperlink ref="F96:G96" r:id="rId16" display="https://secretariadistritald.sharepoint.com/:f:/s/ContratacinSPI-2022/Eq-CDiV7GDlClzFbNtc7yBUBDJn_yHr_DGNtnDthW0YnpA?e=sgDycP" xr:uid="{144914E8-27B4-447B-B527-B114AE1B315E}"/>
    <hyperlink ref="H96:I96" r:id="rId17" display="https://secretariadistritald.sharepoint.com/:f:/s/ContratacinSPI-2022/EiwslB6Eas9NtUGxrHTymPAB-o057WoaIwPqnYP2lKZAnw?e=aQcfAa" xr:uid="{9B6CA628-444F-4331-BB38-71464303083B}"/>
    <hyperlink ref="B96:C96" r:id="rId18" display="Tarea1_actividad5" xr:uid="{B786E7A8-EA35-4703-91B6-357AD03D5C5A}"/>
    <hyperlink ref="D96:E96" r:id="rId19" display="Tarea2_actividad5" xr:uid="{9DBF7DC3-5BB0-4057-BDDB-6EB10AE1DF3C}"/>
    <hyperlink ref="F100:G100" r:id="rId20" display="https://secretariadistritald.sharepoint.com/:f:/s/ContratacinSPI-2022/Erk0pcrjNMFApyAi0GKDhEsBk87sT6imf-llrEQCOYacSw?e=GTclFq" xr:uid="{4A9FA502-03D5-4390-B68B-1FE4265B735E}"/>
    <hyperlink ref="H100:I100" r:id="rId21" display="https://secretariadistritald.sharepoint.com/:f:/s/ContratacinSPI-2022/ElixzHzDfgFBqQCFf0XauMoBZ7RsNhPjNLNNfgY2i6l_VQ?e=AqH92O" xr:uid="{AEF5CB3C-9E73-4344-BD58-8BC85FA478BA}"/>
    <hyperlink ref="B100:C100" r:id="rId22" display="Tarea1_actividad5" xr:uid="{4653410A-F9E9-48CA-A1B6-E4DDA7FEC1DB}"/>
    <hyperlink ref="D100:E100" r:id="rId23" display="Tarea2_actividad5" xr:uid="{A3D73648-3E8B-4E38-B486-D7DF4487C568}"/>
    <hyperlink ref="B104:C104" r:id="rId24" display="Tarea1 actividad5" xr:uid="{DFE5D69C-53C4-4850-8B98-224E63F8722C}"/>
    <hyperlink ref="D104:E104" r:id="rId25" display="Tarea2 actividad5" xr:uid="{7260301B-A352-4706-BB8F-A0D0827BCB27}"/>
    <hyperlink ref="F104:G104" r:id="rId26" display="https://secretariadistritald.sharepoint.com/:f:/s/ContratacinSPI-2022/EgKjD2yj2K5NnWwqtnn86EEBx5ORN2DYJsNMsR29Ib1cCA?e=RieAcO" xr:uid="{79278BF3-8955-44F1-BB15-4C8377775FF5}"/>
    <hyperlink ref="H104:I104" r:id="rId27" display="https://secretariadistritald.sharepoint.com/:f:/s/ContratacinSPI-2022/EuzPttzarfhLosBYdT7sQjIBYv5UBv85zymYUjLy_4pP4g?e=brJBhE" xr:uid="{54F2B7E1-144D-41A5-A98C-84181CD079C4}"/>
    <hyperlink ref="F104" r:id="rId28" xr:uid="{AF7A0F17-196E-4CAB-A95B-43C765D7B477}"/>
    <hyperlink ref="B108" r:id="rId29" xr:uid="{63FBB0FE-1A1D-4E7E-BE2F-95D8947E9A1B}"/>
    <hyperlink ref="D108" r:id="rId30" xr:uid="{C55C13CB-2E79-424C-AD6D-AB5436B1C549}"/>
    <hyperlink ref="F108:G108" r:id="rId31" display="https://secretariadistritald.sharepoint.com/:f:/s/ContratacinSPI-2022/Erp3S0khA_hIuj_mS8cTSnEB_ESVAP1LbXT3YzaAwzKydw?e=bcMkIU" xr:uid="{D55BDC2F-A24E-4E72-BE7D-7FBC5113B981}"/>
    <hyperlink ref="H108:I108" r:id="rId32" display="https://secretariadistritald.sharepoint.com/:f:/s/ContratacinSPI-2022/Ehd_75lLavhFhIVNnMwCcykBZ-yPN17kFWlqHQPXMEQHnA?e=oWvolD" xr:uid="{A3AE7294-BE8B-40C1-8E2C-AC5644B00198}"/>
  </hyperlinks>
  <pageMargins left="0.25" right="0.25" top="0.75" bottom="0.75" header="0.3" footer="0.3"/>
  <pageSetup scale="25" fitToHeight="0" orientation="landscape" r:id="rId33"/>
  <drawing r:id="rId34"/>
  <legacyDrawing r:id="rId35"/>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74" customWidth="1"/>
    <col min="2" max="2" width="10.7109375" style="174" customWidth="1"/>
    <col min="3" max="3" width="6.42578125" style="174" customWidth="1"/>
    <col min="4" max="4" width="7.42578125" style="174" customWidth="1"/>
    <col min="5" max="5" width="6.42578125" style="174" customWidth="1"/>
    <col min="6" max="6" width="11.85546875" style="174" customWidth="1"/>
    <col min="7" max="7" width="2.42578125" style="174" customWidth="1"/>
    <col min="8" max="8" width="21.28515625" style="174" customWidth="1"/>
    <col min="9" max="9" width="14.42578125" style="174" customWidth="1"/>
    <col min="10" max="10" width="7.42578125" style="174" customWidth="1"/>
    <col min="11" max="11" width="21.28515625" style="174" customWidth="1"/>
    <col min="12" max="12" width="29.28515625" style="174" customWidth="1"/>
    <col min="13" max="16384" width="9.85546875" style="174"/>
  </cols>
  <sheetData>
    <row r="1" spans="1:12" ht="18" customHeight="1" x14ac:dyDescent="0.25">
      <c r="A1" s="606"/>
      <c r="B1" s="607"/>
      <c r="C1" s="607"/>
      <c r="D1" s="607"/>
      <c r="E1" s="608"/>
      <c r="F1" s="615" t="s">
        <v>422</v>
      </c>
      <c r="G1" s="616"/>
      <c r="H1" s="616"/>
      <c r="I1" s="616"/>
      <c r="J1" s="616"/>
      <c r="K1" s="616"/>
      <c r="L1" s="173"/>
    </row>
    <row r="2" spans="1:12" ht="18" customHeight="1" x14ac:dyDescent="0.25">
      <c r="A2" s="609"/>
      <c r="B2" s="610"/>
      <c r="C2" s="610"/>
      <c r="D2" s="610"/>
      <c r="E2" s="611"/>
      <c r="F2" s="617"/>
      <c r="G2" s="618"/>
      <c r="H2" s="618"/>
      <c r="I2" s="618"/>
      <c r="J2" s="618"/>
      <c r="K2" s="618"/>
      <c r="L2" s="173"/>
    </row>
    <row r="3" spans="1:12" ht="18" customHeight="1" x14ac:dyDescent="0.25">
      <c r="A3" s="609"/>
      <c r="B3" s="610"/>
      <c r="C3" s="610"/>
      <c r="D3" s="610"/>
      <c r="E3" s="611"/>
      <c r="F3" s="615" t="s">
        <v>423</v>
      </c>
      <c r="G3" s="616"/>
      <c r="H3" s="616"/>
      <c r="I3" s="616"/>
      <c r="J3" s="616"/>
      <c r="K3" s="616"/>
      <c r="L3" s="173"/>
    </row>
    <row r="4" spans="1:12" ht="18" customHeight="1" x14ac:dyDescent="0.25">
      <c r="A4" s="612"/>
      <c r="B4" s="613"/>
      <c r="C4" s="613"/>
      <c r="D4" s="613"/>
      <c r="E4" s="614"/>
      <c r="F4" s="617"/>
      <c r="G4" s="618"/>
      <c r="H4" s="618"/>
      <c r="I4" s="618"/>
      <c r="J4" s="618"/>
      <c r="K4" s="618"/>
      <c r="L4" s="173"/>
    </row>
    <row r="5" spans="1:12" x14ac:dyDescent="0.25">
      <c r="A5" s="763" t="s">
        <v>424</v>
      </c>
      <c r="B5" s="764"/>
      <c r="C5" s="764"/>
      <c r="D5" s="764"/>
      <c r="E5" s="764"/>
      <c r="F5" s="764"/>
      <c r="G5" s="764"/>
      <c r="H5" s="764"/>
      <c r="I5" s="764"/>
      <c r="J5" s="764"/>
      <c r="K5" s="764"/>
      <c r="L5" s="776"/>
    </row>
    <row r="6" spans="1:12" ht="24.75" customHeight="1" x14ac:dyDescent="0.25">
      <c r="A6" s="763" t="s">
        <v>425</v>
      </c>
      <c r="B6" s="764"/>
      <c r="C6" s="765"/>
      <c r="D6" s="623" t="s">
        <v>12</v>
      </c>
      <c r="E6" s="624"/>
      <c r="F6" s="624"/>
      <c r="G6" s="624"/>
      <c r="H6" s="625"/>
      <c r="I6" s="763" t="s">
        <v>426</v>
      </c>
      <c r="J6" s="765"/>
      <c r="K6" s="623" t="s">
        <v>37</v>
      </c>
      <c r="L6" s="625"/>
    </row>
    <row r="7" spans="1:12" ht="24.75" customHeight="1" x14ac:dyDescent="0.25">
      <c r="A7" s="763" t="s">
        <v>427</v>
      </c>
      <c r="B7" s="764"/>
      <c r="C7" s="765"/>
      <c r="D7" s="623" t="s">
        <v>26</v>
      </c>
      <c r="E7" s="624"/>
      <c r="F7" s="624"/>
      <c r="G7" s="624"/>
      <c r="H7" s="625"/>
      <c r="I7" s="763" t="s">
        <v>98</v>
      </c>
      <c r="J7" s="765"/>
      <c r="K7" s="623" t="s">
        <v>15</v>
      </c>
      <c r="L7" s="625"/>
    </row>
    <row r="8" spans="1:12" ht="24.75" customHeight="1" x14ac:dyDescent="0.25">
      <c r="A8" s="763" t="s">
        <v>428</v>
      </c>
      <c r="B8" s="764"/>
      <c r="C8" s="765"/>
      <c r="D8" s="623" t="s">
        <v>68</v>
      </c>
      <c r="E8" s="624"/>
      <c r="F8" s="624"/>
      <c r="G8" s="624"/>
      <c r="H8" s="625"/>
      <c r="I8" s="763" t="s">
        <v>429</v>
      </c>
      <c r="J8" s="765"/>
      <c r="K8" s="623" t="s">
        <v>69</v>
      </c>
      <c r="L8" s="625"/>
    </row>
    <row r="9" spans="1:12" ht="24.75" customHeight="1" x14ac:dyDescent="0.25">
      <c r="A9" s="772" t="s">
        <v>430</v>
      </c>
      <c r="B9" s="767"/>
      <c r="C9" s="767"/>
      <c r="D9" s="767"/>
      <c r="E9" s="767"/>
      <c r="F9" s="767"/>
      <c r="G9" s="767"/>
      <c r="H9" s="767"/>
      <c r="I9" s="767"/>
      <c r="J9" s="767"/>
      <c r="K9" s="767"/>
      <c r="L9" s="773"/>
    </row>
    <row r="10" spans="1:12" ht="24.75" customHeight="1" x14ac:dyDescent="0.25">
      <c r="A10" s="766" t="s">
        <v>141</v>
      </c>
      <c r="B10" s="766"/>
      <c r="C10" s="766"/>
      <c r="D10" s="766"/>
      <c r="E10" s="660" t="s">
        <v>842</v>
      </c>
      <c r="F10" s="660"/>
      <c r="G10" s="660"/>
      <c r="H10" s="660"/>
      <c r="I10" s="660"/>
      <c r="J10" s="660"/>
      <c r="K10" s="660"/>
      <c r="L10" s="660"/>
    </row>
    <row r="11" spans="1:12" ht="24.75" customHeight="1" x14ac:dyDescent="0.25">
      <c r="A11" s="774" t="s">
        <v>431</v>
      </c>
      <c r="B11" s="775"/>
      <c r="C11" s="775"/>
      <c r="D11" s="776"/>
      <c r="E11" s="660" t="s">
        <v>843</v>
      </c>
      <c r="F11" s="660"/>
      <c r="G11" s="660"/>
      <c r="H11" s="660"/>
      <c r="I11" s="660"/>
      <c r="J11" s="660"/>
      <c r="K11" s="660"/>
      <c r="L11" s="660"/>
    </row>
    <row r="12" spans="1:12" ht="24.75" customHeight="1" x14ac:dyDescent="0.25">
      <c r="A12" s="763" t="s">
        <v>432</v>
      </c>
      <c r="B12" s="764"/>
      <c r="C12" s="764"/>
      <c r="D12" s="765"/>
      <c r="E12" s="634" t="s">
        <v>844</v>
      </c>
      <c r="F12" s="635"/>
      <c r="G12" s="635"/>
      <c r="H12" s="635"/>
      <c r="I12" s="635"/>
      <c r="J12" s="635"/>
      <c r="K12" s="635"/>
      <c r="L12" s="636"/>
    </row>
    <row r="13" spans="1:12" ht="24.75" customHeight="1" x14ac:dyDescent="0.25">
      <c r="A13" s="763" t="s">
        <v>434</v>
      </c>
      <c r="B13" s="764"/>
      <c r="C13" s="765"/>
      <c r="D13" s="623">
        <v>3969</v>
      </c>
      <c r="E13" s="624"/>
      <c r="F13" s="624"/>
      <c r="G13" s="624"/>
      <c r="H13" s="625"/>
      <c r="I13" s="763" t="s">
        <v>436</v>
      </c>
      <c r="J13" s="765"/>
      <c r="K13" s="623" t="s">
        <v>18</v>
      </c>
      <c r="L13" s="625"/>
    </row>
    <row r="14" spans="1:12" x14ac:dyDescent="0.25">
      <c r="A14" s="763" t="s">
        <v>437</v>
      </c>
      <c r="B14" s="764"/>
      <c r="C14" s="764"/>
      <c r="D14" s="764"/>
      <c r="E14" s="764"/>
      <c r="F14" s="764"/>
      <c r="G14" s="764"/>
      <c r="H14" s="764"/>
      <c r="I14" s="764"/>
      <c r="J14" s="764"/>
      <c r="K14" s="764"/>
      <c r="L14" s="776"/>
    </row>
    <row r="15" spans="1:12" ht="17.25" customHeight="1" x14ac:dyDescent="0.25">
      <c r="A15" s="763" t="s">
        <v>438</v>
      </c>
      <c r="B15" s="764"/>
      <c r="C15" s="765"/>
      <c r="D15" s="623" t="s">
        <v>19</v>
      </c>
      <c r="E15" s="624"/>
      <c r="F15" s="624"/>
      <c r="G15" s="624"/>
      <c r="H15" s="625"/>
      <c r="I15" s="763" t="s">
        <v>439</v>
      </c>
      <c r="J15" s="765"/>
      <c r="K15" s="623" t="s">
        <v>20</v>
      </c>
      <c r="L15" s="625"/>
    </row>
    <row r="16" spans="1:12" ht="17.25" customHeight="1" x14ac:dyDescent="0.25">
      <c r="A16" s="763" t="s">
        <v>440</v>
      </c>
      <c r="B16" s="764"/>
      <c r="C16" s="765"/>
      <c r="D16" s="769">
        <v>30</v>
      </c>
      <c r="E16" s="770"/>
      <c r="F16" s="770"/>
      <c r="G16" s="770"/>
      <c r="H16" s="771"/>
      <c r="I16" s="763" t="s">
        <v>161</v>
      </c>
      <c r="J16" s="765"/>
      <c r="K16" s="623" t="s">
        <v>21</v>
      </c>
      <c r="L16" s="625"/>
    </row>
    <row r="17" spans="1:12" ht="17.25" customHeight="1" x14ac:dyDescent="0.25">
      <c r="A17" s="763" t="s">
        <v>441</v>
      </c>
      <c r="B17" s="764"/>
      <c r="C17" s="765"/>
      <c r="D17" s="623" t="s">
        <v>845</v>
      </c>
      <c r="E17" s="624"/>
      <c r="F17" s="624"/>
      <c r="G17" s="624"/>
      <c r="H17" s="625"/>
      <c r="I17" s="641"/>
      <c r="J17" s="642"/>
      <c r="K17" s="642"/>
      <c r="L17" s="643"/>
    </row>
    <row r="18" spans="1:12" x14ac:dyDescent="0.25">
      <c r="A18" s="213" t="s">
        <v>443</v>
      </c>
      <c r="B18" s="213" t="s">
        <v>444</v>
      </c>
      <c r="C18" s="763" t="s">
        <v>445</v>
      </c>
      <c r="D18" s="764"/>
      <c r="E18" s="764"/>
      <c r="F18" s="764"/>
      <c r="G18" s="765"/>
      <c r="H18" s="763" t="s">
        <v>229</v>
      </c>
      <c r="I18" s="765"/>
      <c r="J18" s="763" t="s">
        <v>446</v>
      </c>
      <c r="K18" s="765"/>
      <c r="L18" s="213" t="s">
        <v>447</v>
      </c>
    </row>
    <row r="19" spans="1:12" ht="73.5" customHeight="1" x14ac:dyDescent="0.25">
      <c r="A19" s="175">
        <v>1</v>
      </c>
      <c r="B19" s="176" t="s">
        <v>846</v>
      </c>
      <c r="C19" s="623" t="s">
        <v>847</v>
      </c>
      <c r="D19" s="624"/>
      <c r="E19" s="624"/>
      <c r="F19" s="624"/>
      <c r="G19" s="625"/>
      <c r="H19" s="623" t="s">
        <v>848</v>
      </c>
      <c r="I19" s="625"/>
      <c r="J19" s="641" t="s">
        <v>34</v>
      </c>
      <c r="K19" s="643"/>
      <c r="L19" s="176" t="s">
        <v>849</v>
      </c>
    </row>
    <row r="20" spans="1:12" ht="73.5" customHeight="1" x14ac:dyDescent="0.25">
      <c r="A20" s="175">
        <v>2</v>
      </c>
      <c r="B20" s="176" t="s">
        <v>846</v>
      </c>
      <c r="C20" s="623" t="s">
        <v>850</v>
      </c>
      <c r="D20" s="624"/>
      <c r="E20" s="624"/>
      <c r="F20" s="624"/>
      <c r="G20" s="625"/>
      <c r="H20" s="623" t="s">
        <v>848</v>
      </c>
      <c r="I20" s="625"/>
      <c r="J20" s="641" t="s">
        <v>34</v>
      </c>
      <c r="K20" s="643"/>
      <c r="L20" s="176" t="s">
        <v>849</v>
      </c>
    </row>
    <row r="21" spans="1:12" x14ac:dyDescent="0.25">
      <c r="A21" s="213" t="s">
        <v>443</v>
      </c>
      <c r="B21" s="763" t="s">
        <v>452</v>
      </c>
      <c r="C21" s="764"/>
      <c r="D21" s="764"/>
      <c r="E21" s="764"/>
      <c r="F21" s="764"/>
      <c r="G21" s="764"/>
      <c r="H21" s="764"/>
      <c r="I21" s="764"/>
      <c r="J21" s="764"/>
      <c r="K21" s="765"/>
      <c r="L21" s="213" t="s">
        <v>453</v>
      </c>
    </row>
    <row r="22" spans="1:12" ht="21.75" customHeight="1" x14ac:dyDescent="0.25">
      <c r="A22" s="175">
        <v>1</v>
      </c>
      <c r="B22" s="623" t="s">
        <v>851</v>
      </c>
      <c r="C22" s="624"/>
      <c r="D22" s="624"/>
      <c r="E22" s="624"/>
      <c r="F22" s="624"/>
      <c r="G22" s="624"/>
      <c r="H22" s="624"/>
      <c r="I22" s="624"/>
      <c r="J22" s="624"/>
      <c r="K22" s="625"/>
      <c r="L22" s="176" t="s">
        <v>34</v>
      </c>
    </row>
    <row r="23" spans="1:12" x14ac:dyDescent="0.25">
      <c r="A23" s="763" t="s">
        <v>455</v>
      </c>
      <c r="B23" s="764"/>
      <c r="C23" s="764"/>
      <c r="D23" s="764"/>
      <c r="E23" s="764"/>
      <c r="F23" s="767"/>
      <c r="G23" s="767"/>
      <c r="H23" s="764"/>
      <c r="I23" s="767"/>
      <c r="J23" s="767"/>
      <c r="K23" s="764"/>
      <c r="L23" s="768"/>
    </row>
    <row r="24" spans="1:12" ht="42" customHeight="1" x14ac:dyDescent="0.25">
      <c r="A24" s="763" t="s">
        <v>456</v>
      </c>
      <c r="B24" s="764"/>
      <c r="C24" s="765"/>
      <c r="D24" s="623">
        <v>10</v>
      </c>
      <c r="E24" s="624"/>
      <c r="F24" s="766" t="s">
        <v>457</v>
      </c>
      <c r="G24" s="766"/>
      <c r="H24" s="182">
        <v>2024</v>
      </c>
      <c r="I24" s="766" t="s">
        <v>458</v>
      </c>
      <c r="J24" s="766"/>
      <c r="L24" s="176" t="s">
        <v>849</v>
      </c>
    </row>
    <row r="25" spans="1:12" ht="42" customHeight="1" x14ac:dyDescent="0.25">
      <c r="A25" s="763" t="s">
        <v>460</v>
      </c>
      <c r="B25" s="764"/>
      <c r="C25" s="765"/>
      <c r="D25" s="634" t="s">
        <v>852</v>
      </c>
      <c r="E25" s="635"/>
      <c r="F25" s="632"/>
      <c r="G25" s="632"/>
      <c r="H25" s="635"/>
      <c r="I25" s="632"/>
      <c r="J25" s="632"/>
      <c r="K25" s="635"/>
      <c r="L25" s="633"/>
    </row>
    <row r="26" spans="1:12" ht="65.25" customHeight="1" x14ac:dyDescent="0.25">
      <c r="A26" s="763" t="s">
        <v>462</v>
      </c>
      <c r="B26" s="764"/>
      <c r="C26" s="765"/>
      <c r="D26" s="656" t="s">
        <v>853</v>
      </c>
      <c r="E26" s="657"/>
      <c r="F26" s="657"/>
      <c r="G26" s="657"/>
      <c r="H26" s="657"/>
      <c r="I26" s="657"/>
      <c r="J26" s="657"/>
      <c r="K26" s="657"/>
      <c r="L26" s="658"/>
    </row>
    <row r="27" spans="1:12" ht="96.75" customHeight="1" x14ac:dyDescent="0.25">
      <c r="A27" s="763" t="s">
        <v>464</v>
      </c>
      <c r="B27" s="764"/>
      <c r="C27" s="765"/>
      <c r="D27" s="656" t="s">
        <v>854</v>
      </c>
      <c r="E27" s="657"/>
      <c r="F27" s="657"/>
      <c r="G27" s="657"/>
      <c r="H27" s="657"/>
      <c r="I27" s="657"/>
      <c r="J27" s="657"/>
      <c r="K27" s="657"/>
      <c r="L27" s="658"/>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8"/>
  <sheetViews>
    <sheetView showGridLines="0" topLeftCell="A47" zoomScale="70" zoomScaleNormal="70" workbookViewId="0">
      <selection activeCell="D17" sqref="D17:F17"/>
    </sheetView>
  </sheetViews>
  <sheetFormatPr baseColWidth="10" defaultColWidth="10.85546875" defaultRowHeight="14.25" x14ac:dyDescent="0.25"/>
  <cols>
    <col min="1" max="1" width="42.42578125" style="39" customWidth="1"/>
    <col min="2" max="3" width="35.7109375" style="39" customWidth="1"/>
    <col min="4" max="5" width="41.42578125" style="39" customWidth="1"/>
    <col min="6" max="6" width="42.42578125" style="39" customWidth="1"/>
    <col min="7" max="7" width="41" style="39" customWidth="1"/>
    <col min="8" max="8" width="35.7109375" style="39" customWidth="1"/>
    <col min="9" max="9" width="55.1406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796"/>
      <c r="B1" s="552" t="s">
        <v>279</v>
      </c>
      <c r="C1" s="553"/>
      <c r="D1" s="553"/>
      <c r="E1" s="553"/>
      <c r="F1" s="553"/>
      <c r="G1" s="553"/>
      <c r="H1" s="554"/>
      <c r="I1" s="69" t="s">
        <v>855</v>
      </c>
      <c r="J1" s="549" t="s">
        <v>280</v>
      </c>
      <c r="K1" s="550"/>
      <c r="L1" s="551"/>
      <c r="M1" s="89"/>
    </row>
    <row r="2" spans="1:24" ht="24" customHeight="1" thickBot="1" x14ac:dyDescent="0.3">
      <c r="A2" s="797"/>
      <c r="B2" s="555" t="s">
        <v>281</v>
      </c>
      <c r="C2" s="556"/>
      <c r="D2" s="556"/>
      <c r="E2" s="556"/>
      <c r="F2" s="556"/>
      <c r="G2" s="556"/>
      <c r="H2" s="557"/>
      <c r="I2" s="69" t="s">
        <v>856</v>
      </c>
      <c r="J2" s="549" t="s">
        <v>282</v>
      </c>
      <c r="K2" s="550"/>
      <c r="L2" s="551"/>
      <c r="M2" s="89"/>
    </row>
    <row r="3" spans="1:24" ht="24" customHeight="1" thickBot="1" x14ac:dyDescent="0.3">
      <c r="A3" s="797"/>
      <c r="B3" s="555" t="s">
        <v>120</v>
      </c>
      <c r="C3" s="556"/>
      <c r="D3" s="556"/>
      <c r="E3" s="556"/>
      <c r="F3" s="556"/>
      <c r="G3" s="556"/>
      <c r="H3" s="557"/>
      <c r="I3" s="69" t="s">
        <v>857</v>
      </c>
      <c r="J3" s="549" t="s">
        <v>283</v>
      </c>
      <c r="K3" s="550"/>
      <c r="L3" s="551"/>
      <c r="M3" s="89"/>
    </row>
    <row r="4" spans="1:24" ht="24" customHeight="1" thickBot="1" x14ac:dyDescent="0.3">
      <c r="A4" s="798"/>
      <c r="B4" s="558" t="s">
        <v>858</v>
      </c>
      <c r="C4" s="559"/>
      <c r="D4" s="559"/>
      <c r="E4" s="559"/>
      <c r="F4" s="559"/>
      <c r="G4" s="559"/>
      <c r="H4" s="560"/>
      <c r="I4" s="69" t="s">
        <v>859</v>
      </c>
      <c r="J4" s="549" t="s">
        <v>860</v>
      </c>
      <c r="K4" s="550"/>
      <c r="L4" s="551"/>
      <c r="M4" s="89"/>
    </row>
    <row r="6" spans="1:24" ht="12.95" customHeight="1" x14ac:dyDescent="0.25">
      <c r="A6" s="596" t="s">
        <v>124</v>
      </c>
      <c r="B6" s="800" t="s">
        <v>287</v>
      </c>
      <c r="C6" s="800"/>
      <c r="D6" s="800"/>
      <c r="E6" s="800"/>
      <c r="F6" s="800"/>
      <c r="G6" s="800"/>
      <c r="H6" s="800"/>
      <c r="I6" s="596" t="s">
        <v>288</v>
      </c>
      <c r="J6" s="801">
        <v>2024110010289</v>
      </c>
      <c r="K6" s="43"/>
      <c r="L6" s="43"/>
      <c r="M6" s="43"/>
      <c r="N6" s="43"/>
      <c r="O6" s="43"/>
      <c r="P6" s="43"/>
      <c r="Q6" s="43"/>
      <c r="R6" s="43"/>
      <c r="S6" s="43"/>
      <c r="T6" s="43"/>
      <c r="U6" s="43"/>
      <c r="V6" s="43"/>
      <c r="W6" s="43"/>
      <c r="X6" s="43"/>
    </row>
    <row r="7" spans="1:24" ht="12.95" customHeight="1" x14ac:dyDescent="0.25">
      <c r="A7" s="596"/>
      <c r="B7" s="800"/>
      <c r="C7" s="800"/>
      <c r="D7" s="800"/>
      <c r="E7" s="800"/>
      <c r="F7" s="800"/>
      <c r="G7" s="800"/>
      <c r="H7" s="800"/>
      <c r="I7" s="596"/>
      <c r="J7" s="801"/>
      <c r="K7" s="43"/>
      <c r="L7" s="43"/>
      <c r="M7" s="43"/>
      <c r="N7" s="43"/>
      <c r="O7" s="43"/>
      <c r="P7" s="43"/>
      <c r="Q7" s="43"/>
      <c r="R7" s="43"/>
      <c r="S7" s="43"/>
      <c r="T7" s="43"/>
      <c r="U7" s="43"/>
      <c r="V7" s="43"/>
      <c r="W7" s="43"/>
      <c r="X7" s="43"/>
    </row>
    <row r="8" spans="1:24" ht="12.95" customHeight="1" x14ac:dyDescent="0.25">
      <c r="A8" s="596"/>
      <c r="B8" s="800"/>
      <c r="C8" s="800"/>
      <c r="D8" s="800"/>
      <c r="E8" s="800"/>
      <c r="F8" s="800"/>
      <c r="G8" s="800"/>
      <c r="H8" s="800"/>
      <c r="I8" s="596"/>
      <c r="J8" s="801"/>
      <c r="K8" s="43"/>
      <c r="L8" s="43"/>
      <c r="M8" s="43"/>
      <c r="N8" s="43"/>
      <c r="O8" s="43"/>
      <c r="P8" s="43"/>
      <c r="Q8" s="43"/>
      <c r="R8" s="43"/>
      <c r="S8" s="43"/>
      <c r="T8" s="43"/>
      <c r="U8" s="43"/>
      <c r="V8" s="43"/>
      <c r="W8" s="43"/>
      <c r="X8" s="43"/>
    </row>
    <row r="9" spans="1:24" ht="12.95" customHeight="1" x14ac:dyDescent="0.25">
      <c r="A9" s="596"/>
      <c r="B9" s="800"/>
      <c r="C9" s="800"/>
      <c r="D9" s="800"/>
      <c r="E9" s="800"/>
      <c r="F9" s="800"/>
      <c r="G9" s="800"/>
      <c r="H9" s="800"/>
      <c r="I9" s="596"/>
      <c r="J9" s="801"/>
      <c r="K9" s="43"/>
      <c r="L9" s="43"/>
      <c r="M9" s="43"/>
      <c r="N9" s="43"/>
      <c r="O9" s="43"/>
      <c r="P9" s="43"/>
      <c r="Q9" s="43"/>
      <c r="R9" s="43"/>
      <c r="S9" s="43"/>
      <c r="T9" s="43"/>
      <c r="U9" s="43"/>
      <c r="V9" s="43"/>
      <c r="W9" s="43"/>
      <c r="X9" s="43"/>
    </row>
    <row r="10" spans="1:24" ht="9" customHeight="1" thickBot="1" x14ac:dyDescent="0.3">
      <c r="A10" s="47"/>
      <c r="B10" s="83"/>
      <c r="C10" s="43"/>
      <c r="D10" s="43"/>
      <c r="E10" s="43"/>
      <c r="F10" s="43"/>
      <c r="G10" s="43"/>
      <c r="H10" s="43"/>
      <c r="I10" s="43"/>
      <c r="J10" s="43"/>
      <c r="K10" s="43"/>
      <c r="L10" s="43"/>
      <c r="M10" s="43"/>
      <c r="N10" s="43"/>
      <c r="O10" s="43"/>
      <c r="P10" s="43"/>
      <c r="Q10" s="43"/>
      <c r="R10" s="43"/>
      <c r="S10" s="43"/>
      <c r="T10" s="43"/>
      <c r="U10" s="43"/>
      <c r="V10" s="43"/>
      <c r="W10" s="43"/>
      <c r="X10" s="43"/>
    </row>
    <row r="11" spans="1:24" s="84" customFormat="1" ht="21.75" customHeight="1" thickBot="1" x14ac:dyDescent="0.3">
      <c r="A11" s="579" t="s">
        <v>126</v>
      </c>
      <c r="B11" s="141" t="s">
        <v>289</v>
      </c>
      <c r="C11" s="160"/>
      <c r="D11" s="141" t="s">
        <v>290</v>
      </c>
      <c r="E11" s="160"/>
      <c r="F11" s="141" t="s">
        <v>291</v>
      </c>
      <c r="G11" s="160"/>
      <c r="H11" s="141" t="s">
        <v>292</v>
      </c>
      <c r="I11" s="90"/>
    </row>
    <row r="12" spans="1:24" s="84" customFormat="1" ht="21.75" customHeight="1" thickBot="1" x14ac:dyDescent="0.3">
      <c r="A12" s="579"/>
      <c r="B12" s="142" t="s">
        <v>294</v>
      </c>
      <c r="C12" s="90"/>
      <c r="D12" s="141" t="s">
        <v>295</v>
      </c>
      <c r="E12" s="90"/>
      <c r="F12" s="141" t="s">
        <v>296</v>
      </c>
      <c r="G12" s="90"/>
      <c r="H12" s="141" t="s">
        <v>297</v>
      </c>
      <c r="I12" s="90"/>
    </row>
    <row r="13" spans="1:24" s="84" customFormat="1" ht="21.75" customHeight="1" thickBot="1" x14ac:dyDescent="0.3">
      <c r="A13" s="579"/>
      <c r="B13" s="141" t="s">
        <v>299</v>
      </c>
      <c r="C13" s="160"/>
      <c r="D13" s="141" t="s">
        <v>300</v>
      </c>
      <c r="E13" s="1024" t="s">
        <v>301</v>
      </c>
      <c r="F13" s="141" t="s">
        <v>302</v>
      </c>
      <c r="G13" s="70"/>
      <c r="H13" s="141" t="s">
        <v>303</v>
      </c>
      <c r="I13" s="161"/>
    </row>
    <row r="14" spans="1:24" s="84" customFormat="1" ht="21.75" customHeight="1" thickBot="1" x14ac:dyDescent="0.3">
      <c r="A14" s="39"/>
      <c r="B14" s="39"/>
      <c r="C14" s="39"/>
      <c r="D14" s="39"/>
      <c r="E14" s="39"/>
      <c r="F14" s="39"/>
      <c r="G14" s="39"/>
      <c r="H14" s="39"/>
      <c r="I14" s="39"/>
      <c r="J14" s="39"/>
      <c r="K14" s="39"/>
      <c r="L14" s="91"/>
      <c r="M14" s="92"/>
      <c r="N14" s="92"/>
      <c r="O14" s="92"/>
    </row>
    <row r="15" spans="1:24" s="84" customFormat="1" ht="21.75" customHeight="1" thickBot="1" x14ac:dyDescent="0.3">
      <c r="A15" s="578" t="s">
        <v>128</v>
      </c>
      <c r="B15" s="578"/>
      <c r="C15" s="157" t="s">
        <v>293</v>
      </c>
      <c r="D15" s="595"/>
      <c r="E15" s="595"/>
      <c r="F15" s="595"/>
      <c r="G15" s="39"/>
      <c r="H15" s="39"/>
      <c r="I15" s="39"/>
      <c r="J15" s="39"/>
      <c r="K15" s="39"/>
      <c r="L15" s="91"/>
      <c r="M15" s="92"/>
      <c r="N15" s="92"/>
      <c r="O15" s="92"/>
    </row>
    <row r="16" spans="1:24" s="84" customFormat="1" ht="21.75" customHeight="1" x14ac:dyDescent="0.25">
      <c r="A16" s="578"/>
      <c r="B16" s="578"/>
      <c r="C16" s="157" t="s">
        <v>298</v>
      </c>
      <c r="D16" s="595"/>
      <c r="E16" s="595"/>
      <c r="F16" s="595"/>
      <c r="G16" s="39"/>
      <c r="H16" s="39"/>
      <c r="I16" s="39"/>
      <c r="J16" s="39"/>
      <c r="K16" s="39"/>
      <c r="L16" s="91"/>
      <c r="M16" s="92"/>
      <c r="N16" s="92"/>
      <c r="O16" s="92"/>
    </row>
    <row r="17" spans="1:15" s="84" customFormat="1" ht="21.75" customHeight="1" thickBot="1" x14ac:dyDescent="0.3">
      <c r="A17" s="578"/>
      <c r="B17" s="578"/>
      <c r="C17" s="157" t="s">
        <v>304</v>
      </c>
      <c r="D17" s="1007" t="s">
        <v>301</v>
      </c>
      <c r="E17" s="1007"/>
      <c r="F17" s="1007"/>
      <c r="G17" s="39"/>
      <c r="H17" s="39"/>
      <c r="I17" s="39"/>
      <c r="J17" s="39"/>
      <c r="K17" s="39"/>
      <c r="L17" s="91"/>
      <c r="M17" s="92"/>
      <c r="N17" s="92"/>
      <c r="O17" s="92"/>
    </row>
    <row r="18" spans="1:15" s="84" customFormat="1" ht="21.75" customHeight="1" x14ac:dyDescent="0.25">
      <c r="A18" s="39"/>
      <c r="B18" s="39"/>
      <c r="C18" s="39"/>
      <c r="D18" s="39"/>
      <c r="E18" s="39"/>
      <c r="F18" s="39"/>
      <c r="G18" s="39"/>
      <c r="H18" s="39"/>
      <c r="I18" s="39"/>
      <c r="J18" s="39"/>
      <c r="K18" s="39"/>
      <c r="L18" s="91"/>
      <c r="M18" s="92"/>
      <c r="N18" s="92"/>
      <c r="O18" s="92"/>
    </row>
    <row r="19" spans="1:15" s="61" customFormat="1" ht="16.5" customHeight="1" x14ac:dyDescent="0.2"/>
    <row r="20" spans="1:15" ht="5.25" customHeight="1" thickBot="1" x14ac:dyDescent="0.3"/>
    <row r="21" spans="1:15" ht="48" customHeight="1" thickBot="1" x14ac:dyDescent="0.3">
      <c r="A21" s="782" t="s">
        <v>861</v>
      </c>
      <c r="B21" s="782"/>
      <c r="C21" s="782"/>
      <c r="D21" s="782"/>
      <c r="E21" s="782"/>
      <c r="F21" s="782"/>
      <c r="G21" s="782"/>
      <c r="H21" s="782"/>
      <c r="I21" s="782"/>
      <c r="J21" s="782"/>
    </row>
    <row r="22" spans="1:15" ht="69.95" customHeight="1" thickBot="1" x14ac:dyDescent="0.3">
      <c r="A22" s="145" t="s">
        <v>141</v>
      </c>
      <c r="B22" s="696" t="s">
        <v>842</v>
      </c>
      <c r="C22" s="696"/>
      <c r="D22" s="696"/>
      <c r="E22" s="146" t="s">
        <v>192</v>
      </c>
      <c r="F22" s="147" t="s">
        <v>862</v>
      </c>
      <c r="G22" s="146" t="s">
        <v>194</v>
      </c>
      <c r="H22" s="506" t="s">
        <v>863</v>
      </c>
      <c r="I22" s="506"/>
      <c r="J22" s="799"/>
    </row>
    <row r="23" spans="1:15" ht="50.25" customHeight="1" thickBot="1" x14ac:dyDescent="0.3">
      <c r="A23" s="249" t="s">
        <v>196</v>
      </c>
      <c r="B23" s="696" t="s">
        <v>864</v>
      </c>
      <c r="C23" s="696"/>
      <c r="D23" s="696"/>
      <c r="E23" s="696"/>
      <c r="F23" s="696"/>
      <c r="G23" s="696"/>
      <c r="H23" s="696"/>
      <c r="I23" s="696"/>
      <c r="J23" s="785"/>
    </row>
    <row r="24" spans="1:15" ht="50.25" customHeight="1" thickBot="1" x14ac:dyDescent="0.3">
      <c r="A24" s="520" t="s">
        <v>198</v>
      </c>
      <c r="B24" s="148">
        <v>2024</v>
      </c>
      <c r="C24" s="149">
        <v>2025</v>
      </c>
      <c r="D24" s="149">
        <v>2026</v>
      </c>
      <c r="E24" s="149">
        <v>2027</v>
      </c>
      <c r="F24" s="150" t="s">
        <v>93</v>
      </c>
      <c r="G24" s="151" t="s">
        <v>200</v>
      </c>
      <c r="H24" s="783" t="s">
        <v>202</v>
      </c>
      <c r="I24" s="783"/>
      <c r="J24" s="784"/>
    </row>
    <row r="25" spans="1:15" ht="50.25" customHeight="1" thickBot="1" x14ac:dyDescent="0.3">
      <c r="A25" s="520"/>
      <c r="B25" s="233">
        <v>7.4999999999999997E-2</v>
      </c>
      <c r="C25" s="152" t="s">
        <v>865</v>
      </c>
      <c r="D25" s="152" t="s">
        <v>866</v>
      </c>
      <c r="E25" s="152" t="s">
        <v>867</v>
      </c>
      <c r="F25" s="153">
        <f>B25+C25+D25+E25</f>
        <v>0.75</v>
      </c>
      <c r="G25" s="234">
        <f>B25</f>
        <v>7.4999999999999997E-2</v>
      </c>
      <c r="H25" s="696" t="s">
        <v>21</v>
      </c>
      <c r="I25" s="696"/>
      <c r="J25" s="785"/>
    </row>
    <row r="26" spans="1:15" ht="52.5" customHeight="1" thickBot="1" x14ac:dyDescent="0.3">
      <c r="A26" s="249"/>
      <c r="B26" s="786" t="s">
        <v>868</v>
      </c>
      <c r="C26" s="786"/>
      <c r="D26" s="786"/>
      <c r="E26" s="786"/>
      <c r="F26" s="786"/>
      <c r="G26" s="786"/>
      <c r="H26" s="786"/>
      <c r="I26" s="786"/>
      <c r="J26" s="544"/>
    </row>
    <row r="27" spans="1:15" s="64" customFormat="1" ht="63.6" customHeight="1" thickBot="1" x14ac:dyDescent="0.3">
      <c r="A27" s="520" t="s">
        <v>322</v>
      </c>
      <c r="B27" s="145" t="s">
        <v>323</v>
      </c>
      <c r="C27" s="145" t="s">
        <v>206</v>
      </c>
      <c r="D27" s="504" t="s">
        <v>208</v>
      </c>
      <c r="E27" s="504"/>
      <c r="F27" s="504" t="s">
        <v>210</v>
      </c>
      <c r="G27" s="504"/>
      <c r="H27" s="122" t="s">
        <v>212</v>
      </c>
      <c r="I27" s="121" t="s">
        <v>213</v>
      </c>
      <c r="J27" s="121" t="s">
        <v>215</v>
      </c>
    </row>
    <row r="28" spans="1:15" ht="297" hidden="1" customHeight="1" thickBot="1" x14ac:dyDescent="0.3">
      <c r="A28" s="520"/>
      <c r="B28" s="209">
        <v>3.0000000000000001E-3</v>
      </c>
      <c r="C28" s="252">
        <f>+B59</f>
        <v>0.3</v>
      </c>
      <c r="D28" s="506" t="s">
        <v>869</v>
      </c>
      <c r="E28" s="506"/>
      <c r="F28" s="506" t="s">
        <v>870</v>
      </c>
      <c r="G28" s="506"/>
      <c r="H28" s="245"/>
      <c r="I28" s="154"/>
      <c r="J28" s="154"/>
    </row>
    <row r="29" spans="1:15" s="64" customFormat="1" ht="67.5" hidden="1" customHeight="1" thickBot="1" x14ac:dyDescent="0.3">
      <c r="A29" s="520" t="s">
        <v>328</v>
      </c>
      <c r="B29" s="247" t="s">
        <v>323</v>
      </c>
      <c r="C29" s="122" t="s">
        <v>206</v>
      </c>
      <c r="D29" s="504" t="s">
        <v>208</v>
      </c>
      <c r="E29" s="504"/>
      <c r="F29" s="504" t="s">
        <v>210</v>
      </c>
      <c r="G29" s="504"/>
      <c r="H29" s="122" t="s">
        <v>212</v>
      </c>
      <c r="I29" s="121" t="s">
        <v>213</v>
      </c>
      <c r="J29" s="121" t="s">
        <v>215</v>
      </c>
    </row>
    <row r="30" spans="1:15" ht="353.1" hidden="1" customHeight="1" thickBot="1" x14ac:dyDescent="0.3">
      <c r="A30" s="520"/>
      <c r="B30" s="209">
        <v>6.0000000000000001E-3</v>
      </c>
      <c r="C30" s="252">
        <f>+C59</f>
        <v>0.6</v>
      </c>
      <c r="D30" s="506" t="s">
        <v>871</v>
      </c>
      <c r="E30" s="506"/>
      <c r="F30" s="791" t="s">
        <v>872</v>
      </c>
      <c r="G30" s="791"/>
      <c r="H30" s="245"/>
      <c r="I30" s="154"/>
      <c r="J30" s="154"/>
    </row>
    <row r="31" spans="1:15" s="64" customFormat="1" ht="61.5" hidden="1" customHeight="1" thickBot="1" x14ac:dyDescent="0.3">
      <c r="A31" s="520" t="s">
        <v>332</v>
      </c>
      <c r="B31" s="247" t="s">
        <v>323</v>
      </c>
      <c r="C31" s="122" t="s">
        <v>206</v>
      </c>
      <c r="D31" s="504" t="s">
        <v>208</v>
      </c>
      <c r="E31" s="504"/>
      <c r="F31" s="792" t="s">
        <v>210</v>
      </c>
      <c r="G31" s="793"/>
      <c r="H31" s="121" t="s">
        <v>212</v>
      </c>
      <c r="I31" s="121" t="s">
        <v>213</v>
      </c>
      <c r="J31" s="121" t="s">
        <v>215</v>
      </c>
    </row>
    <row r="32" spans="1:15" ht="350.1" hidden="1" customHeight="1" x14ac:dyDescent="0.2">
      <c r="A32" s="520"/>
      <c r="B32" s="231">
        <v>1.125E-2</v>
      </c>
      <c r="C32" s="231">
        <v>1.125E-2</v>
      </c>
      <c r="D32" s="528" t="s">
        <v>873</v>
      </c>
      <c r="E32" s="506"/>
      <c r="F32" s="794" t="s">
        <v>874</v>
      </c>
      <c r="G32" s="795"/>
      <c r="H32" s="235"/>
      <c r="I32" s="236"/>
      <c r="J32" s="237" t="s">
        <v>875</v>
      </c>
    </row>
    <row r="33" spans="1:10" s="64" customFormat="1" ht="72" hidden="1" customHeight="1" thickBot="1" x14ac:dyDescent="0.3">
      <c r="A33" s="520" t="s">
        <v>336</v>
      </c>
      <c r="B33" s="247" t="s">
        <v>323</v>
      </c>
      <c r="C33" s="247" t="s">
        <v>206</v>
      </c>
      <c r="D33" s="504" t="s">
        <v>208</v>
      </c>
      <c r="E33" s="504"/>
      <c r="F33" s="802" t="s">
        <v>210</v>
      </c>
      <c r="G33" s="803"/>
      <c r="H33" s="121" t="s">
        <v>212</v>
      </c>
      <c r="I33" s="122" t="s">
        <v>213</v>
      </c>
      <c r="J33" s="121" t="s">
        <v>215</v>
      </c>
    </row>
    <row r="34" spans="1:10" ht="408.95" hidden="1" customHeight="1" x14ac:dyDescent="0.25">
      <c r="A34" s="520"/>
      <c r="B34" s="205">
        <v>2.2499999999999999E-2</v>
      </c>
      <c r="C34" s="231">
        <f>+E59</f>
        <v>2.2499999999999999E-2</v>
      </c>
      <c r="D34" s="523" t="s">
        <v>876</v>
      </c>
      <c r="E34" s="523"/>
      <c r="F34" s="805" t="s">
        <v>877</v>
      </c>
      <c r="G34" s="806"/>
      <c r="H34" s="230"/>
      <c r="I34" s="155"/>
      <c r="J34" s="335" t="s">
        <v>875</v>
      </c>
    </row>
    <row r="35" spans="1:10" s="64" customFormat="1" ht="71.099999999999994" hidden="1" customHeight="1" x14ac:dyDescent="0.25">
      <c r="A35" s="520" t="s">
        <v>341</v>
      </c>
      <c r="B35" s="247" t="s">
        <v>323</v>
      </c>
      <c r="C35" s="122" t="s">
        <v>206</v>
      </c>
      <c r="D35" s="504" t="s">
        <v>208</v>
      </c>
      <c r="E35" s="504"/>
      <c r="F35" s="807" t="s">
        <v>210</v>
      </c>
      <c r="G35" s="807"/>
      <c r="H35" s="122" t="s">
        <v>212</v>
      </c>
      <c r="I35" s="121" t="s">
        <v>213</v>
      </c>
      <c r="J35" s="407" t="s">
        <v>215</v>
      </c>
    </row>
    <row r="36" spans="1:10" ht="385.5" hidden="1" customHeight="1" x14ac:dyDescent="0.25">
      <c r="A36" s="520"/>
      <c r="B36" s="209">
        <v>2.7E-2</v>
      </c>
      <c r="C36" s="209">
        <v>2.7E-2</v>
      </c>
      <c r="D36" s="809" t="s">
        <v>878</v>
      </c>
      <c r="E36" s="809"/>
      <c r="F36" s="781" t="s">
        <v>879</v>
      </c>
      <c r="G36" s="781"/>
      <c r="H36" s="156"/>
      <c r="I36" s="408" t="s">
        <v>880</v>
      </c>
      <c r="J36" s="406" t="s">
        <v>875</v>
      </c>
    </row>
    <row r="37" spans="1:10" s="64" customFormat="1" ht="63.6" hidden="1" customHeight="1" thickBot="1" x14ac:dyDescent="0.3">
      <c r="A37" s="520" t="s">
        <v>345</v>
      </c>
      <c r="B37" s="246" t="s">
        <v>323</v>
      </c>
      <c r="C37" s="122" t="s">
        <v>206</v>
      </c>
      <c r="D37" s="714" t="s">
        <v>208</v>
      </c>
      <c r="E37" s="714"/>
      <c r="F37" s="792" t="s">
        <v>210</v>
      </c>
      <c r="G37" s="793"/>
      <c r="H37" s="121" t="s">
        <v>212</v>
      </c>
      <c r="I37" s="121" t="s">
        <v>213</v>
      </c>
      <c r="J37" s="202" t="s">
        <v>215</v>
      </c>
    </row>
    <row r="38" spans="1:10" ht="409.5" hidden="1" customHeight="1" thickBot="1" x14ac:dyDescent="0.3">
      <c r="A38" s="520"/>
      <c r="B38" s="207">
        <v>3.15E-2</v>
      </c>
      <c r="C38" s="412">
        <v>3.15E-2</v>
      </c>
      <c r="D38" s="789" t="s">
        <v>881</v>
      </c>
      <c r="E38" s="790"/>
      <c r="F38" s="779" t="s">
        <v>882</v>
      </c>
      <c r="G38" s="780"/>
      <c r="H38" s="156"/>
      <c r="I38" s="408" t="s">
        <v>883</v>
      </c>
      <c r="J38" s="406" t="s">
        <v>884</v>
      </c>
    </row>
    <row r="39" spans="1:10" ht="72.599999999999994" hidden="1" customHeight="1" thickBot="1" x14ac:dyDescent="0.3">
      <c r="A39" s="714" t="s">
        <v>349</v>
      </c>
      <c r="B39" s="208" t="s">
        <v>323</v>
      </c>
      <c r="C39" s="202" t="s">
        <v>206</v>
      </c>
      <c r="D39" s="715" t="s">
        <v>208</v>
      </c>
      <c r="E39" s="715"/>
      <c r="F39" s="792" t="s">
        <v>210</v>
      </c>
      <c r="G39" s="793"/>
      <c r="H39" s="122" t="s">
        <v>212</v>
      </c>
      <c r="I39" s="121" t="s">
        <v>213</v>
      </c>
      <c r="J39" s="121" t="s">
        <v>215</v>
      </c>
    </row>
    <row r="40" spans="1:10" ht="409.5" hidden="1" customHeight="1" x14ac:dyDescent="0.25">
      <c r="A40" s="714"/>
      <c r="B40" s="207">
        <v>3.15E-2</v>
      </c>
      <c r="C40" s="206">
        <v>3.15</v>
      </c>
      <c r="D40" s="787" t="s">
        <v>885</v>
      </c>
      <c r="E40" s="788"/>
      <c r="F40" s="779" t="s">
        <v>886</v>
      </c>
      <c r="G40" s="780"/>
      <c r="H40" s="245"/>
      <c r="I40" s="423" t="s">
        <v>887</v>
      </c>
      <c r="J40" s="406" t="s">
        <v>884</v>
      </c>
    </row>
    <row r="41" spans="1:10" ht="64.5" hidden="1" customHeight="1" thickBot="1" x14ac:dyDescent="0.3">
      <c r="A41" s="714" t="s">
        <v>353</v>
      </c>
      <c r="B41" s="208" t="s">
        <v>323</v>
      </c>
      <c r="C41" s="202" t="s">
        <v>206</v>
      </c>
      <c r="D41" s="504" t="s">
        <v>208</v>
      </c>
      <c r="E41" s="504"/>
      <c r="F41" s="714" t="s">
        <v>210</v>
      </c>
      <c r="G41" s="714"/>
      <c r="H41" s="122" t="s">
        <v>212</v>
      </c>
      <c r="I41" s="121" t="s">
        <v>213</v>
      </c>
      <c r="J41" s="121" t="s">
        <v>215</v>
      </c>
    </row>
    <row r="42" spans="1:10" ht="409.5" hidden="1" customHeight="1" thickBot="1" x14ac:dyDescent="0.3">
      <c r="A42" s="714"/>
      <c r="B42" s="210">
        <v>2.7E-2</v>
      </c>
      <c r="C42" s="206">
        <v>2.7</v>
      </c>
      <c r="D42" s="813" t="s">
        <v>888</v>
      </c>
      <c r="E42" s="814"/>
      <c r="F42" s="815" t="s">
        <v>889</v>
      </c>
      <c r="G42" s="816"/>
      <c r="H42" s="424"/>
      <c r="I42" s="425" t="s">
        <v>890</v>
      </c>
      <c r="J42" s="337" t="s">
        <v>884</v>
      </c>
    </row>
    <row r="43" spans="1:10" ht="69.95" customHeight="1" thickBot="1" x14ac:dyDescent="0.3">
      <c r="A43" s="817" t="s">
        <v>357</v>
      </c>
      <c r="B43" s="208" t="s">
        <v>323</v>
      </c>
      <c r="C43" s="202" t="s">
        <v>206</v>
      </c>
      <c r="D43" s="504" t="s">
        <v>208</v>
      </c>
      <c r="E43" s="504"/>
      <c r="F43" s="715" t="s">
        <v>210</v>
      </c>
      <c r="G43" s="715"/>
      <c r="H43" s="122" t="s">
        <v>212</v>
      </c>
      <c r="I43" s="121" t="s">
        <v>213</v>
      </c>
      <c r="J43" s="121" t="s">
        <v>215</v>
      </c>
    </row>
    <row r="44" spans="1:10" ht="409.5" customHeight="1" x14ac:dyDescent="0.25">
      <c r="A44" s="807"/>
      <c r="B44" s="818">
        <v>2.2499999999999999E-2</v>
      </c>
      <c r="C44" s="820">
        <v>2.25</v>
      </c>
      <c r="D44" s="822" t="s">
        <v>891</v>
      </c>
      <c r="E44" s="823"/>
      <c r="F44" s="822" t="s">
        <v>892</v>
      </c>
      <c r="G44" s="823"/>
      <c r="H44" s="796"/>
      <c r="I44" s="811" t="s">
        <v>893</v>
      </c>
      <c r="J44" s="777" t="s">
        <v>884</v>
      </c>
    </row>
    <row r="45" spans="1:10" ht="409.5" customHeight="1" thickBot="1" x14ac:dyDescent="0.3">
      <c r="A45" s="715"/>
      <c r="B45" s="819"/>
      <c r="C45" s="821"/>
      <c r="D45" s="824"/>
      <c r="E45" s="825"/>
      <c r="F45" s="824"/>
      <c r="G45" s="825"/>
      <c r="H45" s="798"/>
      <c r="I45" s="812"/>
      <c r="J45" s="778"/>
    </row>
    <row r="46" spans="1:10" ht="45" x14ac:dyDescent="0.25">
      <c r="A46" s="714" t="s">
        <v>360</v>
      </c>
      <c r="B46" s="208" t="s">
        <v>323</v>
      </c>
      <c r="C46" s="202" t="s">
        <v>206</v>
      </c>
      <c r="D46" s="504" t="s">
        <v>208</v>
      </c>
      <c r="E46" s="504"/>
      <c r="F46" s="504" t="s">
        <v>210</v>
      </c>
      <c r="G46" s="504"/>
      <c r="H46" s="122" t="s">
        <v>212</v>
      </c>
      <c r="I46" s="121" t="s">
        <v>213</v>
      </c>
      <c r="J46" s="121" t="s">
        <v>215</v>
      </c>
    </row>
    <row r="47" spans="1:10" ht="408.75" customHeight="1" x14ac:dyDescent="0.25">
      <c r="A47" s="714"/>
      <c r="B47" s="210">
        <v>1.7999999999999999E-2</v>
      </c>
      <c r="C47" s="206">
        <v>1.8</v>
      </c>
      <c r="D47" s="522" t="s">
        <v>1129</v>
      </c>
      <c r="E47" s="804"/>
      <c r="F47" s="522" t="s">
        <v>894</v>
      </c>
      <c r="G47" s="804"/>
      <c r="H47" s="245" t="s">
        <v>448</v>
      </c>
      <c r="I47" s="437" t="s">
        <v>895</v>
      </c>
      <c r="J47" s="777" t="s">
        <v>884</v>
      </c>
    </row>
    <row r="48" spans="1:10" ht="45" x14ac:dyDescent="0.25">
      <c r="A48" s="714" t="s">
        <v>363</v>
      </c>
      <c r="B48" s="208" t="s">
        <v>323</v>
      </c>
      <c r="C48" s="202" t="s">
        <v>206</v>
      </c>
      <c r="D48" s="504" t="s">
        <v>208</v>
      </c>
      <c r="E48" s="504"/>
      <c r="F48" s="807" t="s">
        <v>210</v>
      </c>
      <c r="G48" s="807"/>
      <c r="H48" s="122" t="s">
        <v>212</v>
      </c>
      <c r="I48" s="121" t="s">
        <v>213</v>
      </c>
      <c r="J48" s="778"/>
    </row>
    <row r="49" spans="1:36" x14ac:dyDescent="0.2">
      <c r="A49" s="714"/>
      <c r="B49" s="207">
        <v>1.35E-2</v>
      </c>
      <c r="C49" s="206">
        <f>+L59</f>
        <v>0</v>
      </c>
      <c r="D49" s="509"/>
      <c r="E49" s="509"/>
      <c r="F49" s="808"/>
      <c r="G49" s="808"/>
      <c r="H49" s="245"/>
      <c r="I49" s="245"/>
      <c r="J49" s="245"/>
    </row>
    <row r="50" spans="1:36" ht="45.75" thickBot="1" x14ac:dyDescent="0.3">
      <c r="A50" s="714" t="s">
        <v>364</v>
      </c>
      <c r="B50" s="208" t="s">
        <v>323</v>
      </c>
      <c r="C50" s="202" t="s">
        <v>206</v>
      </c>
      <c r="D50" s="504" t="s">
        <v>208</v>
      </c>
      <c r="E50" s="504"/>
      <c r="F50" s="504" t="s">
        <v>210</v>
      </c>
      <c r="G50" s="504"/>
      <c r="H50" s="122" t="s">
        <v>212</v>
      </c>
      <c r="I50" s="121" t="s">
        <v>213</v>
      </c>
      <c r="J50" s="121" t="s">
        <v>215</v>
      </c>
    </row>
    <row r="51" spans="1:36" ht="15" thickBot="1" x14ac:dyDescent="0.3">
      <c r="A51" s="504"/>
      <c r="B51" s="276">
        <v>1.125E-2</v>
      </c>
      <c r="C51" s="206">
        <f>+M59</f>
        <v>0</v>
      </c>
      <c r="D51" s="509"/>
      <c r="E51" s="509"/>
      <c r="F51" s="509"/>
      <c r="G51" s="509"/>
      <c r="H51" s="245"/>
      <c r="I51" s="245"/>
      <c r="J51" s="245"/>
    </row>
    <row r="53" spans="1:36" s="219" customFormat="1"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row>
    <row r="55" spans="1:36" ht="18" x14ac:dyDescent="0.25">
      <c r="A55" s="68" t="s">
        <v>896</v>
      </c>
    </row>
    <row r="56" spans="1:36" ht="57.75" customHeight="1" x14ac:dyDescent="0.25">
      <c r="A56" s="65"/>
    </row>
    <row r="58" spans="1:36" ht="23.25" x14ac:dyDescent="0.25">
      <c r="A58" s="810" t="s">
        <v>897</v>
      </c>
      <c r="B58" s="66" t="s">
        <v>289</v>
      </c>
      <c r="C58" s="66" t="s">
        <v>290</v>
      </c>
      <c r="D58" s="66" t="s">
        <v>291</v>
      </c>
      <c r="E58" s="66" t="s">
        <v>292</v>
      </c>
      <c r="F58" s="66" t="s">
        <v>294</v>
      </c>
      <c r="G58" s="66" t="s">
        <v>295</v>
      </c>
      <c r="H58" s="66" t="s">
        <v>296</v>
      </c>
      <c r="I58" s="66" t="s">
        <v>297</v>
      </c>
      <c r="J58" s="66" t="s">
        <v>299</v>
      </c>
      <c r="K58" s="66" t="s">
        <v>300</v>
      </c>
      <c r="L58" s="66" t="s">
        <v>302</v>
      </c>
      <c r="M58" s="66" t="s">
        <v>303</v>
      </c>
    </row>
    <row r="59" spans="1:36" ht="24.75" customHeight="1" x14ac:dyDescent="0.25">
      <c r="A59" s="810"/>
      <c r="B59" s="67">
        <v>0.3</v>
      </c>
      <c r="C59" s="67">
        <v>0.6</v>
      </c>
      <c r="D59" s="232">
        <f>C32</f>
        <v>1.125E-2</v>
      </c>
      <c r="E59" s="244">
        <v>2.2499999999999999E-2</v>
      </c>
      <c r="F59" s="244">
        <v>2.7E-2</v>
      </c>
      <c r="G59" s="244">
        <v>3.15E-2</v>
      </c>
      <c r="H59" s="244">
        <v>3.15E-2</v>
      </c>
      <c r="I59" s="244">
        <v>2.7E-2</v>
      </c>
      <c r="J59" s="244">
        <v>2.2499999999999999E-2</v>
      </c>
      <c r="K59" s="244">
        <v>1.7999999999999999E-2</v>
      </c>
      <c r="L59" s="67"/>
      <c r="M59" s="67"/>
    </row>
    <row r="60" spans="1:36" s="219" customFormat="1" ht="24.75" customHeight="1" x14ac:dyDescent="0.25">
      <c r="A60" s="39"/>
      <c r="B60" s="46"/>
      <c r="C60" s="46"/>
      <c r="D60" s="46"/>
      <c r="E60" s="46"/>
      <c r="F60" s="46"/>
      <c r="G60" s="46"/>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1:36" s="220" customFormat="1" ht="30" customHeight="1" x14ac:dyDescent="0.25">
      <c r="A61" s="39"/>
      <c r="B61" s="39"/>
      <c r="C61" s="39"/>
      <c r="D61" s="39"/>
      <c r="E61" s="39"/>
      <c r="F61" s="39"/>
      <c r="G61" s="39"/>
      <c r="H61" s="39"/>
      <c r="I61" s="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row>
    <row r="62" spans="1:36" ht="15" thickBot="1" x14ac:dyDescent="0.3"/>
    <row r="63" spans="1:36" ht="66.599999999999994" customHeight="1" thickBot="1" x14ac:dyDescent="0.3">
      <c r="A63" s="277" t="s">
        <v>898</v>
      </c>
      <c r="B63" s="278" t="s">
        <v>899</v>
      </c>
      <c r="C63" s="162"/>
      <c r="D63" s="426" t="s">
        <v>900</v>
      </c>
      <c r="E63" s="278" t="s">
        <v>899</v>
      </c>
      <c r="F63" s="162"/>
      <c r="G63" s="426" t="s">
        <v>901</v>
      </c>
      <c r="H63" s="278" t="s">
        <v>902</v>
      </c>
      <c r="I63" s="248"/>
      <c r="J63" s="156"/>
    </row>
    <row r="64" spans="1:36" ht="15.75" thickBot="1" x14ac:dyDescent="0.3">
      <c r="A64" s="279"/>
      <c r="B64" s="278" t="s">
        <v>903</v>
      </c>
      <c r="C64" s="162" t="s">
        <v>904</v>
      </c>
      <c r="D64" s="280"/>
      <c r="E64" s="278" t="s">
        <v>903</v>
      </c>
      <c r="F64" s="162" t="s">
        <v>905</v>
      </c>
      <c r="G64" s="280"/>
      <c r="H64" s="278" t="s">
        <v>906</v>
      </c>
      <c r="I64" s="281"/>
      <c r="J64" s="156"/>
    </row>
    <row r="65" spans="1:10" ht="29.25" thickBot="1" x14ac:dyDescent="0.3">
      <c r="A65" s="279"/>
      <c r="B65" s="278" t="s">
        <v>907</v>
      </c>
      <c r="C65" s="214" t="s">
        <v>908</v>
      </c>
      <c r="D65" s="280"/>
      <c r="E65" s="278" t="s">
        <v>907</v>
      </c>
      <c r="F65" s="214" t="s">
        <v>909</v>
      </c>
      <c r="G65" s="280"/>
      <c r="H65" s="278" t="s">
        <v>910</v>
      </c>
      <c r="I65" s="281"/>
      <c r="J65" s="156"/>
    </row>
    <row r="66" spans="1:10" ht="39.75" customHeight="1" thickBot="1" x14ac:dyDescent="0.3">
      <c r="A66" s="279"/>
      <c r="B66" s="278" t="s">
        <v>899</v>
      </c>
      <c r="C66" s="162"/>
      <c r="D66" s="280"/>
      <c r="E66" s="278" t="s">
        <v>899</v>
      </c>
      <c r="F66" s="162"/>
      <c r="G66" s="280"/>
      <c r="H66" s="278" t="s">
        <v>902</v>
      </c>
      <c r="I66" s="248"/>
      <c r="J66" s="156"/>
    </row>
    <row r="67" spans="1:10" ht="15.75" thickBot="1" x14ac:dyDescent="0.3">
      <c r="A67" s="279"/>
      <c r="B67" s="278" t="s">
        <v>903</v>
      </c>
      <c r="C67" s="162" t="s">
        <v>911</v>
      </c>
      <c r="D67" s="280"/>
      <c r="E67" s="278" t="s">
        <v>903</v>
      </c>
      <c r="F67" s="162"/>
      <c r="G67" s="280"/>
      <c r="H67" s="278" t="s">
        <v>906</v>
      </c>
      <c r="I67" s="248"/>
      <c r="J67" s="156"/>
    </row>
    <row r="68" spans="1:10" ht="34.5" customHeight="1" thickBot="1" x14ac:dyDescent="0.3">
      <c r="A68" s="282"/>
      <c r="B68" s="278" t="s">
        <v>907</v>
      </c>
      <c r="C68" s="162" t="s">
        <v>912</v>
      </c>
      <c r="D68" s="283"/>
      <c r="E68" s="278" t="s">
        <v>907</v>
      </c>
      <c r="F68" s="214"/>
      <c r="G68" s="283"/>
      <c r="H68" s="278" t="s">
        <v>910</v>
      </c>
      <c r="I68" s="248"/>
      <c r="J68" s="156"/>
    </row>
  </sheetData>
  <mergeCells count="93">
    <mergeCell ref="H44:H45"/>
    <mergeCell ref="I44:I45"/>
    <mergeCell ref="J44:J45"/>
    <mergeCell ref="A41:A42"/>
    <mergeCell ref="D41:E41"/>
    <mergeCell ref="F41:G41"/>
    <mergeCell ref="D42:E42"/>
    <mergeCell ref="F42:G42"/>
    <mergeCell ref="D43:E43"/>
    <mergeCell ref="F43:G43"/>
    <mergeCell ref="A43:A45"/>
    <mergeCell ref="B44:B45"/>
    <mergeCell ref="C44:C45"/>
    <mergeCell ref="D44:E45"/>
    <mergeCell ref="F44:G45"/>
    <mergeCell ref="A58:A59"/>
    <mergeCell ref="A46:A47"/>
    <mergeCell ref="A48:A49"/>
    <mergeCell ref="D48:E48"/>
    <mergeCell ref="D49:E49"/>
    <mergeCell ref="A50:A51"/>
    <mergeCell ref="D50:E50"/>
    <mergeCell ref="F50:G50"/>
    <mergeCell ref="D51:E51"/>
    <mergeCell ref="F51:G51"/>
    <mergeCell ref="F33:G33"/>
    <mergeCell ref="D46:E46"/>
    <mergeCell ref="F46:G46"/>
    <mergeCell ref="D47:E47"/>
    <mergeCell ref="F34:G34"/>
    <mergeCell ref="F35:G35"/>
    <mergeCell ref="F47:G47"/>
    <mergeCell ref="F48:G48"/>
    <mergeCell ref="F49:G49"/>
    <mergeCell ref="D36:E36"/>
    <mergeCell ref="F37:G37"/>
    <mergeCell ref="F38:G38"/>
    <mergeCell ref="F39:G39"/>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A31:A32"/>
    <mergeCell ref="D31:E31"/>
    <mergeCell ref="D34:E34"/>
    <mergeCell ref="F27:G27"/>
    <mergeCell ref="A29:A30"/>
    <mergeCell ref="D29:E29"/>
    <mergeCell ref="F29:G29"/>
    <mergeCell ref="D30:E30"/>
    <mergeCell ref="F30:G30"/>
    <mergeCell ref="F31:G31"/>
    <mergeCell ref="D32:E32"/>
    <mergeCell ref="F32:G32"/>
    <mergeCell ref="D33:E33"/>
    <mergeCell ref="F28:G28"/>
    <mergeCell ref="A33:A34"/>
    <mergeCell ref="A39:A40"/>
    <mergeCell ref="D39:E39"/>
    <mergeCell ref="D40:E40"/>
    <mergeCell ref="A35:A36"/>
    <mergeCell ref="D35:E35"/>
    <mergeCell ref="A37:A38"/>
    <mergeCell ref="D37:E37"/>
    <mergeCell ref="D38:E38"/>
    <mergeCell ref="J47:J48"/>
    <mergeCell ref="F40:G40"/>
    <mergeCell ref="J1:L1"/>
    <mergeCell ref="J2:L2"/>
    <mergeCell ref="J3:L3"/>
    <mergeCell ref="J4:L4"/>
    <mergeCell ref="F36:G36"/>
    <mergeCell ref="D17:F17"/>
    <mergeCell ref="A21:J21"/>
    <mergeCell ref="D28:E28"/>
    <mergeCell ref="A24:A25"/>
    <mergeCell ref="H24:J24"/>
    <mergeCell ref="H25:J25"/>
    <mergeCell ref="B26:J26"/>
    <mergeCell ref="A27:A28"/>
    <mergeCell ref="D27:E27"/>
  </mergeCells>
  <printOptions horizontalCentered="1" verticalCentered="1"/>
  <pageMargins left="0.23622047244094491" right="0.23622047244094491" top="0.23622047244094491" bottom="0.23622047244094491" header="0.31496062992125984" footer="0.11811023622047245"/>
  <pageSetup scale="2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sheetPr>
  <dimension ref="A1:BJ68"/>
  <sheetViews>
    <sheetView topLeftCell="A38" zoomScale="70" zoomScaleNormal="70" workbookViewId="0">
      <pane xSplit="2" topLeftCell="R1" activePane="topRight" state="frozen"/>
      <selection pane="topRight" activeCell="R48" sqref="R48:Z67"/>
    </sheetView>
  </sheetViews>
  <sheetFormatPr baseColWidth="10" defaultColWidth="10.85546875" defaultRowHeight="14.25" x14ac:dyDescent="0.25"/>
  <cols>
    <col min="1" max="1" width="25.42578125" style="287" customWidth="1"/>
    <col min="2" max="2" width="29.85546875" style="287" customWidth="1"/>
    <col min="3" max="3" width="21.42578125" style="287" customWidth="1"/>
    <col min="4" max="4" width="21.7109375" style="287" customWidth="1"/>
    <col min="5" max="5" width="20.7109375" style="287" bestFit="1" customWidth="1"/>
    <col min="6" max="6" width="21.85546875" style="287" customWidth="1"/>
    <col min="7" max="7" width="20.7109375" style="287" bestFit="1" customWidth="1"/>
    <col min="8" max="8" width="21.42578125" style="287" customWidth="1"/>
    <col min="9" max="9" width="20.7109375" style="287" bestFit="1" customWidth="1"/>
    <col min="10" max="10" width="22.28515625" style="287" customWidth="1"/>
    <col min="11" max="11" width="20.7109375" style="287" bestFit="1" customWidth="1"/>
    <col min="12" max="12" width="23" style="287" customWidth="1"/>
    <col min="13" max="13" width="20.7109375" style="287" bestFit="1" customWidth="1"/>
    <col min="14" max="14" width="22.28515625" style="287" customWidth="1"/>
    <col min="15" max="15" width="20.7109375" style="287" bestFit="1" customWidth="1"/>
    <col min="16" max="17" width="20.42578125" style="287" customWidth="1"/>
    <col min="18" max="18" width="17.28515625" style="287" bestFit="1" customWidth="1"/>
    <col min="19" max="19" width="20.7109375" style="287" bestFit="1" customWidth="1"/>
    <col min="20" max="20" width="21.140625" style="287" customWidth="1"/>
    <col min="21" max="21" width="20.7109375" style="287" bestFit="1" customWidth="1"/>
    <col min="22" max="22" width="19.85546875" style="287" bestFit="1" customWidth="1"/>
    <col min="23" max="23" width="21.85546875" style="287" customWidth="1"/>
    <col min="24" max="24" width="17.28515625" style="287" bestFit="1" customWidth="1"/>
    <col min="25" max="25" width="20.7109375" style="287" bestFit="1" customWidth="1"/>
    <col min="26" max="26" width="20.42578125" style="287" customWidth="1"/>
    <col min="27" max="27" width="17.42578125" style="287" customWidth="1"/>
    <col min="28" max="28" width="20.42578125" style="287" customWidth="1"/>
    <col min="29" max="29" width="22.85546875" style="287" customWidth="1"/>
    <col min="30" max="30" width="17" style="287" customWidth="1"/>
    <col min="31" max="31" width="19.85546875" style="287" bestFit="1" customWidth="1"/>
    <col min="32" max="32" width="22" style="287" customWidth="1"/>
    <col min="33" max="36" width="20.42578125" style="287" bestFit="1" customWidth="1"/>
    <col min="37" max="16384" width="10.85546875" style="287"/>
  </cols>
  <sheetData>
    <row r="1" spans="1:62" s="288" customFormat="1" ht="20.25" customHeight="1" x14ac:dyDescent="0.25">
      <c r="A1" s="852"/>
      <c r="B1" s="855" t="s">
        <v>913</v>
      </c>
      <c r="C1" s="856"/>
      <c r="D1" s="856"/>
      <c r="E1" s="856"/>
      <c r="F1" s="856"/>
      <c r="G1" s="856"/>
      <c r="H1" s="856"/>
      <c r="I1" s="856"/>
      <c r="J1" s="856"/>
      <c r="K1" s="856"/>
      <c r="L1" s="856"/>
      <c r="M1" s="856"/>
      <c r="N1" s="856"/>
      <c r="O1" s="856"/>
      <c r="P1" s="856"/>
      <c r="Q1" s="856"/>
      <c r="R1" s="856"/>
      <c r="S1" s="856"/>
      <c r="T1" s="856"/>
      <c r="U1" s="856"/>
      <c r="V1" s="856"/>
      <c r="W1" s="856"/>
      <c r="X1" s="856"/>
      <c r="Y1" s="856"/>
      <c r="Z1" s="856"/>
      <c r="AA1" s="856"/>
      <c r="AB1" s="856"/>
      <c r="AC1" s="856"/>
      <c r="AD1" s="856"/>
      <c r="AE1" s="856"/>
      <c r="AF1" s="85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row>
    <row r="2" spans="1:62" s="288" customFormat="1" ht="18.75" customHeight="1" x14ac:dyDescent="0.25">
      <c r="A2" s="853"/>
      <c r="B2" s="858"/>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60"/>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row>
    <row r="3" spans="1:62" s="288" customFormat="1" ht="14.25" customHeight="1" x14ac:dyDescent="0.25">
      <c r="A3" s="853"/>
      <c r="B3" s="858"/>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60"/>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row>
    <row r="4" spans="1:62" s="288" customFormat="1" ht="33" customHeight="1" thickBot="1" x14ac:dyDescent="0.3">
      <c r="A4" s="854"/>
      <c r="B4" s="861"/>
      <c r="C4" s="862"/>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3"/>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row>
    <row r="5" spans="1:62" s="288" customFormat="1" ht="15" x14ac:dyDescent="0.25">
      <c r="B5" s="93"/>
      <c r="C5" s="93"/>
      <c r="D5" s="93"/>
      <c r="E5" s="93"/>
      <c r="F5" s="93"/>
      <c r="G5" s="93"/>
      <c r="H5" s="93"/>
      <c r="I5" s="93"/>
      <c r="J5" s="93"/>
      <c r="K5" s="289"/>
      <c r="L5" s="289"/>
      <c r="M5" s="289"/>
      <c r="N5" s="289"/>
      <c r="O5" s="289"/>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row>
    <row r="6" spans="1:62" s="288" customFormat="1" ht="9" customHeight="1" x14ac:dyDescent="0.25">
      <c r="A6" s="41"/>
      <c r="B6" s="93"/>
      <c r="C6" s="93"/>
      <c r="D6" s="93"/>
      <c r="E6" s="93"/>
      <c r="F6" s="93"/>
      <c r="G6" s="93"/>
      <c r="H6" s="93"/>
      <c r="I6" s="93"/>
      <c r="J6" s="93"/>
      <c r="K6" s="93"/>
      <c r="L6" s="93"/>
      <c r="M6" s="93"/>
      <c r="N6" s="93"/>
      <c r="O6" s="93"/>
      <c r="P6" s="40"/>
      <c r="Q6" s="40"/>
      <c r="R6" s="284"/>
      <c r="S6" s="284"/>
      <c r="T6" s="40"/>
      <c r="U6" s="40"/>
      <c r="V6" s="40"/>
      <c r="W6" s="287"/>
      <c r="X6" s="285"/>
      <c r="Y6" s="285"/>
      <c r="Z6" s="285"/>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row>
    <row r="7" spans="1:62" s="288" customFormat="1" ht="15" customHeight="1" thickBot="1" x14ac:dyDescent="0.3">
      <c r="A7" s="42"/>
      <c r="B7" s="93"/>
      <c r="C7" s="93"/>
      <c r="D7" s="93"/>
      <c r="E7" s="93"/>
      <c r="F7" s="93"/>
      <c r="G7" s="93"/>
      <c r="H7" s="93"/>
      <c r="I7" s="93"/>
      <c r="J7" s="93"/>
      <c r="K7" s="93"/>
      <c r="L7" s="93"/>
      <c r="M7" s="93"/>
      <c r="N7" s="93"/>
      <c r="O7" s="93"/>
      <c r="P7" s="40"/>
      <c r="Q7" s="40"/>
      <c r="R7" s="284"/>
      <c r="S7" s="284"/>
      <c r="T7" s="40"/>
      <c r="U7" s="40"/>
      <c r="V7" s="40"/>
      <c r="W7" s="287"/>
      <c r="X7" s="285"/>
      <c r="Y7" s="285"/>
      <c r="Z7" s="286"/>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row>
    <row r="8" spans="1:62" s="288" customFormat="1" ht="15" customHeight="1" thickBot="1" x14ac:dyDescent="0.3">
      <c r="A8" s="864" t="s">
        <v>124</v>
      </c>
      <c r="B8" s="867" t="s">
        <v>287</v>
      </c>
      <c r="C8" s="868"/>
      <c r="D8" s="868"/>
      <c r="E8" s="868"/>
      <c r="F8" s="868"/>
      <c r="G8" s="868"/>
      <c r="H8" s="868"/>
      <c r="I8" s="868"/>
      <c r="J8" s="868"/>
      <c r="K8" s="868"/>
      <c r="L8" s="868"/>
      <c r="M8" s="868"/>
      <c r="N8" s="868"/>
      <c r="O8" s="868"/>
      <c r="P8" s="868"/>
      <c r="Q8" s="868"/>
      <c r="R8" s="868"/>
      <c r="S8" s="868"/>
      <c r="T8" s="868"/>
      <c r="U8" s="868"/>
      <c r="V8" s="868"/>
      <c r="W8" s="868"/>
      <c r="X8" s="868"/>
      <c r="Y8" s="868"/>
      <c r="Z8" s="868"/>
      <c r="AA8" s="873" t="s">
        <v>288</v>
      </c>
      <c r="AB8" s="876">
        <v>2024110010289</v>
      </c>
      <c r="AC8" s="879" t="s">
        <v>855</v>
      </c>
      <c r="AD8" s="880"/>
      <c r="AE8" s="881" t="s">
        <v>280</v>
      </c>
      <c r="AF8" s="882"/>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row>
    <row r="9" spans="1:62" s="288" customFormat="1" ht="15" customHeight="1" thickBot="1" x14ac:dyDescent="0.3">
      <c r="A9" s="865"/>
      <c r="B9" s="869"/>
      <c r="C9" s="870"/>
      <c r="D9" s="870"/>
      <c r="E9" s="870"/>
      <c r="F9" s="870"/>
      <c r="G9" s="870"/>
      <c r="H9" s="870"/>
      <c r="I9" s="870"/>
      <c r="J9" s="870"/>
      <c r="K9" s="870"/>
      <c r="L9" s="870"/>
      <c r="M9" s="870"/>
      <c r="N9" s="870"/>
      <c r="O9" s="870"/>
      <c r="P9" s="870"/>
      <c r="Q9" s="870"/>
      <c r="R9" s="870"/>
      <c r="S9" s="870"/>
      <c r="T9" s="870"/>
      <c r="U9" s="870"/>
      <c r="V9" s="870"/>
      <c r="W9" s="870"/>
      <c r="X9" s="870"/>
      <c r="Y9" s="870"/>
      <c r="Z9" s="870"/>
      <c r="AA9" s="874"/>
      <c r="AB9" s="877"/>
      <c r="AC9" s="879" t="s">
        <v>856</v>
      </c>
      <c r="AD9" s="880"/>
      <c r="AE9" s="881" t="s">
        <v>282</v>
      </c>
      <c r="AF9" s="882"/>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row>
    <row r="10" spans="1:62" s="288" customFormat="1" ht="15" customHeight="1" thickBot="1" x14ac:dyDescent="0.3">
      <c r="A10" s="865"/>
      <c r="B10" s="869"/>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4"/>
      <c r="AB10" s="877"/>
      <c r="AC10" s="879" t="s">
        <v>857</v>
      </c>
      <c r="AD10" s="880"/>
      <c r="AE10" s="883" t="s">
        <v>283</v>
      </c>
      <c r="AF10" s="884"/>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row>
    <row r="11" spans="1:62" s="288" customFormat="1" ht="15" customHeight="1" thickBot="1" x14ac:dyDescent="0.3">
      <c r="A11" s="866"/>
      <c r="B11" s="871"/>
      <c r="C11" s="872"/>
      <c r="D11" s="872"/>
      <c r="E11" s="872"/>
      <c r="F11" s="872"/>
      <c r="G11" s="872"/>
      <c r="H11" s="872"/>
      <c r="I11" s="872"/>
      <c r="J11" s="872"/>
      <c r="K11" s="872"/>
      <c r="L11" s="872"/>
      <c r="M11" s="872"/>
      <c r="N11" s="872"/>
      <c r="O11" s="872"/>
      <c r="P11" s="872"/>
      <c r="Q11" s="872"/>
      <c r="R11" s="872"/>
      <c r="S11" s="872"/>
      <c r="T11" s="872"/>
      <c r="U11" s="872"/>
      <c r="V11" s="872"/>
      <c r="W11" s="872"/>
      <c r="X11" s="872"/>
      <c r="Y11" s="872"/>
      <c r="Z11" s="872"/>
      <c r="AA11" s="875"/>
      <c r="AB11" s="878"/>
      <c r="AC11" s="879" t="s">
        <v>859</v>
      </c>
      <c r="AD11" s="880"/>
      <c r="AE11" s="881" t="s">
        <v>914</v>
      </c>
      <c r="AF11" s="882"/>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row>
    <row r="12" spans="1:62" s="288" customFormat="1" ht="9" customHeight="1" x14ac:dyDescent="0.25">
      <c r="A12" s="47"/>
      <c r="B12" s="290"/>
      <c r="C12" s="290"/>
      <c r="D12" s="290"/>
      <c r="E12" s="290"/>
      <c r="F12" s="290"/>
      <c r="G12" s="290"/>
      <c r="H12" s="290"/>
      <c r="I12" s="298"/>
      <c r="J12" s="298"/>
      <c r="K12" s="298"/>
      <c r="L12" s="298"/>
      <c r="M12" s="298"/>
      <c r="N12" s="298"/>
      <c r="O12" s="298"/>
      <c r="P12" s="298"/>
      <c r="Q12" s="298"/>
      <c r="R12" s="290"/>
      <c r="S12" s="290"/>
      <c r="T12" s="290"/>
      <c r="U12" s="290"/>
      <c r="V12" s="290"/>
      <c r="W12" s="290"/>
      <c r="X12" s="290"/>
      <c r="Y12" s="290"/>
      <c r="Z12" s="290"/>
      <c r="AA12" s="290"/>
      <c r="AB12" s="290"/>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row>
    <row r="13" spans="1:62" s="291" customFormat="1" ht="16.5" customHeight="1" thickBot="1" x14ac:dyDescent="0.25">
      <c r="C13" s="292"/>
      <c r="D13" s="292"/>
      <c r="E13" s="292"/>
      <c r="F13" s="292"/>
      <c r="G13" s="292"/>
      <c r="H13" s="292"/>
      <c r="I13" s="298"/>
      <c r="J13" s="298"/>
      <c r="K13" s="298"/>
      <c r="L13" s="298"/>
      <c r="M13" s="298"/>
      <c r="N13" s="298"/>
      <c r="O13" s="298"/>
      <c r="P13" s="298"/>
      <c r="Q13" s="298"/>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row>
    <row r="14" spans="1:62" s="299" customFormat="1" ht="21.75" customHeight="1" thickBot="1" x14ac:dyDescent="0.3">
      <c r="A14" s="579" t="s">
        <v>126</v>
      </c>
      <c r="B14" s="158" t="s">
        <v>289</v>
      </c>
      <c r="C14" s="294"/>
      <c r="D14" s="158" t="s">
        <v>290</v>
      </c>
      <c r="E14" s="295"/>
      <c r="F14" s="158" t="s">
        <v>291</v>
      </c>
      <c r="G14" s="295"/>
      <c r="H14" s="158" t="s">
        <v>292</v>
      </c>
      <c r="I14" s="125"/>
      <c r="J14" s="296"/>
      <c r="K14" s="578" t="s">
        <v>128</v>
      </c>
      <c r="L14" s="578"/>
      <c r="M14" s="851" t="s">
        <v>293</v>
      </c>
      <c r="N14" s="851"/>
      <c r="O14" s="851"/>
      <c r="P14" s="297"/>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row>
    <row r="15" spans="1:62" s="299" customFormat="1" ht="21.75" customHeight="1" x14ac:dyDescent="0.25">
      <c r="A15" s="579"/>
      <c r="B15" s="300" t="s">
        <v>294</v>
      </c>
      <c r="C15" s="126"/>
      <c r="D15" s="158" t="s">
        <v>295</v>
      </c>
      <c r="E15" s="126"/>
      <c r="F15" s="158" t="s">
        <v>296</v>
      </c>
      <c r="G15" s="126"/>
      <c r="H15" s="158" t="s">
        <v>297</v>
      </c>
      <c r="I15" s="125"/>
      <c r="J15" s="296"/>
      <c r="K15" s="578"/>
      <c r="L15" s="578"/>
      <c r="M15" s="851" t="s">
        <v>298</v>
      </c>
      <c r="N15" s="851"/>
      <c r="O15" s="851"/>
      <c r="P15" s="297"/>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row>
    <row r="16" spans="1:62" s="299" customFormat="1" ht="21.75" customHeight="1" thickBot="1" x14ac:dyDescent="0.3">
      <c r="A16" s="579"/>
      <c r="B16" s="158" t="s">
        <v>299</v>
      </c>
      <c r="C16" s="294"/>
      <c r="D16" s="158" t="s">
        <v>300</v>
      </c>
      <c r="E16" s="126" t="s">
        <v>301</v>
      </c>
      <c r="F16" s="158" t="s">
        <v>302</v>
      </c>
      <c r="G16" s="127"/>
      <c r="H16" s="158" t="s">
        <v>303</v>
      </c>
      <c r="I16" s="125"/>
      <c r="K16" s="578"/>
      <c r="L16" s="578"/>
      <c r="M16" s="851" t="s">
        <v>304</v>
      </c>
      <c r="N16" s="851"/>
      <c r="O16" s="851"/>
      <c r="P16" s="329" t="s">
        <v>301</v>
      </c>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row>
    <row r="17" spans="1:62" s="299" customFormat="1" ht="21.75" customHeight="1" thickBot="1" x14ac:dyDescent="0.3">
      <c r="A17" s="288"/>
      <c r="B17" s="288"/>
      <c r="C17" s="288"/>
      <c r="D17" s="288"/>
      <c r="E17" s="288"/>
      <c r="F17" s="288"/>
      <c r="G17" s="296"/>
      <c r="H17" s="296"/>
      <c r="I17" s="296"/>
      <c r="J17" s="296"/>
      <c r="K17" s="301"/>
      <c r="L17" s="301"/>
      <c r="M17" s="292"/>
      <c r="N17" s="292"/>
      <c r="O17" s="292"/>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row>
    <row r="18" spans="1:62" s="288" customFormat="1" ht="48" customHeight="1" thickBot="1" x14ac:dyDescent="0.3">
      <c r="A18" s="841" t="s">
        <v>915</v>
      </c>
      <c r="B18" s="842"/>
      <c r="C18" s="842"/>
      <c r="D18" s="842"/>
      <c r="E18" s="842"/>
      <c r="F18" s="842"/>
      <c r="G18" s="842"/>
      <c r="H18" s="842"/>
      <c r="I18" s="842"/>
      <c r="J18" s="842"/>
      <c r="K18" s="842"/>
      <c r="L18" s="842"/>
      <c r="M18" s="842"/>
      <c r="N18" s="842"/>
      <c r="O18" s="842"/>
      <c r="P18" s="842"/>
      <c r="Q18" s="842"/>
      <c r="R18" s="842"/>
      <c r="S18" s="842"/>
      <c r="T18" s="842"/>
      <c r="U18" s="842"/>
      <c r="V18" s="842"/>
      <c r="W18" s="842"/>
      <c r="X18" s="842"/>
      <c r="Y18" s="842"/>
      <c r="Z18" s="842"/>
      <c r="AA18" s="842"/>
      <c r="AB18" s="842"/>
      <c r="AC18" s="842"/>
      <c r="AD18" s="842"/>
      <c r="AE18" s="842"/>
      <c r="AF18" s="843"/>
      <c r="AG18" s="298"/>
      <c r="AH18" s="298"/>
      <c r="AI18" s="298"/>
      <c r="AJ18" s="298"/>
      <c r="AK18" s="298"/>
      <c r="AL18" s="298"/>
      <c r="AM18" s="298"/>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row>
    <row r="19" spans="1:62" s="288" customFormat="1" ht="50.25" customHeight="1" thickBot="1" x14ac:dyDescent="0.3">
      <c r="A19" s="844" t="s">
        <v>916</v>
      </c>
      <c r="B19" s="845"/>
      <c r="C19" s="846"/>
      <c r="D19" s="846"/>
      <c r="E19" s="846"/>
      <c r="F19" s="846"/>
      <c r="G19" s="846"/>
      <c r="H19" s="846"/>
      <c r="I19" s="846"/>
      <c r="J19" s="846"/>
      <c r="K19" s="846"/>
      <c r="L19" s="846"/>
      <c r="M19" s="846"/>
      <c r="N19" s="846"/>
      <c r="O19" s="846"/>
      <c r="P19" s="846"/>
      <c r="Q19" s="846"/>
      <c r="R19" s="846"/>
      <c r="S19" s="846"/>
      <c r="T19" s="846"/>
      <c r="U19" s="846"/>
      <c r="V19" s="846"/>
      <c r="W19" s="846"/>
      <c r="X19" s="846"/>
      <c r="Y19" s="846"/>
      <c r="Z19" s="846"/>
      <c r="AA19" s="846"/>
      <c r="AB19" s="846"/>
      <c r="AC19" s="846"/>
      <c r="AD19" s="846"/>
      <c r="AE19" s="846"/>
      <c r="AF19" s="847"/>
      <c r="AG19" s="298"/>
      <c r="AH19" s="298"/>
      <c r="AI19" s="298"/>
      <c r="AJ19" s="298"/>
      <c r="AK19" s="298"/>
      <c r="AL19" s="298"/>
      <c r="AM19" s="298"/>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row>
    <row r="20" spans="1:62" s="304" customFormat="1" ht="21.75" customHeight="1" thickBot="1" x14ac:dyDescent="0.3">
      <c r="A20" s="832" t="s">
        <v>917</v>
      </c>
      <c r="B20" s="848" t="s">
        <v>918</v>
      </c>
      <c r="C20" s="838" t="s">
        <v>99</v>
      </c>
      <c r="D20" s="839"/>
      <c r="E20" s="839"/>
      <c r="F20" s="839"/>
      <c r="G20" s="839"/>
      <c r="H20" s="839"/>
      <c r="I20" s="839"/>
      <c r="J20" s="839"/>
      <c r="K20" s="839"/>
      <c r="L20" s="839"/>
      <c r="M20" s="839"/>
      <c r="N20" s="840"/>
      <c r="O20" s="826" t="s">
        <v>206</v>
      </c>
      <c r="P20" s="827"/>
      <c r="Q20" s="827"/>
      <c r="R20" s="827"/>
      <c r="S20" s="827"/>
      <c r="T20" s="827"/>
      <c r="U20" s="827"/>
      <c r="V20" s="827"/>
      <c r="W20" s="827"/>
      <c r="X20" s="827"/>
      <c r="Y20" s="827"/>
      <c r="Z20" s="827"/>
      <c r="AA20" s="827"/>
      <c r="AB20" s="827"/>
      <c r="AC20" s="827"/>
      <c r="AD20" s="827"/>
      <c r="AE20" s="827"/>
      <c r="AF20" s="828"/>
      <c r="AG20" s="298"/>
      <c r="AH20" s="298"/>
      <c r="AI20" s="298"/>
      <c r="AJ20" s="298"/>
      <c r="AK20" s="298"/>
      <c r="AL20" s="298"/>
      <c r="AM20" s="298"/>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row>
    <row r="21" spans="1:62" s="304" customFormat="1" ht="21.75" customHeight="1" thickBot="1" x14ac:dyDescent="0.3">
      <c r="A21" s="833"/>
      <c r="B21" s="848"/>
      <c r="C21" s="849" t="s">
        <v>322</v>
      </c>
      <c r="D21" s="850"/>
      <c r="E21" s="849" t="s">
        <v>328</v>
      </c>
      <c r="F21" s="850"/>
      <c r="G21" s="849" t="s">
        <v>332</v>
      </c>
      <c r="H21" s="850"/>
      <c r="I21" s="849" t="s">
        <v>336</v>
      </c>
      <c r="J21" s="850"/>
      <c r="K21" s="849" t="s">
        <v>341</v>
      </c>
      <c r="L21" s="850"/>
      <c r="M21" s="849" t="s">
        <v>345</v>
      </c>
      <c r="N21" s="850"/>
      <c r="O21" s="826" t="s">
        <v>322</v>
      </c>
      <c r="P21" s="827"/>
      <c r="Q21" s="828"/>
      <c r="R21" s="829" t="s">
        <v>328</v>
      </c>
      <c r="S21" s="830"/>
      <c r="T21" s="831"/>
      <c r="U21" s="829" t="s">
        <v>332</v>
      </c>
      <c r="V21" s="830"/>
      <c r="W21" s="831"/>
      <c r="X21" s="829" t="s">
        <v>336</v>
      </c>
      <c r="Y21" s="830"/>
      <c r="Z21" s="831"/>
      <c r="AA21" s="829" t="s">
        <v>341</v>
      </c>
      <c r="AB21" s="830"/>
      <c r="AC21" s="831"/>
      <c r="AD21" s="829" t="s">
        <v>345</v>
      </c>
      <c r="AE21" s="830"/>
      <c r="AF21" s="831"/>
      <c r="AG21" s="298"/>
      <c r="AH21" s="298"/>
      <c r="AI21" s="298"/>
      <c r="AJ21" s="298"/>
      <c r="AK21" s="298"/>
      <c r="AL21" s="298"/>
      <c r="AM21" s="298"/>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row>
    <row r="22" spans="1:62" s="304" customFormat="1" ht="28.5" customHeight="1" thickBot="1" x14ac:dyDescent="0.3">
      <c r="A22" s="833"/>
      <c r="B22" s="848"/>
      <c r="C22" s="305" t="s">
        <v>100</v>
      </c>
      <c r="D22" s="305" t="s">
        <v>919</v>
      </c>
      <c r="E22" s="305" t="s">
        <v>100</v>
      </c>
      <c r="F22" s="305" t="s">
        <v>919</v>
      </c>
      <c r="G22" s="305" t="s">
        <v>100</v>
      </c>
      <c r="H22" s="305" t="s">
        <v>919</v>
      </c>
      <c r="I22" s="305" t="s">
        <v>100</v>
      </c>
      <c r="J22" s="305" t="s">
        <v>919</v>
      </c>
      <c r="K22" s="305" t="s">
        <v>100</v>
      </c>
      <c r="L22" s="305" t="s">
        <v>919</v>
      </c>
      <c r="M22" s="305" t="s">
        <v>100</v>
      </c>
      <c r="N22" s="305" t="s">
        <v>919</v>
      </c>
      <c r="O22" s="306" t="s">
        <v>100</v>
      </c>
      <c r="P22" s="306" t="s">
        <v>920</v>
      </c>
      <c r="Q22" s="306" t="s">
        <v>148</v>
      </c>
      <c r="R22" s="306" t="s">
        <v>100</v>
      </c>
      <c r="S22" s="306" t="s">
        <v>920</v>
      </c>
      <c r="T22" s="306" t="s">
        <v>148</v>
      </c>
      <c r="U22" s="306" t="s">
        <v>100</v>
      </c>
      <c r="V22" s="306" t="s">
        <v>920</v>
      </c>
      <c r="W22" s="306" t="s">
        <v>148</v>
      </c>
      <c r="X22" s="306" t="s">
        <v>100</v>
      </c>
      <c r="Y22" s="306" t="s">
        <v>920</v>
      </c>
      <c r="Z22" s="306" t="s">
        <v>148</v>
      </c>
      <c r="AA22" s="306" t="s">
        <v>100</v>
      </c>
      <c r="AB22" s="306" t="s">
        <v>920</v>
      </c>
      <c r="AC22" s="306" t="s">
        <v>148</v>
      </c>
      <c r="AD22" s="306" t="s">
        <v>100</v>
      </c>
      <c r="AE22" s="306" t="s">
        <v>920</v>
      </c>
      <c r="AF22" s="306" t="s">
        <v>148</v>
      </c>
      <c r="AG22" s="298"/>
      <c r="AH22" s="298"/>
      <c r="AI22" s="298"/>
      <c r="AJ22" s="298"/>
      <c r="AK22" s="298"/>
      <c r="AL22" s="298"/>
      <c r="AM22" s="298"/>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row>
    <row r="23" spans="1:62" s="304" customFormat="1" ht="15.75" customHeight="1" x14ac:dyDescent="0.25">
      <c r="A23" s="833"/>
      <c r="B23" s="307" t="s">
        <v>921</v>
      </c>
      <c r="C23" s="310">
        <v>0</v>
      </c>
      <c r="D23" s="309"/>
      <c r="E23" s="308">
        <v>8</v>
      </c>
      <c r="F23" s="309"/>
      <c r="G23" s="308">
        <v>16</v>
      </c>
      <c r="H23" s="309"/>
      <c r="I23" s="308">
        <v>16</v>
      </c>
      <c r="J23" s="309"/>
      <c r="K23" s="308">
        <v>16</v>
      </c>
      <c r="L23" s="309"/>
      <c r="M23" s="308">
        <v>14</v>
      </c>
      <c r="N23" s="309"/>
      <c r="O23" s="310">
        <v>0</v>
      </c>
      <c r="P23" s="309"/>
      <c r="Q23" s="309"/>
      <c r="R23" s="310">
        <v>0</v>
      </c>
      <c r="S23" s="309"/>
      <c r="T23" s="309"/>
      <c r="U23" s="310">
        <v>0</v>
      </c>
      <c r="V23" s="309"/>
      <c r="W23" s="309"/>
      <c r="X23" s="310">
        <v>0</v>
      </c>
      <c r="Y23" s="309"/>
      <c r="Z23" s="309"/>
      <c r="AA23" s="310"/>
      <c r="AB23" s="309"/>
      <c r="AC23" s="309"/>
      <c r="AD23" s="310">
        <v>123</v>
      </c>
      <c r="AE23" s="311"/>
      <c r="AF23" s="312"/>
      <c r="AG23" s="298"/>
      <c r="AH23" s="298"/>
      <c r="AI23" s="298"/>
      <c r="AJ23" s="298"/>
      <c r="AK23" s="298"/>
      <c r="AL23" s="298"/>
      <c r="AM23" s="298"/>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row>
    <row r="24" spans="1:62" s="304" customFormat="1" ht="15.75" customHeight="1" x14ac:dyDescent="0.25">
      <c r="A24" s="833"/>
      <c r="B24" s="313" t="s">
        <v>922</v>
      </c>
      <c r="C24" s="310">
        <v>0</v>
      </c>
      <c r="D24" s="309"/>
      <c r="E24" s="310">
        <v>5</v>
      </c>
      <c r="F24" s="309"/>
      <c r="G24" s="310">
        <v>10</v>
      </c>
      <c r="H24" s="309"/>
      <c r="I24" s="310">
        <v>10</v>
      </c>
      <c r="J24" s="309"/>
      <c r="K24" s="310">
        <v>10</v>
      </c>
      <c r="L24" s="309"/>
      <c r="M24" s="310">
        <v>10</v>
      </c>
      <c r="N24" s="309"/>
      <c r="O24" s="310">
        <v>0</v>
      </c>
      <c r="P24" s="309"/>
      <c r="Q24" s="309"/>
      <c r="R24" s="310">
        <v>0</v>
      </c>
      <c r="S24" s="309"/>
      <c r="T24" s="309"/>
      <c r="U24" s="310">
        <v>0</v>
      </c>
      <c r="V24" s="309"/>
      <c r="W24" s="309"/>
      <c r="X24" s="310">
        <v>0</v>
      </c>
      <c r="Y24" s="309"/>
      <c r="Z24" s="309"/>
      <c r="AA24" s="310"/>
      <c r="AB24" s="309"/>
      <c r="AC24" s="309"/>
      <c r="AD24" s="310">
        <v>34</v>
      </c>
      <c r="AE24" s="311"/>
      <c r="AF24" s="312"/>
      <c r="AG24" s="298"/>
      <c r="AH24" s="298"/>
      <c r="AI24" s="298"/>
      <c r="AJ24" s="298"/>
      <c r="AK24" s="298"/>
      <c r="AL24" s="298"/>
      <c r="AM24" s="298"/>
      <c r="AN24" s="303"/>
      <c r="AO24" s="303"/>
      <c r="AP24" s="303"/>
      <c r="AQ24" s="303"/>
      <c r="AR24" s="303"/>
      <c r="AS24" s="303"/>
      <c r="AT24" s="303"/>
      <c r="AU24" s="303"/>
      <c r="AV24" s="303"/>
      <c r="AW24" s="303"/>
      <c r="AX24" s="303"/>
      <c r="AY24" s="303"/>
      <c r="AZ24" s="303"/>
      <c r="BA24" s="303"/>
      <c r="BB24" s="303"/>
      <c r="BC24" s="303"/>
      <c r="BD24" s="303"/>
      <c r="BE24" s="303"/>
      <c r="BF24" s="303"/>
      <c r="BG24" s="303"/>
      <c r="BH24" s="303"/>
      <c r="BI24" s="303"/>
      <c r="BJ24" s="303"/>
    </row>
    <row r="25" spans="1:62" s="304" customFormat="1" ht="15.75" customHeight="1" x14ac:dyDescent="0.25">
      <c r="A25" s="833"/>
      <c r="B25" s="313" t="s">
        <v>923</v>
      </c>
      <c r="C25" s="310">
        <v>0</v>
      </c>
      <c r="D25" s="309"/>
      <c r="E25" s="310">
        <v>6</v>
      </c>
      <c r="F25" s="309"/>
      <c r="G25" s="310">
        <v>12</v>
      </c>
      <c r="H25" s="309"/>
      <c r="I25" s="310">
        <v>12</v>
      </c>
      <c r="J25" s="309"/>
      <c r="K25" s="310">
        <v>12</v>
      </c>
      <c r="L25" s="309"/>
      <c r="M25" s="310">
        <v>12</v>
      </c>
      <c r="N25" s="309"/>
      <c r="O25" s="310">
        <v>0</v>
      </c>
      <c r="P25" s="309"/>
      <c r="Q25" s="309"/>
      <c r="R25" s="310">
        <v>0</v>
      </c>
      <c r="S25" s="309"/>
      <c r="T25" s="309"/>
      <c r="U25" s="310">
        <v>0</v>
      </c>
      <c r="V25" s="309"/>
      <c r="W25" s="309"/>
      <c r="X25" s="310">
        <v>130</v>
      </c>
      <c r="Y25" s="309"/>
      <c r="Z25" s="309"/>
      <c r="AA25" s="310">
        <v>15</v>
      </c>
      <c r="AB25" s="309"/>
      <c r="AC25" s="309"/>
      <c r="AD25" s="310">
        <v>30</v>
      </c>
      <c r="AE25" s="311"/>
      <c r="AF25" s="312"/>
      <c r="AG25" s="298"/>
      <c r="AH25" s="298"/>
      <c r="AI25" s="298"/>
      <c r="AJ25" s="298"/>
      <c r="AK25" s="298"/>
      <c r="AL25" s="298"/>
      <c r="AM25" s="298"/>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row>
    <row r="26" spans="1:62" s="304" customFormat="1" ht="15.75" customHeight="1" x14ac:dyDescent="0.25">
      <c r="A26" s="833"/>
      <c r="B26" s="313" t="s">
        <v>924</v>
      </c>
      <c r="C26" s="310">
        <v>0</v>
      </c>
      <c r="D26" s="309"/>
      <c r="E26" s="310">
        <v>9</v>
      </c>
      <c r="F26" s="309"/>
      <c r="G26" s="310">
        <v>13</v>
      </c>
      <c r="H26" s="309"/>
      <c r="I26" s="310">
        <v>13</v>
      </c>
      <c r="J26" s="309"/>
      <c r="K26" s="310">
        <v>13</v>
      </c>
      <c r="L26" s="309"/>
      <c r="M26" s="310">
        <v>13</v>
      </c>
      <c r="N26" s="309"/>
      <c r="O26" s="310">
        <v>0</v>
      </c>
      <c r="P26" s="309"/>
      <c r="Q26" s="309"/>
      <c r="R26" s="310">
        <v>0</v>
      </c>
      <c r="S26" s="309"/>
      <c r="T26" s="309"/>
      <c r="U26" s="310">
        <v>0</v>
      </c>
      <c r="V26" s="309"/>
      <c r="W26" s="309"/>
      <c r="X26" s="310">
        <v>0</v>
      </c>
      <c r="Y26" s="309"/>
      <c r="Z26" s="309"/>
      <c r="AA26" s="310">
        <v>100</v>
      </c>
      <c r="AB26" s="309"/>
      <c r="AC26" s="309"/>
      <c r="AD26" s="310">
        <v>129</v>
      </c>
      <c r="AE26" s="311"/>
      <c r="AF26" s="312"/>
      <c r="AG26" s="298"/>
      <c r="AH26" s="298"/>
      <c r="AI26" s="298"/>
      <c r="AJ26" s="298"/>
      <c r="AK26" s="298"/>
      <c r="AL26" s="298"/>
      <c r="AM26" s="298"/>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row>
    <row r="27" spans="1:62" s="304" customFormat="1" ht="15.75" customHeight="1" x14ac:dyDescent="0.25">
      <c r="A27" s="833"/>
      <c r="B27" s="313" t="s">
        <v>925</v>
      </c>
      <c r="C27" s="310">
        <v>0</v>
      </c>
      <c r="D27" s="309"/>
      <c r="E27" s="310">
        <v>9</v>
      </c>
      <c r="F27" s="309"/>
      <c r="G27" s="310">
        <v>15</v>
      </c>
      <c r="H27" s="309"/>
      <c r="I27" s="310">
        <v>15</v>
      </c>
      <c r="J27" s="309"/>
      <c r="K27" s="310">
        <v>15</v>
      </c>
      <c r="L27" s="309"/>
      <c r="M27" s="310">
        <v>15</v>
      </c>
      <c r="N27" s="309"/>
      <c r="O27" s="310">
        <v>0</v>
      </c>
      <c r="P27" s="309"/>
      <c r="Q27" s="309"/>
      <c r="R27" s="310">
        <v>0</v>
      </c>
      <c r="S27" s="309"/>
      <c r="T27" s="309"/>
      <c r="U27" s="310">
        <v>0</v>
      </c>
      <c r="V27" s="309"/>
      <c r="W27" s="309"/>
      <c r="X27" s="310">
        <v>0</v>
      </c>
      <c r="Y27" s="309"/>
      <c r="Z27" s="309"/>
      <c r="AA27" s="310"/>
      <c r="AB27" s="309"/>
      <c r="AC27" s="309"/>
      <c r="AD27" s="310"/>
      <c r="AE27" s="311"/>
      <c r="AF27" s="312"/>
      <c r="AG27" s="298"/>
      <c r="AH27" s="298"/>
      <c r="AI27" s="298"/>
      <c r="AJ27" s="298"/>
      <c r="AK27" s="298"/>
      <c r="AL27" s="298"/>
      <c r="AM27" s="298"/>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row>
    <row r="28" spans="1:62" s="304" customFormat="1" ht="15.75" customHeight="1" x14ac:dyDescent="0.25">
      <c r="A28" s="833"/>
      <c r="B28" s="313" t="s">
        <v>926</v>
      </c>
      <c r="C28" s="310">
        <v>0</v>
      </c>
      <c r="D28" s="309"/>
      <c r="E28" s="310">
        <v>5</v>
      </c>
      <c r="F28" s="309"/>
      <c r="G28" s="310">
        <v>11</v>
      </c>
      <c r="H28" s="309"/>
      <c r="I28" s="310">
        <v>11</v>
      </c>
      <c r="J28" s="309"/>
      <c r="K28" s="310">
        <v>11</v>
      </c>
      <c r="L28" s="309"/>
      <c r="M28" s="310">
        <v>11</v>
      </c>
      <c r="N28" s="309"/>
      <c r="O28" s="310">
        <v>0</v>
      </c>
      <c r="P28" s="309"/>
      <c r="Q28" s="309"/>
      <c r="R28" s="310">
        <v>0</v>
      </c>
      <c r="S28" s="309"/>
      <c r="T28" s="309"/>
      <c r="U28" s="310">
        <v>36</v>
      </c>
      <c r="V28" s="309"/>
      <c r="W28" s="309"/>
      <c r="X28" s="310">
        <v>0</v>
      </c>
      <c r="Y28" s="309"/>
      <c r="Z28" s="309"/>
      <c r="AA28" s="310"/>
      <c r="AB28" s="309"/>
      <c r="AC28" s="309"/>
      <c r="AD28" s="310"/>
      <c r="AE28" s="311"/>
      <c r="AF28" s="312"/>
      <c r="AG28" s="298"/>
      <c r="AH28" s="298"/>
      <c r="AI28" s="298"/>
      <c r="AJ28" s="298"/>
      <c r="AK28" s="298"/>
      <c r="AL28" s="298"/>
      <c r="AM28" s="298"/>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row>
    <row r="29" spans="1:62" s="304" customFormat="1" ht="15.75" customHeight="1" x14ac:dyDescent="0.25">
      <c r="A29" s="833"/>
      <c r="B29" s="313" t="s">
        <v>927</v>
      </c>
      <c r="C29" s="310">
        <v>0</v>
      </c>
      <c r="D29" s="309"/>
      <c r="E29" s="310">
        <v>10</v>
      </c>
      <c r="F29" s="309"/>
      <c r="G29" s="310">
        <v>30</v>
      </c>
      <c r="H29" s="309"/>
      <c r="I29" s="310">
        <v>30</v>
      </c>
      <c r="J29" s="309"/>
      <c r="K29" s="310">
        <v>30</v>
      </c>
      <c r="L29" s="309"/>
      <c r="M29" s="310">
        <v>30</v>
      </c>
      <c r="N29" s="309"/>
      <c r="O29" s="310">
        <v>0</v>
      </c>
      <c r="P29" s="309"/>
      <c r="Q29" s="309"/>
      <c r="R29" s="310">
        <v>0</v>
      </c>
      <c r="S29" s="309"/>
      <c r="T29" s="309"/>
      <c r="U29" s="310">
        <v>0</v>
      </c>
      <c r="V29" s="309"/>
      <c r="W29" s="309"/>
      <c r="X29" s="310">
        <v>0</v>
      </c>
      <c r="Y29" s="309"/>
      <c r="Z29" s="309"/>
      <c r="AA29" s="310">
        <f>39+18+58</f>
        <v>115</v>
      </c>
      <c r="AC29" s="309"/>
      <c r="AD29" s="310">
        <v>52</v>
      </c>
      <c r="AE29" s="311"/>
      <c r="AF29" s="312"/>
      <c r="AG29" s="298"/>
      <c r="AH29" s="298"/>
      <c r="AI29" s="298"/>
      <c r="AJ29" s="298"/>
      <c r="AK29" s="298"/>
      <c r="AL29" s="298"/>
      <c r="AM29" s="298"/>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row>
    <row r="30" spans="1:62" s="304" customFormat="1" ht="15.75" customHeight="1" x14ac:dyDescent="0.25">
      <c r="A30" s="833"/>
      <c r="B30" s="313" t="s">
        <v>928</v>
      </c>
      <c r="C30" s="310">
        <v>0</v>
      </c>
      <c r="D30" s="309"/>
      <c r="E30" s="310">
        <v>13</v>
      </c>
      <c r="F30" s="309"/>
      <c r="G30" s="310">
        <v>20</v>
      </c>
      <c r="H30" s="309"/>
      <c r="I30" s="310">
        <v>20</v>
      </c>
      <c r="J30" s="309"/>
      <c r="K30" s="310">
        <v>20</v>
      </c>
      <c r="L30" s="309"/>
      <c r="M30" s="310">
        <v>20</v>
      </c>
      <c r="N30" s="309"/>
      <c r="O30" s="310">
        <v>0</v>
      </c>
      <c r="P30" s="309"/>
      <c r="Q30" s="309"/>
      <c r="R30" s="310">
        <v>0</v>
      </c>
      <c r="S30" s="309"/>
      <c r="T30" s="309"/>
      <c r="U30" s="310">
        <v>0</v>
      </c>
      <c r="V30" s="309"/>
      <c r="W30" s="309"/>
      <c r="X30" s="310">
        <v>0</v>
      </c>
      <c r="Y30" s="309"/>
      <c r="Z30" s="309"/>
      <c r="AA30" s="310">
        <v>12</v>
      </c>
      <c r="AB30" s="309"/>
      <c r="AC30" s="309"/>
      <c r="AD30" s="310"/>
      <c r="AE30" s="311"/>
      <c r="AF30" s="312"/>
      <c r="AG30" s="298"/>
      <c r="AH30" s="298"/>
      <c r="AI30" s="298"/>
      <c r="AJ30" s="298"/>
      <c r="AK30" s="298"/>
      <c r="AL30" s="298"/>
      <c r="AM30" s="298"/>
      <c r="AN30" s="303"/>
      <c r="AO30" s="303"/>
      <c r="AP30" s="303"/>
      <c r="AQ30" s="303"/>
      <c r="AR30" s="303"/>
      <c r="AS30" s="303"/>
      <c r="AT30" s="303"/>
      <c r="AU30" s="303"/>
      <c r="AV30" s="303"/>
      <c r="AW30" s="303"/>
      <c r="AX30" s="303"/>
      <c r="AY30" s="303"/>
      <c r="AZ30" s="303"/>
      <c r="BA30" s="303"/>
      <c r="BB30" s="303"/>
      <c r="BC30" s="303"/>
      <c r="BD30" s="303"/>
      <c r="BE30" s="303"/>
      <c r="BF30" s="303"/>
      <c r="BG30" s="303"/>
      <c r="BH30" s="303"/>
      <c r="BI30" s="303"/>
      <c r="BJ30" s="303"/>
    </row>
    <row r="31" spans="1:62" s="304" customFormat="1" ht="15.75" customHeight="1" x14ac:dyDescent="0.25">
      <c r="A31" s="833"/>
      <c r="B31" s="313" t="s">
        <v>929</v>
      </c>
      <c r="C31" s="310">
        <v>0</v>
      </c>
      <c r="D31" s="309"/>
      <c r="E31" s="310">
        <v>8</v>
      </c>
      <c r="F31" s="309"/>
      <c r="G31" s="310">
        <v>17</v>
      </c>
      <c r="H31" s="309"/>
      <c r="I31" s="310">
        <v>17</v>
      </c>
      <c r="J31" s="309"/>
      <c r="K31" s="310">
        <v>17</v>
      </c>
      <c r="L31" s="309"/>
      <c r="M31" s="310">
        <v>17</v>
      </c>
      <c r="N31" s="309"/>
      <c r="O31" s="310">
        <v>0</v>
      </c>
      <c r="P31" s="309"/>
      <c r="Q31" s="309"/>
      <c r="R31" s="310">
        <v>0</v>
      </c>
      <c r="S31" s="309"/>
      <c r="T31" s="309"/>
      <c r="U31" s="310">
        <v>0</v>
      </c>
      <c r="V31" s="309"/>
      <c r="W31" s="309"/>
      <c r="X31" s="310">
        <v>0</v>
      </c>
      <c r="Y31" s="309"/>
      <c r="Z31" s="309"/>
      <c r="AA31" s="310"/>
      <c r="AB31" s="309"/>
      <c r="AC31" s="309"/>
      <c r="AD31" s="310">
        <v>141</v>
      </c>
      <c r="AE31" s="311"/>
      <c r="AF31" s="312"/>
      <c r="AG31" s="298"/>
      <c r="AH31" s="298"/>
      <c r="AI31" s="298"/>
      <c r="AJ31" s="298"/>
      <c r="AK31" s="298"/>
      <c r="AL31" s="298"/>
      <c r="AM31" s="298"/>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row>
    <row r="32" spans="1:62" s="304" customFormat="1" ht="15.75" customHeight="1" x14ac:dyDescent="0.25">
      <c r="A32" s="833"/>
      <c r="B32" s="313" t="s">
        <v>930</v>
      </c>
      <c r="C32" s="310">
        <v>0</v>
      </c>
      <c r="D32" s="309"/>
      <c r="E32" s="310">
        <v>15</v>
      </c>
      <c r="F32" s="309"/>
      <c r="G32" s="310">
        <v>34</v>
      </c>
      <c r="H32" s="309"/>
      <c r="I32" s="310">
        <v>34</v>
      </c>
      <c r="J32" s="309"/>
      <c r="K32" s="310">
        <v>34</v>
      </c>
      <c r="L32" s="309"/>
      <c r="M32" s="310">
        <v>34</v>
      </c>
      <c r="N32" s="309"/>
      <c r="O32" s="310">
        <v>0</v>
      </c>
      <c r="P32" s="309"/>
      <c r="Q32" s="309"/>
      <c r="R32" s="310">
        <v>0</v>
      </c>
      <c r="S32" s="309"/>
      <c r="T32" s="309"/>
      <c r="U32" s="310">
        <v>0</v>
      </c>
      <c r="V32" s="309"/>
      <c r="W32" s="309"/>
      <c r="X32" s="310">
        <v>39</v>
      </c>
      <c r="Y32" s="309"/>
      <c r="Z32" s="309"/>
      <c r="AA32" s="310">
        <f>20+24+32+30</f>
        <v>106</v>
      </c>
      <c r="AB32" s="309"/>
      <c r="AC32" s="309"/>
      <c r="AD32" s="310">
        <v>106</v>
      </c>
      <c r="AE32" s="311"/>
      <c r="AF32" s="312"/>
      <c r="AG32" s="298"/>
      <c r="AH32" s="298"/>
      <c r="AI32" s="298"/>
      <c r="AJ32" s="298"/>
      <c r="AK32" s="298"/>
      <c r="AL32" s="298"/>
      <c r="AM32" s="298"/>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row>
    <row r="33" spans="1:62" s="304" customFormat="1" ht="15.75" customHeight="1" x14ac:dyDescent="0.25">
      <c r="A33" s="833"/>
      <c r="B33" s="313" t="s">
        <v>931</v>
      </c>
      <c r="C33" s="310">
        <v>0</v>
      </c>
      <c r="D33" s="309"/>
      <c r="E33" s="310">
        <v>20</v>
      </c>
      <c r="F33" s="309"/>
      <c r="G33" s="310">
        <v>35</v>
      </c>
      <c r="H33" s="309"/>
      <c r="I33" s="310">
        <v>35</v>
      </c>
      <c r="J33" s="309"/>
      <c r="K33" s="310">
        <v>35</v>
      </c>
      <c r="L33" s="309"/>
      <c r="M33" s="310">
        <v>35</v>
      </c>
      <c r="N33" s="309"/>
      <c r="O33" s="310">
        <v>0</v>
      </c>
      <c r="P33" s="309"/>
      <c r="Q33" s="309"/>
      <c r="R33" s="310">
        <v>0</v>
      </c>
      <c r="S33" s="309"/>
      <c r="T33" s="309"/>
      <c r="U33" s="310">
        <v>0</v>
      </c>
      <c r="V33" s="309"/>
      <c r="W33" s="309"/>
      <c r="X33" s="310">
        <v>0</v>
      </c>
      <c r="Y33" s="309"/>
      <c r="Z33" s="309"/>
      <c r="AA33" s="310"/>
      <c r="AB33" s="309"/>
      <c r="AC33" s="309"/>
      <c r="AD33" s="310">
        <v>20</v>
      </c>
      <c r="AE33" s="311"/>
      <c r="AF33" s="312"/>
      <c r="AG33" s="298"/>
      <c r="AH33" s="298"/>
      <c r="AI33" s="298"/>
      <c r="AJ33" s="298"/>
      <c r="AK33" s="298"/>
      <c r="AL33" s="298"/>
      <c r="AM33" s="298"/>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row>
    <row r="34" spans="1:62" s="304" customFormat="1" ht="15.75" customHeight="1" x14ac:dyDescent="0.25">
      <c r="A34" s="833"/>
      <c r="B34" s="313" t="s">
        <v>932</v>
      </c>
      <c r="C34" s="310">
        <v>0</v>
      </c>
      <c r="D34" s="309"/>
      <c r="E34" s="310">
        <v>5</v>
      </c>
      <c r="F34" s="309"/>
      <c r="G34" s="310">
        <v>10</v>
      </c>
      <c r="H34" s="309"/>
      <c r="I34" s="310">
        <v>10</v>
      </c>
      <c r="J34" s="309"/>
      <c r="K34" s="310">
        <v>10</v>
      </c>
      <c r="L34" s="309"/>
      <c r="M34" s="310">
        <v>10</v>
      </c>
      <c r="N34" s="309"/>
      <c r="O34" s="310">
        <v>0</v>
      </c>
      <c r="P34" s="309"/>
      <c r="Q34" s="309"/>
      <c r="R34" s="310">
        <v>0</v>
      </c>
      <c r="S34" s="309"/>
      <c r="T34" s="309"/>
      <c r="U34" s="310">
        <v>0</v>
      </c>
      <c r="V34" s="309"/>
      <c r="W34" s="309"/>
      <c r="X34" s="310">
        <v>0</v>
      </c>
      <c r="Y34" s="309"/>
      <c r="Z34" s="309"/>
      <c r="AA34" s="310">
        <v>39</v>
      </c>
      <c r="AB34" s="309"/>
      <c r="AC34" s="309"/>
      <c r="AD34" s="310">
        <v>8</v>
      </c>
      <c r="AE34" s="311"/>
      <c r="AF34" s="312"/>
      <c r="AG34" s="298"/>
      <c r="AH34" s="298"/>
      <c r="AI34" s="298"/>
      <c r="AJ34" s="298"/>
      <c r="AK34" s="298"/>
      <c r="AL34" s="298"/>
      <c r="AM34" s="298"/>
      <c r="AN34" s="303"/>
      <c r="AO34" s="303"/>
      <c r="AP34" s="303"/>
      <c r="AQ34" s="303"/>
      <c r="AR34" s="303"/>
      <c r="AS34" s="303"/>
      <c r="AT34" s="303"/>
      <c r="AU34" s="303"/>
      <c r="AV34" s="303"/>
      <c r="AW34" s="303"/>
      <c r="AX34" s="303"/>
      <c r="AY34" s="303"/>
      <c r="AZ34" s="303"/>
      <c r="BA34" s="303"/>
      <c r="BB34" s="303"/>
      <c r="BC34" s="303"/>
      <c r="BD34" s="303"/>
      <c r="BE34" s="303"/>
      <c r="BF34" s="303"/>
      <c r="BG34" s="303"/>
      <c r="BH34" s="303"/>
      <c r="BI34" s="303"/>
      <c r="BJ34" s="303"/>
    </row>
    <row r="35" spans="1:62" s="304" customFormat="1" ht="15.75" customHeight="1" x14ac:dyDescent="0.25">
      <c r="A35" s="833"/>
      <c r="B35" s="313" t="s">
        <v>933</v>
      </c>
      <c r="C35" s="310">
        <v>0</v>
      </c>
      <c r="D35" s="309"/>
      <c r="E35" s="310">
        <v>4</v>
      </c>
      <c r="F35" s="309"/>
      <c r="G35" s="310">
        <v>9</v>
      </c>
      <c r="H35" s="309"/>
      <c r="I35" s="310">
        <v>9</v>
      </c>
      <c r="J35" s="309"/>
      <c r="K35" s="310">
        <v>9</v>
      </c>
      <c r="L35" s="309"/>
      <c r="M35" s="310">
        <v>9</v>
      </c>
      <c r="N35" s="309"/>
      <c r="O35" s="310">
        <v>0</v>
      </c>
      <c r="P35" s="309"/>
      <c r="Q35" s="309"/>
      <c r="R35" s="310">
        <v>0</v>
      </c>
      <c r="S35" s="309"/>
      <c r="T35" s="309"/>
      <c r="U35" s="310">
        <v>0</v>
      </c>
      <c r="V35" s="309"/>
      <c r="W35" s="309"/>
      <c r="X35" s="310">
        <v>0</v>
      </c>
      <c r="Y35" s="309"/>
      <c r="Z35" s="309"/>
      <c r="AA35" s="310"/>
      <c r="AB35" s="309"/>
      <c r="AC35" s="309"/>
      <c r="AD35" s="310"/>
      <c r="AE35" s="311"/>
      <c r="AF35" s="312"/>
      <c r="AG35" s="298"/>
      <c r="AH35" s="298"/>
      <c r="AI35" s="298"/>
      <c r="AJ35" s="298"/>
      <c r="AK35" s="298"/>
      <c r="AL35" s="298"/>
      <c r="AM35" s="298"/>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row>
    <row r="36" spans="1:62" s="304" customFormat="1" ht="15.75" customHeight="1" x14ac:dyDescent="0.25">
      <c r="A36" s="833"/>
      <c r="B36" s="313" t="s">
        <v>934</v>
      </c>
      <c r="C36" s="310">
        <v>0</v>
      </c>
      <c r="D36" s="309"/>
      <c r="E36" s="310">
        <v>4</v>
      </c>
      <c r="F36" s="309"/>
      <c r="G36" s="310">
        <v>9</v>
      </c>
      <c r="H36" s="309"/>
      <c r="I36" s="310">
        <v>9</v>
      </c>
      <c r="J36" s="309"/>
      <c r="K36" s="310">
        <v>9</v>
      </c>
      <c r="L36" s="309"/>
      <c r="M36" s="310">
        <v>9</v>
      </c>
      <c r="N36" s="309"/>
      <c r="O36" s="310">
        <v>0</v>
      </c>
      <c r="P36" s="309"/>
      <c r="Q36" s="309"/>
      <c r="R36" s="310">
        <v>0</v>
      </c>
      <c r="S36" s="309"/>
      <c r="T36" s="309"/>
      <c r="U36" s="310">
        <v>0</v>
      </c>
      <c r="V36" s="309"/>
      <c r="W36" s="309"/>
      <c r="X36" s="310">
        <v>0</v>
      </c>
      <c r="Y36" s="309"/>
      <c r="Z36" s="309"/>
      <c r="AA36" s="310"/>
      <c r="AB36" s="309"/>
      <c r="AC36" s="309"/>
      <c r="AD36" s="310"/>
      <c r="AE36" s="311"/>
      <c r="AF36" s="312"/>
      <c r="AG36" s="298"/>
      <c r="AH36" s="298"/>
      <c r="AI36" s="298"/>
      <c r="AJ36" s="298"/>
      <c r="AK36" s="298"/>
      <c r="AL36" s="298"/>
      <c r="AM36" s="298"/>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row>
    <row r="37" spans="1:62" s="304" customFormat="1" ht="15.75" customHeight="1" x14ac:dyDescent="0.25">
      <c r="A37" s="833"/>
      <c r="B37" s="313" t="s">
        <v>935</v>
      </c>
      <c r="C37" s="310">
        <v>0</v>
      </c>
      <c r="D37" s="309"/>
      <c r="E37" s="310">
        <v>3</v>
      </c>
      <c r="F37" s="309"/>
      <c r="G37" s="310">
        <v>7</v>
      </c>
      <c r="H37" s="309"/>
      <c r="I37" s="310">
        <v>7</v>
      </c>
      <c r="J37" s="309"/>
      <c r="K37" s="310">
        <v>7</v>
      </c>
      <c r="L37" s="309"/>
      <c r="M37" s="310">
        <v>7</v>
      </c>
      <c r="N37" s="309"/>
      <c r="O37" s="310">
        <v>0</v>
      </c>
      <c r="P37" s="309"/>
      <c r="Q37" s="309"/>
      <c r="R37" s="310">
        <v>0</v>
      </c>
      <c r="S37" s="309"/>
      <c r="T37" s="309"/>
      <c r="U37" s="310">
        <v>0</v>
      </c>
      <c r="V37" s="309"/>
      <c r="W37" s="309"/>
      <c r="X37" s="310">
        <v>0</v>
      </c>
      <c r="Y37" s="309"/>
      <c r="Z37" s="309"/>
      <c r="AA37" s="310"/>
      <c r="AB37" s="309"/>
      <c r="AC37" s="309"/>
      <c r="AD37" s="310">
        <v>21</v>
      </c>
      <c r="AE37" s="311"/>
      <c r="AF37" s="312"/>
      <c r="AG37" s="298"/>
      <c r="AH37" s="298"/>
      <c r="AI37" s="298"/>
      <c r="AJ37" s="298"/>
      <c r="AK37" s="298"/>
      <c r="AL37" s="298"/>
      <c r="AM37" s="298"/>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row>
    <row r="38" spans="1:62" s="304" customFormat="1" ht="15.75" customHeight="1" x14ac:dyDescent="0.25">
      <c r="A38" s="833"/>
      <c r="B38" s="313" t="s">
        <v>936</v>
      </c>
      <c r="C38" s="310">
        <v>0</v>
      </c>
      <c r="D38" s="309"/>
      <c r="E38" s="310">
        <v>8</v>
      </c>
      <c r="F38" s="309"/>
      <c r="G38" s="310">
        <v>15</v>
      </c>
      <c r="H38" s="309"/>
      <c r="I38" s="310">
        <v>15</v>
      </c>
      <c r="J38" s="309"/>
      <c r="K38" s="310">
        <v>15</v>
      </c>
      <c r="L38" s="309"/>
      <c r="M38" s="310">
        <v>15</v>
      </c>
      <c r="N38" s="309"/>
      <c r="O38" s="310">
        <v>0</v>
      </c>
      <c r="P38" s="309"/>
      <c r="Q38" s="309"/>
      <c r="R38" s="310">
        <v>0</v>
      </c>
      <c r="S38" s="309"/>
      <c r="T38" s="309"/>
      <c r="U38" s="310">
        <v>8</v>
      </c>
      <c r="V38" s="309"/>
      <c r="W38" s="309"/>
      <c r="X38" s="310">
        <v>0</v>
      </c>
      <c r="Y38" s="309"/>
      <c r="Z38" s="309"/>
      <c r="AA38" s="310"/>
      <c r="AB38" s="309"/>
      <c r="AC38" s="309"/>
      <c r="AD38" s="310"/>
      <c r="AE38" s="311"/>
      <c r="AF38" s="312"/>
      <c r="AG38" s="298"/>
      <c r="AH38" s="298"/>
      <c r="AI38" s="298"/>
      <c r="AJ38" s="298"/>
      <c r="AK38" s="298"/>
      <c r="AL38" s="298"/>
      <c r="AM38" s="298"/>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row>
    <row r="39" spans="1:62" s="304" customFormat="1" ht="15.75" customHeight="1" x14ac:dyDescent="0.25">
      <c r="A39" s="833"/>
      <c r="B39" s="313" t="s">
        <v>937</v>
      </c>
      <c r="C39" s="310">
        <v>0</v>
      </c>
      <c r="D39" s="309"/>
      <c r="E39" s="310">
        <v>2</v>
      </c>
      <c r="F39" s="309"/>
      <c r="G39" s="310">
        <v>5</v>
      </c>
      <c r="H39" s="309"/>
      <c r="I39" s="310">
        <v>5</v>
      </c>
      <c r="J39" s="309"/>
      <c r="K39" s="310">
        <v>5</v>
      </c>
      <c r="L39" s="309"/>
      <c r="M39" s="310">
        <v>4</v>
      </c>
      <c r="N39" s="309"/>
      <c r="O39" s="310">
        <v>0</v>
      </c>
      <c r="P39" s="309"/>
      <c r="Q39" s="309"/>
      <c r="R39" s="310">
        <v>0</v>
      </c>
      <c r="S39" s="309"/>
      <c r="T39" s="309"/>
      <c r="U39" s="310">
        <v>0</v>
      </c>
      <c r="V39" s="309"/>
      <c r="W39" s="309"/>
      <c r="X39" s="310">
        <v>0</v>
      </c>
      <c r="Y39" s="309"/>
      <c r="Z39" s="309"/>
      <c r="AA39" s="310">
        <v>12</v>
      </c>
      <c r="AB39" s="309"/>
      <c r="AC39" s="309"/>
      <c r="AD39" s="310">
        <v>40</v>
      </c>
      <c r="AE39" s="311"/>
      <c r="AF39" s="312"/>
      <c r="AG39" s="298"/>
      <c r="AH39" s="298"/>
      <c r="AI39" s="298"/>
      <c r="AJ39" s="298"/>
      <c r="AK39" s="298"/>
      <c r="AL39" s="298"/>
      <c r="AM39" s="298"/>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row>
    <row r="40" spans="1:62" s="304" customFormat="1" ht="15.75" customHeight="1" x14ac:dyDescent="0.25">
      <c r="A40" s="833"/>
      <c r="B40" s="313" t="s">
        <v>938</v>
      </c>
      <c r="C40" s="310">
        <v>0</v>
      </c>
      <c r="D40" s="309"/>
      <c r="E40" s="310">
        <v>6</v>
      </c>
      <c r="F40" s="309"/>
      <c r="G40" s="310">
        <v>17</v>
      </c>
      <c r="H40" s="309"/>
      <c r="I40" s="310">
        <v>17</v>
      </c>
      <c r="J40" s="309"/>
      <c r="K40" s="310">
        <v>17</v>
      </c>
      <c r="L40" s="309"/>
      <c r="M40" s="310">
        <v>15</v>
      </c>
      <c r="N40" s="309"/>
      <c r="O40" s="310">
        <v>0</v>
      </c>
      <c r="P40" s="309"/>
      <c r="Q40" s="309"/>
      <c r="R40" s="310">
        <v>0</v>
      </c>
      <c r="S40" s="309"/>
      <c r="T40" s="309"/>
      <c r="U40" s="310">
        <v>0</v>
      </c>
      <c r="V40" s="309"/>
      <c r="W40" s="309"/>
      <c r="X40" s="310">
        <v>295</v>
      </c>
      <c r="Y40" s="309"/>
      <c r="Z40" s="309"/>
      <c r="AA40" s="310"/>
      <c r="AB40" s="309"/>
      <c r="AC40" s="309"/>
      <c r="AD40" s="310">
        <v>36</v>
      </c>
      <c r="AE40" s="311"/>
      <c r="AF40" s="312"/>
      <c r="AG40" s="298"/>
      <c r="AH40" s="298"/>
      <c r="AI40" s="298"/>
      <c r="AJ40" s="298"/>
      <c r="AK40" s="298"/>
      <c r="AL40" s="298"/>
      <c r="AM40" s="298"/>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row>
    <row r="41" spans="1:62" s="304" customFormat="1" ht="15.75" customHeight="1" x14ac:dyDescent="0.25">
      <c r="A41" s="833"/>
      <c r="B41" s="313" t="s">
        <v>939</v>
      </c>
      <c r="C41" s="310">
        <v>0</v>
      </c>
      <c r="D41" s="309"/>
      <c r="E41" s="310">
        <v>10</v>
      </c>
      <c r="F41" s="309"/>
      <c r="G41" s="310">
        <v>15</v>
      </c>
      <c r="H41" s="309"/>
      <c r="I41" s="310">
        <v>15</v>
      </c>
      <c r="J41" s="309"/>
      <c r="K41" s="310">
        <v>15</v>
      </c>
      <c r="L41" s="309"/>
      <c r="M41" s="310">
        <v>15</v>
      </c>
      <c r="N41" s="309"/>
      <c r="O41" s="310">
        <v>0</v>
      </c>
      <c r="P41" s="309"/>
      <c r="Q41" s="309"/>
      <c r="R41" s="310">
        <v>0</v>
      </c>
      <c r="S41" s="309"/>
      <c r="T41" s="309"/>
      <c r="U41" s="310">
        <v>39</v>
      </c>
      <c r="V41" s="309"/>
      <c r="W41" s="309"/>
      <c r="X41" s="310">
        <v>80</v>
      </c>
      <c r="Y41" s="309"/>
      <c r="Z41" s="309"/>
      <c r="AA41" s="310">
        <f>29+40+28</f>
        <v>97</v>
      </c>
      <c r="AB41" s="309"/>
      <c r="AC41" s="309"/>
      <c r="AD41" s="310">
        <v>40</v>
      </c>
      <c r="AE41" s="311"/>
      <c r="AF41" s="312"/>
      <c r="AG41" s="298"/>
      <c r="AH41" s="298"/>
      <c r="AI41" s="298"/>
      <c r="AJ41" s="298"/>
      <c r="AK41" s="298"/>
      <c r="AL41" s="298"/>
      <c r="AM41" s="298"/>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row>
    <row r="42" spans="1:62" s="304" customFormat="1" ht="15.75" customHeight="1" x14ac:dyDescent="0.25">
      <c r="A42" s="833"/>
      <c r="B42" s="313" t="s">
        <v>940</v>
      </c>
      <c r="C42" s="323">
        <v>0</v>
      </c>
      <c r="D42" s="309"/>
      <c r="E42" s="310">
        <v>0</v>
      </c>
      <c r="F42" s="309"/>
      <c r="G42" s="310">
        <v>0</v>
      </c>
      <c r="H42" s="309"/>
      <c r="I42" s="310">
        <v>0</v>
      </c>
      <c r="J42" s="309"/>
      <c r="K42" s="310">
        <v>0</v>
      </c>
      <c r="L42" s="309"/>
      <c r="M42" s="310">
        <v>5</v>
      </c>
      <c r="N42" s="309"/>
      <c r="O42" s="310">
        <v>0</v>
      </c>
      <c r="P42" s="309"/>
      <c r="Q42" s="309"/>
      <c r="R42" s="310">
        <v>0</v>
      </c>
      <c r="S42" s="309"/>
      <c r="T42" s="309"/>
      <c r="U42" s="310">
        <v>0</v>
      </c>
      <c r="V42" s="309"/>
      <c r="W42" s="309"/>
      <c r="X42" s="310">
        <v>0</v>
      </c>
      <c r="Y42" s="309"/>
      <c r="Z42" s="309"/>
      <c r="AA42" s="310"/>
      <c r="AB42" s="309"/>
      <c r="AC42" s="309"/>
      <c r="AD42" s="310"/>
      <c r="AE42" s="311"/>
      <c r="AF42" s="312"/>
      <c r="AG42" s="298"/>
      <c r="AH42" s="298"/>
      <c r="AI42" s="298"/>
      <c r="AJ42" s="298"/>
      <c r="AK42" s="298"/>
      <c r="AL42" s="298"/>
      <c r="AM42" s="298"/>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row>
    <row r="43" spans="1:62" s="304" customFormat="1" ht="29.25" customHeight="1" x14ac:dyDescent="0.25">
      <c r="A43" s="834"/>
      <c r="B43" s="314" t="s">
        <v>93</v>
      </c>
      <c r="C43" s="330">
        <f>SUM(C23:C42)</f>
        <v>0</v>
      </c>
      <c r="D43" s="316"/>
      <c r="E43" s="330">
        <f>SUM(E23:E42)</f>
        <v>150</v>
      </c>
      <c r="F43" s="316"/>
      <c r="G43" s="330">
        <f>SUM(G23:G42)</f>
        <v>300</v>
      </c>
      <c r="H43" s="316"/>
      <c r="I43" s="330">
        <f>SUM(I23:I42)</f>
        <v>300</v>
      </c>
      <c r="J43" s="316"/>
      <c r="K43" s="330">
        <f>SUM(K23:K42)</f>
        <v>300</v>
      </c>
      <c r="L43" s="316"/>
      <c r="M43" s="330">
        <f>SUM(M23:M42)</f>
        <v>300</v>
      </c>
      <c r="N43" s="316"/>
      <c r="O43" s="315">
        <f>SUM(O23:O42)</f>
        <v>0</v>
      </c>
      <c r="P43" s="316"/>
      <c r="Q43" s="316"/>
      <c r="R43" s="315">
        <f>SUM(R23:R42)</f>
        <v>0</v>
      </c>
      <c r="S43" s="316"/>
      <c r="T43" s="316"/>
      <c r="U43" s="315">
        <f>SUM(U23:U42)</f>
        <v>83</v>
      </c>
      <c r="V43" s="316"/>
      <c r="W43" s="316"/>
      <c r="X43" s="315">
        <f>SUM(X23:X42)</f>
        <v>544</v>
      </c>
      <c r="Y43" s="316"/>
      <c r="Z43" s="316"/>
      <c r="AA43" s="315">
        <f>SUM(AA23:AA42)</f>
        <v>496</v>
      </c>
      <c r="AB43" s="316"/>
      <c r="AC43" s="316"/>
      <c r="AD43" s="315">
        <f>SUM(AD23:AD42)</f>
        <v>780</v>
      </c>
      <c r="AE43" s="317"/>
      <c r="AF43" s="318"/>
      <c r="AG43" s="298"/>
      <c r="AH43" s="298"/>
      <c r="AI43" s="298"/>
      <c r="AJ43" s="298"/>
      <c r="AK43" s="298"/>
      <c r="AL43" s="298"/>
      <c r="AM43" s="298"/>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row>
    <row r="44" spans="1:62" s="288" customFormat="1" ht="24" customHeight="1" x14ac:dyDescent="0.25">
      <c r="K44" s="289"/>
      <c r="L44" s="289"/>
      <c r="M44" s="289"/>
      <c r="N44" s="289"/>
      <c r="O44" s="289"/>
      <c r="AG44" s="298"/>
      <c r="AH44" s="298"/>
      <c r="AI44" s="298"/>
      <c r="AJ44" s="298"/>
      <c r="AK44" s="298"/>
      <c r="AL44" s="298"/>
      <c r="AM44" s="298"/>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row>
    <row r="45" spans="1:62" s="288" customFormat="1" ht="24" customHeight="1" thickBot="1" x14ac:dyDescent="0.3">
      <c r="A45" s="832" t="s">
        <v>941</v>
      </c>
      <c r="B45" s="835" t="s">
        <v>918</v>
      </c>
      <c r="C45" s="838" t="s">
        <v>99</v>
      </c>
      <c r="D45" s="839"/>
      <c r="E45" s="839"/>
      <c r="F45" s="839"/>
      <c r="G45" s="839"/>
      <c r="H45" s="839"/>
      <c r="I45" s="839"/>
      <c r="J45" s="839"/>
      <c r="K45" s="839"/>
      <c r="L45" s="839"/>
      <c r="M45" s="839"/>
      <c r="N45" s="840"/>
      <c r="O45" s="826" t="s">
        <v>206</v>
      </c>
      <c r="P45" s="827"/>
      <c r="Q45" s="827"/>
      <c r="R45" s="827"/>
      <c r="S45" s="827"/>
      <c r="T45" s="827"/>
      <c r="U45" s="827"/>
      <c r="V45" s="827"/>
      <c r="W45" s="827"/>
      <c r="X45" s="827"/>
      <c r="Y45" s="827"/>
      <c r="Z45" s="827"/>
      <c r="AA45" s="827"/>
      <c r="AB45" s="827"/>
      <c r="AC45" s="827"/>
      <c r="AD45" s="827"/>
      <c r="AE45" s="827"/>
      <c r="AF45" s="828"/>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row>
    <row r="46" spans="1:62" s="288" customFormat="1" ht="24" customHeight="1" thickBot="1" x14ac:dyDescent="0.3">
      <c r="A46" s="833"/>
      <c r="B46" s="836"/>
      <c r="C46" s="838" t="s">
        <v>349</v>
      </c>
      <c r="D46" s="840"/>
      <c r="E46" s="838" t="s">
        <v>353</v>
      </c>
      <c r="F46" s="840"/>
      <c r="G46" s="838" t="s">
        <v>357</v>
      </c>
      <c r="H46" s="840"/>
      <c r="I46" s="838" t="s">
        <v>360</v>
      </c>
      <c r="J46" s="840"/>
      <c r="K46" s="838" t="s">
        <v>942</v>
      </c>
      <c r="L46" s="840"/>
      <c r="M46" s="838" t="s">
        <v>364</v>
      </c>
      <c r="N46" s="840"/>
      <c r="O46" s="826" t="s">
        <v>349</v>
      </c>
      <c r="P46" s="827"/>
      <c r="Q46" s="828"/>
      <c r="R46" s="826" t="s">
        <v>353</v>
      </c>
      <c r="S46" s="827"/>
      <c r="T46" s="828"/>
      <c r="U46" s="826" t="s">
        <v>357</v>
      </c>
      <c r="V46" s="827"/>
      <c r="W46" s="828"/>
      <c r="X46" s="826" t="s">
        <v>360</v>
      </c>
      <c r="Y46" s="827"/>
      <c r="Z46" s="828"/>
      <c r="AA46" s="826" t="s">
        <v>942</v>
      </c>
      <c r="AB46" s="827"/>
      <c r="AC46" s="828"/>
      <c r="AD46" s="826" t="s">
        <v>364</v>
      </c>
      <c r="AE46" s="827"/>
      <c r="AF46" s="828"/>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row>
    <row r="47" spans="1:62" s="288" customFormat="1" ht="29.25" customHeight="1" thickBot="1" x14ac:dyDescent="0.3">
      <c r="A47" s="833"/>
      <c r="B47" s="837"/>
      <c r="C47" s="319" t="s">
        <v>100</v>
      </c>
      <c r="D47" s="302" t="s">
        <v>919</v>
      </c>
      <c r="E47" s="319" t="s">
        <v>100</v>
      </c>
      <c r="F47" s="302" t="s">
        <v>919</v>
      </c>
      <c r="G47" s="319" t="s">
        <v>100</v>
      </c>
      <c r="H47" s="302" t="s">
        <v>919</v>
      </c>
      <c r="I47" s="1027" t="s">
        <v>100</v>
      </c>
      <c r="J47" s="1028" t="s">
        <v>919</v>
      </c>
      <c r="K47" s="1027" t="s">
        <v>100</v>
      </c>
      <c r="L47" s="1028" t="s">
        <v>919</v>
      </c>
      <c r="M47" s="1027" t="s">
        <v>100</v>
      </c>
      <c r="N47" s="1028" t="s">
        <v>919</v>
      </c>
      <c r="O47" s="306" t="s">
        <v>100</v>
      </c>
      <c r="P47" s="306" t="s">
        <v>920</v>
      </c>
      <c r="Q47" s="306" t="s">
        <v>148</v>
      </c>
      <c r="R47" s="306" t="s">
        <v>100</v>
      </c>
      <c r="S47" s="306" t="s">
        <v>920</v>
      </c>
      <c r="T47" s="306" t="s">
        <v>148</v>
      </c>
      <c r="U47" s="306" t="s">
        <v>100</v>
      </c>
      <c r="V47" s="306" t="s">
        <v>920</v>
      </c>
      <c r="W47" s="306" t="s">
        <v>148</v>
      </c>
      <c r="X47" s="306" t="s">
        <v>100</v>
      </c>
      <c r="Y47" s="306" t="s">
        <v>920</v>
      </c>
      <c r="Z47" s="306" t="s">
        <v>148</v>
      </c>
      <c r="AA47" s="306" t="s">
        <v>100</v>
      </c>
      <c r="AB47" s="306" t="s">
        <v>920</v>
      </c>
      <c r="AC47" s="306" t="s">
        <v>148</v>
      </c>
      <c r="AD47" s="306" t="s">
        <v>100</v>
      </c>
      <c r="AE47" s="306" t="s">
        <v>920</v>
      </c>
      <c r="AF47" s="306" t="s">
        <v>148</v>
      </c>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row>
    <row r="48" spans="1:62" s="288" customFormat="1" ht="16.5" x14ac:dyDescent="0.25">
      <c r="A48" s="833"/>
      <c r="B48" s="320" t="s">
        <v>921</v>
      </c>
      <c r="C48" s="310">
        <v>14</v>
      </c>
      <c r="D48" s="310"/>
      <c r="E48" s="310">
        <v>14</v>
      </c>
      <c r="F48" s="312"/>
      <c r="G48" s="1029">
        <v>14</v>
      </c>
      <c r="H48" s="1030"/>
      <c r="I48" s="1029">
        <v>239</v>
      </c>
      <c r="J48" s="1030"/>
      <c r="K48" s="1029">
        <v>7</v>
      </c>
      <c r="L48" s="1030"/>
      <c r="M48" s="1029"/>
      <c r="N48" s="1030"/>
      <c r="O48" s="312">
        <v>141</v>
      </c>
      <c r="P48" s="309"/>
      <c r="Q48" s="312"/>
      <c r="R48" s="1029">
        <v>173</v>
      </c>
      <c r="S48" s="1033"/>
      <c r="T48" s="1030"/>
      <c r="U48" s="1029">
        <v>344</v>
      </c>
      <c r="V48" s="1033"/>
      <c r="W48" s="1034"/>
      <c r="X48" s="1029">
        <v>37</v>
      </c>
      <c r="Y48" s="1033"/>
      <c r="Z48" s="1030"/>
      <c r="AA48" s="310"/>
      <c r="AB48" s="309"/>
      <c r="AC48" s="312"/>
      <c r="AD48" s="310"/>
      <c r="AE48" s="311"/>
      <c r="AF48" s="312"/>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row>
    <row r="49" spans="1:62" s="288" customFormat="1" ht="16.5" x14ac:dyDescent="0.25">
      <c r="A49" s="833"/>
      <c r="B49" s="321" t="s">
        <v>922</v>
      </c>
      <c r="C49" s="310">
        <v>10</v>
      </c>
      <c r="D49" s="310"/>
      <c r="E49" s="310">
        <v>10</v>
      </c>
      <c r="F49" s="312"/>
      <c r="G49" s="1029">
        <v>10</v>
      </c>
      <c r="H49" s="1030"/>
      <c r="I49" s="1029">
        <v>247</v>
      </c>
      <c r="J49" s="1030"/>
      <c r="K49" s="1029"/>
      <c r="L49" s="1030"/>
      <c r="M49" s="1029"/>
      <c r="N49" s="1030"/>
      <c r="O49" s="312">
        <f>9+21</f>
        <v>30</v>
      </c>
      <c r="P49" s="309"/>
      <c r="Q49" s="312"/>
      <c r="R49" s="1029">
        <v>0</v>
      </c>
      <c r="S49" s="1033"/>
      <c r="T49" s="1030"/>
      <c r="U49" s="1029">
        <v>70</v>
      </c>
      <c r="V49" s="1033"/>
      <c r="W49" s="1034"/>
      <c r="X49" s="1029">
        <v>45</v>
      </c>
      <c r="Y49" s="1033"/>
      <c r="Z49" s="1030"/>
      <c r="AA49" s="310"/>
      <c r="AB49" s="309"/>
      <c r="AC49" s="312"/>
      <c r="AD49" s="310"/>
      <c r="AE49" s="311"/>
      <c r="AF49" s="312"/>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row>
    <row r="50" spans="1:62" s="288" customFormat="1" ht="16.5" x14ac:dyDescent="0.25">
      <c r="A50" s="833"/>
      <c r="B50" s="321" t="s">
        <v>923</v>
      </c>
      <c r="C50" s="310">
        <v>12</v>
      </c>
      <c r="D50" s="310"/>
      <c r="E50" s="310">
        <v>12</v>
      </c>
      <c r="F50" s="312"/>
      <c r="G50" s="1029">
        <v>12</v>
      </c>
      <c r="H50" s="1030"/>
      <c r="I50" s="1029">
        <v>275</v>
      </c>
      <c r="J50" s="1030"/>
      <c r="K50" s="1029"/>
      <c r="L50" s="1030"/>
      <c r="M50" s="1029"/>
      <c r="N50" s="1030"/>
      <c r="O50" s="312">
        <v>30</v>
      </c>
      <c r="P50" s="309"/>
      <c r="Q50" s="312"/>
      <c r="R50" s="1029">
        <v>0</v>
      </c>
      <c r="S50" s="1033"/>
      <c r="T50" s="1030"/>
      <c r="U50" s="1029">
        <v>23</v>
      </c>
      <c r="V50" s="1033"/>
      <c r="W50" s="1034"/>
      <c r="X50" s="1029">
        <v>73</v>
      </c>
      <c r="Y50" s="1033"/>
      <c r="Z50" s="1030"/>
      <c r="AA50" s="310"/>
      <c r="AB50" s="309"/>
      <c r="AC50" s="312"/>
      <c r="AD50" s="310"/>
      <c r="AE50" s="311"/>
      <c r="AF50" s="312"/>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row>
    <row r="51" spans="1:62" s="288" customFormat="1" ht="16.5" x14ac:dyDescent="0.25">
      <c r="A51" s="833"/>
      <c r="B51" s="321" t="s">
        <v>924</v>
      </c>
      <c r="C51" s="310">
        <v>13</v>
      </c>
      <c r="D51" s="310"/>
      <c r="E51" s="310">
        <v>13</v>
      </c>
      <c r="F51" s="312"/>
      <c r="G51" s="1029">
        <v>13</v>
      </c>
      <c r="H51" s="1030"/>
      <c r="I51" s="1029">
        <v>237</v>
      </c>
      <c r="J51" s="1030"/>
      <c r="K51" s="1029"/>
      <c r="L51" s="1030"/>
      <c r="M51" s="1029"/>
      <c r="N51" s="1030"/>
      <c r="O51" s="312">
        <v>120</v>
      </c>
      <c r="P51" s="309"/>
      <c r="Q51" s="312"/>
      <c r="R51" s="1029">
        <v>112</v>
      </c>
      <c r="S51" s="1033"/>
      <c r="T51" s="1030"/>
      <c r="U51" s="1029">
        <v>0</v>
      </c>
      <c r="V51" s="1033"/>
      <c r="W51" s="1034"/>
      <c r="X51" s="1029"/>
      <c r="Y51" s="1033"/>
      <c r="Z51" s="1030"/>
      <c r="AA51" s="310"/>
      <c r="AB51" s="309"/>
      <c r="AC51" s="312"/>
      <c r="AD51" s="310"/>
      <c r="AE51" s="311"/>
      <c r="AF51" s="312"/>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row>
    <row r="52" spans="1:62" s="288" customFormat="1" ht="16.5" x14ac:dyDescent="0.25">
      <c r="A52" s="833"/>
      <c r="B52" s="321" t="s">
        <v>925</v>
      </c>
      <c r="C52" s="310">
        <v>15</v>
      </c>
      <c r="D52" s="310"/>
      <c r="E52" s="310">
        <v>15</v>
      </c>
      <c r="F52" s="312"/>
      <c r="G52" s="1029">
        <v>15</v>
      </c>
      <c r="H52" s="1030"/>
      <c r="I52" s="1029">
        <v>147</v>
      </c>
      <c r="J52" s="1030"/>
      <c r="K52" s="1029"/>
      <c r="L52" s="1030"/>
      <c r="M52" s="1029">
        <v>20</v>
      </c>
      <c r="N52" s="1030"/>
      <c r="O52" s="312">
        <v>0</v>
      </c>
      <c r="P52" s="309"/>
      <c r="Q52" s="312"/>
      <c r="R52" s="1029">
        <v>126</v>
      </c>
      <c r="S52" s="1033"/>
      <c r="T52" s="1030"/>
      <c r="U52" s="1029">
        <v>50</v>
      </c>
      <c r="V52" s="1033"/>
      <c r="W52" s="1034"/>
      <c r="X52" s="1029">
        <v>54</v>
      </c>
      <c r="Y52" s="1033"/>
      <c r="Z52" s="1030"/>
      <c r="AA52" s="310"/>
      <c r="AB52" s="309"/>
      <c r="AC52" s="312"/>
      <c r="AD52" s="310"/>
      <c r="AE52" s="311"/>
      <c r="AF52" s="312"/>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row>
    <row r="53" spans="1:62" s="288" customFormat="1" ht="16.5" x14ac:dyDescent="0.25">
      <c r="A53" s="833"/>
      <c r="B53" s="321" t="s">
        <v>926</v>
      </c>
      <c r="C53" s="310">
        <v>11</v>
      </c>
      <c r="D53" s="310"/>
      <c r="E53" s="310">
        <v>11</v>
      </c>
      <c r="F53" s="312"/>
      <c r="G53" s="1029">
        <v>11</v>
      </c>
      <c r="H53" s="1030"/>
      <c r="I53" s="1029">
        <v>257</v>
      </c>
      <c r="J53" s="1030"/>
      <c r="K53" s="1029"/>
      <c r="L53" s="1030"/>
      <c r="M53" s="1029"/>
      <c r="N53" s="1030"/>
      <c r="O53" s="312">
        <f>14+50</f>
        <v>64</v>
      </c>
      <c r="P53" s="309"/>
      <c r="Q53" s="312"/>
      <c r="R53" s="1029">
        <v>231</v>
      </c>
      <c r="S53" s="1033"/>
      <c r="T53" s="1030"/>
      <c r="U53" s="1029">
        <v>172</v>
      </c>
      <c r="V53" s="1033"/>
      <c r="W53" s="1034"/>
      <c r="X53" s="1029"/>
      <c r="Y53" s="1033"/>
      <c r="Z53" s="1030"/>
      <c r="AA53" s="310"/>
      <c r="AB53" s="309"/>
      <c r="AC53" s="312"/>
      <c r="AD53" s="310"/>
      <c r="AE53" s="311"/>
      <c r="AF53" s="312"/>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row>
    <row r="54" spans="1:62" s="288" customFormat="1" ht="16.5" x14ac:dyDescent="0.25">
      <c r="A54" s="833"/>
      <c r="B54" s="321" t="s">
        <v>927</v>
      </c>
      <c r="C54" s="310">
        <v>30</v>
      </c>
      <c r="D54" s="310"/>
      <c r="E54" s="310">
        <v>30</v>
      </c>
      <c r="F54" s="312"/>
      <c r="G54" s="1029">
        <v>30</v>
      </c>
      <c r="H54" s="1030"/>
      <c r="I54" s="1029">
        <v>300</v>
      </c>
      <c r="J54" s="1030"/>
      <c r="K54" s="1029"/>
      <c r="L54" s="1030"/>
      <c r="M54" s="1029"/>
      <c r="N54" s="1030"/>
      <c r="O54" s="312">
        <v>84</v>
      </c>
      <c r="P54" s="309"/>
      <c r="Q54" s="312"/>
      <c r="R54" s="1029">
        <v>86</v>
      </c>
      <c r="S54" s="1033"/>
      <c r="T54" s="1030"/>
      <c r="U54" s="1029">
        <v>74</v>
      </c>
      <c r="V54" s="1033"/>
      <c r="W54" s="1034"/>
      <c r="X54" s="1029"/>
      <c r="Y54" s="1033"/>
      <c r="Z54" s="1030"/>
      <c r="AA54" s="310"/>
      <c r="AB54" s="309"/>
      <c r="AC54" s="312"/>
      <c r="AD54" s="310"/>
      <c r="AE54" s="311"/>
      <c r="AF54" s="312"/>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row>
    <row r="55" spans="1:62" s="288" customFormat="1" ht="16.5" x14ac:dyDescent="0.25">
      <c r="A55" s="833"/>
      <c r="B55" s="321" t="s">
        <v>928</v>
      </c>
      <c r="C55" s="310">
        <v>20</v>
      </c>
      <c r="D55" s="310"/>
      <c r="E55" s="310">
        <v>20</v>
      </c>
      <c r="F55" s="312"/>
      <c r="G55" s="1029">
        <v>20</v>
      </c>
      <c r="H55" s="1030"/>
      <c r="I55" s="1029">
        <v>287</v>
      </c>
      <c r="J55" s="1030"/>
      <c r="K55" s="1029"/>
      <c r="L55" s="1030"/>
      <c r="M55" s="1029"/>
      <c r="N55" s="1030"/>
      <c r="O55" s="312">
        <v>30</v>
      </c>
      <c r="P55" s="309"/>
      <c r="Q55" s="312"/>
      <c r="R55" s="1029">
        <v>353</v>
      </c>
      <c r="S55" s="1033"/>
      <c r="T55" s="1030"/>
      <c r="U55" s="1029">
        <v>211</v>
      </c>
      <c r="V55" s="1033"/>
      <c r="W55" s="1034"/>
      <c r="X55" s="1029"/>
      <c r="Y55" s="1033"/>
      <c r="Z55" s="1030"/>
      <c r="AA55" s="310"/>
      <c r="AB55" s="309"/>
      <c r="AC55" s="312"/>
      <c r="AD55" s="310"/>
      <c r="AE55" s="311"/>
      <c r="AF55" s="312"/>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c r="BJ55" s="287"/>
    </row>
    <row r="56" spans="1:62" s="288" customFormat="1" ht="16.5" x14ac:dyDescent="0.25">
      <c r="A56" s="833"/>
      <c r="B56" s="321" t="s">
        <v>929</v>
      </c>
      <c r="C56" s="310">
        <v>17</v>
      </c>
      <c r="D56" s="310"/>
      <c r="E56" s="310">
        <v>17</v>
      </c>
      <c r="F56" s="312"/>
      <c r="G56" s="1029">
        <v>17</v>
      </c>
      <c r="H56" s="1030"/>
      <c r="I56" s="1029">
        <v>237</v>
      </c>
      <c r="J56" s="1030"/>
      <c r="K56" s="1029"/>
      <c r="L56" s="1030"/>
      <c r="M56" s="1029"/>
      <c r="N56" s="1030"/>
      <c r="O56" s="312">
        <v>10</v>
      </c>
      <c r="P56" s="309"/>
      <c r="Q56" s="312"/>
      <c r="R56" s="1029">
        <v>42</v>
      </c>
      <c r="S56" s="1033"/>
      <c r="T56" s="1030"/>
      <c r="U56" s="1029">
        <v>14</v>
      </c>
      <c r="V56" s="1033"/>
      <c r="W56" s="1034"/>
      <c r="X56" s="1029"/>
      <c r="Y56" s="1033"/>
      <c r="Z56" s="1030"/>
      <c r="AA56" s="310"/>
      <c r="AB56" s="309"/>
      <c r="AC56" s="312"/>
      <c r="AD56" s="310"/>
      <c r="AE56" s="311"/>
      <c r="AF56" s="312"/>
      <c r="AG56" s="287"/>
      <c r="AH56" s="287"/>
      <c r="AI56" s="287"/>
      <c r="AJ56" s="287"/>
      <c r="AK56" s="287"/>
      <c r="AL56" s="287"/>
      <c r="AM56" s="287"/>
      <c r="AN56" s="287"/>
      <c r="AO56" s="287"/>
      <c r="AP56" s="287"/>
      <c r="AQ56" s="287"/>
      <c r="AR56" s="287"/>
      <c r="AS56" s="287"/>
      <c r="AT56" s="287"/>
      <c r="AU56" s="287"/>
      <c r="AV56" s="287"/>
      <c r="AW56" s="287"/>
      <c r="AX56" s="287"/>
      <c r="AY56" s="287"/>
      <c r="AZ56" s="287"/>
      <c r="BA56" s="287"/>
      <c r="BB56" s="287"/>
      <c r="BC56" s="287"/>
      <c r="BD56" s="287"/>
      <c r="BE56" s="287"/>
      <c r="BF56" s="287"/>
      <c r="BG56" s="287"/>
      <c r="BH56" s="287"/>
      <c r="BI56" s="287"/>
      <c r="BJ56" s="287"/>
    </row>
    <row r="57" spans="1:62" s="288" customFormat="1" ht="16.5" x14ac:dyDescent="0.25">
      <c r="A57" s="833"/>
      <c r="B57" s="321" t="s">
        <v>930</v>
      </c>
      <c r="C57" s="310">
        <v>34</v>
      </c>
      <c r="D57" s="310"/>
      <c r="E57" s="310">
        <v>34</v>
      </c>
      <c r="F57" s="312"/>
      <c r="G57" s="1029">
        <v>34</v>
      </c>
      <c r="H57" s="1030"/>
      <c r="I57" s="1029">
        <v>253</v>
      </c>
      <c r="J57" s="1030"/>
      <c r="K57" s="1029">
        <v>7</v>
      </c>
      <c r="L57" s="1030"/>
      <c r="M57" s="1029"/>
      <c r="N57" s="1030"/>
      <c r="O57" s="312">
        <f>12+31+10</f>
        <v>53</v>
      </c>
      <c r="P57" s="309"/>
      <c r="Q57" s="312"/>
      <c r="R57" s="1029">
        <v>52</v>
      </c>
      <c r="S57" s="1033"/>
      <c r="T57" s="1030"/>
      <c r="U57" s="1029">
        <v>114</v>
      </c>
      <c r="V57" s="1033"/>
      <c r="W57" s="1034"/>
      <c r="X57" s="1029">
        <v>53</v>
      </c>
      <c r="Y57" s="1033"/>
      <c r="Z57" s="1030"/>
      <c r="AA57" s="310"/>
      <c r="AB57" s="309"/>
      <c r="AC57" s="312"/>
      <c r="AD57" s="310"/>
      <c r="AE57" s="311"/>
      <c r="AF57" s="312"/>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87"/>
      <c r="BH57" s="287"/>
      <c r="BI57" s="287"/>
      <c r="BJ57" s="287"/>
    </row>
    <row r="58" spans="1:62" s="288" customFormat="1" ht="16.5" x14ac:dyDescent="0.25">
      <c r="A58" s="833"/>
      <c r="B58" s="321" t="s">
        <v>931</v>
      </c>
      <c r="C58" s="310">
        <v>35</v>
      </c>
      <c r="D58" s="310"/>
      <c r="E58" s="310">
        <v>35</v>
      </c>
      <c r="F58" s="312"/>
      <c r="G58" s="1029">
        <v>35</v>
      </c>
      <c r="H58" s="1030"/>
      <c r="I58" s="1029">
        <v>273</v>
      </c>
      <c r="J58" s="1030"/>
      <c r="K58" s="1029">
        <v>7</v>
      </c>
      <c r="L58" s="1030"/>
      <c r="M58" s="1029"/>
      <c r="N58" s="1030"/>
      <c r="O58" s="312">
        <v>67</v>
      </c>
      <c r="P58" s="309"/>
      <c r="Q58" s="312"/>
      <c r="R58" s="1029">
        <v>31</v>
      </c>
      <c r="S58" s="1033"/>
      <c r="T58" s="1030"/>
      <c r="U58" s="1029">
        <v>265</v>
      </c>
      <c r="V58" s="1033"/>
      <c r="W58" s="1034"/>
      <c r="X58" s="1029">
        <v>73</v>
      </c>
      <c r="Y58" s="1033"/>
      <c r="Z58" s="1030"/>
      <c r="AA58" s="310"/>
      <c r="AB58" s="309"/>
      <c r="AC58" s="312"/>
      <c r="AD58" s="310"/>
      <c r="AE58" s="311"/>
      <c r="AF58" s="312"/>
      <c r="AG58" s="287"/>
      <c r="AH58" s="287"/>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7"/>
      <c r="BF58" s="287"/>
      <c r="BG58" s="287"/>
      <c r="BH58" s="287"/>
      <c r="BI58" s="287"/>
      <c r="BJ58" s="287"/>
    </row>
    <row r="59" spans="1:62" s="288" customFormat="1" ht="16.5" x14ac:dyDescent="0.25">
      <c r="A59" s="833"/>
      <c r="B59" s="321" t="s">
        <v>932</v>
      </c>
      <c r="C59" s="310">
        <v>10</v>
      </c>
      <c r="D59" s="310"/>
      <c r="E59" s="310">
        <v>10</v>
      </c>
      <c r="F59" s="312"/>
      <c r="G59" s="1029">
        <v>10</v>
      </c>
      <c r="H59" s="1030"/>
      <c r="I59" s="1029">
        <v>240</v>
      </c>
      <c r="J59" s="1030"/>
      <c r="K59" s="1029"/>
      <c r="L59" s="1030"/>
      <c r="M59" s="1029"/>
      <c r="N59" s="1030"/>
      <c r="O59" s="312">
        <v>0</v>
      </c>
      <c r="P59" s="309"/>
      <c r="Q59" s="312"/>
      <c r="R59" s="1029">
        <v>0</v>
      </c>
      <c r="S59" s="1033"/>
      <c r="T59" s="1030"/>
      <c r="U59" s="1029">
        <v>0</v>
      </c>
      <c r="V59" s="1033"/>
      <c r="W59" s="1034"/>
      <c r="X59" s="1029">
        <v>50</v>
      </c>
      <c r="Y59" s="1033"/>
      <c r="Z59" s="1030"/>
      <c r="AA59" s="310"/>
      <c r="AB59" s="309"/>
      <c r="AC59" s="312"/>
      <c r="AD59" s="310"/>
      <c r="AE59" s="311"/>
      <c r="AF59" s="312"/>
      <c r="AG59" s="287"/>
      <c r="AH59" s="287"/>
      <c r="AI59" s="287"/>
      <c r="AJ59" s="287"/>
      <c r="AK59" s="287"/>
      <c r="AL59" s="287"/>
      <c r="AM59" s="287"/>
      <c r="AN59" s="287"/>
      <c r="AO59" s="287"/>
      <c r="AP59" s="287"/>
      <c r="AQ59" s="287"/>
      <c r="AR59" s="287"/>
      <c r="AS59" s="287"/>
      <c r="AT59" s="287"/>
      <c r="AU59" s="287"/>
      <c r="AV59" s="287"/>
      <c r="AW59" s="287"/>
      <c r="AX59" s="287"/>
      <c r="AY59" s="287"/>
      <c r="AZ59" s="287"/>
      <c r="BA59" s="287"/>
      <c r="BB59" s="287"/>
      <c r="BC59" s="287"/>
      <c r="BD59" s="287"/>
      <c r="BE59" s="287"/>
      <c r="BF59" s="287"/>
      <c r="BG59" s="287"/>
      <c r="BH59" s="287"/>
      <c r="BI59" s="287"/>
      <c r="BJ59" s="287"/>
    </row>
    <row r="60" spans="1:62" s="288" customFormat="1" ht="16.5" x14ac:dyDescent="0.25">
      <c r="A60" s="833"/>
      <c r="B60" s="321" t="s">
        <v>933</v>
      </c>
      <c r="C60" s="310">
        <v>9</v>
      </c>
      <c r="D60" s="310"/>
      <c r="E60" s="310">
        <v>9</v>
      </c>
      <c r="F60" s="312"/>
      <c r="G60" s="1029">
        <v>9</v>
      </c>
      <c r="H60" s="1030"/>
      <c r="I60" s="1029">
        <v>254</v>
      </c>
      <c r="J60" s="1030"/>
      <c r="K60" s="1029"/>
      <c r="L60" s="1030"/>
      <c r="M60" s="1029"/>
      <c r="N60" s="1030"/>
      <c r="O60" s="312">
        <f>21+24</f>
        <v>45</v>
      </c>
      <c r="P60" s="309"/>
      <c r="Q60" s="312"/>
      <c r="R60" s="1029">
        <v>0</v>
      </c>
      <c r="S60" s="1033"/>
      <c r="T60" s="1030"/>
      <c r="U60" s="1029">
        <v>49</v>
      </c>
      <c r="V60" s="1033"/>
      <c r="W60" s="1034"/>
      <c r="X60" s="1029">
        <v>47</v>
      </c>
      <c r="Y60" s="1033"/>
      <c r="Z60" s="1030"/>
      <c r="AA60" s="310"/>
      <c r="AB60" s="309"/>
      <c r="AC60" s="312"/>
      <c r="AD60" s="310"/>
      <c r="AE60" s="311"/>
      <c r="AF60" s="312"/>
      <c r="AG60" s="287"/>
      <c r="AH60" s="287"/>
      <c r="AI60" s="287"/>
      <c r="AJ60" s="287"/>
      <c r="AK60" s="287"/>
      <c r="AL60" s="287"/>
      <c r="AM60" s="287"/>
      <c r="AN60" s="287"/>
      <c r="AO60" s="287"/>
      <c r="AP60" s="287"/>
      <c r="AQ60" s="287"/>
      <c r="AR60" s="287"/>
      <c r="AS60" s="287"/>
      <c r="AT60" s="287"/>
      <c r="AU60" s="287"/>
      <c r="AV60" s="287"/>
      <c r="AW60" s="287"/>
      <c r="AX60" s="287"/>
      <c r="AY60" s="287"/>
      <c r="AZ60" s="287"/>
      <c r="BA60" s="287"/>
      <c r="BB60" s="287"/>
      <c r="BC60" s="287"/>
      <c r="BD60" s="287"/>
      <c r="BE60" s="287"/>
      <c r="BF60" s="287"/>
      <c r="BG60" s="287"/>
      <c r="BH60" s="287"/>
      <c r="BI60" s="287"/>
      <c r="BJ60" s="287"/>
    </row>
    <row r="61" spans="1:62" s="288" customFormat="1" ht="16.5" x14ac:dyDescent="0.25">
      <c r="A61" s="833"/>
      <c r="B61" s="321" t="s">
        <v>934</v>
      </c>
      <c r="C61" s="310">
        <v>9</v>
      </c>
      <c r="D61" s="310"/>
      <c r="E61" s="310">
        <v>9</v>
      </c>
      <c r="F61" s="312"/>
      <c r="G61" s="1029">
        <v>9</v>
      </c>
      <c r="H61" s="1030"/>
      <c r="I61" s="1029">
        <v>241</v>
      </c>
      <c r="J61" s="1030"/>
      <c r="K61" s="1029"/>
      <c r="L61" s="1030"/>
      <c r="M61" s="1029"/>
      <c r="N61" s="1030"/>
      <c r="O61" s="312">
        <v>36</v>
      </c>
      <c r="P61" s="309"/>
      <c r="Q61" s="312"/>
      <c r="R61" s="1029">
        <v>35</v>
      </c>
      <c r="S61" s="1033"/>
      <c r="T61" s="1030"/>
      <c r="U61" s="1029">
        <v>11</v>
      </c>
      <c r="V61" s="1033"/>
      <c r="W61" s="1034"/>
      <c r="X61" s="1029">
        <v>57</v>
      </c>
      <c r="Y61" s="1033"/>
      <c r="Z61" s="1030"/>
      <c r="AA61" s="310"/>
      <c r="AB61" s="309"/>
      <c r="AC61" s="312"/>
      <c r="AD61" s="310"/>
      <c r="AE61" s="311"/>
      <c r="AF61" s="312"/>
      <c r="AG61" s="287"/>
      <c r="AH61" s="287"/>
      <c r="AI61" s="287"/>
      <c r="AJ61" s="287"/>
      <c r="AK61" s="287"/>
      <c r="AL61" s="287"/>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7"/>
      <c r="BJ61" s="287"/>
    </row>
    <row r="62" spans="1:62" s="288" customFormat="1" ht="16.5" x14ac:dyDescent="0.25">
      <c r="A62" s="833"/>
      <c r="B62" s="321" t="s">
        <v>935</v>
      </c>
      <c r="C62" s="310">
        <v>7</v>
      </c>
      <c r="D62" s="310"/>
      <c r="E62" s="310">
        <v>7</v>
      </c>
      <c r="F62" s="312"/>
      <c r="G62" s="1029">
        <v>7</v>
      </c>
      <c r="H62" s="1030"/>
      <c r="I62" s="1029">
        <v>247</v>
      </c>
      <c r="J62" s="1030"/>
      <c r="K62" s="1029"/>
      <c r="L62" s="1030"/>
      <c r="M62" s="1029"/>
      <c r="N62" s="1030"/>
      <c r="O62" s="312">
        <f>103</f>
        <v>103</v>
      </c>
      <c r="P62" s="309"/>
      <c r="Q62" s="312"/>
      <c r="R62" s="1029">
        <v>87</v>
      </c>
      <c r="S62" s="1033"/>
      <c r="T62" s="1030"/>
      <c r="U62" s="1029">
        <v>81</v>
      </c>
      <c r="V62" s="1033"/>
      <c r="W62" s="1034"/>
      <c r="X62" s="1029">
        <v>47</v>
      </c>
      <c r="Y62" s="1033"/>
      <c r="Z62" s="1030"/>
      <c r="AA62" s="310"/>
      <c r="AB62" s="309"/>
      <c r="AC62" s="312"/>
      <c r="AD62" s="310"/>
      <c r="AE62" s="311"/>
      <c r="AF62" s="312"/>
      <c r="AG62" s="287"/>
      <c r="AH62" s="287"/>
      <c r="AI62" s="287"/>
      <c r="AJ62" s="287"/>
      <c r="AK62" s="287"/>
      <c r="AL62" s="287"/>
      <c r="AM62" s="287"/>
      <c r="AN62" s="287"/>
      <c r="AO62" s="287"/>
      <c r="AP62" s="287"/>
      <c r="AQ62" s="287"/>
      <c r="AR62" s="287"/>
      <c r="AS62" s="287"/>
      <c r="AT62" s="287"/>
      <c r="AU62" s="287"/>
      <c r="AV62" s="287"/>
      <c r="AW62" s="287"/>
      <c r="AX62" s="287"/>
      <c r="AY62" s="287"/>
      <c r="AZ62" s="287"/>
      <c r="BA62" s="287"/>
      <c r="BB62" s="287"/>
      <c r="BC62" s="287"/>
      <c r="BD62" s="287"/>
      <c r="BE62" s="287"/>
      <c r="BF62" s="287"/>
      <c r="BG62" s="287"/>
      <c r="BH62" s="287"/>
      <c r="BI62" s="287"/>
      <c r="BJ62" s="287"/>
    </row>
    <row r="63" spans="1:62" s="288" customFormat="1" ht="16.5" x14ac:dyDescent="0.25">
      <c r="A63" s="833"/>
      <c r="B63" s="321" t="s">
        <v>936</v>
      </c>
      <c r="C63" s="310">
        <v>15</v>
      </c>
      <c r="D63" s="310"/>
      <c r="E63" s="310">
        <v>15</v>
      </c>
      <c r="F63" s="312"/>
      <c r="G63" s="1029">
        <v>15</v>
      </c>
      <c r="H63" s="1030"/>
      <c r="I63" s="1029">
        <v>194</v>
      </c>
      <c r="J63" s="1030"/>
      <c r="K63" s="1029"/>
      <c r="L63" s="1030"/>
      <c r="M63" s="1029"/>
      <c r="N63" s="1030"/>
      <c r="O63" s="312">
        <v>60</v>
      </c>
      <c r="P63" s="309"/>
      <c r="Q63" s="312"/>
      <c r="R63" s="1029">
        <v>26</v>
      </c>
      <c r="S63" s="1033"/>
      <c r="T63" s="1030"/>
      <c r="U63" s="1029">
        <v>7</v>
      </c>
      <c r="V63" s="1033"/>
      <c r="W63" s="1034"/>
      <c r="X63" s="1029"/>
      <c r="Y63" s="1033"/>
      <c r="Z63" s="1030"/>
      <c r="AA63" s="310"/>
      <c r="AB63" s="309"/>
      <c r="AC63" s="312"/>
      <c r="AD63" s="310"/>
      <c r="AE63" s="311"/>
      <c r="AF63" s="312"/>
      <c r="AG63" s="287"/>
      <c r="AH63" s="287"/>
      <c r="AI63" s="287"/>
      <c r="AJ63" s="287"/>
      <c r="AK63" s="287"/>
      <c r="AL63" s="287"/>
      <c r="AM63" s="287"/>
      <c r="AN63" s="287"/>
      <c r="AO63" s="287"/>
      <c r="AP63" s="287"/>
      <c r="AQ63" s="287"/>
      <c r="AR63" s="287"/>
      <c r="AS63" s="287"/>
      <c r="AT63" s="287"/>
      <c r="AU63" s="287"/>
      <c r="AV63" s="287"/>
      <c r="AW63" s="287"/>
      <c r="AX63" s="287"/>
      <c r="AY63" s="287"/>
      <c r="AZ63" s="287"/>
      <c r="BA63" s="287"/>
      <c r="BB63" s="287"/>
      <c r="BC63" s="287"/>
      <c r="BD63" s="287"/>
      <c r="BE63" s="287"/>
      <c r="BF63" s="287"/>
      <c r="BG63" s="287"/>
      <c r="BH63" s="287"/>
      <c r="BI63" s="287"/>
      <c r="BJ63" s="287"/>
    </row>
    <row r="64" spans="1:62" s="288" customFormat="1" ht="16.5" x14ac:dyDescent="0.25">
      <c r="A64" s="833"/>
      <c r="B64" s="321" t="s">
        <v>937</v>
      </c>
      <c r="C64" s="310">
        <v>4</v>
      </c>
      <c r="D64" s="310"/>
      <c r="E64" s="310">
        <v>4</v>
      </c>
      <c r="F64" s="312"/>
      <c r="G64" s="1029">
        <v>4</v>
      </c>
      <c r="H64" s="1030"/>
      <c r="I64" s="1029">
        <v>237</v>
      </c>
      <c r="J64" s="1030"/>
      <c r="K64" s="1029"/>
      <c r="L64" s="1030"/>
      <c r="M64" s="1029"/>
      <c r="N64" s="1030"/>
      <c r="O64" s="312">
        <v>0</v>
      </c>
      <c r="P64" s="309"/>
      <c r="Q64" s="312"/>
      <c r="R64" s="1029">
        <v>0</v>
      </c>
      <c r="S64" s="1033"/>
      <c r="T64" s="1030"/>
      <c r="U64" s="1029">
        <v>0</v>
      </c>
      <c r="V64" s="1033"/>
      <c r="W64" s="1034"/>
      <c r="X64" s="1029"/>
      <c r="Y64" s="1033"/>
      <c r="Z64" s="1030"/>
      <c r="AA64" s="310"/>
      <c r="AB64" s="309"/>
      <c r="AC64" s="312"/>
      <c r="AD64" s="310"/>
      <c r="AE64" s="311"/>
      <c r="AF64" s="312"/>
      <c r="AG64" s="287"/>
      <c r="AH64" s="287"/>
      <c r="AI64" s="287"/>
      <c r="AJ64" s="287"/>
      <c r="AK64" s="287"/>
      <c r="AL64" s="287"/>
      <c r="AM64" s="287"/>
      <c r="AN64" s="287"/>
      <c r="AO64" s="287"/>
      <c r="AP64" s="287"/>
      <c r="AQ64" s="287"/>
      <c r="AR64" s="287"/>
      <c r="AS64" s="287"/>
      <c r="AT64" s="287"/>
      <c r="AU64" s="287"/>
      <c r="AV64" s="287"/>
      <c r="AW64" s="287"/>
      <c r="AX64" s="287"/>
      <c r="AY64" s="287"/>
      <c r="AZ64" s="287"/>
      <c r="BA64" s="287"/>
      <c r="BB64" s="287"/>
      <c r="BC64" s="287"/>
      <c r="BD64" s="287"/>
      <c r="BE64" s="287"/>
      <c r="BF64" s="287"/>
      <c r="BG64" s="287"/>
      <c r="BH64" s="287"/>
      <c r="BI64" s="287"/>
      <c r="BJ64" s="287"/>
    </row>
    <row r="65" spans="1:62" s="288" customFormat="1" ht="16.5" x14ac:dyDescent="0.25">
      <c r="A65" s="833"/>
      <c r="B65" s="321" t="s">
        <v>938</v>
      </c>
      <c r="C65" s="310">
        <v>15</v>
      </c>
      <c r="D65" s="310"/>
      <c r="E65" s="310">
        <v>15</v>
      </c>
      <c r="F65" s="312"/>
      <c r="G65" s="1029">
        <v>15</v>
      </c>
      <c r="H65" s="1030"/>
      <c r="I65" s="1029">
        <v>257</v>
      </c>
      <c r="J65" s="1030"/>
      <c r="K65" s="1029"/>
      <c r="L65" s="1030"/>
      <c r="M65" s="1029"/>
      <c r="N65" s="1030"/>
      <c r="O65" s="312">
        <v>76</v>
      </c>
      <c r="P65" s="309"/>
      <c r="Q65" s="312"/>
      <c r="R65" s="1029">
        <v>15</v>
      </c>
      <c r="S65" s="1033"/>
      <c r="T65" s="1030"/>
      <c r="U65" s="1029">
        <v>96</v>
      </c>
      <c r="V65" s="1033"/>
      <c r="W65" s="1034"/>
      <c r="X65" s="1029">
        <v>57</v>
      </c>
      <c r="Y65" s="1033"/>
      <c r="Z65" s="1030"/>
      <c r="AA65" s="310"/>
      <c r="AB65" s="309"/>
      <c r="AC65" s="312"/>
      <c r="AD65" s="310"/>
      <c r="AE65" s="311"/>
      <c r="AF65" s="312"/>
      <c r="AG65" s="287"/>
      <c r="AH65" s="287"/>
      <c r="AI65" s="287"/>
      <c r="AJ65" s="287"/>
      <c r="AK65" s="287"/>
      <c r="AL65" s="287"/>
      <c r="AM65" s="287"/>
      <c r="AN65" s="287"/>
      <c r="AO65" s="287"/>
      <c r="AP65" s="287"/>
      <c r="AQ65" s="287"/>
      <c r="AR65" s="287"/>
      <c r="AS65" s="287"/>
      <c r="AT65" s="287"/>
      <c r="AU65" s="287"/>
      <c r="AV65" s="287"/>
      <c r="AW65" s="287"/>
      <c r="AX65" s="287"/>
      <c r="AY65" s="287"/>
      <c r="AZ65" s="287"/>
      <c r="BA65" s="287"/>
      <c r="BB65" s="287"/>
      <c r="BC65" s="287"/>
      <c r="BD65" s="287"/>
      <c r="BE65" s="287"/>
      <c r="BF65" s="287"/>
      <c r="BG65" s="287"/>
      <c r="BH65" s="287"/>
      <c r="BI65" s="287"/>
      <c r="BJ65" s="287"/>
    </row>
    <row r="66" spans="1:62" s="288" customFormat="1" ht="16.5" x14ac:dyDescent="0.25">
      <c r="A66" s="833"/>
      <c r="B66" s="321" t="s">
        <v>939</v>
      </c>
      <c r="C66" s="310">
        <v>15</v>
      </c>
      <c r="D66" s="310"/>
      <c r="E66" s="310">
        <v>15</v>
      </c>
      <c r="F66" s="312"/>
      <c r="G66" s="1029">
        <v>15</v>
      </c>
      <c r="H66" s="1030"/>
      <c r="I66" s="1029">
        <v>287</v>
      </c>
      <c r="J66" s="1030"/>
      <c r="K66" s="1029"/>
      <c r="L66" s="1030"/>
      <c r="M66" s="1029"/>
      <c r="N66" s="1030"/>
      <c r="O66" s="312">
        <f>108+125</f>
        <v>233</v>
      </c>
      <c r="P66" s="309"/>
      <c r="Q66" s="312"/>
      <c r="R66" s="1029">
        <v>0</v>
      </c>
      <c r="S66" s="1033"/>
      <c r="T66" s="1030"/>
      <c r="U66" s="1029">
        <v>31</v>
      </c>
      <c r="V66" s="1033"/>
      <c r="W66" s="1034"/>
      <c r="X66" s="1029">
        <v>67</v>
      </c>
      <c r="Y66" s="1033"/>
      <c r="Z66" s="1030"/>
      <c r="AA66" s="310"/>
      <c r="AB66" s="309"/>
      <c r="AC66" s="312"/>
      <c r="AD66" s="310"/>
      <c r="AE66" s="311"/>
      <c r="AF66" s="312"/>
      <c r="AG66" s="287"/>
      <c r="AH66" s="287"/>
      <c r="AI66" s="287"/>
      <c r="AJ66" s="287"/>
      <c r="AK66" s="287"/>
      <c r="AL66" s="287"/>
      <c r="AM66" s="287"/>
      <c r="AN66" s="287"/>
      <c r="AO66" s="287"/>
      <c r="AP66" s="287"/>
      <c r="AQ66" s="287"/>
      <c r="AR66" s="287"/>
      <c r="AS66" s="287"/>
      <c r="AT66" s="287"/>
      <c r="AU66" s="287"/>
      <c r="AV66" s="287"/>
      <c r="AW66" s="287"/>
      <c r="AX66" s="287"/>
      <c r="AY66" s="287"/>
      <c r="AZ66" s="287"/>
      <c r="BA66" s="287"/>
      <c r="BB66" s="287"/>
      <c r="BC66" s="287"/>
      <c r="BD66" s="287"/>
      <c r="BE66" s="287"/>
      <c r="BF66" s="287"/>
      <c r="BG66" s="287"/>
      <c r="BH66" s="287"/>
      <c r="BI66" s="287"/>
      <c r="BJ66" s="287"/>
    </row>
    <row r="67" spans="1:62" s="288" customFormat="1" ht="16.5" x14ac:dyDescent="0.25">
      <c r="A67" s="833"/>
      <c r="B67" s="322" t="s">
        <v>940</v>
      </c>
      <c r="C67" s="323">
        <v>5</v>
      </c>
      <c r="D67" s="323"/>
      <c r="E67" s="323">
        <v>5</v>
      </c>
      <c r="F67" s="324"/>
      <c r="G67" s="1031">
        <v>5</v>
      </c>
      <c r="H67" s="1032"/>
      <c r="I67" s="1031"/>
      <c r="J67" s="1032"/>
      <c r="K67" s="1031"/>
      <c r="L67" s="1032"/>
      <c r="M67" s="1031"/>
      <c r="N67" s="1032"/>
      <c r="O67" s="324">
        <v>0</v>
      </c>
      <c r="P67" s="325"/>
      <c r="Q67" s="324"/>
      <c r="R67" s="1031">
        <v>0</v>
      </c>
      <c r="S67" s="1035"/>
      <c r="T67" s="1032"/>
      <c r="U67" s="1031">
        <v>0</v>
      </c>
      <c r="V67" s="1035"/>
      <c r="W67" s="1032"/>
      <c r="X67" s="1031"/>
      <c r="Y67" s="1035"/>
      <c r="Z67" s="1032"/>
      <c r="AA67" s="323"/>
      <c r="AB67" s="325"/>
      <c r="AC67" s="324"/>
      <c r="AD67" s="323"/>
      <c r="AE67" s="325"/>
      <c r="AF67" s="324"/>
      <c r="AG67" s="287"/>
      <c r="AH67" s="287"/>
      <c r="AI67" s="287"/>
      <c r="AJ67" s="287"/>
      <c r="AK67" s="287"/>
      <c r="AL67" s="287"/>
      <c r="AM67" s="287"/>
      <c r="AN67" s="287"/>
      <c r="AO67" s="287"/>
      <c r="AP67" s="287"/>
      <c r="AQ67" s="287"/>
      <c r="AR67" s="287"/>
      <c r="AS67" s="287"/>
      <c r="AT67" s="287"/>
      <c r="AU67" s="287"/>
      <c r="AV67" s="287"/>
      <c r="AW67" s="287"/>
      <c r="AX67" s="287"/>
      <c r="AY67" s="287"/>
      <c r="AZ67" s="287"/>
      <c r="BA67" s="287"/>
      <c r="BB67" s="287"/>
      <c r="BC67" s="287"/>
      <c r="BD67" s="287"/>
      <c r="BE67" s="287"/>
      <c r="BF67" s="287"/>
      <c r="BG67" s="287"/>
      <c r="BH67" s="287"/>
      <c r="BI67" s="287"/>
      <c r="BJ67" s="287"/>
    </row>
    <row r="68" spans="1:62" s="288" customFormat="1" ht="16.5" x14ac:dyDescent="0.25">
      <c r="A68" s="834"/>
      <c r="B68" s="317" t="s">
        <v>93</v>
      </c>
      <c r="C68" s="330">
        <f>SUM(C48:C67)</f>
        <v>300</v>
      </c>
      <c r="D68" s="330"/>
      <c r="E68" s="330">
        <f>SUM(E48:E67)</f>
        <v>300</v>
      </c>
      <c r="F68" s="326"/>
      <c r="G68" s="330">
        <f>SUM(G48:G67)</f>
        <v>300</v>
      </c>
      <c r="H68" s="326"/>
      <c r="I68" s="330">
        <f>SUM(I48:I67)</f>
        <v>4709</v>
      </c>
      <c r="J68" s="326"/>
      <c r="K68" s="330">
        <f>SUM(K48:K67)</f>
        <v>21</v>
      </c>
      <c r="L68" s="327"/>
      <c r="M68" s="330">
        <f>SUM(M48:M67)</f>
        <v>20</v>
      </c>
      <c r="N68" s="327"/>
      <c r="O68" s="330">
        <f>SUM(O48:O67)</f>
        <v>1182</v>
      </c>
      <c r="P68" s="328"/>
      <c r="Q68" s="326"/>
      <c r="R68" s="330">
        <f>SUM(R48:R67)</f>
        <v>1369</v>
      </c>
      <c r="S68" s="328"/>
      <c r="T68" s="326"/>
      <c r="U68" s="431">
        <f>SUM(U48:U67)</f>
        <v>1612</v>
      </c>
      <c r="V68" s="328"/>
      <c r="W68" s="326"/>
      <c r="X68" s="431">
        <f>SUM(X48:X67)</f>
        <v>660</v>
      </c>
      <c r="Y68" s="328"/>
      <c r="Z68" s="326"/>
      <c r="AA68" s="431">
        <f>SUM(AA48:AA67)</f>
        <v>0</v>
      </c>
      <c r="AB68" s="328"/>
      <c r="AC68" s="326"/>
      <c r="AD68" s="431">
        <f>SUM(AD48:AD67)</f>
        <v>0</v>
      </c>
      <c r="AE68" s="328"/>
      <c r="AF68" s="326"/>
      <c r="AG68" s="287"/>
      <c r="AH68" s="287"/>
      <c r="AI68" s="287"/>
      <c r="AJ68" s="287"/>
      <c r="AK68" s="287"/>
      <c r="AL68" s="287"/>
      <c r="AM68" s="287"/>
      <c r="AN68" s="287"/>
      <c r="AO68" s="287"/>
      <c r="AP68" s="287"/>
      <c r="AQ68" s="287"/>
      <c r="AR68" s="287"/>
      <c r="AS68" s="287"/>
      <c r="AT68" s="287"/>
      <c r="AU68" s="287"/>
      <c r="AV68" s="287"/>
      <c r="AW68" s="287"/>
      <c r="AX68" s="287"/>
      <c r="AY68" s="287"/>
      <c r="AZ68" s="287"/>
      <c r="BA68" s="287"/>
      <c r="BB68" s="287"/>
      <c r="BC68" s="287"/>
      <c r="BD68" s="287"/>
      <c r="BE68" s="287"/>
      <c r="BF68" s="287"/>
      <c r="BG68" s="287"/>
      <c r="BH68" s="287"/>
      <c r="BI68" s="287"/>
      <c r="BJ68" s="287"/>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zoomScale="40" zoomScaleNormal="70" workbookViewId="0">
      <selection activeCell="I20" sqref="I20:I2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4" customFormat="1" ht="32.25" customHeight="1" thickBot="1" x14ac:dyDescent="0.3">
      <c r="A1" s="575"/>
      <c r="B1" s="552" t="s">
        <v>279</v>
      </c>
      <c r="C1" s="553"/>
      <c r="D1" s="553"/>
      <c r="E1" s="553"/>
      <c r="F1" s="553"/>
      <c r="G1" s="553"/>
      <c r="H1" s="553"/>
      <c r="I1" s="554"/>
      <c r="J1" s="549" t="s">
        <v>280</v>
      </c>
      <c r="K1" s="550"/>
      <c r="L1" s="551"/>
    </row>
    <row r="2" spans="1:24" s="84" customFormat="1" ht="30.75" customHeight="1" thickBot="1" x14ac:dyDescent="0.3">
      <c r="A2" s="576"/>
      <c r="B2" s="555" t="s">
        <v>281</v>
      </c>
      <c r="C2" s="556"/>
      <c r="D2" s="556"/>
      <c r="E2" s="556"/>
      <c r="F2" s="556"/>
      <c r="G2" s="556"/>
      <c r="H2" s="556"/>
      <c r="I2" s="557"/>
      <c r="J2" s="549" t="s">
        <v>282</v>
      </c>
      <c r="K2" s="550"/>
      <c r="L2" s="551"/>
    </row>
    <row r="3" spans="1:24" s="84" customFormat="1" ht="24" customHeight="1" thickBot="1" x14ac:dyDescent="0.3">
      <c r="A3" s="576"/>
      <c r="B3" s="555" t="s">
        <v>120</v>
      </c>
      <c r="C3" s="556"/>
      <c r="D3" s="556"/>
      <c r="E3" s="556"/>
      <c r="F3" s="556"/>
      <c r="G3" s="556"/>
      <c r="H3" s="556"/>
      <c r="I3" s="557"/>
      <c r="J3" s="549" t="s">
        <v>283</v>
      </c>
      <c r="K3" s="550"/>
      <c r="L3" s="551"/>
    </row>
    <row r="4" spans="1:24" s="84" customFormat="1" ht="21.75" customHeight="1" thickBot="1" x14ac:dyDescent="0.3">
      <c r="A4" s="577"/>
      <c r="B4" s="558" t="s">
        <v>943</v>
      </c>
      <c r="C4" s="559"/>
      <c r="D4" s="559"/>
      <c r="E4" s="559"/>
      <c r="F4" s="559"/>
      <c r="G4" s="559"/>
      <c r="H4" s="559"/>
      <c r="I4" s="560"/>
      <c r="J4" s="549" t="s">
        <v>944</v>
      </c>
      <c r="K4" s="550"/>
      <c r="L4" s="551"/>
    </row>
    <row r="5" spans="1:24" s="84" customFormat="1" ht="21.75" customHeight="1" x14ac:dyDescent="0.25">
      <c r="A5" s="85"/>
      <c r="B5" s="86"/>
      <c r="C5" s="86"/>
      <c r="D5" s="86"/>
      <c r="E5" s="86"/>
      <c r="F5" s="86"/>
      <c r="G5" s="86"/>
      <c r="H5" s="86"/>
      <c r="I5" s="86"/>
      <c r="J5" s="87"/>
      <c r="K5" s="87"/>
      <c r="L5" s="87"/>
    </row>
    <row r="6" spans="1:24" ht="9" customHeight="1" x14ac:dyDescent="0.25">
      <c r="A6" s="596" t="s">
        <v>124</v>
      </c>
      <c r="B6" s="800" t="s">
        <v>287</v>
      </c>
      <c r="C6" s="800"/>
      <c r="D6" s="800"/>
      <c r="E6" s="800"/>
      <c r="F6" s="800"/>
      <c r="G6" s="800"/>
      <c r="H6" s="800"/>
      <c r="I6" s="800"/>
      <c r="J6" s="800"/>
      <c r="K6" s="596" t="s">
        <v>288</v>
      </c>
      <c r="L6" s="801">
        <v>2024110010289</v>
      </c>
      <c r="M6" s="43"/>
      <c r="N6" s="43"/>
      <c r="O6" s="43"/>
      <c r="P6" s="43"/>
      <c r="Q6" s="43"/>
      <c r="R6" s="43"/>
      <c r="S6" s="43"/>
      <c r="T6" s="43"/>
      <c r="U6" s="43"/>
      <c r="V6" s="43"/>
      <c r="W6" s="43"/>
      <c r="X6" s="43"/>
    </row>
    <row r="7" spans="1:24" ht="9" customHeight="1" x14ac:dyDescent="0.25">
      <c r="A7" s="596"/>
      <c r="B7" s="800"/>
      <c r="C7" s="800"/>
      <c r="D7" s="800"/>
      <c r="E7" s="800"/>
      <c r="F7" s="800"/>
      <c r="G7" s="800"/>
      <c r="H7" s="800"/>
      <c r="I7" s="800"/>
      <c r="J7" s="800"/>
      <c r="K7" s="596"/>
      <c r="L7" s="801"/>
      <c r="M7" s="43"/>
      <c r="N7" s="43"/>
      <c r="O7" s="43"/>
      <c r="P7" s="43"/>
      <c r="Q7" s="43"/>
      <c r="R7" s="43"/>
      <c r="S7" s="43"/>
      <c r="T7" s="43"/>
      <c r="U7" s="43"/>
      <c r="V7" s="43"/>
      <c r="W7" s="43"/>
      <c r="X7" s="43"/>
    </row>
    <row r="8" spans="1:24" ht="9" customHeight="1" x14ac:dyDescent="0.25">
      <c r="A8" s="596"/>
      <c r="B8" s="800"/>
      <c r="C8" s="800"/>
      <c r="D8" s="800"/>
      <c r="E8" s="800"/>
      <c r="F8" s="800"/>
      <c r="G8" s="800"/>
      <c r="H8" s="800"/>
      <c r="I8" s="800"/>
      <c r="J8" s="800"/>
      <c r="K8" s="596"/>
      <c r="L8" s="801"/>
      <c r="M8" s="43"/>
      <c r="N8" s="43"/>
      <c r="O8" s="43"/>
      <c r="P8" s="43"/>
      <c r="Q8" s="43"/>
      <c r="R8" s="43"/>
      <c r="S8" s="43"/>
      <c r="T8" s="43"/>
      <c r="U8" s="43"/>
      <c r="V8" s="43"/>
      <c r="W8" s="43"/>
      <c r="X8" s="43"/>
    </row>
    <row r="9" spans="1:24" ht="9" customHeight="1" x14ac:dyDescent="0.25">
      <c r="A9" s="596"/>
      <c r="B9" s="800"/>
      <c r="C9" s="800"/>
      <c r="D9" s="800"/>
      <c r="E9" s="800"/>
      <c r="F9" s="800"/>
      <c r="G9" s="800"/>
      <c r="H9" s="800"/>
      <c r="I9" s="800"/>
      <c r="J9" s="800"/>
      <c r="K9" s="596"/>
      <c r="L9" s="801"/>
      <c r="M9" s="43"/>
      <c r="N9" s="43"/>
      <c r="O9" s="43"/>
      <c r="P9" s="43"/>
      <c r="Q9" s="43"/>
      <c r="R9" s="43"/>
      <c r="S9" s="43"/>
      <c r="T9" s="43"/>
      <c r="U9" s="43"/>
      <c r="V9" s="43"/>
      <c r="W9" s="43"/>
      <c r="X9" s="43"/>
    </row>
    <row r="10" spans="1:24" s="84" customFormat="1" ht="21.75" customHeight="1" thickBot="1" x14ac:dyDescent="0.3">
      <c r="A10" s="85"/>
      <c r="B10" s="86"/>
      <c r="C10" s="86"/>
      <c r="D10" s="86"/>
      <c r="E10" s="86"/>
      <c r="F10" s="86"/>
      <c r="G10" s="86"/>
      <c r="H10" s="86"/>
      <c r="I10" s="86"/>
      <c r="J10" s="86"/>
      <c r="K10" s="86"/>
      <c r="L10" s="86"/>
      <c r="M10" s="87"/>
      <c r="N10" s="87"/>
      <c r="O10" s="87"/>
    </row>
    <row r="11" spans="1:24" s="84" customFormat="1" ht="21.75" customHeight="1" x14ac:dyDescent="0.25">
      <c r="A11" s="931" t="s">
        <v>126</v>
      </c>
      <c r="B11" s="158" t="s">
        <v>289</v>
      </c>
      <c r="C11" s="123"/>
      <c r="D11" s="158" t="s">
        <v>290</v>
      </c>
      <c r="E11" s="124"/>
      <c r="F11" s="158" t="s">
        <v>291</v>
      </c>
      <c r="G11" s="124"/>
      <c r="H11" s="158" t="s">
        <v>292</v>
      </c>
      <c r="I11" s="125"/>
      <c r="J11" s="935" t="s">
        <v>128</v>
      </c>
      <c r="K11" s="157" t="s">
        <v>293</v>
      </c>
      <c r="L11" s="201"/>
      <c r="M11" s="939"/>
      <c r="N11" s="939"/>
      <c r="O11" s="939"/>
    </row>
    <row r="12" spans="1:24" s="84" customFormat="1" ht="21.75" customHeight="1" x14ac:dyDescent="0.25">
      <c r="A12" s="931"/>
      <c r="B12" s="159" t="s">
        <v>294</v>
      </c>
      <c r="C12" s="126"/>
      <c r="D12" s="158" t="s">
        <v>295</v>
      </c>
      <c r="E12" s="126"/>
      <c r="F12" s="158" t="s">
        <v>296</v>
      </c>
      <c r="G12" s="126"/>
      <c r="H12" s="158" t="s">
        <v>297</v>
      </c>
      <c r="I12" s="125"/>
      <c r="J12" s="935"/>
      <c r="K12" s="157" t="s">
        <v>298</v>
      </c>
      <c r="L12" s="88"/>
      <c r="M12" s="939"/>
      <c r="N12" s="939"/>
      <c r="O12" s="939"/>
    </row>
    <row r="13" spans="1:24" s="84" customFormat="1" ht="21.75" customHeight="1" thickBot="1" x14ac:dyDescent="0.3">
      <c r="A13" s="931"/>
      <c r="B13" s="158" t="s">
        <v>299</v>
      </c>
      <c r="C13" s="123"/>
      <c r="D13" s="158" t="s">
        <v>300</v>
      </c>
      <c r="E13" s="1006" t="s">
        <v>301</v>
      </c>
      <c r="F13" s="158" t="s">
        <v>302</v>
      </c>
      <c r="G13" s="127"/>
      <c r="H13" s="158" t="s">
        <v>303</v>
      </c>
      <c r="I13" s="125"/>
      <c r="J13" s="935"/>
      <c r="K13" s="157" t="s">
        <v>304</v>
      </c>
      <c r="L13" s="1036" t="s">
        <v>301</v>
      </c>
      <c r="M13" s="939"/>
      <c r="N13" s="939"/>
      <c r="O13" s="939"/>
    </row>
    <row r="14" spans="1:24" ht="16.5" customHeight="1" thickBot="1" x14ac:dyDescent="0.3">
      <c r="A14" s="81"/>
      <c r="B14" s="82"/>
      <c r="C14" s="82"/>
      <c r="D14" s="82"/>
      <c r="E14" s="82"/>
      <c r="F14" s="82"/>
      <c r="G14" s="82"/>
      <c r="H14" s="82"/>
      <c r="I14" s="82"/>
      <c r="J14" s="82"/>
      <c r="K14" s="82"/>
      <c r="L14" s="82"/>
      <c r="M14" s="82"/>
    </row>
    <row r="15" spans="1:24" ht="32.1" customHeight="1" x14ac:dyDescent="0.25">
      <c r="A15" s="932" t="s">
        <v>945</v>
      </c>
      <c r="B15" s="933"/>
      <c r="C15" s="933"/>
      <c r="D15" s="933"/>
      <c r="E15" s="933"/>
      <c r="F15" s="933"/>
      <c r="G15" s="933"/>
      <c r="H15" s="933"/>
      <c r="I15" s="933"/>
      <c r="J15" s="933"/>
      <c r="K15" s="933"/>
      <c r="L15" s="934"/>
    </row>
    <row r="16" spans="1:24" ht="32.1" customHeight="1" x14ac:dyDescent="0.25">
      <c r="A16" s="936" t="s">
        <v>946</v>
      </c>
      <c r="B16" s="926" t="s">
        <v>221</v>
      </c>
      <c r="C16" s="917" t="s">
        <v>133</v>
      </c>
      <c r="D16" s="914" t="s">
        <v>322</v>
      </c>
      <c r="E16" s="915"/>
      <c r="F16" s="916"/>
      <c r="G16" s="914" t="s">
        <v>328</v>
      </c>
      <c r="H16" s="915"/>
      <c r="I16" s="916"/>
      <c r="J16" s="561" t="s">
        <v>332</v>
      </c>
      <c r="K16" s="562"/>
      <c r="L16" s="925"/>
    </row>
    <row r="17" spans="1:13" ht="32.1" customHeight="1" x14ac:dyDescent="0.25">
      <c r="A17" s="937"/>
      <c r="B17" s="938"/>
      <c r="C17" s="918"/>
      <c r="D17" s="120" t="s">
        <v>146</v>
      </c>
      <c r="E17" s="118" t="s">
        <v>148</v>
      </c>
      <c r="F17" s="119" t="s">
        <v>226</v>
      </c>
      <c r="G17" s="120" t="s">
        <v>146</v>
      </c>
      <c r="H17" s="118" t="s">
        <v>148</v>
      </c>
      <c r="I17" s="119" t="s">
        <v>226</v>
      </c>
      <c r="J17" s="120" t="s">
        <v>146</v>
      </c>
      <c r="K17" s="118" t="s">
        <v>148</v>
      </c>
      <c r="L17" s="188" t="s">
        <v>226</v>
      </c>
    </row>
    <row r="18" spans="1:13" ht="119.25" customHeight="1" x14ac:dyDescent="0.25">
      <c r="A18" s="894" t="s">
        <v>947</v>
      </c>
      <c r="B18" s="190" t="s">
        <v>306</v>
      </c>
      <c r="C18" s="897" t="s">
        <v>948</v>
      </c>
      <c r="D18" s="901">
        <f>ACTIVIDAD_1!B26+ACTIVIDAD_2!B26</f>
        <v>395502000</v>
      </c>
      <c r="E18" s="903">
        <v>0</v>
      </c>
      <c r="F18" s="899">
        <v>0</v>
      </c>
      <c r="G18" s="901">
        <f>+ACTIVIDAD_1!C26+ACTIVIDAD_2!C26</f>
        <v>309757000</v>
      </c>
      <c r="H18" s="903">
        <f>+ACTIVIDAD_1!C27+ACTIVIDAD_2!C27</f>
        <v>4014233</v>
      </c>
      <c r="I18" s="899">
        <v>0</v>
      </c>
      <c r="J18" s="940">
        <f>ACTIVIDAD_1!D26+ACTIVIDAD_2!D26</f>
        <v>20640000</v>
      </c>
      <c r="K18" s="942">
        <f>ACTIVIDAD_1!D27+ACTIVIDAD_2!D27</f>
        <v>37251464</v>
      </c>
      <c r="L18" s="899">
        <v>0</v>
      </c>
    </row>
    <row r="19" spans="1:13" ht="94.5" customHeight="1" x14ac:dyDescent="0.25">
      <c r="A19" s="895"/>
      <c r="B19" s="117" t="s">
        <v>949</v>
      </c>
      <c r="C19" s="898"/>
      <c r="D19" s="902"/>
      <c r="E19" s="904"/>
      <c r="F19" s="900"/>
      <c r="G19" s="902"/>
      <c r="H19" s="904"/>
      <c r="I19" s="900"/>
      <c r="J19" s="941"/>
      <c r="K19" s="943"/>
      <c r="L19" s="900"/>
    </row>
    <row r="20" spans="1:13" ht="69" customHeight="1" x14ac:dyDescent="0.25">
      <c r="A20" s="895"/>
      <c r="B20" s="187" t="s">
        <v>568</v>
      </c>
      <c r="C20" s="905" t="s">
        <v>950</v>
      </c>
      <c r="D20" s="888">
        <f>+ACTIVIDAD_3!B26+ACTIVIDAD_4!B26+ACTIVIDAD_5!B26</f>
        <v>189771000</v>
      </c>
      <c r="E20" s="891">
        <v>0</v>
      </c>
      <c r="F20" s="885">
        <v>0</v>
      </c>
      <c r="G20" s="888">
        <f>+ACTIVIDAD_3!C26+ACTIVIDAD_4!C26+ACTIVIDAD_5!C26</f>
        <v>930441000</v>
      </c>
      <c r="H20" s="891">
        <f>+ACTIVIDAD_3!C27+ACTIVIDAD_4!C27+ACTIVIDAD_5!C27</f>
        <v>3654234</v>
      </c>
      <c r="I20" s="885">
        <v>0</v>
      </c>
      <c r="J20" s="908">
        <f>ACTIVIDAD_3!D26+ACTIVIDAD_4!D26+ACTIVIDAD_5!D26</f>
        <v>30960000</v>
      </c>
      <c r="K20" s="911">
        <f>ACTIVIDAD_3!D27+ACTIVIDAD_4!D27+ACTIVIDAD_5!D27</f>
        <v>51878372</v>
      </c>
      <c r="L20" s="885">
        <v>0</v>
      </c>
    </row>
    <row r="21" spans="1:13" ht="72.75" customHeight="1" x14ac:dyDescent="0.25">
      <c r="A21" s="895"/>
      <c r="B21" s="187" t="s">
        <v>951</v>
      </c>
      <c r="C21" s="906"/>
      <c r="D21" s="889"/>
      <c r="E21" s="892"/>
      <c r="F21" s="886"/>
      <c r="G21" s="889"/>
      <c r="H21" s="892"/>
      <c r="I21" s="886"/>
      <c r="J21" s="909"/>
      <c r="K21" s="912"/>
      <c r="L21" s="886"/>
    </row>
    <row r="22" spans="1:13" ht="127.5" customHeight="1" x14ac:dyDescent="0.25">
      <c r="A22" s="896"/>
      <c r="B22" s="189" t="s">
        <v>761</v>
      </c>
      <c r="C22" s="907"/>
      <c r="D22" s="890"/>
      <c r="E22" s="893"/>
      <c r="F22" s="887"/>
      <c r="G22" s="890"/>
      <c r="H22" s="893"/>
      <c r="I22" s="887"/>
      <c r="J22" s="910"/>
      <c r="K22" s="913"/>
      <c r="L22" s="887"/>
    </row>
    <row r="23" spans="1:13" s="61" customFormat="1" ht="16.5" customHeight="1" x14ac:dyDescent="0.2">
      <c r="E23" s="61">
        <v>0</v>
      </c>
      <c r="M23" s="39"/>
    </row>
    <row r="24" spans="1:13" ht="15" thickBot="1" x14ac:dyDescent="0.3"/>
    <row r="25" spans="1:13" ht="35.1" customHeight="1" thickBot="1" x14ac:dyDescent="0.3">
      <c r="A25" s="919" t="s">
        <v>952</v>
      </c>
      <c r="B25" s="920"/>
      <c r="C25" s="920"/>
      <c r="D25" s="920"/>
      <c r="E25" s="920"/>
      <c r="F25" s="920"/>
      <c r="G25" s="920"/>
      <c r="H25" s="920"/>
      <c r="I25" s="920"/>
      <c r="J25" s="920"/>
      <c r="K25" s="920"/>
      <c r="L25" s="921"/>
    </row>
    <row r="26" spans="1:13" ht="35.1" customHeight="1" x14ac:dyDescent="0.25">
      <c r="A26" s="929" t="s">
        <v>946</v>
      </c>
      <c r="B26" s="926" t="s">
        <v>221</v>
      </c>
      <c r="C26" s="917" t="s">
        <v>133</v>
      </c>
      <c r="D26" s="914" t="s">
        <v>336</v>
      </c>
      <c r="E26" s="915"/>
      <c r="F26" s="916"/>
      <c r="G26" s="914" t="s">
        <v>341</v>
      </c>
      <c r="H26" s="915"/>
      <c r="I26" s="916"/>
      <c r="J26" s="914" t="s">
        <v>345</v>
      </c>
      <c r="K26" s="915"/>
      <c r="L26" s="916"/>
    </row>
    <row r="27" spans="1:13" ht="35.1" customHeight="1" x14ac:dyDescent="0.25">
      <c r="A27" s="930"/>
      <c r="B27" s="927"/>
      <c r="C27" s="928"/>
      <c r="D27" s="120" t="s">
        <v>146</v>
      </c>
      <c r="E27" s="118" t="s">
        <v>148</v>
      </c>
      <c r="F27" s="119" t="s">
        <v>226</v>
      </c>
      <c r="G27" s="120" t="s">
        <v>146</v>
      </c>
      <c r="H27" s="118" t="s">
        <v>148</v>
      </c>
      <c r="I27" s="119" t="s">
        <v>226</v>
      </c>
      <c r="J27" s="120" t="s">
        <v>146</v>
      </c>
      <c r="K27" s="118" t="s">
        <v>148</v>
      </c>
      <c r="L27" s="119" t="s">
        <v>226</v>
      </c>
    </row>
    <row r="28" spans="1:13" ht="132.6" customHeight="1" x14ac:dyDescent="0.25">
      <c r="A28" s="894" t="s">
        <v>947</v>
      </c>
      <c r="B28" s="190" t="s">
        <v>306</v>
      </c>
      <c r="C28" s="897" t="s">
        <v>948</v>
      </c>
      <c r="D28" s="901">
        <v>-29574534</v>
      </c>
      <c r="E28" s="903">
        <v>71886067</v>
      </c>
      <c r="F28" s="899"/>
      <c r="G28" s="901">
        <v>77726232</v>
      </c>
      <c r="H28" s="903">
        <v>69344000</v>
      </c>
      <c r="I28" s="899"/>
      <c r="J28" s="901">
        <v>0</v>
      </c>
      <c r="K28" s="903">
        <v>66366000</v>
      </c>
      <c r="L28" s="899"/>
    </row>
    <row r="29" spans="1:13" ht="85.5" x14ac:dyDescent="0.25">
      <c r="A29" s="895"/>
      <c r="B29" s="117" t="s">
        <v>949</v>
      </c>
      <c r="C29" s="898"/>
      <c r="D29" s="902"/>
      <c r="E29" s="904"/>
      <c r="F29" s="900"/>
      <c r="G29" s="902"/>
      <c r="H29" s="904"/>
      <c r="I29" s="900"/>
      <c r="J29" s="902"/>
      <c r="K29" s="904"/>
      <c r="L29" s="900"/>
    </row>
    <row r="30" spans="1:13" ht="80.45" customHeight="1" x14ac:dyDescent="0.25">
      <c r="A30" s="895"/>
      <c r="B30" s="187" t="s">
        <v>568</v>
      </c>
      <c r="C30" s="905" t="s">
        <v>950</v>
      </c>
      <c r="D30" s="888">
        <v>-40080296</v>
      </c>
      <c r="E30" s="891">
        <v>103712000</v>
      </c>
      <c r="F30" s="885"/>
      <c r="G30" s="888">
        <v>0</v>
      </c>
      <c r="H30" s="891">
        <v>113592000</v>
      </c>
      <c r="I30" s="885"/>
      <c r="J30" s="888">
        <v>0</v>
      </c>
      <c r="K30" s="891">
        <v>106732000</v>
      </c>
      <c r="L30" s="885"/>
    </row>
    <row r="31" spans="1:13" ht="71.25" x14ac:dyDescent="0.25">
      <c r="A31" s="895"/>
      <c r="B31" s="187" t="s">
        <v>951</v>
      </c>
      <c r="C31" s="906"/>
      <c r="D31" s="889"/>
      <c r="E31" s="892"/>
      <c r="F31" s="886"/>
      <c r="G31" s="889"/>
      <c r="H31" s="892"/>
      <c r="I31" s="886"/>
      <c r="J31" s="889"/>
      <c r="K31" s="892"/>
      <c r="L31" s="886"/>
    </row>
    <row r="32" spans="1:13" ht="116.45" customHeight="1" thickBot="1" x14ac:dyDescent="0.3">
      <c r="A32" s="896"/>
      <c r="B32" s="189" t="s">
        <v>761</v>
      </c>
      <c r="C32" s="907"/>
      <c r="D32" s="890"/>
      <c r="E32" s="893"/>
      <c r="F32" s="887"/>
      <c r="G32" s="890"/>
      <c r="H32" s="893"/>
      <c r="I32" s="887"/>
      <c r="J32" s="890"/>
      <c r="K32" s="893"/>
      <c r="L32" s="887"/>
    </row>
    <row r="34" spans="1:12" ht="15" thickBot="1" x14ac:dyDescent="0.3"/>
    <row r="35" spans="1:12" ht="35.1" customHeight="1" thickBot="1" x14ac:dyDescent="0.3">
      <c r="A35" s="922" t="s">
        <v>953</v>
      </c>
      <c r="B35" s="923"/>
      <c r="C35" s="923"/>
      <c r="D35" s="923"/>
      <c r="E35" s="923"/>
      <c r="F35" s="923"/>
      <c r="G35" s="923"/>
      <c r="H35" s="923"/>
      <c r="I35" s="923"/>
      <c r="J35" s="923"/>
      <c r="K35" s="923"/>
      <c r="L35" s="924"/>
    </row>
    <row r="36" spans="1:12" ht="35.1" customHeight="1" x14ac:dyDescent="0.25">
      <c r="A36" s="929" t="s">
        <v>946</v>
      </c>
      <c r="B36" s="926" t="s">
        <v>221</v>
      </c>
      <c r="C36" s="917" t="s">
        <v>133</v>
      </c>
      <c r="D36" s="914" t="s">
        <v>349</v>
      </c>
      <c r="E36" s="915"/>
      <c r="F36" s="916"/>
      <c r="G36" s="914" t="s">
        <v>353</v>
      </c>
      <c r="H36" s="915"/>
      <c r="I36" s="916"/>
      <c r="J36" s="914" t="s">
        <v>357</v>
      </c>
      <c r="K36" s="915"/>
      <c r="L36" s="916"/>
    </row>
    <row r="37" spans="1:12" ht="35.1" customHeight="1" x14ac:dyDescent="0.25">
      <c r="A37" s="930"/>
      <c r="B37" s="927"/>
      <c r="C37" s="928"/>
      <c r="D37" s="120" t="s">
        <v>146</v>
      </c>
      <c r="E37" s="118" t="s">
        <v>148</v>
      </c>
      <c r="F37" s="119" t="s">
        <v>226</v>
      </c>
      <c r="G37" s="120" t="s">
        <v>146</v>
      </c>
      <c r="H37" s="118" t="s">
        <v>148</v>
      </c>
      <c r="I37" s="119" t="s">
        <v>226</v>
      </c>
      <c r="J37" s="120" t="s">
        <v>146</v>
      </c>
      <c r="K37" s="118" t="s">
        <v>148</v>
      </c>
      <c r="L37" s="119" t="s">
        <v>226</v>
      </c>
    </row>
    <row r="38" spans="1:12" ht="126" customHeight="1" x14ac:dyDescent="0.25">
      <c r="A38" s="894" t="s">
        <v>947</v>
      </c>
      <c r="B38" s="190" t="s">
        <v>306</v>
      </c>
      <c r="C38" s="897" t="s">
        <v>948</v>
      </c>
      <c r="D38" s="901">
        <v>3600000</v>
      </c>
      <c r="E38" s="903">
        <v>120184066</v>
      </c>
      <c r="F38" s="899"/>
      <c r="G38" s="901">
        <v>200213666</v>
      </c>
      <c r="H38" s="903">
        <v>62442819</v>
      </c>
      <c r="I38" s="899"/>
      <c r="J38" s="901">
        <v>50054358</v>
      </c>
      <c r="K38" s="903">
        <v>68667680</v>
      </c>
      <c r="L38" s="899"/>
    </row>
    <row r="39" spans="1:12" ht="85.5" x14ac:dyDescent="0.25">
      <c r="A39" s="895"/>
      <c r="B39" s="117" t="s">
        <v>949</v>
      </c>
      <c r="C39" s="898"/>
      <c r="D39" s="902"/>
      <c r="E39" s="904"/>
      <c r="F39" s="900"/>
      <c r="G39" s="902"/>
      <c r="H39" s="904"/>
      <c r="I39" s="900"/>
      <c r="J39" s="902"/>
      <c r="K39" s="904"/>
      <c r="L39" s="900"/>
    </row>
    <row r="40" spans="1:12" ht="71.25" x14ac:dyDescent="0.25">
      <c r="A40" s="895"/>
      <c r="B40" s="187" t="s">
        <v>568</v>
      </c>
      <c r="C40" s="905" t="s">
        <v>950</v>
      </c>
      <c r="D40" s="888">
        <v>5400000</v>
      </c>
      <c r="E40" s="891">
        <v>113925334</v>
      </c>
      <c r="F40" s="885"/>
      <c r="G40" s="888">
        <v>22680000</v>
      </c>
      <c r="H40" s="891">
        <v>100592000</v>
      </c>
      <c r="I40" s="885"/>
      <c r="J40" s="888">
        <v>20600001</v>
      </c>
      <c r="K40" s="911">
        <v>112152000</v>
      </c>
      <c r="L40" s="885"/>
    </row>
    <row r="41" spans="1:12" ht="71.25" x14ac:dyDescent="0.25">
      <c r="A41" s="895"/>
      <c r="B41" s="187" t="s">
        <v>951</v>
      </c>
      <c r="C41" s="906"/>
      <c r="D41" s="889"/>
      <c r="E41" s="892"/>
      <c r="F41" s="886"/>
      <c r="G41" s="889"/>
      <c r="H41" s="892"/>
      <c r="I41" s="886"/>
      <c r="J41" s="889"/>
      <c r="K41" s="912"/>
      <c r="L41" s="886"/>
    </row>
    <row r="42" spans="1:12" ht="124.5" customHeight="1" thickBot="1" x14ac:dyDescent="0.3">
      <c r="A42" s="896"/>
      <c r="B42" s="189" t="s">
        <v>761</v>
      </c>
      <c r="C42" s="907"/>
      <c r="D42" s="890"/>
      <c r="E42" s="893"/>
      <c r="F42" s="887"/>
      <c r="G42" s="890"/>
      <c r="H42" s="893"/>
      <c r="I42" s="887"/>
      <c r="J42" s="890"/>
      <c r="K42" s="913"/>
      <c r="L42" s="887"/>
    </row>
    <row r="44" spans="1:12" ht="15" thickBot="1" x14ac:dyDescent="0.3"/>
    <row r="45" spans="1:12" ht="35.1" customHeight="1" thickBot="1" x14ac:dyDescent="0.3">
      <c r="A45" s="922" t="s">
        <v>954</v>
      </c>
      <c r="B45" s="923"/>
      <c r="C45" s="923"/>
      <c r="D45" s="923"/>
      <c r="E45" s="923"/>
      <c r="F45" s="923"/>
      <c r="G45" s="923"/>
      <c r="H45" s="923"/>
      <c r="I45" s="923"/>
      <c r="J45" s="923"/>
      <c r="K45" s="923"/>
      <c r="L45" s="924"/>
    </row>
    <row r="46" spans="1:12" ht="35.1" customHeight="1" x14ac:dyDescent="0.25">
      <c r="A46" s="929" t="s">
        <v>946</v>
      </c>
      <c r="B46" s="926" t="s">
        <v>221</v>
      </c>
      <c r="C46" s="917" t="s">
        <v>133</v>
      </c>
      <c r="D46" s="914" t="s">
        <v>360</v>
      </c>
      <c r="E46" s="915"/>
      <c r="F46" s="916"/>
      <c r="G46" s="914" t="s">
        <v>942</v>
      </c>
      <c r="H46" s="915"/>
      <c r="I46" s="916"/>
      <c r="J46" s="914" t="s">
        <v>364</v>
      </c>
      <c r="K46" s="915"/>
      <c r="L46" s="916"/>
    </row>
    <row r="47" spans="1:12" ht="35.1" customHeight="1" x14ac:dyDescent="0.25">
      <c r="A47" s="930"/>
      <c r="B47" s="927"/>
      <c r="C47" s="928"/>
      <c r="D47" s="120" t="s">
        <v>146</v>
      </c>
      <c r="E47" s="118" t="s">
        <v>148</v>
      </c>
      <c r="F47" s="119" t="s">
        <v>226</v>
      </c>
      <c r="G47" s="120" t="s">
        <v>146</v>
      </c>
      <c r="H47" s="118" t="s">
        <v>148</v>
      </c>
      <c r="I47" s="119" t="s">
        <v>226</v>
      </c>
      <c r="J47" s="120" t="s">
        <v>146</v>
      </c>
      <c r="K47" s="118" t="s">
        <v>148</v>
      </c>
      <c r="L47" s="119" t="s">
        <v>226</v>
      </c>
    </row>
    <row r="48" spans="1:12" ht="117.95" customHeight="1" x14ac:dyDescent="0.25">
      <c r="A48" s="894" t="s">
        <v>947</v>
      </c>
      <c r="B48" s="190" t="s">
        <v>306</v>
      </c>
      <c r="C48" s="897" t="s">
        <v>948</v>
      </c>
      <c r="D48" s="940">
        <v>-360000</v>
      </c>
      <c r="E48" s="942">
        <v>63734712</v>
      </c>
      <c r="F48" s="899"/>
      <c r="G48" s="901"/>
      <c r="H48" s="903"/>
      <c r="I48" s="899"/>
      <c r="J48" s="901"/>
      <c r="K48" s="903"/>
      <c r="L48" s="899"/>
    </row>
    <row r="49" spans="1:12" ht="85.5" x14ac:dyDescent="0.25">
      <c r="A49" s="895"/>
      <c r="B49" s="117" t="s">
        <v>949</v>
      </c>
      <c r="C49" s="898"/>
      <c r="D49" s="941"/>
      <c r="E49" s="943"/>
      <c r="F49" s="900"/>
      <c r="G49" s="902"/>
      <c r="H49" s="904"/>
      <c r="I49" s="900"/>
      <c r="J49" s="902"/>
      <c r="K49" s="904"/>
      <c r="L49" s="900"/>
    </row>
    <row r="50" spans="1:12" ht="65.099999999999994" customHeight="1" x14ac:dyDescent="0.25">
      <c r="A50" s="895"/>
      <c r="B50" s="187" t="s">
        <v>568</v>
      </c>
      <c r="C50" s="905" t="s">
        <v>950</v>
      </c>
      <c r="D50" s="908">
        <v>-540000</v>
      </c>
      <c r="E50" s="911">
        <v>109352000</v>
      </c>
      <c r="F50" s="885"/>
      <c r="G50" s="888"/>
      <c r="H50" s="891"/>
      <c r="I50" s="885"/>
      <c r="J50" s="888"/>
      <c r="K50" s="891"/>
      <c r="L50" s="885"/>
    </row>
    <row r="51" spans="1:12" ht="78" customHeight="1" x14ac:dyDescent="0.25">
      <c r="A51" s="895"/>
      <c r="B51" s="187" t="s">
        <v>951</v>
      </c>
      <c r="C51" s="906"/>
      <c r="D51" s="909"/>
      <c r="E51" s="912"/>
      <c r="F51" s="886"/>
      <c r="G51" s="889"/>
      <c r="H51" s="892"/>
      <c r="I51" s="886"/>
      <c r="J51" s="889"/>
      <c r="K51" s="892"/>
      <c r="L51" s="886"/>
    </row>
    <row r="52" spans="1:12" ht="126.6" customHeight="1" thickBot="1" x14ac:dyDescent="0.3">
      <c r="A52" s="896"/>
      <c r="B52" s="189" t="s">
        <v>761</v>
      </c>
      <c r="C52" s="907"/>
      <c r="D52" s="910"/>
      <c r="E52" s="913"/>
      <c r="F52" s="887"/>
      <c r="G52" s="890"/>
      <c r="H52" s="893"/>
      <c r="I52" s="887"/>
      <c r="J52" s="890"/>
      <c r="K52" s="893"/>
      <c r="L52" s="887"/>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scale="30"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AO1" zoomScale="70" zoomScaleNormal="70" workbookViewId="0">
      <selection activeCell="AV34" sqref="AV34"/>
    </sheetView>
  </sheetViews>
  <sheetFormatPr baseColWidth="10" defaultColWidth="11.42578125" defaultRowHeight="15" x14ac:dyDescent="0.25"/>
  <cols>
    <col min="1" max="1" width="9.28515625" style="96" customWidth="1"/>
    <col min="2" max="2" width="35.42578125" style="96" customWidth="1"/>
    <col min="3" max="3" width="27.85546875" style="96" customWidth="1"/>
    <col min="4" max="4" width="12" style="96" customWidth="1"/>
    <col min="5" max="5" width="35" style="96" customWidth="1"/>
    <col min="6" max="6" width="17.28515625" style="96" customWidth="1"/>
    <col min="7" max="7" width="13.7109375" style="96" customWidth="1"/>
    <col min="8" max="8" width="13.42578125" style="96" customWidth="1"/>
    <col min="9" max="9" width="13.7109375" style="97" customWidth="1"/>
    <col min="10" max="10" width="11.42578125" style="97" customWidth="1"/>
    <col min="11" max="11" width="11.42578125" style="97"/>
    <col min="12" max="12" width="10.140625" style="97" customWidth="1"/>
    <col min="13" max="13" width="10.140625" style="96" customWidth="1"/>
    <col min="14" max="14" width="12.85546875" style="96" customWidth="1"/>
    <col min="15" max="16" width="10.140625" style="96" customWidth="1"/>
    <col min="17" max="17" width="12.85546875" style="96" customWidth="1"/>
    <col min="18" max="19" width="10.140625" style="96" customWidth="1"/>
    <col min="20" max="20" width="41.42578125" style="96" customWidth="1"/>
    <col min="21" max="21" width="10.140625" style="96" customWidth="1"/>
    <col min="22" max="22" width="12.28515625" style="96" customWidth="1"/>
    <col min="23" max="23" width="38.140625" style="96" customWidth="1"/>
    <col min="24" max="24" width="10.28515625" style="96" customWidth="1"/>
    <col min="25" max="25" width="9.85546875" style="96" customWidth="1"/>
    <col min="26" max="26" width="40.28515625" style="96" customWidth="1"/>
    <col min="27" max="28" width="10.28515625" style="96" customWidth="1"/>
    <col min="29" max="29" width="37.42578125" style="96" customWidth="1"/>
    <col min="30" max="31" width="10.28515625" style="96" customWidth="1"/>
    <col min="32" max="32" width="36.42578125" style="96" customWidth="1"/>
    <col min="33" max="34" width="10.28515625" style="96" customWidth="1"/>
    <col min="35" max="35" width="56" style="96" customWidth="1"/>
    <col min="36" max="37" width="10.28515625" style="96" customWidth="1"/>
    <col min="38" max="38" width="54.140625" style="96" customWidth="1"/>
    <col min="39" max="40" width="10.28515625" style="96" customWidth="1"/>
    <col min="41" max="41" width="66.140625" style="96" customWidth="1"/>
    <col min="42" max="43" width="10.28515625" style="96" customWidth="1"/>
    <col min="44" max="44" width="12" style="96" customWidth="1"/>
    <col min="45" max="46" width="10.28515625" style="96" customWidth="1"/>
    <col min="47" max="47" width="12.42578125" style="96" customWidth="1"/>
    <col min="48" max="48" width="14" style="96" customWidth="1"/>
    <col min="49" max="50" width="12" style="96" customWidth="1"/>
    <col min="51" max="91" width="11.42578125" style="116"/>
    <col min="92" max="16384" width="11.42578125" style="96"/>
  </cols>
  <sheetData>
    <row r="1" spans="1:91" s="84" customFormat="1" ht="25.5" customHeight="1" thickBot="1" x14ac:dyDescent="0.3">
      <c r="A1" s="576"/>
      <c r="B1" s="961"/>
      <c r="C1" s="966" t="s">
        <v>279</v>
      </c>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549" t="s">
        <v>280</v>
      </c>
      <c r="AW1" s="550"/>
      <c r="AX1" s="551"/>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94"/>
      <c r="CB1" s="94"/>
      <c r="CC1" s="94"/>
      <c r="CD1" s="94"/>
      <c r="CE1" s="94"/>
      <c r="CF1" s="94"/>
      <c r="CG1" s="94"/>
      <c r="CH1" s="94"/>
      <c r="CI1" s="94"/>
      <c r="CJ1" s="94"/>
      <c r="CK1" s="94"/>
      <c r="CL1" s="94"/>
      <c r="CM1" s="94"/>
    </row>
    <row r="2" spans="1:91" s="84" customFormat="1" ht="25.5" customHeight="1" thickBot="1" x14ac:dyDescent="0.3">
      <c r="A2" s="576"/>
      <c r="B2" s="961"/>
      <c r="C2" s="967" t="s">
        <v>281</v>
      </c>
      <c r="D2" s="967"/>
      <c r="E2" s="967"/>
      <c r="F2" s="967"/>
      <c r="G2" s="967"/>
      <c r="H2" s="967"/>
      <c r="I2" s="967"/>
      <c r="J2" s="967"/>
      <c r="K2" s="967"/>
      <c r="L2" s="967"/>
      <c r="M2" s="967"/>
      <c r="N2" s="967"/>
      <c r="O2" s="967"/>
      <c r="P2" s="967"/>
      <c r="Q2" s="967"/>
      <c r="R2" s="967"/>
      <c r="S2" s="967"/>
      <c r="T2" s="967"/>
      <c r="U2" s="967"/>
      <c r="V2" s="967"/>
      <c r="W2" s="967"/>
      <c r="X2" s="967"/>
      <c r="Y2" s="967"/>
      <c r="Z2" s="967"/>
      <c r="AA2" s="967"/>
      <c r="AB2" s="967"/>
      <c r="AC2" s="967"/>
      <c r="AD2" s="967"/>
      <c r="AE2" s="967"/>
      <c r="AF2" s="967"/>
      <c r="AG2" s="967"/>
      <c r="AH2" s="967"/>
      <c r="AI2" s="967"/>
      <c r="AJ2" s="967"/>
      <c r="AK2" s="967"/>
      <c r="AL2" s="967"/>
      <c r="AM2" s="967"/>
      <c r="AN2" s="967"/>
      <c r="AO2" s="967"/>
      <c r="AP2" s="967"/>
      <c r="AQ2" s="967"/>
      <c r="AR2" s="967"/>
      <c r="AS2" s="967"/>
      <c r="AT2" s="967"/>
      <c r="AU2" s="967"/>
      <c r="AV2" s="549" t="s">
        <v>282</v>
      </c>
      <c r="AW2" s="550"/>
      <c r="AX2" s="551"/>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94"/>
      <c r="CB2" s="94"/>
      <c r="CC2" s="94"/>
      <c r="CD2" s="94"/>
      <c r="CE2" s="94"/>
      <c r="CF2" s="94"/>
      <c r="CG2" s="94"/>
      <c r="CH2" s="94"/>
      <c r="CI2" s="94"/>
      <c r="CJ2" s="94"/>
      <c r="CK2" s="94"/>
      <c r="CL2" s="94"/>
      <c r="CM2" s="94"/>
    </row>
    <row r="3" spans="1:91" s="84" customFormat="1" ht="25.5" customHeight="1" thickBot="1" x14ac:dyDescent="0.3">
      <c r="A3" s="576"/>
      <c r="B3" s="961"/>
      <c r="C3" s="967" t="s">
        <v>120</v>
      </c>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c r="AT3" s="967"/>
      <c r="AU3" s="967"/>
      <c r="AV3" s="549" t="s">
        <v>283</v>
      </c>
      <c r="AW3" s="550"/>
      <c r="AX3" s="551"/>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94"/>
      <c r="CB3" s="94"/>
      <c r="CC3" s="94"/>
      <c r="CD3" s="94"/>
      <c r="CE3" s="94"/>
      <c r="CF3" s="94"/>
      <c r="CG3" s="94"/>
      <c r="CH3" s="94"/>
      <c r="CI3" s="94"/>
      <c r="CJ3" s="94"/>
      <c r="CK3" s="94"/>
      <c r="CL3" s="94"/>
      <c r="CM3" s="94"/>
    </row>
    <row r="4" spans="1:91" s="84" customFormat="1" ht="25.5" customHeight="1" thickBot="1" x14ac:dyDescent="0.3">
      <c r="A4" s="577"/>
      <c r="B4" s="962"/>
      <c r="C4" s="963" t="s">
        <v>955</v>
      </c>
      <c r="D4" s="964"/>
      <c r="E4" s="964"/>
      <c r="F4" s="964"/>
      <c r="G4" s="964"/>
      <c r="H4" s="964"/>
      <c r="I4" s="964"/>
      <c r="J4" s="964"/>
      <c r="K4" s="964"/>
      <c r="L4" s="964"/>
      <c r="M4" s="964"/>
      <c r="N4" s="964"/>
      <c r="O4" s="964"/>
      <c r="P4" s="964"/>
      <c r="Q4" s="964"/>
      <c r="R4" s="964"/>
      <c r="S4" s="964"/>
      <c r="T4" s="964"/>
      <c r="U4" s="964"/>
      <c r="V4" s="964"/>
      <c r="W4" s="964"/>
      <c r="X4" s="964"/>
      <c r="Y4" s="964"/>
      <c r="Z4" s="964"/>
      <c r="AA4" s="964"/>
      <c r="AB4" s="964"/>
      <c r="AC4" s="964"/>
      <c r="AD4" s="964"/>
      <c r="AE4" s="964"/>
      <c r="AF4" s="964"/>
      <c r="AG4" s="964"/>
      <c r="AH4" s="964"/>
      <c r="AI4" s="964"/>
      <c r="AJ4" s="964"/>
      <c r="AK4" s="964"/>
      <c r="AL4" s="964"/>
      <c r="AM4" s="964"/>
      <c r="AN4" s="964"/>
      <c r="AO4" s="964"/>
      <c r="AP4" s="964"/>
      <c r="AQ4" s="964"/>
      <c r="AR4" s="964"/>
      <c r="AS4" s="964"/>
      <c r="AT4" s="964"/>
      <c r="AU4" s="965"/>
      <c r="AV4" s="549" t="s">
        <v>956</v>
      </c>
      <c r="AW4" s="550"/>
      <c r="AX4" s="551"/>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94"/>
      <c r="CB4" s="94"/>
      <c r="CC4" s="94"/>
      <c r="CD4" s="94"/>
      <c r="CE4" s="94"/>
      <c r="CF4" s="94"/>
      <c r="CG4" s="94"/>
      <c r="CH4" s="94"/>
      <c r="CI4" s="94"/>
      <c r="CJ4" s="94"/>
      <c r="CK4" s="94"/>
      <c r="CL4" s="94"/>
      <c r="CM4" s="94"/>
    </row>
    <row r="5" spans="1:91" s="84" customFormat="1" ht="25.5" customHeight="1" thickBot="1" x14ac:dyDescent="0.3">
      <c r="A5" s="94"/>
      <c r="B5" s="239"/>
      <c r="C5" s="95"/>
      <c r="D5" s="95"/>
      <c r="E5" s="95"/>
      <c r="F5" s="95"/>
      <c r="G5" s="95"/>
      <c r="H5" s="95"/>
      <c r="I5" s="95"/>
      <c r="J5" s="95"/>
      <c r="K5" s="95"/>
      <c r="L5" s="95"/>
      <c r="M5" s="95"/>
      <c r="N5" s="95"/>
      <c r="O5" s="95"/>
      <c r="P5" s="95"/>
      <c r="Q5" s="95"/>
      <c r="R5" s="95"/>
      <c r="S5" s="95"/>
      <c r="T5" s="95"/>
      <c r="U5" s="95"/>
      <c r="V5" s="95"/>
      <c r="W5" s="95"/>
      <c r="X5" s="95"/>
      <c r="Y5" s="95"/>
      <c r="Z5" s="95"/>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row>
    <row r="6" spans="1:91" s="39" customFormat="1" ht="29.45" customHeight="1" thickBot="1" x14ac:dyDescent="0.3">
      <c r="A6" s="578" t="s">
        <v>124</v>
      </c>
      <c r="B6" s="578"/>
      <c r="C6" s="960" t="s">
        <v>287</v>
      </c>
      <c r="D6" s="960"/>
      <c r="E6" s="960"/>
      <c r="F6" s="960"/>
      <c r="G6" s="960"/>
      <c r="H6" s="960"/>
      <c r="I6" s="960"/>
      <c r="J6" s="960"/>
      <c r="K6" s="960"/>
      <c r="L6" s="960"/>
      <c r="M6" s="960"/>
      <c r="N6" s="960"/>
      <c r="O6" s="960"/>
      <c r="P6" s="960"/>
      <c r="Q6" s="960"/>
      <c r="R6" s="960"/>
      <c r="S6" s="960"/>
      <c r="T6" s="960"/>
      <c r="U6" s="958" t="s">
        <v>288</v>
      </c>
      <c r="V6" s="958"/>
      <c r="W6" s="958"/>
      <c r="X6" s="959">
        <v>2024110010289</v>
      </c>
      <c r="Y6" s="959"/>
      <c r="Z6" s="959"/>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row>
    <row r="7" spans="1:91" s="94" customFormat="1" ht="29.45" customHeight="1" thickBot="1" x14ac:dyDescent="0.3"/>
    <row r="8" spans="1:91" s="84" customFormat="1" ht="21.75" customHeight="1" x14ac:dyDescent="0.25">
      <c r="A8" s="931" t="s">
        <v>126</v>
      </c>
      <c r="B8" s="931"/>
      <c r="C8" s="141" t="s">
        <v>289</v>
      </c>
      <c r="D8" s="129"/>
      <c r="E8" s="141" t="s">
        <v>290</v>
      </c>
      <c r="F8" s="129"/>
      <c r="G8" s="141" t="s">
        <v>291</v>
      </c>
      <c r="H8" s="129"/>
      <c r="I8" s="163" t="s">
        <v>292</v>
      </c>
      <c r="J8" s="212"/>
      <c r="K8" s="94"/>
      <c r="L8" s="94"/>
      <c r="M8" s="94"/>
      <c r="N8" s="948" t="s">
        <v>128</v>
      </c>
      <c r="O8" s="949"/>
      <c r="P8" s="950"/>
      <c r="Q8" s="957" t="s">
        <v>293</v>
      </c>
      <c r="R8" s="957"/>
      <c r="S8" s="957"/>
      <c r="T8" s="944"/>
      <c r="U8" s="945"/>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row>
    <row r="9" spans="1:91" s="84" customFormat="1" ht="21.75" customHeight="1" x14ac:dyDescent="0.25">
      <c r="A9" s="931"/>
      <c r="B9" s="931"/>
      <c r="C9" s="142" t="s">
        <v>294</v>
      </c>
      <c r="D9" s="212"/>
      <c r="E9" s="141" t="s">
        <v>295</v>
      </c>
      <c r="F9" s="409"/>
      <c r="G9" s="141" t="s">
        <v>296</v>
      </c>
      <c r="H9" s="212"/>
      <c r="I9" s="163" t="s">
        <v>297</v>
      </c>
      <c r="J9" s="212"/>
      <c r="K9" s="94"/>
      <c r="L9" s="94"/>
      <c r="M9" s="94"/>
      <c r="N9" s="951"/>
      <c r="O9" s="952"/>
      <c r="P9" s="953"/>
      <c r="Q9" s="957" t="s">
        <v>298</v>
      </c>
      <c r="R9" s="957"/>
      <c r="S9" s="957"/>
      <c r="T9" s="944" t="s">
        <v>301</v>
      </c>
      <c r="U9" s="945"/>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row>
    <row r="10" spans="1:91" s="84" customFormat="1" ht="21.75" customHeight="1" thickBot="1" x14ac:dyDescent="0.3">
      <c r="A10" s="931"/>
      <c r="B10" s="931"/>
      <c r="C10" s="141" t="s">
        <v>299</v>
      </c>
      <c r="D10" s="160"/>
      <c r="E10" s="141" t="s">
        <v>300</v>
      </c>
      <c r="F10" s="160" t="s">
        <v>301</v>
      </c>
      <c r="G10" s="141" t="s">
        <v>302</v>
      </c>
      <c r="H10" s="143"/>
      <c r="I10" s="163" t="s">
        <v>303</v>
      </c>
      <c r="J10" s="212"/>
      <c r="K10" s="94"/>
      <c r="L10" s="94"/>
      <c r="M10" s="94"/>
      <c r="N10" s="954"/>
      <c r="O10" s="955"/>
      <c r="P10" s="956"/>
      <c r="Q10" s="957" t="s">
        <v>304</v>
      </c>
      <c r="R10" s="957"/>
      <c r="S10" s="957"/>
      <c r="T10" s="946" t="s">
        <v>301</v>
      </c>
      <c r="U10" s="947"/>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row>
    <row r="11" spans="1:91" s="94" customFormat="1" ht="21.75" customHeight="1" thickBot="1" x14ac:dyDescent="0.3">
      <c r="I11" s="164"/>
      <c r="J11" s="164"/>
      <c r="K11" s="164"/>
      <c r="L11" s="164"/>
    </row>
    <row r="12" spans="1:91" ht="23.45" customHeight="1" x14ac:dyDescent="0.25">
      <c r="A12" s="982" t="s">
        <v>242</v>
      </c>
      <c r="B12" s="970" t="s">
        <v>244</v>
      </c>
      <c r="C12" s="968" t="s">
        <v>53</v>
      </c>
      <c r="D12" s="968" t="s">
        <v>248</v>
      </c>
      <c r="E12" s="968" t="s">
        <v>250</v>
      </c>
      <c r="F12" s="968" t="s">
        <v>252</v>
      </c>
      <c r="G12" s="970" t="s">
        <v>254</v>
      </c>
      <c r="H12" s="970" t="s">
        <v>256</v>
      </c>
      <c r="I12" s="972" t="s">
        <v>957</v>
      </c>
      <c r="J12" s="972" t="s">
        <v>958</v>
      </c>
      <c r="K12" s="980" t="s">
        <v>262</v>
      </c>
      <c r="L12" s="976" t="s">
        <v>289</v>
      </c>
      <c r="M12" s="977"/>
      <c r="N12" s="978"/>
      <c r="O12" s="979" t="s">
        <v>290</v>
      </c>
      <c r="P12" s="977"/>
      <c r="Q12" s="978"/>
      <c r="R12" s="979" t="s">
        <v>291</v>
      </c>
      <c r="S12" s="977"/>
      <c r="T12" s="978"/>
      <c r="U12" s="979" t="s">
        <v>292</v>
      </c>
      <c r="V12" s="977"/>
      <c r="W12" s="978"/>
      <c r="X12" s="979" t="s">
        <v>294</v>
      </c>
      <c r="Y12" s="977"/>
      <c r="Z12" s="978"/>
      <c r="AA12" s="979" t="s">
        <v>295</v>
      </c>
      <c r="AB12" s="977"/>
      <c r="AC12" s="978"/>
      <c r="AD12" s="979" t="s">
        <v>296</v>
      </c>
      <c r="AE12" s="977"/>
      <c r="AF12" s="978"/>
      <c r="AG12" s="979" t="s">
        <v>297</v>
      </c>
      <c r="AH12" s="977"/>
      <c r="AI12" s="978"/>
      <c r="AJ12" s="979" t="s">
        <v>299</v>
      </c>
      <c r="AK12" s="977"/>
      <c r="AL12" s="978"/>
      <c r="AM12" s="979" t="s">
        <v>300</v>
      </c>
      <c r="AN12" s="977"/>
      <c r="AO12" s="978"/>
      <c r="AP12" s="979" t="s">
        <v>302</v>
      </c>
      <c r="AQ12" s="977"/>
      <c r="AR12" s="978"/>
      <c r="AS12" s="979" t="s">
        <v>303</v>
      </c>
      <c r="AT12" s="977"/>
      <c r="AU12" s="978"/>
      <c r="AV12" s="974" t="s">
        <v>959</v>
      </c>
      <c r="AW12" s="985" t="s">
        <v>960</v>
      </c>
      <c r="AX12" s="987"/>
      <c r="AY12" s="984"/>
      <c r="AZ12" s="984"/>
      <c r="BA12" s="984"/>
      <c r="BB12" s="984"/>
      <c r="BC12" s="984"/>
      <c r="BD12" s="984"/>
      <c r="BE12" s="984"/>
      <c r="BF12" s="984"/>
      <c r="BG12" s="984"/>
    </row>
    <row r="13" spans="1:91" s="97" customFormat="1" ht="36.75" customHeight="1" thickBot="1" x14ac:dyDescent="0.3">
      <c r="A13" s="983"/>
      <c r="B13" s="971"/>
      <c r="C13" s="969"/>
      <c r="D13" s="969"/>
      <c r="E13" s="969"/>
      <c r="F13" s="969"/>
      <c r="G13" s="971"/>
      <c r="H13" s="971"/>
      <c r="I13" s="973"/>
      <c r="J13" s="973"/>
      <c r="K13" s="981"/>
      <c r="L13" s="144" t="s">
        <v>961</v>
      </c>
      <c r="M13" s="254" t="s">
        <v>962</v>
      </c>
      <c r="N13" s="254" t="s">
        <v>267</v>
      </c>
      <c r="O13" s="144" t="s">
        <v>961</v>
      </c>
      <c r="P13" s="254" t="s">
        <v>962</v>
      </c>
      <c r="Q13" s="254" t="s">
        <v>267</v>
      </c>
      <c r="R13" s="144" t="s">
        <v>961</v>
      </c>
      <c r="S13" s="254" t="s">
        <v>962</v>
      </c>
      <c r="T13" s="254" t="s">
        <v>267</v>
      </c>
      <c r="U13" s="144" t="s">
        <v>961</v>
      </c>
      <c r="V13" s="254" t="s">
        <v>962</v>
      </c>
      <c r="W13" s="254" t="s">
        <v>267</v>
      </c>
      <c r="X13" s="144" t="s">
        <v>961</v>
      </c>
      <c r="Y13" s="254" t="s">
        <v>962</v>
      </c>
      <c r="Z13" s="254" t="s">
        <v>267</v>
      </c>
      <c r="AA13" s="144" t="s">
        <v>961</v>
      </c>
      <c r="AB13" s="254" t="s">
        <v>962</v>
      </c>
      <c r="AC13" s="254" t="s">
        <v>267</v>
      </c>
      <c r="AD13" s="144" t="s">
        <v>961</v>
      </c>
      <c r="AE13" s="254" t="s">
        <v>962</v>
      </c>
      <c r="AF13" s="254" t="s">
        <v>267</v>
      </c>
      <c r="AG13" s="144" t="s">
        <v>961</v>
      </c>
      <c r="AH13" s="254" t="s">
        <v>962</v>
      </c>
      <c r="AI13" s="254" t="s">
        <v>267</v>
      </c>
      <c r="AJ13" s="144" t="s">
        <v>961</v>
      </c>
      <c r="AK13" s="254" t="s">
        <v>962</v>
      </c>
      <c r="AL13" s="254" t="s">
        <v>267</v>
      </c>
      <c r="AM13" s="144" t="s">
        <v>961</v>
      </c>
      <c r="AN13" s="254" t="s">
        <v>962</v>
      </c>
      <c r="AO13" s="254" t="s">
        <v>267</v>
      </c>
      <c r="AP13" s="144" t="s">
        <v>961</v>
      </c>
      <c r="AQ13" s="254" t="s">
        <v>962</v>
      </c>
      <c r="AR13" s="254" t="s">
        <v>267</v>
      </c>
      <c r="AS13" s="144" t="s">
        <v>961</v>
      </c>
      <c r="AT13" s="254" t="s">
        <v>962</v>
      </c>
      <c r="AU13" s="254" t="s">
        <v>267</v>
      </c>
      <c r="AV13" s="975"/>
      <c r="AW13" s="986"/>
      <c r="AX13" s="987"/>
      <c r="AY13" s="984"/>
      <c r="AZ13" s="984"/>
      <c r="BA13" s="984"/>
      <c r="BB13" s="984"/>
      <c r="BC13" s="984"/>
      <c r="BD13" s="984"/>
      <c r="BE13" s="984"/>
      <c r="BF13" s="984"/>
      <c r="BG13" s="984"/>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row>
    <row r="14" spans="1:91" ht="51.75" hidden="1" customHeight="1" x14ac:dyDescent="0.25">
      <c r="A14" s="107" t="s">
        <v>963</v>
      </c>
      <c r="B14" s="108" t="s">
        <v>964</v>
      </c>
      <c r="C14" s="108" t="s">
        <v>965</v>
      </c>
      <c r="D14" s="109">
        <v>1</v>
      </c>
      <c r="E14" s="108" t="s">
        <v>966</v>
      </c>
      <c r="F14" s="108"/>
      <c r="G14" s="109" t="s">
        <v>967</v>
      </c>
      <c r="H14" s="109" t="s">
        <v>968</v>
      </c>
      <c r="I14" s="165">
        <v>3520</v>
      </c>
      <c r="J14" s="165">
        <v>9846</v>
      </c>
      <c r="K14" s="166">
        <v>1000</v>
      </c>
      <c r="L14" s="167">
        <v>42</v>
      </c>
      <c r="M14" s="130"/>
      <c r="N14" s="130"/>
      <c r="O14" s="131">
        <v>84</v>
      </c>
      <c r="P14" s="132"/>
      <c r="Q14" s="132"/>
      <c r="R14" s="131">
        <v>104</v>
      </c>
      <c r="S14" s="132"/>
      <c r="T14" s="132"/>
      <c r="U14" s="131">
        <v>104</v>
      </c>
      <c r="V14" s="132"/>
      <c r="W14" s="132"/>
      <c r="X14" s="131">
        <v>104</v>
      </c>
      <c r="Y14" s="132"/>
      <c r="Z14" s="132"/>
      <c r="AA14" s="131">
        <v>104</v>
      </c>
      <c r="AB14" s="132"/>
      <c r="AC14" s="132"/>
      <c r="AD14" s="131">
        <v>104</v>
      </c>
      <c r="AE14" s="132"/>
      <c r="AF14" s="132"/>
      <c r="AG14" s="131">
        <v>104</v>
      </c>
      <c r="AH14" s="132"/>
      <c r="AI14" s="132"/>
      <c r="AJ14" s="131">
        <v>104</v>
      </c>
      <c r="AK14" s="132"/>
      <c r="AL14" s="132"/>
      <c r="AM14" s="131">
        <v>104</v>
      </c>
      <c r="AN14" s="132"/>
      <c r="AO14" s="132"/>
      <c r="AP14" s="131">
        <v>42</v>
      </c>
      <c r="AQ14" s="132"/>
      <c r="AR14" s="132"/>
      <c r="AS14" s="131">
        <v>0</v>
      </c>
      <c r="AT14" s="132"/>
      <c r="AU14" s="132"/>
      <c r="AV14" s="110">
        <f>+L14+O14+R14+U14+X14+AA14+AD14+AG14+AJ14+AM14+AP14+AS14</f>
        <v>1000</v>
      </c>
      <c r="AW14" s="133">
        <f>+M14+P14+S14+V14+Y14+AB14+AE14+AH14+AK14+AN14+AQ14+AT14</f>
        <v>0</v>
      </c>
      <c r="AX14" s="111" t="s">
        <v>969</v>
      </c>
    </row>
    <row r="15" spans="1:91" ht="51.75" hidden="1" customHeight="1" x14ac:dyDescent="0.25">
      <c r="A15" s="101" t="s">
        <v>963</v>
      </c>
      <c r="B15" s="99" t="s">
        <v>964</v>
      </c>
      <c r="C15" s="99" t="s">
        <v>965</v>
      </c>
      <c r="D15" s="98">
        <v>2</v>
      </c>
      <c r="E15" s="99" t="s">
        <v>970</v>
      </c>
      <c r="F15" s="99"/>
      <c r="G15" s="98" t="s">
        <v>967</v>
      </c>
      <c r="H15" s="98" t="s">
        <v>968</v>
      </c>
      <c r="I15" s="100">
        <v>111340</v>
      </c>
      <c r="J15" s="100">
        <v>350292</v>
      </c>
      <c r="K15" s="168">
        <v>35000</v>
      </c>
      <c r="L15" s="169">
        <v>2916</v>
      </c>
      <c r="M15" s="134"/>
      <c r="N15" s="134"/>
      <c r="O15" s="135">
        <v>2916</v>
      </c>
      <c r="P15" s="136"/>
      <c r="Q15" s="136"/>
      <c r="R15" s="135">
        <v>2916</v>
      </c>
      <c r="S15" s="136"/>
      <c r="T15" s="136"/>
      <c r="U15" s="135">
        <v>2916</v>
      </c>
      <c r="V15" s="136"/>
      <c r="W15" s="136"/>
      <c r="X15" s="135">
        <v>2917</v>
      </c>
      <c r="Y15" s="136"/>
      <c r="Z15" s="136"/>
      <c r="AA15" s="135">
        <v>2917</v>
      </c>
      <c r="AB15" s="136"/>
      <c r="AC15" s="136"/>
      <c r="AD15" s="135">
        <v>2917</v>
      </c>
      <c r="AE15" s="136"/>
      <c r="AF15" s="136"/>
      <c r="AG15" s="135">
        <v>2917</v>
      </c>
      <c r="AH15" s="136"/>
      <c r="AI15" s="136"/>
      <c r="AJ15" s="135">
        <v>2917</v>
      </c>
      <c r="AK15" s="136"/>
      <c r="AL15" s="136"/>
      <c r="AM15" s="135">
        <v>2917</v>
      </c>
      <c r="AN15" s="136"/>
      <c r="AO15" s="136"/>
      <c r="AP15" s="135">
        <v>2917</v>
      </c>
      <c r="AQ15" s="136"/>
      <c r="AR15" s="136"/>
      <c r="AS15" s="135">
        <v>2917</v>
      </c>
      <c r="AT15" s="136"/>
      <c r="AU15" s="136"/>
      <c r="AV15" s="110">
        <f t="shared" ref="AV15:AV36" si="0">+L15+O15+R15+U15+X15+AA15+AD15+AG15+AJ15+AM15+AP15+AS15</f>
        <v>35000</v>
      </c>
      <c r="AW15" s="133">
        <f t="shared" ref="AW15:AW37" si="1">+M15+P15+S15+V15+Y15+AB15+AE15+AH15+AK15+AN15+AQ15+AT15</f>
        <v>0</v>
      </c>
      <c r="AX15" s="112" t="s">
        <v>971</v>
      </c>
    </row>
    <row r="16" spans="1:91" ht="51.75" hidden="1" customHeight="1" x14ac:dyDescent="0.25">
      <c r="A16" s="101" t="s">
        <v>963</v>
      </c>
      <c r="B16" s="99" t="s">
        <v>964</v>
      </c>
      <c r="C16" s="99" t="s">
        <v>965</v>
      </c>
      <c r="D16" s="98">
        <v>3</v>
      </c>
      <c r="E16" s="99" t="s">
        <v>972</v>
      </c>
      <c r="F16" s="99"/>
      <c r="G16" s="98" t="s">
        <v>967</v>
      </c>
      <c r="H16" s="98" t="s">
        <v>968</v>
      </c>
      <c r="I16" s="100">
        <v>196518110</v>
      </c>
      <c r="J16" s="100">
        <v>56451000</v>
      </c>
      <c r="K16" s="102">
        <v>5020000</v>
      </c>
      <c r="L16" s="169">
        <v>418000</v>
      </c>
      <c r="M16" s="134"/>
      <c r="N16" s="134"/>
      <c r="O16" s="135">
        <v>418000</v>
      </c>
      <c r="P16" s="136"/>
      <c r="Q16" s="136"/>
      <c r="R16" s="135">
        <v>418000</v>
      </c>
      <c r="S16" s="136"/>
      <c r="T16" s="136"/>
      <c r="U16" s="135">
        <v>550000</v>
      </c>
      <c r="V16" s="136"/>
      <c r="W16" s="136"/>
      <c r="X16" s="135">
        <v>418000</v>
      </c>
      <c r="Y16" s="136"/>
      <c r="Z16" s="136"/>
      <c r="AA16" s="135">
        <v>418000</v>
      </c>
      <c r="AB16" s="136"/>
      <c r="AC16" s="136"/>
      <c r="AD16" s="135">
        <v>418000</v>
      </c>
      <c r="AE16" s="136"/>
      <c r="AF16" s="136"/>
      <c r="AG16" s="135">
        <v>418000</v>
      </c>
      <c r="AH16" s="136"/>
      <c r="AI16" s="136"/>
      <c r="AJ16" s="135">
        <v>418000</v>
      </c>
      <c r="AK16" s="136"/>
      <c r="AL16" s="136"/>
      <c r="AM16" s="135">
        <v>418000</v>
      </c>
      <c r="AN16" s="136"/>
      <c r="AO16" s="136"/>
      <c r="AP16" s="135">
        <v>500000</v>
      </c>
      <c r="AQ16" s="136"/>
      <c r="AR16" s="136"/>
      <c r="AS16" s="135">
        <v>208000</v>
      </c>
      <c r="AT16" s="136"/>
      <c r="AU16" s="136"/>
      <c r="AV16" s="110">
        <f t="shared" si="0"/>
        <v>5020000</v>
      </c>
      <c r="AW16" s="133">
        <f t="shared" si="1"/>
        <v>0</v>
      </c>
      <c r="AX16" s="112" t="s">
        <v>973</v>
      </c>
    </row>
    <row r="17" spans="1:50" ht="51.75" hidden="1" customHeight="1" x14ac:dyDescent="0.25">
      <c r="A17" s="101" t="s">
        <v>963</v>
      </c>
      <c r="B17" s="99" t="s">
        <v>964</v>
      </c>
      <c r="C17" s="99" t="s">
        <v>965</v>
      </c>
      <c r="D17" s="98">
        <v>4</v>
      </c>
      <c r="E17" s="99" t="s">
        <v>974</v>
      </c>
      <c r="F17" s="99"/>
      <c r="G17" s="98" t="s">
        <v>967</v>
      </c>
      <c r="H17" s="98" t="s">
        <v>968</v>
      </c>
      <c r="I17" s="100">
        <v>3993</v>
      </c>
      <c r="J17" s="100">
        <v>9916</v>
      </c>
      <c r="K17" s="168">
        <v>1000</v>
      </c>
      <c r="L17" s="169">
        <v>0</v>
      </c>
      <c r="M17" s="134"/>
      <c r="N17" s="134"/>
      <c r="O17" s="135">
        <v>60</v>
      </c>
      <c r="P17" s="136"/>
      <c r="Q17" s="136"/>
      <c r="R17" s="135">
        <v>110</v>
      </c>
      <c r="S17" s="136"/>
      <c r="T17" s="136"/>
      <c r="U17" s="135">
        <v>110</v>
      </c>
      <c r="V17" s="136"/>
      <c r="W17" s="136"/>
      <c r="X17" s="135">
        <v>110</v>
      </c>
      <c r="Y17" s="136"/>
      <c r="Z17" s="136"/>
      <c r="AA17" s="135">
        <v>110</v>
      </c>
      <c r="AB17" s="136"/>
      <c r="AC17" s="136"/>
      <c r="AD17" s="135">
        <v>110</v>
      </c>
      <c r="AE17" s="136"/>
      <c r="AF17" s="136"/>
      <c r="AG17" s="135">
        <v>110</v>
      </c>
      <c r="AH17" s="136"/>
      <c r="AI17" s="136"/>
      <c r="AJ17" s="135">
        <v>110</v>
      </c>
      <c r="AK17" s="136"/>
      <c r="AL17" s="136"/>
      <c r="AM17" s="135">
        <v>110</v>
      </c>
      <c r="AN17" s="136"/>
      <c r="AO17" s="136"/>
      <c r="AP17" s="135">
        <v>60</v>
      </c>
      <c r="AQ17" s="136"/>
      <c r="AR17" s="136"/>
      <c r="AS17" s="135">
        <v>0</v>
      </c>
      <c r="AT17" s="136"/>
      <c r="AU17" s="136"/>
      <c r="AV17" s="110">
        <f t="shared" si="0"/>
        <v>1000</v>
      </c>
      <c r="AW17" s="133">
        <f t="shared" si="1"/>
        <v>0</v>
      </c>
      <c r="AX17" s="112" t="s">
        <v>971</v>
      </c>
    </row>
    <row r="18" spans="1:50" ht="51.75" hidden="1" customHeight="1" x14ac:dyDescent="0.25">
      <c r="A18" s="101" t="s">
        <v>963</v>
      </c>
      <c r="B18" s="99" t="s">
        <v>964</v>
      </c>
      <c r="C18" s="99" t="s">
        <v>965</v>
      </c>
      <c r="D18" s="98">
        <v>5</v>
      </c>
      <c r="E18" s="99" t="s">
        <v>975</v>
      </c>
      <c r="F18" s="99"/>
      <c r="G18" s="98" t="s">
        <v>967</v>
      </c>
      <c r="H18" s="98" t="s">
        <v>976</v>
      </c>
      <c r="I18" s="100">
        <v>90102</v>
      </c>
      <c r="J18" s="100">
        <v>286385</v>
      </c>
      <c r="K18" s="168">
        <v>29000</v>
      </c>
      <c r="L18" s="169">
        <v>0</v>
      </c>
      <c r="M18" s="134"/>
      <c r="N18" s="134"/>
      <c r="O18" s="135">
        <v>1500</v>
      </c>
      <c r="P18" s="136"/>
      <c r="Q18" s="136"/>
      <c r="R18" s="135">
        <v>3000</v>
      </c>
      <c r="S18" s="136"/>
      <c r="T18" s="136"/>
      <c r="U18" s="135">
        <v>3000</v>
      </c>
      <c r="V18" s="136"/>
      <c r="W18" s="136"/>
      <c r="X18" s="135">
        <v>3000</v>
      </c>
      <c r="Y18" s="136"/>
      <c r="Z18" s="136"/>
      <c r="AA18" s="135">
        <v>3000</v>
      </c>
      <c r="AB18" s="136"/>
      <c r="AC18" s="136"/>
      <c r="AD18" s="135">
        <v>3000</v>
      </c>
      <c r="AE18" s="136"/>
      <c r="AF18" s="136"/>
      <c r="AG18" s="135">
        <v>3000</v>
      </c>
      <c r="AH18" s="136"/>
      <c r="AI18" s="136"/>
      <c r="AJ18" s="135">
        <v>3000</v>
      </c>
      <c r="AK18" s="136"/>
      <c r="AL18" s="136"/>
      <c r="AM18" s="135">
        <v>3000</v>
      </c>
      <c r="AN18" s="136"/>
      <c r="AO18" s="136"/>
      <c r="AP18" s="135">
        <v>3500</v>
      </c>
      <c r="AQ18" s="136"/>
      <c r="AR18" s="136"/>
      <c r="AS18" s="135">
        <v>0</v>
      </c>
      <c r="AT18" s="136"/>
      <c r="AU18" s="136"/>
      <c r="AV18" s="110">
        <f t="shared" si="0"/>
        <v>29000</v>
      </c>
      <c r="AW18" s="133">
        <f t="shared" si="1"/>
        <v>0</v>
      </c>
      <c r="AX18" s="112" t="s">
        <v>971</v>
      </c>
    </row>
    <row r="19" spans="1:50" ht="51.75" hidden="1" customHeight="1" x14ac:dyDescent="0.25">
      <c r="A19" s="101" t="s">
        <v>963</v>
      </c>
      <c r="B19" s="99" t="s">
        <v>964</v>
      </c>
      <c r="C19" s="99" t="s">
        <v>965</v>
      </c>
      <c r="D19" s="98">
        <v>6</v>
      </c>
      <c r="E19" s="99" t="s">
        <v>977</v>
      </c>
      <c r="F19" s="99"/>
      <c r="G19" s="98" t="s">
        <v>967</v>
      </c>
      <c r="H19" s="98" t="s">
        <v>968</v>
      </c>
      <c r="I19" s="100">
        <v>3430</v>
      </c>
      <c r="J19" s="100">
        <v>11841</v>
      </c>
      <c r="K19" s="168">
        <v>1200</v>
      </c>
      <c r="L19" s="169">
        <v>100</v>
      </c>
      <c r="M19" s="134"/>
      <c r="N19" s="134"/>
      <c r="O19" s="135">
        <v>100</v>
      </c>
      <c r="P19" s="136"/>
      <c r="Q19" s="136"/>
      <c r="R19" s="135">
        <v>100</v>
      </c>
      <c r="S19" s="136"/>
      <c r="T19" s="136"/>
      <c r="U19" s="135">
        <v>100</v>
      </c>
      <c r="V19" s="136"/>
      <c r="W19" s="136"/>
      <c r="X19" s="135">
        <v>100</v>
      </c>
      <c r="Y19" s="136"/>
      <c r="Z19" s="136"/>
      <c r="AA19" s="135">
        <v>100</v>
      </c>
      <c r="AB19" s="136"/>
      <c r="AC19" s="136"/>
      <c r="AD19" s="135">
        <v>100</v>
      </c>
      <c r="AE19" s="136"/>
      <c r="AF19" s="136"/>
      <c r="AG19" s="135">
        <v>100</v>
      </c>
      <c r="AH19" s="136"/>
      <c r="AI19" s="136"/>
      <c r="AJ19" s="135">
        <v>100</v>
      </c>
      <c r="AK19" s="136"/>
      <c r="AL19" s="136"/>
      <c r="AM19" s="135">
        <v>100</v>
      </c>
      <c r="AN19" s="136"/>
      <c r="AO19" s="136"/>
      <c r="AP19" s="135">
        <v>100</v>
      </c>
      <c r="AQ19" s="136"/>
      <c r="AR19" s="136"/>
      <c r="AS19" s="135">
        <v>100</v>
      </c>
      <c r="AT19" s="136"/>
      <c r="AU19" s="136"/>
      <c r="AV19" s="110">
        <f t="shared" si="0"/>
        <v>1200</v>
      </c>
      <c r="AW19" s="133">
        <f t="shared" si="1"/>
        <v>0</v>
      </c>
      <c r="AX19" s="112" t="s">
        <v>971</v>
      </c>
    </row>
    <row r="20" spans="1:50" ht="51.75" hidden="1" customHeight="1" x14ac:dyDescent="0.25">
      <c r="A20" s="101" t="s">
        <v>963</v>
      </c>
      <c r="B20" s="99" t="s">
        <v>964</v>
      </c>
      <c r="C20" s="99" t="s">
        <v>965</v>
      </c>
      <c r="D20" s="98">
        <v>7</v>
      </c>
      <c r="E20" s="99" t="s">
        <v>978</v>
      </c>
      <c r="F20" s="99"/>
      <c r="G20" s="98" t="s">
        <v>967</v>
      </c>
      <c r="H20" s="98" t="s">
        <v>968</v>
      </c>
      <c r="I20" s="100">
        <v>13336</v>
      </c>
      <c r="J20" s="100">
        <v>12778</v>
      </c>
      <c r="K20" s="168">
        <v>1200</v>
      </c>
      <c r="L20" s="169">
        <v>0</v>
      </c>
      <c r="M20" s="134"/>
      <c r="N20" s="134"/>
      <c r="O20" s="135">
        <v>100</v>
      </c>
      <c r="P20" s="136"/>
      <c r="Q20" s="136"/>
      <c r="R20" s="135">
        <v>125</v>
      </c>
      <c r="S20" s="136"/>
      <c r="T20" s="136"/>
      <c r="U20" s="135">
        <v>125</v>
      </c>
      <c r="V20" s="136"/>
      <c r="W20" s="136"/>
      <c r="X20" s="135">
        <v>125</v>
      </c>
      <c r="Y20" s="136"/>
      <c r="Z20" s="136"/>
      <c r="AA20" s="135">
        <v>125</v>
      </c>
      <c r="AB20" s="136"/>
      <c r="AC20" s="136"/>
      <c r="AD20" s="135">
        <v>125</v>
      </c>
      <c r="AE20" s="136"/>
      <c r="AF20" s="136"/>
      <c r="AG20" s="135">
        <v>125</v>
      </c>
      <c r="AH20" s="136"/>
      <c r="AI20" s="136"/>
      <c r="AJ20" s="135">
        <v>125</v>
      </c>
      <c r="AK20" s="136"/>
      <c r="AL20" s="136"/>
      <c r="AM20" s="135">
        <v>125</v>
      </c>
      <c r="AN20" s="136"/>
      <c r="AO20" s="136"/>
      <c r="AP20" s="135">
        <v>100</v>
      </c>
      <c r="AQ20" s="136"/>
      <c r="AR20" s="136"/>
      <c r="AS20" s="135">
        <v>0</v>
      </c>
      <c r="AT20" s="136"/>
      <c r="AU20" s="136"/>
      <c r="AV20" s="110">
        <f t="shared" si="0"/>
        <v>1200</v>
      </c>
      <c r="AW20" s="133">
        <f t="shared" si="1"/>
        <v>0</v>
      </c>
      <c r="AX20" s="112" t="s">
        <v>971</v>
      </c>
    </row>
    <row r="21" spans="1:50" ht="51.75" hidden="1" customHeight="1" x14ac:dyDescent="0.25">
      <c r="A21" s="101" t="s">
        <v>963</v>
      </c>
      <c r="B21" s="99" t="s">
        <v>964</v>
      </c>
      <c r="C21" s="99" t="s">
        <v>965</v>
      </c>
      <c r="D21" s="98">
        <v>8</v>
      </c>
      <c r="E21" s="99" t="s">
        <v>979</v>
      </c>
      <c r="F21" s="99"/>
      <c r="G21" s="98" t="s">
        <v>967</v>
      </c>
      <c r="H21" s="98" t="s">
        <v>968</v>
      </c>
      <c r="I21" s="100">
        <v>14921</v>
      </c>
      <c r="J21" s="100">
        <v>24269</v>
      </c>
      <c r="K21" s="168">
        <v>2400</v>
      </c>
      <c r="L21" s="169">
        <v>0</v>
      </c>
      <c r="M21" s="134"/>
      <c r="N21" s="134"/>
      <c r="O21" s="135">
        <v>160</v>
      </c>
      <c r="P21" s="136"/>
      <c r="Q21" s="136"/>
      <c r="R21" s="135">
        <v>280</v>
      </c>
      <c r="S21" s="136"/>
      <c r="T21" s="136"/>
      <c r="U21" s="135">
        <v>280</v>
      </c>
      <c r="V21" s="136"/>
      <c r="W21" s="136"/>
      <c r="X21" s="135">
        <v>280</v>
      </c>
      <c r="Y21" s="136"/>
      <c r="Z21" s="136"/>
      <c r="AA21" s="135">
        <v>280</v>
      </c>
      <c r="AB21" s="136"/>
      <c r="AC21" s="136"/>
      <c r="AD21" s="135">
        <v>280</v>
      </c>
      <c r="AE21" s="136"/>
      <c r="AF21" s="136"/>
      <c r="AG21" s="135">
        <v>280</v>
      </c>
      <c r="AH21" s="136"/>
      <c r="AI21" s="136"/>
      <c r="AJ21" s="135">
        <v>280</v>
      </c>
      <c r="AK21" s="136"/>
      <c r="AL21" s="136"/>
      <c r="AM21" s="135">
        <v>280</v>
      </c>
      <c r="AN21" s="136"/>
      <c r="AO21" s="136"/>
      <c r="AP21" s="135">
        <v>0</v>
      </c>
      <c r="AQ21" s="136"/>
      <c r="AR21" s="136"/>
      <c r="AS21" s="135">
        <v>0</v>
      </c>
      <c r="AT21" s="136"/>
      <c r="AU21" s="136"/>
      <c r="AV21" s="110">
        <f t="shared" si="0"/>
        <v>2400</v>
      </c>
      <c r="AW21" s="133">
        <f t="shared" si="1"/>
        <v>0</v>
      </c>
      <c r="AX21" s="112" t="s">
        <v>971</v>
      </c>
    </row>
    <row r="22" spans="1:50" ht="51.75" hidden="1" customHeight="1" x14ac:dyDescent="0.25">
      <c r="A22" s="101" t="s">
        <v>963</v>
      </c>
      <c r="B22" s="99" t="s">
        <v>964</v>
      </c>
      <c r="C22" s="99" t="s">
        <v>965</v>
      </c>
      <c r="D22" s="98">
        <v>9</v>
      </c>
      <c r="E22" s="99" t="s">
        <v>980</v>
      </c>
      <c r="F22" s="99"/>
      <c r="G22" s="98" t="s">
        <v>967</v>
      </c>
      <c r="H22" s="98" t="s">
        <v>976</v>
      </c>
      <c r="I22" s="100">
        <v>34622</v>
      </c>
      <c r="J22" s="100">
        <v>116050</v>
      </c>
      <c r="K22" s="168">
        <v>11500</v>
      </c>
      <c r="L22" s="169">
        <v>479</v>
      </c>
      <c r="M22" s="134"/>
      <c r="N22" s="134"/>
      <c r="O22" s="135">
        <v>958</v>
      </c>
      <c r="P22" s="136"/>
      <c r="Q22" s="136"/>
      <c r="R22" s="135">
        <v>1150</v>
      </c>
      <c r="S22" s="136"/>
      <c r="T22" s="136"/>
      <c r="U22" s="135">
        <v>1150</v>
      </c>
      <c r="V22" s="136"/>
      <c r="W22" s="136"/>
      <c r="X22" s="135">
        <v>1150</v>
      </c>
      <c r="Y22" s="136"/>
      <c r="Z22" s="136"/>
      <c r="AA22" s="135">
        <v>1150</v>
      </c>
      <c r="AB22" s="136"/>
      <c r="AC22" s="136"/>
      <c r="AD22" s="135">
        <v>1150</v>
      </c>
      <c r="AE22" s="136"/>
      <c r="AF22" s="136"/>
      <c r="AG22" s="135">
        <v>1150</v>
      </c>
      <c r="AH22" s="136"/>
      <c r="AI22" s="136"/>
      <c r="AJ22" s="135">
        <v>1150</v>
      </c>
      <c r="AK22" s="136"/>
      <c r="AL22" s="136"/>
      <c r="AM22" s="135">
        <v>1150</v>
      </c>
      <c r="AN22" s="136"/>
      <c r="AO22" s="136"/>
      <c r="AP22" s="135">
        <v>479</v>
      </c>
      <c r="AQ22" s="136"/>
      <c r="AR22" s="136"/>
      <c r="AS22" s="135">
        <v>384</v>
      </c>
      <c r="AT22" s="136"/>
      <c r="AU22" s="136"/>
      <c r="AV22" s="110">
        <f t="shared" si="0"/>
        <v>11500</v>
      </c>
      <c r="AW22" s="133">
        <f t="shared" si="1"/>
        <v>0</v>
      </c>
      <c r="AX22" s="112" t="s">
        <v>969</v>
      </c>
    </row>
    <row r="23" spans="1:50" ht="51.75" hidden="1" customHeight="1" x14ac:dyDescent="0.25">
      <c r="A23" s="101" t="s">
        <v>981</v>
      </c>
      <c r="B23" s="99" t="s">
        <v>982</v>
      </c>
      <c r="C23" s="99" t="s">
        <v>983</v>
      </c>
      <c r="D23" s="98">
        <v>23</v>
      </c>
      <c r="E23" s="99" t="s">
        <v>984</v>
      </c>
      <c r="F23" s="99"/>
      <c r="G23" s="98" t="s">
        <v>967</v>
      </c>
      <c r="H23" s="98" t="s">
        <v>968</v>
      </c>
      <c r="I23" s="100">
        <v>15</v>
      </c>
      <c r="J23" s="100">
        <v>47</v>
      </c>
      <c r="K23" s="102">
        <v>4</v>
      </c>
      <c r="L23" s="169"/>
      <c r="M23" s="134"/>
      <c r="N23" s="134"/>
      <c r="O23" s="135"/>
      <c r="P23" s="136"/>
      <c r="Q23" s="136"/>
      <c r="R23" s="135">
        <v>1</v>
      </c>
      <c r="S23" s="136"/>
      <c r="T23" s="136"/>
      <c r="U23" s="135"/>
      <c r="V23" s="136"/>
      <c r="W23" s="136"/>
      <c r="X23" s="135"/>
      <c r="Y23" s="136"/>
      <c r="Z23" s="136"/>
      <c r="AA23" s="135"/>
      <c r="AB23" s="136"/>
      <c r="AC23" s="136"/>
      <c r="AD23" s="135"/>
      <c r="AE23" s="136"/>
      <c r="AF23" s="136"/>
      <c r="AG23" s="135"/>
      <c r="AH23" s="136"/>
      <c r="AI23" s="136"/>
      <c r="AJ23" s="135">
        <v>1</v>
      </c>
      <c r="AK23" s="136"/>
      <c r="AL23" s="136"/>
      <c r="AM23" s="135">
        <v>1</v>
      </c>
      <c r="AN23" s="136"/>
      <c r="AO23" s="136"/>
      <c r="AP23" s="135">
        <v>1</v>
      </c>
      <c r="AQ23" s="136"/>
      <c r="AR23" s="136"/>
      <c r="AS23" s="135"/>
      <c r="AT23" s="136"/>
      <c r="AU23" s="136"/>
      <c r="AV23" s="110">
        <f t="shared" si="0"/>
        <v>4</v>
      </c>
      <c r="AW23" s="133">
        <f t="shared" si="1"/>
        <v>0</v>
      </c>
      <c r="AX23" s="112" t="s">
        <v>985</v>
      </c>
    </row>
    <row r="24" spans="1:50" ht="51.75" hidden="1" customHeight="1" x14ac:dyDescent="0.25">
      <c r="A24" s="101" t="s">
        <v>981</v>
      </c>
      <c r="B24" s="99" t="s">
        <v>982</v>
      </c>
      <c r="C24" s="99" t="s">
        <v>983</v>
      </c>
      <c r="D24" s="98">
        <v>24</v>
      </c>
      <c r="E24" s="99" t="s">
        <v>986</v>
      </c>
      <c r="F24" s="99"/>
      <c r="G24" s="98" t="s">
        <v>967</v>
      </c>
      <c r="H24" s="98" t="s">
        <v>968</v>
      </c>
      <c r="I24" s="100">
        <v>15</v>
      </c>
      <c r="J24" s="100">
        <v>47</v>
      </c>
      <c r="K24" s="103">
        <v>4</v>
      </c>
      <c r="L24" s="169"/>
      <c r="M24" s="134"/>
      <c r="N24" s="134"/>
      <c r="O24" s="135"/>
      <c r="P24" s="136"/>
      <c r="Q24" s="136"/>
      <c r="R24" s="135"/>
      <c r="S24" s="136"/>
      <c r="T24" s="136"/>
      <c r="U24" s="135">
        <v>1</v>
      </c>
      <c r="V24" s="136"/>
      <c r="W24" s="136"/>
      <c r="X24" s="135"/>
      <c r="Y24" s="136"/>
      <c r="Z24" s="136"/>
      <c r="AA24" s="135"/>
      <c r="AB24" s="136"/>
      <c r="AC24" s="136"/>
      <c r="AD24" s="135"/>
      <c r="AE24" s="136"/>
      <c r="AF24" s="136"/>
      <c r="AG24" s="135"/>
      <c r="AH24" s="136"/>
      <c r="AI24" s="136"/>
      <c r="AJ24" s="135"/>
      <c r="AK24" s="136"/>
      <c r="AL24" s="136"/>
      <c r="AM24" s="135">
        <v>1</v>
      </c>
      <c r="AN24" s="136"/>
      <c r="AO24" s="136"/>
      <c r="AP24" s="135">
        <v>1</v>
      </c>
      <c r="AQ24" s="136"/>
      <c r="AR24" s="136"/>
      <c r="AS24" s="135">
        <v>1</v>
      </c>
      <c r="AT24" s="136"/>
      <c r="AU24" s="136"/>
      <c r="AV24" s="110">
        <f t="shared" si="0"/>
        <v>4</v>
      </c>
      <c r="AW24" s="133">
        <f t="shared" si="1"/>
        <v>0</v>
      </c>
      <c r="AX24" s="112" t="s">
        <v>985</v>
      </c>
    </row>
    <row r="25" spans="1:50" ht="51.75" hidden="1" customHeight="1" x14ac:dyDescent="0.25">
      <c r="A25" s="101" t="s">
        <v>987</v>
      </c>
      <c r="B25" s="99" t="s">
        <v>988</v>
      </c>
      <c r="C25" s="99" t="s">
        <v>989</v>
      </c>
      <c r="D25" s="98">
        <v>10</v>
      </c>
      <c r="E25" s="99" t="s">
        <v>990</v>
      </c>
      <c r="F25" s="99"/>
      <c r="G25" s="98" t="s">
        <v>967</v>
      </c>
      <c r="H25" s="98" t="s">
        <v>976</v>
      </c>
      <c r="I25" s="100">
        <v>45565</v>
      </c>
      <c r="J25" s="100">
        <v>121298</v>
      </c>
      <c r="K25" s="168">
        <v>12500</v>
      </c>
      <c r="L25" s="169">
        <v>768</v>
      </c>
      <c r="M25" s="134"/>
      <c r="N25" s="134"/>
      <c r="O25" s="135">
        <v>1000</v>
      </c>
      <c r="P25" s="136"/>
      <c r="Q25" s="136"/>
      <c r="R25" s="135">
        <v>1250</v>
      </c>
      <c r="S25" s="136"/>
      <c r="T25" s="136"/>
      <c r="U25" s="135">
        <v>885.00000000000011</v>
      </c>
      <c r="V25" s="136"/>
      <c r="W25" s="136"/>
      <c r="X25" s="135">
        <v>1260</v>
      </c>
      <c r="Y25" s="136"/>
      <c r="Z25" s="136"/>
      <c r="AA25" s="135">
        <v>1259</v>
      </c>
      <c r="AB25" s="136"/>
      <c r="AC25" s="136"/>
      <c r="AD25" s="135">
        <v>1078</v>
      </c>
      <c r="AE25" s="136"/>
      <c r="AF25" s="136"/>
      <c r="AG25" s="135">
        <v>1250</v>
      </c>
      <c r="AH25" s="136"/>
      <c r="AI25" s="136"/>
      <c r="AJ25" s="135">
        <v>1125</v>
      </c>
      <c r="AK25" s="136"/>
      <c r="AL25" s="136"/>
      <c r="AM25" s="135">
        <v>875.00000000000011</v>
      </c>
      <c r="AN25" s="136"/>
      <c r="AO25" s="136"/>
      <c r="AP25" s="135">
        <v>1000</v>
      </c>
      <c r="AQ25" s="136"/>
      <c r="AR25" s="136"/>
      <c r="AS25" s="135">
        <v>750</v>
      </c>
      <c r="AT25" s="136"/>
      <c r="AU25" s="136"/>
      <c r="AV25" s="110">
        <f t="shared" si="0"/>
        <v>12500</v>
      </c>
      <c r="AW25" s="133">
        <f t="shared" si="1"/>
        <v>0</v>
      </c>
      <c r="AX25" s="112" t="s">
        <v>991</v>
      </c>
    </row>
    <row r="26" spans="1:50" ht="51.75" hidden="1" customHeight="1" x14ac:dyDescent="0.25">
      <c r="A26" s="101" t="s">
        <v>987</v>
      </c>
      <c r="B26" s="99" t="s">
        <v>988</v>
      </c>
      <c r="C26" s="99" t="s">
        <v>989</v>
      </c>
      <c r="D26" s="98">
        <v>11</v>
      </c>
      <c r="E26" s="99" t="s">
        <v>992</v>
      </c>
      <c r="F26" s="99"/>
      <c r="G26" s="98" t="s">
        <v>967</v>
      </c>
      <c r="H26" s="98" t="s">
        <v>976</v>
      </c>
      <c r="I26" s="100">
        <v>166214</v>
      </c>
      <c r="J26" s="100">
        <v>386196</v>
      </c>
      <c r="K26" s="168">
        <v>41500</v>
      </c>
      <c r="L26" s="169">
        <v>867</v>
      </c>
      <c r="M26" s="134"/>
      <c r="N26" s="134"/>
      <c r="O26" s="135">
        <v>2493</v>
      </c>
      <c r="P26" s="136"/>
      <c r="Q26" s="136"/>
      <c r="R26" s="135">
        <v>5398</v>
      </c>
      <c r="S26" s="136"/>
      <c r="T26" s="136"/>
      <c r="U26" s="135">
        <v>2299</v>
      </c>
      <c r="V26" s="136"/>
      <c r="W26" s="136"/>
      <c r="X26" s="135">
        <v>4983</v>
      </c>
      <c r="Y26" s="136"/>
      <c r="Z26" s="136"/>
      <c r="AA26" s="135">
        <v>3323</v>
      </c>
      <c r="AB26" s="136"/>
      <c r="AC26" s="136"/>
      <c r="AD26" s="135">
        <v>3542</v>
      </c>
      <c r="AE26" s="136"/>
      <c r="AF26" s="136"/>
      <c r="AG26" s="135">
        <v>3662</v>
      </c>
      <c r="AH26" s="136"/>
      <c r="AI26" s="136"/>
      <c r="AJ26" s="135">
        <v>3674</v>
      </c>
      <c r="AK26" s="136"/>
      <c r="AL26" s="136"/>
      <c r="AM26" s="135">
        <v>3374</v>
      </c>
      <c r="AN26" s="136"/>
      <c r="AO26" s="136"/>
      <c r="AP26" s="135">
        <v>4565</v>
      </c>
      <c r="AQ26" s="136"/>
      <c r="AR26" s="136"/>
      <c r="AS26" s="135">
        <v>3320</v>
      </c>
      <c r="AT26" s="136"/>
      <c r="AU26" s="136"/>
      <c r="AV26" s="110">
        <f t="shared" si="0"/>
        <v>41500</v>
      </c>
      <c r="AW26" s="133">
        <f t="shared" si="1"/>
        <v>0</v>
      </c>
      <c r="AX26" s="112" t="s">
        <v>991</v>
      </c>
    </row>
    <row r="27" spans="1:50" ht="51.75" hidden="1" customHeight="1" x14ac:dyDescent="0.25">
      <c r="A27" s="101" t="s">
        <v>987</v>
      </c>
      <c r="B27" s="99" t="s">
        <v>988</v>
      </c>
      <c r="C27" s="99" t="s">
        <v>989</v>
      </c>
      <c r="D27" s="98">
        <v>13</v>
      </c>
      <c r="E27" s="99" t="s">
        <v>993</v>
      </c>
      <c r="F27" s="99"/>
      <c r="G27" s="98" t="s">
        <v>967</v>
      </c>
      <c r="H27" s="98" t="s">
        <v>976</v>
      </c>
      <c r="I27" s="100">
        <v>46329</v>
      </c>
      <c r="J27" s="100">
        <v>122579</v>
      </c>
      <c r="K27" s="168">
        <v>12800</v>
      </c>
      <c r="L27" s="169">
        <v>768</v>
      </c>
      <c r="M27" s="134"/>
      <c r="N27" s="134"/>
      <c r="O27" s="135">
        <v>1024</v>
      </c>
      <c r="P27" s="136"/>
      <c r="Q27" s="136"/>
      <c r="R27" s="135">
        <v>1280</v>
      </c>
      <c r="S27" s="136"/>
      <c r="T27" s="136"/>
      <c r="U27" s="135">
        <v>896.00000000000011</v>
      </c>
      <c r="V27" s="136"/>
      <c r="W27" s="136"/>
      <c r="X27" s="135">
        <v>1280</v>
      </c>
      <c r="Y27" s="136"/>
      <c r="Z27" s="136"/>
      <c r="AA27" s="135">
        <v>1280</v>
      </c>
      <c r="AB27" s="136"/>
      <c r="AC27" s="136"/>
      <c r="AD27" s="135">
        <v>1152</v>
      </c>
      <c r="AE27" s="136"/>
      <c r="AF27" s="136"/>
      <c r="AG27" s="135">
        <v>1280</v>
      </c>
      <c r="AH27" s="136"/>
      <c r="AI27" s="136"/>
      <c r="AJ27" s="135">
        <v>1152</v>
      </c>
      <c r="AK27" s="136"/>
      <c r="AL27" s="136"/>
      <c r="AM27" s="135">
        <v>896.00000000000011</v>
      </c>
      <c r="AN27" s="136"/>
      <c r="AO27" s="136"/>
      <c r="AP27" s="135">
        <v>1024</v>
      </c>
      <c r="AQ27" s="136"/>
      <c r="AR27" s="136"/>
      <c r="AS27" s="135">
        <v>768</v>
      </c>
      <c r="AT27" s="136"/>
      <c r="AU27" s="136"/>
      <c r="AV27" s="110">
        <f t="shared" si="0"/>
        <v>12800</v>
      </c>
      <c r="AW27" s="133">
        <f t="shared" si="1"/>
        <v>0</v>
      </c>
      <c r="AX27" s="112" t="s">
        <v>991</v>
      </c>
    </row>
    <row r="28" spans="1:50" ht="51.75" hidden="1" customHeight="1" x14ac:dyDescent="0.25">
      <c r="A28" s="101" t="s">
        <v>987</v>
      </c>
      <c r="B28" s="99" t="s">
        <v>988</v>
      </c>
      <c r="C28" s="99" t="s">
        <v>989</v>
      </c>
      <c r="D28" s="98">
        <v>14</v>
      </c>
      <c r="E28" s="99" t="s">
        <v>994</v>
      </c>
      <c r="F28" s="99"/>
      <c r="G28" s="98" t="s">
        <v>967</v>
      </c>
      <c r="H28" s="98" t="s">
        <v>976</v>
      </c>
      <c r="I28" s="100">
        <v>13521</v>
      </c>
      <c r="J28" s="100">
        <v>20650</v>
      </c>
      <c r="K28" s="168">
        <v>3500</v>
      </c>
      <c r="L28" s="169">
        <v>150</v>
      </c>
      <c r="M28" s="134"/>
      <c r="N28" s="134"/>
      <c r="O28" s="135">
        <v>200</v>
      </c>
      <c r="P28" s="136"/>
      <c r="Q28" s="136"/>
      <c r="R28" s="135">
        <v>250</v>
      </c>
      <c r="S28" s="136"/>
      <c r="T28" s="136"/>
      <c r="U28" s="135">
        <v>350</v>
      </c>
      <c r="V28" s="136"/>
      <c r="W28" s="136"/>
      <c r="X28" s="135">
        <v>350</v>
      </c>
      <c r="Y28" s="136"/>
      <c r="Z28" s="136"/>
      <c r="AA28" s="135">
        <v>450</v>
      </c>
      <c r="AB28" s="136"/>
      <c r="AC28" s="136"/>
      <c r="AD28" s="135">
        <v>450</v>
      </c>
      <c r="AE28" s="136"/>
      <c r="AF28" s="136"/>
      <c r="AG28" s="135">
        <v>350</v>
      </c>
      <c r="AH28" s="136"/>
      <c r="AI28" s="136"/>
      <c r="AJ28" s="135">
        <v>350</v>
      </c>
      <c r="AK28" s="136"/>
      <c r="AL28" s="136"/>
      <c r="AM28" s="135">
        <v>250</v>
      </c>
      <c r="AN28" s="136"/>
      <c r="AO28" s="136"/>
      <c r="AP28" s="135">
        <v>200</v>
      </c>
      <c r="AQ28" s="136"/>
      <c r="AR28" s="136"/>
      <c r="AS28" s="135">
        <v>150</v>
      </c>
      <c r="AT28" s="136"/>
      <c r="AU28" s="136"/>
      <c r="AV28" s="110">
        <f t="shared" si="0"/>
        <v>3500</v>
      </c>
      <c r="AW28" s="133">
        <f t="shared" si="1"/>
        <v>0</v>
      </c>
      <c r="AX28" s="112" t="s">
        <v>995</v>
      </c>
    </row>
    <row r="29" spans="1:50" ht="51.75" hidden="1" customHeight="1" x14ac:dyDescent="0.25">
      <c r="A29" s="101" t="s">
        <v>987</v>
      </c>
      <c r="B29" s="99" t="s">
        <v>988</v>
      </c>
      <c r="C29" s="99" t="s">
        <v>989</v>
      </c>
      <c r="D29" s="98">
        <v>15</v>
      </c>
      <c r="E29" s="99" t="s">
        <v>996</v>
      </c>
      <c r="F29" s="99"/>
      <c r="G29" s="98" t="s">
        <v>967</v>
      </c>
      <c r="H29" s="98" t="s">
        <v>976</v>
      </c>
      <c r="I29" s="100">
        <v>8570</v>
      </c>
      <c r="J29" s="100">
        <v>20178</v>
      </c>
      <c r="K29" s="168">
        <v>2300</v>
      </c>
      <c r="L29" s="169">
        <v>100</v>
      </c>
      <c r="M29" s="134"/>
      <c r="N29" s="134"/>
      <c r="O29" s="135">
        <v>140</v>
      </c>
      <c r="P29" s="136"/>
      <c r="Q29" s="136"/>
      <c r="R29" s="135">
        <v>180</v>
      </c>
      <c r="S29" s="136"/>
      <c r="T29" s="136"/>
      <c r="U29" s="135">
        <v>200</v>
      </c>
      <c r="V29" s="136"/>
      <c r="W29" s="136"/>
      <c r="X29" s="135">
        <v>230</v>
      </c>
      <c r="Y29" s="136"/>
      <c r="Z29" s="136"/>
      <c r="AA29" s="135">
        <v>300</v>
      </c>
      <c r="AB29" s="136"/>
      <c r="AC29" s="136"/>
      <c r="AD29" s="135">
        <v>300</v>
      </c>
      <c r="AE29" s="136"/>
      <c r="AF29" s="136"/>
      <c r="AG29" s="135">
        <v>230</v>
      </c>
      <c r="AH29" s="136"/>
      <c r="AI29" s="136"/>
      <c r="AJ29" s="135">
        <v>200</v>
      </c>
      <c r="AK29" s="136"/>
      <c r="AL29" s="136"/>
      <c r="AM29" s="135">
        <v>180</v>
      </c>
      <c r="AN29" s="136"/>
      <c r="AO29" s="136"/>
      <c r="AP29" s="135">
        <v>140</v>
      </c>
      <c r="AQ29" s="136"/>
      <c r="AR29" s="136"/>
      <c r="AS29" s="135">
        <v>100</v>
      </c>
      <c r="AT29" s="136"/>
      <c r="AU29" s="136"/>
      <c r="AV29" s="110">
        <f t="shared" si="0"/>
        <v>2300</v>
      </c>
      <c r="AW29" s="133">
        <f t="shared" si="1"/>
        <v>0</v>
      </c>
      <c r="AX29" s="112" t="s">
        <v>995</v>
      </c>
    </row>
    <row r="30" spans="1:50" ht="51.75" hidden="1" customHeight="1" x14ac:dyDescent="0.25">
      <c r="A30" s="101" t="s">
        <v>987</v>
      </c>
      <c r="B30" s="99" t="s">
        <v>988</v>
      </c>
      <c r="C30" s="99" t="s">
        <v>989</v>
      </c>
      <c r="D30" s="98">
        <v>16</v>
      </c>
      <c r="E30" s="99" t="s">
        <v>997</v>
      </c>
      <c r="F30" s="99"/>
      <c r="G30" s="98" t="s">
        <v>967</v>
      </c>
      <c r="H30" s="98" t="s">
        <v>976</v>
      </c>
      <c r="I30" s="100">
        <v>20697</v>
      </c>
      <c r="J30" s="100">
        <v>22950</v>
      </c>
      <c r="K30" s="168">
        <v>4000</v>
      </c>
      <c r="L30" s="169">
        <v>150</v>
      </c>
      <c r="M30" s="134"/>
      <c r="N30" s="134"/>
      <c r="O30" s="135">
        <v>250</v>
      </c>
      <c r="P30" s="136"/>
      <c r="Q30" s="136"/>
      <c r="R30" s="135">
        <v>250</v>
      </c>
      <c r="S30" s="136"/>
      <c r="T30" s="136"/>
      <c r="U30" s="135">
        <v>350</v>
      </c>
      <c r="V30" s="136"/>
      <c r="W30" s="136"/>
      <c r="X30" s="135">
        <v>450</v>
      </c>
      <c r="Y30" s="136"/>
      <c r="Z30" s="136"/>
      <c r="AA30" s="135">
        <v>550</v>
      </c>
      <c r="AB30" s="136"/>
      <c r="AC30" s="136"/>
      <c r="AD30" s="135">
        <v>550</v>
      </c>
      <c r="AE30" s="136"/>
      <c r="AF30" s="136"/>
      <c r="AG30" s="135">
        <v>450</v>
      </c>
      <c r="AH30" s="136"/>
      <c r="AI30" s="136"/>
      <c r="AJ30" s="135">
        <v>350</v>
      </c>
      <c r="AK30" s="136"/>
      <c r="AL30" s="136"/>
      <c r="AM30" s="135">
        <v>250</v>
      </c>
      <c r="AN30" s="136"/>
      <c r="AO30" s="136"/>
      <c r="AP30" s="135">
        <v>250</v>
      </c>
      <c r="AQ30" s="136"/>
      <c r="AR30" s="136"/>
      <c r="AS30" s="135">
        <v>150</v>
      </c>
      <c r="AT30" s="136"/>
      <c r="AU30" s="136"/>
      <c r="AV30" s="110">
        <f t="shared" si="0"/>
        <v>4000</v>
      </c>
      <c r="AW30" s="133">
        <f t="shared" si="1"/>
        <v>0</v>
      </c>
      <c r="AX30" s="112" t="s">
        <v>995</v>
      </c>
    </row>
    <row r="31" spans="1:50" ht="51.75" hidden="1" customHeight="1" x14ac:dyDescent="0.25">
      <c r="A31" s="101" t="s">
        <v>987</v>
      </c>
      <c r="B31" s="99" t="s">
        <v>988</v>
      </c>
      <c r="C31" s="99" t="s">
        <v>998</v>
      </c>
      <c r="D31" s="98">
        <v>17</v>
      </c>
      <c r="E31" s="99" t="s">
        <v>999</v>
      </c>
      <c r="F31" s="99"/>
      <c r="G31" s="98" t="s">
        <v>967</v>
      </c>
      <c r="H31" s="98" t="s">
        <v>976</v>
      </c>
      <c r="I31" s="100">
        <v>24162</v>
      </c>
      <c r="J31" s="100">
        <v>77500</v>
      </c>
      <c r="K31" s="102">
        <v>7900</v>
      </c>
      <c r="L31" s="169">
        <v>0</v>
      </c>
      <c r="M31" s="134"/>
      <c r="N31" s="134"/>
      <c r="O31" s="135">
        <v>750</v>
      </c>
      <c r="P31" s="136"/>
      <c r="Q31" s="136"/>
      <c r="R31" s="135">
        <v>750</v>
      </c>
      <c r="S31" s="136"/>
      <c r="T31" s="136"/>
      <c r="U31" s="135">
        <v>750</v>
      </c>
      <c r="V31" s="136"/>
      <c r="W31" s="136"/>
      <c r="X31" s="135">
        <v>750</v>
      </c>
      <c r="Y31" s="136"/>
      <c r="Z31" s="136"/>
      <c r="AA31" s="135">
        <v>750</v>
      </c>
      <c r="AB31" s="136"/>
      <c r="AC31" s="136"/>
      <c r="AD31" s="135">
        <v>750</v>
      </c>
      <c r="AE31" s="136"/>
      <c r="AF31" s="136"/>
      <c r="AG31" s="135">
        <v>750</v>
      </c>
      <c r="AH31" s="136"/>
      <c r="AI31" s="136"/>
      <c r="AJ31" s="135">
        <v>750</v>
      </c>
      <c r="AK31" s="136"/>
      <c r="AL31" s="136"/>
      <c r="AM31" s="135">
        <v>750</v>
      </c>
      <c r="AN31" s="136"/>
      <c r="AO31" s="136"/>
      <c r="AP31" s="135">
        <v>750</v>
      </c>
      <c r="AQ31" s="136"/>
      <c r="AR31" s="136"/>
      <c r="AS31" s="135">
        <v>400</v>
      </c>
      <c r="AT31" s="136"/>
      <c r="AU31" s="136"/>
      <c r="AV31" s="110">
        <f t="shared" si="0"/>
        <v>7900</v>
      </c>
      <c r="AW31" s="133">
        <f t="shared" si="1"/>
        <v>0</v>
      </c>
      <c r="AX31" s="112" t="s">
        <v>1000</v>
      </c>
    </row>
    <row r="32" spans="1:50" ht="51.75" hidden="1" customHeight="1" x14ac:dyDescent="0.25">
      <c r="A32" s="101" t="s">
        <v>1001</v>
      </c>
      <c r="B32" s="99" t="s">
        <v>1002</v>
      </c>
      <c r="C32" s="99" t="s">
        <v>1003</v>
      </c>
      <c r="D32" s="98">
        <v>20</v>
      </c>
      <c r="E32" s="99" t="s">
        <v>1004</v>
      </c>
      <c r="F32" s="99"/>
      <c r="G32" s="98" t="s">
        <v>967</v>
      </c>
      <c r="H32" s="98" t="s">
        <v>968</v>
      </c>
      <c r="I32" s="100">
        <v>5332</v>
      </c>
      <c r="J32" s="100">
        <v>13748</v>
      </c>
      <c r="K32" s="168">
        <v>1800</v>
      </c>
      <c r="L32" s="169">
        <v>0</v>
      </c>
      <c r="M32" s="134"/>
      <c r="N32" s="134"/>
      <c r="O32" s="135">
        <v>200</v>
      </c>
      <c r="P32" s="136"/>
      <c r="Q32" s="136"/>
      <c r="R32" s="135">
        <v>300</v>
      </c>
      <c r="S32" s="136"/>
      <c r="T32" s="136"/>
      <c r="U32" s="135">
        <v>200</v>
      </c>
      <c r="V32" s="136"/>
      <c r="W32" s="136"/>
      <c r="X32" s="135">
        <v>300</v>
      </c>
      <c r="Y32" s="136"/>
      <c r="Z32" s="136"/>
      <c r="AA32" s="135">
        <v>200</v>
      </c>
      <c r="AB32" s="136"/>
      <c r="AC32" s="136"/>
      <c r="AD32" s="135">
        <v>200</v>
      </c>
      <c r="AE32" s="136"/>
      <c r="AF32" s="136"/>
      <c r="AG32" s="135">
        <v>200</v>
      </c>
      <c r="AH32" s="136"/>
      <c r="AI32" s="136"/>
      <c r="AJ32" s="135">
        <v>200</v>
      </c>
      <c r="AK32" s="136"/>
      <c r="AL32" s="136"/>
      <c r="AM32" s="135"/>
      <c r="AN32" s="136"/>
      <c r="AO32" s="136"/>
      <c r="AP32" s="135"/>
      <c r="AQ32" s="136"/>
      <c r="AR32" s="136"/>
      <c r="AS32" s="135"/>
      <c r="AT32" s="136"/>
      <c r="AU32" s="136"/>
      <c r="AV32" s="110">
        <f t="shared" si="0"/>
        <v>1800</v>
      </c>
      <c r="AW32" s="133">
        <f t="shared" si="1"/>
        <v>0</v>
      </c>
      <c r="AX32" s="112" t="s">
        <v>991</v>
      </c>
    </row>
    <row r="33" spans="1:50" ht="51.75" hidden="1" customHeight="1" x14ac:dyDescent="0.25">
      <c r="A33" s="101" t="s">
        <v>1005</v>
      </c>
      <c r="B33" s="99" t="s">
        <v>1006</v>
      </c>
      <c r="C33" s="99" t="s">
        <v>1007</v>
      </c>
      <c r="D33" s="98">
        <v>21</v>
      </c>
      <c r="E33" s="99" t="s">
        <v>1008</v>
      </c>
      <c r="F33" s="99"/>
      <c r="G33" s="98" t="s">
        <v>967</v>
      </c>
      <c r="H33" s="98" t="s">
        <v>976</v>
      </c>
      <c r="I33" s="100">
        <v>11925</v>
      </c>
      <c r="J33" s="100">
        <v>25000</v>
      </c>
      <c r="K33" s="168">
        <v>3000</v>
      </c>
      <c r="L33" s="169">
        <v>0</v>
      </c>
      <c r="M33" s="134"/>
      <c r="N33" s="134"/>
      <c r="O33" s="135">
        <v>0</v>
      </c>
      <c r="P33" s="136"/>
      <c r="Q33" s="136"/>
      <c r="R33" s="135">
        <v>500</v>
      </c>
      <c r="S33" s="136"/>
      <c r="T33" s="136"/>
      <c r="U33" s="135">
        <v>0</v>
      </c>
      <c r="V33" s="242"/>
      <c r="W33" s="136"/>
      <c r="X33" s="135">
        <v>0</v>
      </c>
      <c r="Y33" s="136"/>
      <c r="Z33" s="136"/>
      <c r="AA33" s="135">
        <v>1000</v>
      </c>
      <c r="AB33" s="136"/>
      <c r="AC33" s="136"/>
      <c r="AD33" s="135">
        <v>0</v>
      </c>
      <c r="AE33" s="136"/>
      <c r="AF33" s="136"/>
      <c r="AG33" s="135">
        <v>0</v>
      </c>
      <c r="AH33" s="136"/>
      <c r="AI33" s="242"/>
      <c r="AJ33" s="135">
        <v>500</v>
      </c>
      <c r="AK33" s="136"/>
      <c r="AL33" s="136"/>
      <c r="AM33" s="135">
        <v>0</v>
      </c>
      <c r="AN33" s="136"/>
      <c r="AO33" s="136"/>
      <c r="AP33" s="135">
        <v>0</v>
      </c>
      <c r="AQ33" s="136"/>
      <c r="AR33" s="136"/>
      <c r="AS33" s="135">
        <v>1000</v>
      </c>
      <c r="AT33" s="136"/>
      <c r="AU33" s="136"/>
      <c r="AV33" s="110">
        <f t="shared" si="0"/>
        <v>3000</v>
      </c>
      <c r="AW33" s="133">
        <f t="shared" si="1"/>
        <v>0</v>
      </c>
      <c r="AX33" s="112" t="s">
        <v>1009</v>
      </c>
    </row>
    <row r="34" spans="1:50" ht="327.95" customHeight="1" x14ac:dyDescent="0.25">
      <c r="A34" s="101" t="s">
        <v>1005</v>
      </c>
      <c r="B34" s="99" t="s">
        <v>1006</v>
      </c>
      <c r="C34" s="99" t="s">
        <v>1007</v>
      </c>
      <c r="D34" s="98">
        <v>22</v>
      </c>
      <c r="E34" s="99" t="s">
        <v>1010</v>
      </c>
      <c r="F34" s="99" t="s">
        <v>1011</v>
      </c>
      <c r="G34" s="98" t="s">
        <v>967</v>
      </c>
      <c r="H34" s="98" t="s">
        <v>976</v>
      </c>
      <c r="I34" s="100">
        <v>16877</v>
      </c>
      <c r="J34" s="100">
        <v>32500</v>
      </c>
      <c r="K34" s="1037">
        <v>7000</v>
      </c>
      <c r="L34" s="169">
        <v>0</v>
      </c>
      <c r="M34" s="134">
        <v>0</v>
      </c>
      <c r="N34" s="134">
        <v>0</v>
      </c>
      <c r="O34" s="135">
        <v>150</v>
      </c>
      <c r="P34" s="228">
        <v>0</v>
      </c>
      <c r="Q34" s="229" t="s">
        <v>1012</v>
      </c>
      <c r="R34" s="414">
        <v>300</v>
      </c>
      <c r="S34" s="415">
        <v>83</v>
      </c>
      <c r="T34" s="433" t="s">
        <v>1013</v>
      </c>
      <c r="U34" s="416">
        <v>300</v>
      </c>
      <c r="V34" s="243">
        <v>544</v>
      </c>
      <c r="W34" s="434" t="s">
        <v>1014</v>
      </c>
      <c r="X34" s="414">
        <v>300</v>
      </c>
      <c r="Y34" s="243">
        <v>496</v>
      </c>
      <c r="Z34" s="401" t="s">
        <v>1015</v>
      </c>
      <c r="AA34" s="414">
        <v>300</v>
      </c>
      <c r="AB34" s="243">
        <v>780</v>
      </c>
      <c r="AC34" s="428" t="s">
        <v>638</v>
      </c>
      <c r="AD34" s="414">
        <v>300</v>
      </c>
      <c r="AE34" s="415">
        <v>1415</v>
      </c>
      <c r="AF34" s="427" t="s">
        <v>1016</v>
      </c>
      <c r="AG34" s="414">
        <v>300</v>
      </c>
      <c r="AH34" s="417">
        <v>1369</v>
      </c>
      <c r="AI34" s="429" t="s">
        <v>1017</v>
      </c>
      <c r="AJ34" s="418">
        <v>300</v>
      </c>
      <c r="AK34" s="415">
        <v>1612</v>
      </c>
      <c r="AL34" s="401" t="s">
        <v>658</v>
      </c>
      <c r="AM34" s="135">
        <v>4709</v>
      </c>
      <c r="AN34" s="1025">
        <v>660</v>
      </c>
      <c r="AO34" s="1026" t="s">
        <v>1018</v>
      </c>
      <c r="AP34" s="135">
        <v>21</v>
      </c>
      <c r="AQ34" s="136"/>
      <c r="AR34" s="136"/>
      <c r="AS34" s="135">
        <v>20</v>
      </c>
      <c r="AT34" s="136"/>
      <c r="AU34" s="136"/>
      <c r="AV34" s="1038">
        <f>L34+O34+R34+U34+X34+AA34+AD34+AG34+AJ34+AM34+AP34+AS34</f>
        <v>7000</v>
      </c>
      <c r="AW34" s="133">
        <f>+M34+P34+S34+V34+Y34+AB34+AE34+AH34+AK34+AN34+AQ34+AT34</f>
        <v>6959</v>
      </c>
      <c r="AX34" s="216">
        <v>8198</v>
      </c>
    </row>
    <row r="35" spans="1:50" ht="51.75" hidden="1" customHeight="1" x14ac:dyDescent="0.25">
      <c r="A35" s="101">
        <v>11</v>
      </c>
      <c r="B35" s="99" t="s">
        <v>1019</v>
      </c>
      <c r="C35" s="99" t="s">
        <v>1020</v>
      </c>
      <c r="D35" s="98">
        <v>25</v>
      </c>
      <c r="E35" s="99" t="s">
        <v>1021</v>
      </c>
      <c r="F35" s="99"/>
      <c r="G35" s="98" t="s">
        <v>1022</v>
      </c>
      <c r="H35" s="98" t="s">
        <v>968</v>
      </c>
      <c r="I35" s="100">
        <v>100</v>
      </c>
      <c r="J35" s="100">
        <v>100</v>
      </c>
      <c r="K35" s="168">
        <v>100</v>
      </c>
      <c r="L35" s="169">
        <v>100</v>
      </c>
      <c r="M35" s="134"/>
      <c r="N35" s="134"/>
      <c r="O35" s="135">
        <v>100</v>
      </c>
      <c r="P35" s="136"/>
      <c r="Q35" s="136"/>
      <c r="R35" s="135">
        <v>100</v>
      </c>
      <c r="S35" s="136"/>
      <c r="T35" s="136"/>
      <c r="U35" s="135">
        <v>100</v>
      </c>
      <c r="V35" s="132"/>
      <c r="W35" s="136"/>
      <c r="X35" s="135">
        <v>100</v>
      </c>
      <c r="Y35" s="136"/>
      <c r="Z35" s="136"/>
      <c r="AA35" s="135">
        <v>100</v>
      </c>
      <c r="AB35" s="136"/>
      <c r="AC35" s="136"/>
      <c r="AD35" s="135">
        <v>100</v>
      </c>
      <c r="AE35" s="136"/>
      <c r="AF35" s="136"/>
      <c r="AG35" s="135">
        <v>100</v>
      </c>
      <c r="AH35" s="136"/>
      <c r="AI35" s="195"/>
      <c r="AJ35" s="135">
        <v>100</v>
      </c>
      <c r="AK35" s="136"/>
      <c r="AL35" s="136"/>
      <c r="AM35" s="135">
        <v>100</v>
      </c>
      <c r="AN35" s="136"/>
      <c r="AO35" s="136"/>
      <c r="AP35" s="135">
        <v>100</v>
      </c>
      <c r="AQ35" s="136"/>
      <c r="AR35" s="136"/>
      <c r="AS35" s="135">
        <v>100</v>
      </c>
      <c r="AT35" s="136"/>
      <c r="AU35" s="136"/>
      <c r="AV35" s="110">
        <v>100</v>
      </c>
      <c r="AW35" s="133">
        <f t="shared" si="1"/>
        <v>0</v>
      </c>
      <c r="AX35" s="113">
        <v>8225</v>
      </c>
    </row>
    <row r="36" spans="1:50" ht="51.75" hidden="1" customHeight="1" x14ac:dyDescent="0.25">
      <c r="A36" s="101">
        <v>11</v>
      </c>
      <c r="B36" s="99" t="s">
        <v>1019</v>
      </c>
      <c r="C36" s="99" t="s">
        <v>1023</v>
      </c>
      <c r="D36" s="98">
        <v>26</v>
      </c>
      <c r="E36" s="99" t="s">
        <v>1024</v>
      </c>
      <c r="F36" s="99"/>
      <c r="G36" s="98" t="s">
        <v>1022</v>
      </c>
      <c r="H36" s="98" t="s">
        <v>968</v>
      </c>
      <c r="I36" s="100">
        <v>100</v>
      </c>
      <c r="J36" s="100">
        <v>100</v>
      </c>
      <c r="K36" s="168">
        <v>100</v>
      </c>
      <c r="L36" s="169">
        <v>0</v>
      </c>
      <c r="M36" s="134"/>
      <c r="N36" s="134"/>
      <c r="O36" s="135">
        <v>9.09</v>
      </c>
      <c r="P36" s="136"/>
      <c r="Q36" s="136"/>
      <c r="R36" s="135">
        <v>9.09</v>
      </c>
      <c r="S36" s="136"/>
      <c r="T36" s="136"/>
      <c r="U36" s="135">
        <v>9.09</v>
      </c>
      <c r="V36" s="136"/>
      <c r="W36" s="136"/>
      <c r="X36" s="135">
        <v>9.09</v>
      </c>
      <c r="Y36" s="136"/>
      <c r="Z36" s="136"/>
      <c r="AA36" s="135">
        <v>9.09</v>
      </c>
      <c r="AB36" s="136"/>
      <c r="AC36" s="136"/>
      <c r="AD36" s="135">
        <v>9.09</v>
      </c>
      <c r="AE36" s="136"/>
      <c r="AF36" s="136"/>
      <c r="AG36" s="135">
        <v>9.09</v>
      </c>
      <c r="AH36" s="136"/>
      <c r="AI36" t="s">
        <v>1025</v>
      </c>
      <c r="AJ36" s="135">
        <v>9.09</v>
      </c>
      <c r="AK36" s="136"/>
      <c r="AL36" s="136"/>
      <c r="AM36" s="135">
        <v>9.09</v>
      </c>
      <c r="AN36" s="136"/>
      <c r="AO36" s="136"/>
      <c r="AP36" s="135">
        <v>9.1</v>
      </c>
      <c r="AQ36" s="136"/>
      <c r="AR36" s="136"/>
      <c r="AS36" s="135">
        <v>9.09</v>
      </c>
      <c r="AT36" s="136"/>
      <c r="AU36" s="136"/>
      <c r="AV36" s="110">
        <f t="shared" si="0"/>
        <v>100.00000000000001</v>
      </c>
      <c r="AW36" s="133">
        <f t="shared" si="1"/>
        <v>0</v>
      </c>
      <c r="AX36" s="113">
        <v>8225</v>
      </c>
    </row>
    <row r="37" spans="1:50" ht="51.75" hidden="1" customHeight="1" thickBot="1" x14ac:dyDescent="0.3">
      <c r="A37" s="104">
        <v>11</v>
      </c>
      <c r="B37" s="105" t="s">
        <v>1019</v>
      </c>
      <c r="C37" s="105" t="s">
        <v>1023</v>
      </c>
      <c r="D37" s="106">
        <v>27</v>
      </c>
      <c r="E37" s="105" t="s">
        <v>1026</v>
      </c>
      <c r="F37" s="105"/>
      <c r="G37" s="106" t="s">
        <v>1027</v>
      </c>
      <c r="H37" s="106" t="s">
        <v>968</v>
      </c>
      <c r="I37" s="170">
        <v>90</v>
      </c>
      <c r="J37" s="170">
        <v>95</v>
      </c>
      <c r="K37" s="171">
        <v>91</v>
      </c>
      <c r="L37" s="172">
        <v>9.5</v>
      </c>
      <c r="M37" s="137"/>
      <c r="N37" s="137"/>
      <c r="O37" s="138">
        <v>9.5500000000000007</v>
      </c>
      <c r="P37" s="139"/>
      <c r="Q37" s="139"/>
      <c r="R37" s="138">
        <v>90.59</v>
      </c>
      <c r="S37" s="139"/>
      <c r="T37" s="139"/>
      <c r="U37" s="138">
        <v>90.64</v>
      </c>
      <c r="V37" s="139"/>
      <c r="W37" s="139"/>
      <c r="X37" s="138">
        <v>90.68</v>
      </c>
      <c r="Y37" s="139"/>
      <c r="Z37" s="139"/>
      <c r="AA37" s="138">
        <v>90.73</v>
      </c>
      <c r="AB37" s="139"/>
      <c r="AC37" s="139"/>
      <c r="AD37" s="138">
        <v>90.77</v>
      </c>
      <c r="AE37" s="139"/>
      <c r="AF37" s="139"/>
      <c r="AG37" s="138">
        <v>90.82</v>
      </c>
      <c r="AH37" s="139"/>
      <c r="AI37" s="139"/>
      <c r="AJ37" s="138">
        <v>90.86</v>
      </c>
      <c r="AK37" s="139"/>
      <c r="AL37" s="139"/>
      <c r="AM37" s="138">
        <v>90.91</v>
      </c>
      <c r="AN37" s="139"/>
      <c r="AO37" s="139"/>
      <c r="AP37" s="138">
        <v>90</v>
      </c>
      <c r="AQ37" s="139"/>
      <c r="AR37" s="139"/>
      <c r="AS37" s="138">
        <v>91.000000000000014</v>
      </c>
      <c r="AT37" s="139"/>
      <c r="AU37" s="139"/>
      <c r="AV37" s="114">
        <v>91</v>
      </c>
      <c r="AW37" s="140">
        <f t="shared" si="1"/>
        <v>0</v>
      </c>
      <c r="AX37" s="115">
        <v>8225</v>
      </c>
    </row>
    <row r="38" spans="1:50" x14ac:dyDescent="0.25">
      <c r="A38" s="217"/>
      <c r="B38" s="217"/>
      <c r="C38" s="217"/>
      <c r="D38" s="217"/>
      <c r="E38" s="217"/>
      <c r="F38" s="217"/>
      <c r="G38" s="217"/>
      <c r="H38" s="217"/>
      <c r="I38" s="218"/>
      <c r="J38" s="218"/>
      <c r="K38" s="218"/>
      <c r="L38" s="218"/>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scale="16"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35" t="s">
        <v>23</v>
      </c>
      <c r="D2" s="435" t="s">
        <v>1028</v>
      </c>
      <c r="F2" s="435" t="s">
        <v>20</v>
      </c>
    </row>
    <row r="3" spans="2:6" x14ac:dyDescent="0.25">
      <c r="B3" s="435" t="s">
        <v>33</v>
      </c>
      <c r="D3" s="435" t="s">
        <v>34</v>
      </c>
      <c r="F3" s="435" t="s">
        <v>42</v>
      </c>
    </row>
    <row r="4" spans="2:6" x14ac:dyDescent="0.25">
      <c r="B4" s="435" t="s">
        <v>21</v>
      </c>
      <c r="F4" s="435" t="s">
        <v>50</v>
      </c>
    </row>
    <row r="5" spans="2:6" x14ac:dyDescent="0.25">
      <c r="F5" s="435"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51"/>
      <c r="B3" s="439"/>
      <c r="C3" s="439"/>
      <c r="D3" s="439"/>
      <c r="E3" s="439"/>
      <c r="F3" s="439"/>
      <c r="G3" s="439"/>
      <c r="H3" s="439"/>
      <c r="I3" s="439"/>
      <c r="J3" s="439"/>
      <c r="K3" s="439"/>
      <c r="L3" s="439"/>
      <c r="M3" s="439"/>
      <c r="N3" s="439"/>
      <c r="O3" s="439"/>
    </row>
    <row r="4" spans="1:15" ht="39.75" customHeight="1" x14ac:dyDescent="0.25">
      <c r="A4" s="452" t="s">
        <v>91</v>
      </c>
      <c r="B4" s="439"/>
      <c r="C4" s="439"/>
      <c r="D4" s="439"/>
      <c r="E4" s="439"/>
      <c r="F4" s="439"/>
      <c r="G4" s="439"/>
      <c r="H4" s="439"/>
      <c r="I4" s="439"/>
      <c r="J4" s="439"/>
      <c r="K4" s="439"/>
      <c r="L4" s="439"/>
      <c r="M4" s="439"/>
      <c r="N4" s="439"/>
      <c r="O4" s="439"/>
    </row>
    <row r="5" spans="1:15" ht="21" hidden="1" customHeight="1" x14ac:dyDescent="0.35">
      <c r="A5" s="451"/>
      <c r="B5" s="439"/>
      <c r="C5" s="439"/>
      <c r="D5" s="439"/>
      <c r="E5" s="439"/>
      <c r="F5" s="439"/>
      <c r="G5" s="439"/>
      <c r="H5" s="439"/>
      <c r="I5" s="439"/>
      <c r="J5" s="439"/>
      <c r="K5" s="439"/>
      <c r="L5" s="439"/>
      <c r="M5" s="439"/>
      <c r="N5" s="439"/>
      <c r="O5" s="439"/>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53" t="s">
        <v>92</v>
      </c>
      <c r="C7" s="439"/>
      <c r="D7" s="439"/>
      <c r="E7" s="1"/>
      <c r="F7" s="454">
        <v>2024</v>
      </c>
      <c r="G7" s="455"/>
      <c r="H7" s="25"/>
      <c r="I7" s="25"/>
      <c r="J7" s="2">
        <v>2025</v>
      </c>
      <c r="K7" s="2">
        <v>2026</v>
      </c>
      <c r="L7" s="2">
        <v>2027</v>
      </c>
      <c r="M7" s="2">
        <v>2028</v>
      </c>
      <c r="N7" s="2" t="s">
        <v>93</v>
      </c>
      <c r="O7" s="1"/>
    </row>
    <row r="8" spans="1:15" ht="15" hidden="1" customHeight="1" x14ac:dyDescent="0.25">
      <c r="A8" s="1"/>
      <c r="B8" s="439"/>
      <c r="C8" s="439"/>
      <c r="D8" s="439"/>
      <c r="E8" s="1"/>
      <c r="F8" s="456">
        <v>16263770000</v>
      </c>
      <c r="G8" s="455"/>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446" t="s">
        <v>94</v>
      </c>
      <c r="B11" s="439"/>
      <c r="C11" s="439"/>
      <c r="D11" s="439"/>
      <c r="E11" s="439"/>
      <c r="F11" s="439"/>
      <c r="G11" s="439"/>
      <c r="H11" s="439"/>
      <c r="I11" s="439"/>
      <c r="J11" s="439"/>
      <c r="K11" s="439"/>
      <c r="L11" s="439"/>
      <c r="M11" s="439"/>
      <c r="N11" s="439"/>
      <c r="O11" s="439"/>
    </row>
    <row r="12" spans="1:15" ht="9" customHeight="1" x14ac:dyDescent="0.25">
      <c r="A12" s="5"/>
      <c r="B12" s="5"/>
      <c r="C12" s="5"/>
      <c r="D12" s="5"/>
      <c r="E12" s="5"/>
      <c r="F12" s="5"/>
      <c r="G12" s="5"/>
      <c r="H12" s="5"/>
      <c r="I12" s="5"/>
      <c r="J12" s="5"/>
      <c r="K12" s="5"/>
      <c r="L12" s="5"/>
      <c r="M12" s="5"/>
      <c r="N12" s="5"/>
      <c r="O12" s="5"/>
    </row>
    <row r="13" spans="1:15" ht="21.75" customHeight="1" x14ac:dyDescent="0.25">
      <c r="A13" s="438" t="s">
        <v>95</v>
      </c>
      <c r="B13" s="445"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439"/>
      <c r="B14" s="441"/>
      <c r="C14" s="4"/>
      <c r="D14" s="444">
        <v>1</v>
      </c>
      <c r="E14" s="4"/>
      <c r="F14" s="444" t="s">
        <v>21</v>
      </c>
      <c r="G14" s="4"/>
      <c r="H14" s="444"/>
      <c r="I14" s="4"/>
      <c r="J14" s="9" t="s">
        <v>100</v>
      </c>
      <c r="K14" s="10">
        <v>15</v>
      </c>
      <c r="L14" s="11">
        <v>50</v>
      </c>
      <c r="M14" s="11">
        <v>85</v>
      </c>
      <c r="N14" s="12">
        <v>100</v>
      </c>
      <c r="O14" s="10">
        <v>100</v>
      </c>
    </row>
    <row r="15" spans="1:15" ht="21.75" customHeight="1" x14ac:dyDescent="0.25">
      <c r="A15" s="439"/>
      <c r="B15" s="442"/>
      <c r="C15" s="4"/>
      <c r="D15" s="442"/>
      <c r="E15" s="4"/>
      <c r="F15" s="442"/>
      <c r="G15" s="4"/>
      <c r="H15" s="442"/>
      <c r="I15" s="4"/>
      <c r="J15" s="9" t="s">
        <v>101</v>
      </c>
      <c r="K15" s="3"/>
      <c r="L15" s="3"/>
      <c r="M15" s="3"/>
      <c r="N15" s="3"/>
      <c r="O15" s="3">
        <f t="shared" ref="O15" si="0">SUM(K15:N15)</f>
        <v>0</v>
      </c>
    </row>
    <row r="17" spans="1:15" ht="15" customHeight="1" x14ac:dyDescent="0.25">
      <c r="A17" s="457" t="s">
        <v>102</v>
      </c>
      <c r="B17" s="439"/>
      <c r="C17" s="439"/>
      <c r="D17" s="439"/>
      <c r="E17" s="439"/>
      <c r="F17" s="439"/>
      <c r="G17" s="439"/>
      <c r="H17" s="439"/>
      <c r="I17" s="439"/>
      <c r="J17" s="439"/>
      <c r="K17" s="439"/>
      <c r="L17" s="439"/>
      <c r="M17" s="439"/>
      <c r="N17" s="439"/>
      <c r="O17" s="439"/>
    </row>
    <row r="18" spans="1:15" ht="26.25" customHeight="1" x14ac:dyDescent="0.25">
      <c r="A18" s="438" t="s">
        <v>103</v>
      </c>
      <c r="B18" s="447"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439"/>
      <c r="B19" s="441"/>
      <c r="C19" s="4"/>
      <c r="D19" s="444">
        <v>1</v>
      </c>
      <c r="E19" s="4"/>
      <c r="F19" s="444" t="s">
        <v>23</v>
      </c>
      <c r="G19" s="4"/>
      <c r="H19" s="444">
        <v>10</v>
      </c>
      <c r="I19" s="4"/>
      <c r="J19" s="9" t="s">
        <v>100</v>
      </c>
      <c r="K19" s="10">
        <v>1</v>
      </c>
      <c r="L19" s="11">
        <v>1</v>
      </c>
      <c r="M19" s="11">
        <v>1</v>
      </c>
      <c r="N19" s="11">
        <v>1</v>
      </c>
      <c r="O19" s="14">
        <v>1</v>
      </c>
    </row>
    <row r="20" spans="1:15" ht="15" customHeight="1" x14ac:dyDescent="0.25">
      <c r="A20" s="439"/>
      <c r="B20" s="442"/>
      <c r="C20" s="4"/>
      <c r="D20" s="442"/>
      <c r="E20" s="4"/>
      <c r="F20" s="442"/>
      <c r="G20" s="4"/>
      <c r="H20" s="442"/>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438" t="s">
        <v>103</v>
      </c>
      <c r="B22" s="440"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439"/>
      <c r="B23" s="441"/>
      <c r="C23" s="4"/>
      <c r="D23" s="444">
        <v>1</v>
      </c>
      <c r="E23" s="4"/>
      <c r="F23" s="444" t="s">
        <v>23</v>
      </c>
      <c r="G23" s="4"/>
      <c r="H23" s="444">
        <v>10</v>
      </c>
      <c r="I23" s="4"/>
      <c r="J23" s="9" t="s">
        <v>100</v>
      </c>
      <c r="K23" s="10">
        <v>1</v>
      </c>
      <c r="L23" s="11">
        <v>1</v>
      </c>
      <c r="M23" s="11">
        <v>1</v>
      </c>
      <c r="N23" s="11">
        <v>1</v>
      </c>
      <c r="O23" s="14">
        <v>1</v>
      </c>
    </row>
    <row r="24" spans="1:15" ht="15" customHeight="1" x14ac:dyDescent="0.25">
      <c r="A24" s="439"/>
      <c r="B24" s="442"/>
      <c r="C24" s="4"/>
      <c r="D24" s="442"/>
      <c r="E24" s="4"/>
      <c r="F24" s="442"/>
      <c r="G24" s="4"/>
      <c r="H24" s="442"/>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438" t="s">
        <v>103</v>
      </c>
      <c r="B26" s="448"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439"/>
      <c r="B27" s="449"/>
      <c r="C27" s="4"/>
      <c r="D27" s="444">
        <v>1</v>
      </c>
      <c r="E27" s="4"/>
      <c r="F27" s="444" t="s">
        <v>23</v>
      </c>
      <c r="G27" s="4"/>
      <c r="H27" s="444">
        <v>10</v>
      </c>
      <c r="I27" s="4"/>
      <c r="J27" s="9" t="s">
        <v>100</v>
      </c>
      <c r="K27" s="10">
        <v>1</v>
      </c>
      <c r="L27" s="11">
        <v>1</v>
      </c>
      <c r="M27" s="11">
        <v>1</v>
      </c>
      <c r="N27" s="11">
        <v>1</v>
      </c>
      <c r="O27" s="14">
        <v>1</v>
      </c>
    </row>
    <row r="28" spans="1:15" ht="15" customHeight="1" x14ac:dyDescent="0.25">
      <c r="A28" s="439"/>
      <c r="B28" s="450"/>
      <c r="C28" s="4"/>
      <c r="D28" s="442"/>
      <c r="E28" s="4"/>
      <c r="F28" s="442"/>
      <c r="G28" s="4"/>
      <c r="H28" s="442"/>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438" t="s">
        <v>103</v>
      </c>
      <c r="B30" s="463"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439"/>
      <c r="B31" s="441"/>
      <c r="C31" s="4"/>
      <c r="D31" s="444">
        <v>100</v>
      </c>
      <c r="E31" s="4"/>
      <c r="F31" s="444" t="s">
        <v>33</v>
      </c>
      <c r="G31" s="4"/>
      <c r="H31" s="444">
        <v>15</v>
      </c>
      <c r="I31" s="4"/>
      <c r="J31" s="9" t="s">
        <v>100</v>
      </c>
      <c r="K31" s="18">
        <v>0.15</v>
      </c>
      <c r="L31" s="18">
        <v>0.5</v>
      </c>
      <c r="M31" s="18">
        <v>0.85</v>
      </c>
      <c r="N31" s="18">
        <v>1</v>
      </c>
      <c r="O31" s="19">
        <v>100</v>
      </c>
    </row>
    <row r="32" spans="1:15" ht="15" customHeight="1" x14ac:dyDescent="0.25">
      <c r="A32" s="439"/>
      <c r="B32" s="442"/>
      <c r="C32" s="4"/>
      <c r="D32" s="442"/>
      <c r="E32" s="4"/>
      <c r="F32" s="442"/>
      <c r="G32" s="4"/>
      <c r="H32" s="442"/>
      <c r="I32" s="4"/>
      <c r="J32" s="9" t="s">
        <v>101</v>
      </c>
      <c r="K32" s="15">
        <v>265950000</v>
      </c>
      <c r="L32" s="15">
        <v>699000000</v>
      </c>
      <c r="M32" s="15">
        <v>808000000</v>
      </c>
      <c r="N32" s="15">
        <v>812000000</v>
      </c>
      <c r="O32" s="14">
        <f>+SUM(K32:N32)</f>
        <v>2584950000</v>
      </c>
    </row>
    <row r="34" spans="1:15" ht="15" customHeight="1" x14ac:dyDescent="0.25">
      <c r="A34" s="446" t="s">
        <v>110</v>
      </c>
      <c r="B34" s="439"/>
      <c r="C34" s="439"/>
      <c r="D34" s="439"/>
      <c r="E34" s="439"/>
      <c r="F34" s="439"/>
      <c r="G34" s="439"/>
      <c r="H34" s="439"/>
      <c r="I34" s="439"/>
      <c r="J34" s="439"/>
      <c r="K34" s="439"/>
      <c r="L34" s="439"/>
      <c r="M34" s="439"/>
      <c r="N34" s="439"/>
      <c r="O34" s="439"/>
    </row>
    <row r="35" spans="1:15" ht="9" customHeight="1" x14ac:dyDescent="0.25">
      <c r="A35" s="5"/>
      <c r="B35" s="5"/>
      <c r="C35" s="5"/>
      <c r="D35" s="5"/>
      <c r="E35" s="5"/>
      <c r="F35" s="5"/>
      <c r="G35" s="5"/>
      <c r="H35" s="5"/>
      <c r="I35" s="5"/>
      <c r="J35" s="5"/>
      <c r="K35" s="5"/>
      <c r="L35" s="5"/>
      <c r="M35" s="5"/>
      <c r="N35" s="5"/>
      <c r="O35" s="5"/>
    </row>
    <row r="36" spans="1:15" ht="21.75" customHeight="1" x14ac:dyDescent="0.25">
      <c r="A36" s="438" t="s">
        <v>95</v>
      </c>
      <c r="B36" s="445"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439"/>
      <c r="B37" s="441"/>
      <c r="C37" s="4"/>
      <c r="D37" s="444">
        <v>5</v>
      </c>
      <c r="E37" s="4"/>
      <c r="F37" s="444" t="s">
        <v>21</v>
      </c>
      <c r="G37" s="4"/>
      <c r="H37" s="444">
        <v>15</v>
      </c>
      <c r="I37" s="4"/>
      <c r="J37" s="9" t="s">
        <v>100</v>
      </c>
      <c r="K37" s="20">
        <v>1.7</v>
      </c>
      <c r="L37" s="20">
        <v>1.6</v>
      </c>
      <c r="M37" s="20">
        <v>0.9</v>
      </c>
      <c r="N37" s="20">
        <v>0.8</v>
      </c>
      <c r="O37" s="21">
        <f t="shared" ref="O37:O38" si="1">SUM(K37:N37)</f>
        <v>5</v>
      </c>
    </row>
    <row r="38" spans="1:15" ht="21.75" customHeight="1" x14ac:dyDescent="0.25">
      <c r="A38" s="439"/>
      <c r="B38" s="442"/>
      <c r="C38" s="4"/>
      <c r="D38" s="442"/>
      <c r="E38" s="4"/>
      <c r="F38" s="442"/>
      <c r="G38" s="4"/>
      <c r="H38" s="442"/>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438" t="s">
        <v>103</v>
      </c>
      <c r="B41" s="447"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439"/>
      <c r="B42" s="441"/>
      <c r="C42" s="4"/>
      <c r="D42" s="444">
        <v>5</v>
      </c>
      <c r="E42" s="4"/>
      <c r="F42" s="444" t="s">
        <v>21</v>
      </c>
      <c r="G42" s="4"/>
      <c r="H42" s="444">
        <v>15</v>
      </c>
      <c r="I42" s="4"/>
      <c r="J42" s="9" t="s">
        <v>100</v>
      </c>
      <c r="K42" s="20">
        <v>1.7</v>
      </c>
      <c r="L42" s="20">
        <v>1.6</v>
      </c>
      <c r="M42" s="20">
        <v>0.9</v>
      </c>
      <c r="N42" s="20">
        <v>0.8</v>
      </c>
      <c r="O42" s="21">
        <f>SUM(K42:N42)</f>
        <v>5</v>
      </c>
    </row>
    <row r="43" spans="1:15" ht="15" customHeight="1" x14ac:dyDescent="0.25">
      <c r="A43" s="439"/>
      <c r="B43" s="442"/>
      <c r="C43" s="4"/>
      <c r="D43" s="442"/>
      <c r="E43" s="4"/>
      <c r="F43" s="442"/>
      <c r="G43" s="4"/>
      <c r="H43" s="442"/>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446" t="s">
        <v>113</v>
      </c>
      <c r="B46" s="439"/>
      <c r="C46" s="439"/>
      <c r="D46" s="439"/>
      <c r="E46" s="439"/>
      <c r="F46" s="439"/>
      <c r="G46" s="439"/>
      <c r="H46" s="439"/>
      <c r="I46" s="439"/>
      <c r="J46" s="439"/>
      <c r="K46" s="439"/>
      <c r="L46" s="439"/>
      <c r="M46" s="439"/>
      <c r="N46" s="439"/>
      <c r="O46" s="439"/>
    </row>
    <row r="47" spans="1:15" ht="9" customHeight="1" x14ac:dyDescent="0.25">
      <c r="A47" s="5"/>
      <c r="B47" s="5"/>
      <c r="C47" s="5"/>
      <c r="D47" s="5"/>
      <c r="E47" s="5"/>
      <c r="F47" s="5"/>
      <c r="G47" s="5"/>
      <c r="H47" s="5"/>
      <c r="I47" s="5"/>
      <c r="J47" s="5"/>
      <c r="K47" s="5"/>
      <c r="L47" s="5"/>
      <c r="M47" s="5"/>
      <c r="N47" s="5"/>
      <c r="O47" s="5"/>
    </row>
    <row r="48" spans="1:15" ht="30" customHeight="1" x14ac:dyDescent="0.25">
      <c r="A48" s="438" t="s">
        <v>95</v>
      </c>
      <c r="B48" s="445"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439"/>
      <c r="B49" s="441"/>
      <c r="C49" s="4"/>
      <c r="D49" s="444">
        <v>100</v>
      </c>
      <c r="E49" s="4"/>
      <c r="F49" s="444" t="s">
        <v>33</v>
      </c>
      <c r="G49" s="4"/>
      <c r="H49" s="444">
        <f>+H54+H58</f>
        <v>28</v>
      </c>
      <c r="I49" s="4"/>
      <c r="J49" s="9" t="s">
        <v>100</v>
      </c>
      <c r="K49" s="23"/>
      <c r="L49" s="23"/>
      <c r="M49" s="23"/>
      <c r="N49" s="23"/>
      <c r="O49" s="14">
        <v>100</v>
      </c>
    </row>
    <row r="50" spans="1:15" ht="21.75" customHeight="1" x14ac:dyDescent="0.25">
      <c r="A50" s="439"/>
      <c r="B50" s="442"/>
      <c r="C50" s="4"/>
      <c r="D50" s="442"/>
      <c r="E50" s="4"/>
      <c r="F50" s="442"/>
      <c r="G50" s="4"/>
      <c r="H50" s="442"/>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43" t="s">
        <v>102</v>
      </c>
      <c r="B52" s="443"/>
      <c r="C52" s="443"/>
      <c r="D52" s="443"/>
      <c r="E52" s="443"/>
      <c r="F52" s="443"/>
      <c r="G52" s="443"/>
      <c r="H52" s="443"/>
      <c r="I52" s="443"/>
      <c r="J52" s="443"/>
      <c r="K52" s="443"/>
      <c r="L52" s="443"/>
      <c r="M52" s="443"/>
      <c r="N52" s="443"/>
      <c r="O52" s="443"/>
    </row>
    <row r="53" spans="1:15" ht="26.25" customHeight="1" x14ac:dyDescent="0.25">
      <c r="A53" s="458" t="s">
        <v>103</v>
      </c>
      <c r="B53" s="459"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458"/>
      <c r="B54" s="460"/>
      <c r="C54" s="4"/>
      <c r="D54" s="444">
        <v>100</v>
      </c>
      <c r="E54" s="4"/>
      <c r="F54" s="444" t="s">
        <v>33</v>
      </c>
      <c r="G54" s="4"/>
      <c r="H54" s="444">
        <v>15</v>
      </c>
      <c r="I54" s="4"/>
      <c r="J54" s="9" t="s">
        <v>100</v>
      </c>
      <c r="K54" s="23">
        <v>0.1</v>
      </c>
      <c r="L54" s="23">
        <v>0.5</v>
      </c>
      <c r="M54" s="23"/>
      <c r="N54" s="23"/>
      <c r="O54" s="14">
        <v>100</v>
      </c>
    </row>
    <row r="55" spans="1:15" ht="15" customHeight="1" x14ac:dyDescent="0.25">
      <c r="A55" s="458"/>
      <c r="B55" s="461"/>
      <c r="C55" s="4"/>
      <c r="D55" s="462"/>
      <c r="E55" s="4"/>
      <c r="F55" s="462"/>
      <c r="G55" s="4"/>
      <c r="H55" s="442"/>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438" t="s">
        <v>103</v>
      </c>
      <c r="B57" s="440"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439"/>
      <c r="B58" s="441"/>
      <c r="C58" s="4"/>
      <c r="D58" s="444">
        <v>100</v>
      </c>
      <c r="E58" s="4"/>
      <c r="F58" s="444" t="s">
        <v>23</v>
      </c>
      <c r="G58" s="4"/>
      <c r="H58" s="444">
        <v>13</v>
      </c>
      <c r="I58" s="4"/>
      <c r="J58" s="9" t="s">
        <v>100</v>
      </c>
      <c r="K58" s="23">
        <v>0.05</v>
      </c>
      <c r="L58" s="23"/>
      <c r="M58" s="23"/>
      <c r="N58" s="23"/>
      <c r="O58" s="14">
        <v>100</v>
      </c>
    </row>
    <row r="59" spans="1:15" ht="15" customHeight="1" x14ac:dyDescent="0.25">
      <c r="A59" s="439"/>
      <c r="B59" s="442"/>
      <c r="C59" s="4"/>
      <c r="D59" s="442"/>
      <c r="E59" s="4"/>
      <c r="F59" s="442"/>
      <c r="G59" s="4"/>
      <c r="H59" s="442"/>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446" t="s">
        <v>117</v>
      </c>
      <c r="B62" s="439"/>
      <c r="C62" s="439"/>
      <c r="D62" s="439"/>
      <c r="E62" s="439"/>
      <c r="F62" s="439"/>
      <c r="G62" s="439"/>
      <c r="H62" s="439"/>
      <c r="I62" s="439"/>
      <c r="J62" s="439"/>
      <c r="K62" s="439"/>
      <c r="L62" s="439"/>
      <c r="M62" s="439"/>
      <c r="N62" s="439"/>
      <c r="O62" s="439"/>
    </row>
    <row r="63" spans="1:15" ht="15" customHeight="1" x14ac:dyDescent="0.25">
      <c r="A63" s="5"/>
      <c r="B63" s="5"/>
      <c r="C63" s="5"/>
      <c r="D63" s="5"/>
      <c r="E63" s="5"/>
      <c r="F63" s="5"/>
      <c r="G63" s="5"/>
      <c r="H63" s="5"/>
      <c r="I63" s="5"/>
      <c r="J63" s="5"/>
      <c r="K63" s="5"/>
      <c r="L63" s="5"/>
      <c r="M63" s="5"/>
      <c r="N63" s="5"/>
      <c r="O63" s="5"/>
    </row>
    <row r="64" spans="1:15" ht="25.5" x14ac:dyDescent="0.25">
      <c r="A64" s="438" t="s">
        <v>95</v>
      </c>
      <c r="B64" s="445"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439"/>
      <c r="B65" s="441"/>
      <c r="C65" s="4"/>
      <c r="D65" s="444">
        <v>60</v>
      </c>
      <c r="E65" s="4"/>
      <c r="F65" s="444" t="s">
        <v>33</v>
      </c>
      <c r="G65" s="4"/>
      <c r="H65" s="444">
        <v>12</v>
      </c>
      <c r="I65" s="4"/>
      <c r="J65" s="9" t="s">
        <v>100</v>
      </c>
      <c r="K65" s="10">
        <v>15</v>
      </c>
      <c r="L65" s="11">
        <v>30</v>
      </c>
      <c r="M65" s="11">
        <v>45</v>
      </c>
      <c r="N65" s="11">
        <v>60</v>
      </c>
      <c r="O65" s="14">
        <v>60</v>
      </c>
    </row>
    <row r="66" spans="1:15" ht="15" customHeight="1" x14ac:dyDescent="0.25">
      <c r="A66" s="439"/>
      <c r="B66" s="442"/>
      <c r="C66" s="4"/>
      <c r="D66" s="442"/>
      <c r="E66" s="4"/>
      <c r="F66" s="442"/>
      <c r="G66" s="4"/>
      <c r="H66" s="442"/>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457" t="s">
        <v>102</v>
      </c>
      <c r="B68" s="439"/>
      <c r="C68" s="439"/>
      <c r="D68" s="439"/>
      <c r="E68" s="439"/>
      <c r="F68" s="439"/>
      <c r="G68" s="439"/>
      <c r="H68" s="439"/>
      <c r="I68" s="439"/>
      <c r="J68" s="439"/>
      <c r="K68" s="439"/>
      <c r="L68" s="439"/>
      <c r="M68" s="439"/>
      <c r="N68" s="439"/>
      <c r="O68" s="439"/>
    </row>
    <row r="69" spans="1:15" ht="25.5" customHeight="1" x14ac:dyDescent="0.25">
      <c r="A69" s="438" t="s">
        <v>103</v>
      </c>
      <c r="B69" s="447"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439"/>
      <c r="B70" s="441"/>
      <c r="C70" s="4"/>
      <c r="D70" s="444">
        <v>60</v>
      </c>
      <c r="E70" s="4"/>
      <c r="F70" s="444" t="s">
        <v>33</v>
      </c>
      <c r="G70" s="4"/>
      <c r="H70" s="444">
        <v>12</v>
      </c>
      <c r="I70" s="4"/>
      <c r="J70" s="9" t="s">
        <v>100</v>
      </c>
      <c r="K70" s="10">
        <v>15</v>
      </c>
      <c r="L70" s="11">
        <v>30</v>
      </c>
      <c r="M70" s="11">
        <v>45</v>
      </c>
      <c r="N70" s="11">
        <v>60</v>
      </c>
      <c r="O70" s="14">
        <v>60</v>
      </c>
    </row>
    <row r="71" spans="1:15" ht="15" customHeight="1" x14ac:dyDescent="0.25">
      <c r="A71" s="439"/>
      <c r="B71" s="442"/>
      <c r="C71" s="4"/>
      <c r="D71" s="442"/>
      <c r="E71" s="4"/>
      <c r="F71" s="442"/>
      <c r="G71" s="4"/>
      <c r="H71" s="442"/>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35" t="s">
        <v>1029</v>
      </c>
    </row>
    <row r="3" spans="1:15" x14ac:dyDescent="0.25">
      <c r="A3" s="435" t="s">
        <v>1030</v>
      </c>
      <c r="C3" s="435" t="s">
        <v>1031</v>
      </c>
      <c r="E3" s="435" t="s">
        <v>1032</v>
      </c>
      <c r="G3" s="435" t="s">
        <v>1033</v>
      </c>
      <c r="I3" s="435" t="s">
        <v>1034</v>
      </c>
      <c r="K3" s="435" t="s">
        <v>1035</v>
      </c>
      <c r="M3" s="435" t="s">
        <v>1036</v>
      </c>
      <c r="O3" s="435" t="s">
        <v>1037</v>
      </c>
    </row>
    <row r="5" spans="1:15" x14ac:dyDescent="0.25">
      <c r="A5" s="435" t="s">
        <v>21</v>
      </c>
      <c r="C5" s="435" t="s">
        <v>1038</v>
      </c>
      <c r="D5" s="435">
        <v>1</v>
      </c>
      <c r="E5" s="435" t="s">
        <v>1039</v>
      </c>
      <c r="G5" s="435" t="s">
        <v>15</v>
      </c>
      <c r="I5" s="435" t="s">
        <v>1040</v>
      </c>
      <c r="K5" s="435" t="s">
        <v>967</v>
      </c>
      <c r="M5" s="435" t="s">
        <v>1041</v>
      </c>
      <c r="O5" s="435" t="s">
        <v>1042</v>
      </c>
    </row>
    <row r="6" spans="1:15" x14ac:dyDescent="0.25">
      <c r="A6" s="435" t="s">
        <v>33</v>
      </c>
      <c r="C6" s="435" t="s">
        <v>1043</v>
      </c>
      <c r="D6" s="435">
        <v>2</v>
      </c>
      <c r="E6" s="435" t="s">
        <v>1044</v>
      </c>
      <c r="G6" s="435" t="s">
        <v>27</v>
      </c>
      <c r="I6" s="435" t="s">
        <v>1045</v>
      </c>
      <c r="M6" s="435" t="s">
        <v>1046</v>
      </c>
      <c r="O6" s="435" t="s">
        <v>1047</v>
      </c>
    </row>
    <row r="7" spans="1:15" x14ac:dyDescent="0.25">
      <c r="A7" s="435" t="s">
        <v>23</v>
      </c>
      <c r="D7" s="435">
        <v>3</v>
      </c>
      <c r="E7" s="435" t="s">
        <v>1048</v>
      </c>
      <c r="G7" s="435" t="s">
        <v>46</v>
      </c>
      <c r="I7" s="435" t="s">
        <v>20</v>
      </c>
      <c r="M7" s="435" t="s">
        <v>1049</v>
      </c>
      <c r="O7" s="435" t="s">
        <v>1050</v>
      </c>
    </row>
    <row r="8" spans="1:15" x14ac:dyDescent="0.25">
      <c r="D8" s="435">
        <v>4</v>
      </c>
      <c r="E8" s="435" t="s">
        <v>1051</v>
      </c>
      <c r="G8" s="435" t="s">
        <v>26</v>
      </c>
      <c r="I8" s="435" t="s">
        <v>42</v>
      </c>
      <c r="M8" s="435" t="s">
        <v>1052</v>
      </c>
      <c r="O8" s="435" t="s">
        <v>1053</v>
      </c>
    </row>
    <row r="9" spans="1:15" x14ac:dyDescent="0.25">
      <c r="D9" s="435">
        <v>5</v>
      </c>
      <c r="E9" s="435" t="s">
        <v>1054</v>
      </c>
      <c r="G9" s="435" t="s">
        <v>1055</v>
      </c>
      <c r="I9" s="435" t="s">
        <v>57</v>
      </c>
      <c r="O9" s="435" t="s">
        <v>1056</v>
      </c>
    </row>
    <row r="10" spans="1:15" x14ac:dyDescent="0.25">
      <c r="D10" s="435">
        <v>6</v>
      </c>
      <c r="E10" s="435" t="s">
        <v>1057</v>
      </c>
      <c r="G10" s="435" t="s">
        <v>1058</v>
      </c>
      <c r="I10" s="435" t="s">
        <v>62</v>
      </c>
      <c r="O10" s="435" t="s">
        <v>1059</v>
      </c>
    </row>
    <row r="11" spans="1:15" x14ac:dyDescent="0.25">
      <c r="D11" s="435">
        <v>7</v>
      </c>
      <c r="E11" s="435" t="s">
        <v>1060</v>
      </c>
      <c r="I11" s="435" t="s">
        <v>1058</v>
      </c>
    </row>
    <row r="12" spans="1:15" x14ac:dyDescent="0.25">
      <c r="D12" s="435">
        <v>8</v>
      </c>
      <c r="E12" s="435" t="s">
        <v>1061</v>
      </c>
    </row>
    <row r="13" spans="1:15" x14ac:dyDescent="0.25">
      <c r="D13" s="435">
        <v>9</v>
      </c>
      <c r="E13" s="435" t="s">
        <v>1062</v>
      </c>
    </row>
    <row r="14" spans="1:15" x14ac:dyDescent="0.25">
      <c r="D14" s="435">
        <v>10</v>
      </c>
      <c r="E14" s="435" t="s">
        <v>1063</v>
      </c>
    </row>
    <row r="15" spans="1:15" x14ac:dyDescent="0.25">
      <c r="D15" s="435">
        <v>11</v>
      </c>
      <c r="E15" s="435" t="s">
        <v>1064</v>
      </c>
    </row>
    <row r="16" spans="1:15" x14ac:dyDescent="0.25">
      <c r="D16" s="435">
        <v>12</v>
      </c>
      <c r="E16" s="435" t="s">
        <v>1065</v>
      </c>
    </row>
    <row r="17" spans="4:14" x14ac:dyDescent="0.25">
      <c r="D17" s="435">
        <v>13</v>
      </c>
      <c r="E17" s="435" t="s">
        <v>1066</v>
      </c>
    </row>
    <row r="18" spans="4:14" x14ac:dyDescent="0.25">
      <c r="D18" s="435">
        <v>14</v>
      </c>
      <c r="E18" s="435" t="s">
        <v>1067</v>
      </c>
    </row>
    <row r="19" spans="4:14" x14ac:dyDescent="0.25">
      <c r="D19" s="435">
        <v>15</v>
      </c>
      <c r="E19" s="435" t="s">
        <v>1068</v>
      </c>
    </row>
    <row r="20" spans="4:14" x14ac:dyDescent="0.25">
      <c r="D20" s="435">
        <v>16</v>
      </c>
      <c r="E20" s="435" t="s">
        <v>1069</v>
      </c>
    </row>
    <row r="21" spans="4:14" ht="15.75" customHeight="1" x14ac:dyDescent="0.25">
      <c r="D21" s="435">
        <v>17</v>
      </c>
      <c r="E21" s="435" t="s">
        <v>1070</v>
      </c>
      <c r="I21" s="435" t="s">
        <v>1071</v>
      </c>
      <c r="N21" s="435" t="s">
        <v>1072</v>
      </c>
    </row>
    <row r="22" spans="4:14" ht="15.75" customHeight="1" x14ac:dyDescent="0.25">
      <c r="D22" s="435">
        <v>18</v>
      </c>
      <c r="E22" s="435" t="s">
        <v>1073</v>
      </c>
    </row>
    <row r="23" spans="4:14" ht="15.75" customHeight="1" x14ac:dyDescent="0.25">
      <c r="D23" s="435">
        <v>19</v>
      </c>
      <c r="E23" s="435" t="s">
        <v>1074</v>
      </c>
      <c r="I23" s="435" t="s">
        <v>1075</v>
      </c>
      <c r="N23" s="435" t="s">
        <v>1076</v>
      </c>
    </row>
    <row r="24" spans="4:14" ht="15.75" customHeight="1" x14ac:dyDescent="0.25">
      <c r="D24" s="435">
        <v>20</v>
      </c>
      <c r="E24" s="435" t="s">
        <v>1077</v>
      </c>
      <c r="I24" s="435" t="s">
        <v>1078</v>
      </c>
      <c r="N24" s="435" t="s">
        <v>1079</v>
      </c>
    </row>
    <row r="25" spans="4:14" ht="15.75" customHeight="1" x14ac:dyDescent="0.25">
      <c r="I25" s="435" t="s">
        <v>1080</v>
      </c>
      <c r="N25" s="435" t="s">
        <v>1081</v>
      </c>
    </row>
    <row r="26" spans="4:14" ht="15.75" customHeight="1" x14ac:dyDescent="0.25">
      <c r="I26" s="435" t="s">
        <v>1082</v>
      </c>
      <c r="N26" s="435" t="s">
        <v>1083</v>
      </c>
    </row>
    <row r="27" spans="4:14" ht="15.75" customHeight="1" x14ac:dyDescent="0.25">
      <c r="I27" s="435" t="s">
        <v>1084</v>
      </c>
      <c r="N27" s="435" t="s">
        <v>1085</v>
      </c>
    </row>
    <row r="28" spans="4:14" ht="15.75" customHeight="1" x14ac:dyDescent="0.25">
      <c r="N28" s="435" t="s">
        <v>1086</v>
      </c>
    </row>
    <row r="29" spans="4:14" ht="15.75" customHeight="1" x14ac:dyDescent="0.25">
      <c r="N29" s="435" t="s">
        <v>1087</v>
      </c>
    </row>
    <row r="30" spans="4:14" ht="15.75" customHeight="1" x14ac:dyDescent="0.25">
      <c r="I30" s="435" t="s">
        <v>1088</v>
      </c>
      <c r="N30" s="435" t="s">
        <v>1089</v>
      </c>
    </row>
    <row r="31" spans="4:14" ht="15.75" customHeight="1" x14ac:dyDescent="0.25">
      <c r="N31" s="435" t="s">
        <v>1090</v>
      </c>
    </row>
    <row r="32" spans="4:14" ht="15.75" customHeight="1" x14ac:dyDescent="0.25">
      <c r="I32" s="435" t="s">
        <v>1091</v>
      </c>
      <c r="N32" s="435" t="s">
        <v>1092</v>
      </c>
    </row>
    <row r="33" spans="8:14" ht="15.75" customHeight="1" x14ac:dyDescent="0.25">
      <c r="I33" s="435" t="s">
        <v>1093</v>
      </c>
      <c r="N33" s="435" t="s">
        <v>1094</v>
      </c>
    </row>
    <row r="34" spans="8:14" ht="15.75" customHeight="1" x14ac:dyDescent="0.25">
      <c r="I34" s="435" t="s">
        <v>1095</v>
      </c>
    </row>
    <row r="35" spans="8:14" ht="15.75" customHeight="1" x14ac:dyDescent="0.25">
      <c r="I35" s="435" t="s">
        <v>1096</v>
      </c>
    </row>
    <row r="36" spans="8:14" ht="15.75" customHeight="1" x14ac:dyDescent="0.25"/>
    <row r="37" spans="8:14" ht="15.75" customHeight="1" x14ac:dyDescent="0.25"/>
    <row r="38" spans="8:14" ht="15.75" customHeight="1" x14ac:dyDescent="0.25">
      <c r="I38" s="435" t="s">
        <v>1097</v>
      </c>
      <c r="L38" s="435" t="s">
        <v>1098</v>
      </c>
      <c r="M38" s="435" t="s">
        <v>1099</v>
      </c>
      <c r="N38" s="435" t="s">
        <v>1100</v>
      </c>
    </row>
    <row r="39" spans="8:14" ht="15.75" customHeight="1" x14ac:dyDescent="0.25"/>
    <row r="40" spans="8:14" ht="15.75" customHeight="1" x14ac:dyDescent="0.25">
      <c r="H40" s="435" t="s">
        <v>1101</v>
      </c>
      <c r="I40" s="435" t="s">
        <v>1102</v>
      </c>
      <c r="L40" s="24" t="s">
        <v>1103</v>
      </c>
      <c r="M40" s="435" t="s">
        <v>1104</v>
      </c>
      <c r="N40" s="435" t="s">
        <v>1105</v>
      </c>
    </row>
    <row r="41" spans="8:14" ht="15.75" customHeight="1" x14ac:dyDescent="0.25">
      <c r="I41" s="435" t="s">
        <v>1106</v>
      </c>
      <c r="L41" s="24" t="s">
        <v>1107</v>
      </c>
      <c r="M41" s="435" t="s">
        <v>1108</v>
      </c>
      <c r="N41" s="435" t="s">
        <v>1109</v>
      </c>
    </row>
    <row r="42" spans="8:14" ht="15.75" customHeight="1" x14ac:dyDescent="0.25">
      <c r="I42" s="435" t="s">
        <v>1110</v>
      </c>
      <c r="L42" s="24" t="s">
        <v>1111</v>
      </c>
      <c r="N42" s="435" t="s">
        <v>1112</v>
      </c>
    </row>
    <row r="43" spans="8:14" ht="15.75" customHeight="1" x14ac:dyDescent="0.25">
      <c r="I43" s="435" t="s">
        <v>1113</v>
      </c>
      <c r="L43" s="24" t="s">
        <v>1114</v>
      </c>
      <c r="N43" s="435" t="s">
        <v>1115</v>
      </c>
    </row>
    <row r="44" spans="8:14" ht="15.75" customHeight="1" x14ac:dyDescent="0.25">
      <c r="I44" s="435" t="s">
        <v>1116</v>
      </c>
      <c r="N44" s="435" t="s">
        <v>1117</v>
      </c>
    </row>
    <row r="45" spans="8:14" ht="15.75" customHeight="1" x14ac:dyDescent="0.25">
      <c r="I45" s="435" t="s">
        <v>1118</v>
      </c>
      <c r="N45" s="435" t="s">
        <v>1119</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tabSelected="1" zoomScale="70" zoomScaleNormal="70" workbookViewId="0">
      <selection activeCell="D12" sqref="D12:E12"/>
    </sheetView>
  </sheetViews>
  <sheetFormatPr baseColWidth="10" defaultColWidth="11.42578125" defaultRowHeight="15" x14ac:dyDescent="0.25"/>
  <cols>
    <col min="1" max="1" width="17.7109375" customWidth="1"/>
    <col min="2" max="2" width="15.42578125" customWidth="1"/>
    <col min="3" max="3" width="25.42578125" customWidth="1"/>
    <col min="4" max="4" width="56.42578125" customWidth="1"/>
    <col min="5" max="5" width="34" customWidth="1"/>
  </cols>
  <sheetData>
    <row r="1" spans="1:6" ht="22.5" customHeight="1" thickTop="1" thickBot="1" x14ac:dyDescent="0.3">
      <c r="A1" s="990"/>
      <c r="B1" s="991" t="s">
        <v>279</v>
      </c>
      <c r="C1" s="991"/>
      <c r="D1" s="552"/>
      <c r="E1" s="331" t="s">
        <v>280</v>
      </c>
      <c r="F1" s="332"/>
    </row>
    <row r="2" spans="1:6" ht="22.5" customHeight="1" thickBot="1" x14ac:dyDescent="0.3">
      <c r="A2" s="990"/>
      <c r="B2" s="992" t="s">
        <v>281</v>
      </c>
      <c r="C2" s="992"/>
      <c r="D2" s="555"/>
      <c r="E2" s="333" t="s">
        <v>282</v>
      </c>
      <c r="F2" s="332"/>
    </row>
    <row r="3" spans="1:6" ht="31.5" customHeight="1" thickBot="1" x14ac:dyDescent="0.3">
      <c r="A3" s="990"/>
      <c r="B3" s="994" t="s">
        <v>120</v>
      </c>
      <c r="C3" s="995"/>
      <c r="D3" s="995"/>
      <c r="E3" s="334" t="s">
        <v>283</v>
      </c>
      <c r="F3" s="332"/>
    </row>
    <row r="4" spans="1:6" ht="22.5" customHeight="1" thickBot="1" x14ac:dyDescent="0.3">
      <c r="A4" s="990"/>
      <c r="B4" s="996" t="s">
        <v>1120</v>
      </c>
      <c r="C4" s="997"/>
      <c r="D4" s="997"/>
      <c r="E4" s="334" t="s">
        <v>1121</v>
      </c>
      <c r="F4" s="332"/>
    </row>
    <row r="5" spans="1:6" ht="22.5" customHeight="1" thickBot="1" x14ac:dyDescent="0.3">
      <c r="A5" s="239"/>
      <c r="B5" s="44"/>
      <c r="C5" s="44"/>
      <c r="D5" s="44"/>
      <c r="E5" s="240"/>
    </row>
    <row r="6" spans="1:6" ht="38.25" customHeight="1" thickBot="1" x14ac:dyDescent="0.3">
      <c r="A6" s="241" t="s">
        <v>124</v>
      </c>
      <c r="B6" s="998" t="s">
        <v>287</v>
      </c>
      <c r="C6" s="999"/>
      <c r="D6" s="999"/>
      <c r="E6" s="1000"/>
    </row>
    <row r="7" spans="1:6" ht="15.75" thickBot="1" x14ac:dyDescent="0.3">
      <c r="A7" s="71"/>
      <c r="B7" s="71"/>
      <c r="C7" s="71"/>
      <c r="D7" s="71"/>
      <c r="E7" s="71"/>
    </row>
    <row r="8" spans="1:6" x14ac:dyDescent="0.25">
      <c r="A8" s="929" t="s">
        <v>1122</v>
      </c>
      <c r="B8" s="926"/>
      <c r="C8" s="926"/>
      <c r="D8" s="926"/>
      <c r="E8" s="993"/>
    </row>
    <row r="9" spans="1:6" ht="45.75" customHeight="1" thickBot="1" x14ac:dyDescent="0.3">
      <c r="A9" s="251" t="s">
        <v>270</v>
      </c>
      <c r="B9" s="251" t="s">
        <v>272</v>
      </c>
      <c r="C9" s="250" t="s">
        <v>274</v>
      </c>
      <c r="D9" s="988" t="s">
        <v>276</v>
      </c>
      <c r="E9" s="989"/>
    </row>
    <row r="10" spans="1:6" ht="77.25" customHeight="1" x14ac:dyDescent="0.25">
      <c r="A10" s="72">
        <v>45748</v>
      </c>
      <c r="B10" s="238">
        <v>45754</v>
      </c>
      <c r="C10" s="78" t="s">
        <v>1123</v>
      </c>
      <c r="D10" s="485" t="s">
        <v>1124</v>
      </c>
      <c r="E10" s="1001"/>
    </row>
    <row r="11" spans="1:6" ht="50.25" customHeight="1" x14ac:dyDescent="0.25">
      <c r="A11" s="72">
        <v>45931</v>
      </c>
      <c r="B11" s="72">
        <v>45931</v>
      </c>
      <c r="C11" s="78" t="s">
        <v>1125</v>
      </c>
      <c r="D11" s="485" t="s">
        <v>1126</v>
      </c>
      <c r="E11" s="1001"/>
    </row>
    <row r="12" spans="1:6" ht="37.5" customHeight="1" x14ac:dyDescent="0.25">
      <c r="A12" s="72">
        <v>45945</v>
      </c>
      <c r="B12" s="238">
        <v>45961</v>
      </c>
      <c r="C12" s="78" t="s">
        <v>1131</v>
      </c>
      <c r="D12" s="487" t="s">
        <v>1132</v>
      </c>
      <c r="E12" s="1002"/>
    </row>
    <row r="13" spans="1:6" x14ac:dyDescent="0.25">
      <c r="A13" s="74"/>
      <c r="B13" s="73"/>
      <c r="C13" s="78"/>
      <c r="D13" s="487"/>
      <c r="E13" s="1002"/>
    </row>
    <row r="14" spans="1:6" x14ac:dyDescent="0.25">
      <c r="A14" s="74"/>
      <c r="B14" s="73"/>
      <c r="C14" s="79"/>
      <c r="D14" s="487"/>
      <c r="E14" s="1002"/>
    </row>
    <row r="15" spans="1:6" x14ac:dyDescent="0.25">
      <c r="A15" s="74"/>
      <c r="B15" s="73"/>
      <c r="C15" s="79"/>
      <c r="D15" s="487"/>
      <c r="E15" s="1002"/>
    </row>
    <row r="16" spans="1:6" x14ac:dyDescent="0.25">
      <c r="A16" s="75"/>
      <c r="B16" s="73"/>
      <c r="C16" s="78"/>
      <c r="D16" s="487"/>
      <c r="E16" s="1002"/>
    </row>
    <row r="17" spans="1:5" x14ac:dyDescent="0.25">
      <c r="A17" s="76"/>
      <c r="B17" s="77"/>
      <c r="C17" s="80"/>
      <c r="D17" s="487"/>
      <c r="E17" s="1002"/>
    </row>
    <row r="18" spans="1:5" x14ac:dyDescent="0.25">
      <c r="A18" s="196"/>
      <c r="B18" s="197"/>
      <c r="C18" s="197"/>
      <c r="D18" s="487"/>
      <c r="E18" s="1002"/>
    </row>
    <row r="19" spans="1:5" x14ac:dyDescent="0.25">
      <c r="A19" s="196"/>
      <c r="B19" s="197"/>
      <c r="C19" s="197"/>
      <c r="D19" s="487"/>
      <c r="E19" s="1002"/>
    </row>
    <row r="20" spans="1:5" x14ac:dyDescent="0.25">
      <c r="A20" s="196"/>
      <c r="B20" s="197"/>
      <c r="C20" s="197"/>
      <c r="D20" s="487"/>
      <c r="E20" s="1002"/>
    </row>
    <row r="21" spans="1:5" x14ac:dyDescent="0.25">
      <c r="A21" s="196"/>
      <c r="B21" s="197"/>
      <c r="C21" s="197"/>
      <c r="D21" s="487"/>
      <c r="E21" s="1002"/>
    </row>
    <row r="22" spans="1:5" x14ac:dyDescent="0.25">
      <c r="A22" s="196"/>
      <c r="B22" s="197"/>
      <c r="C22" s="197"/>
      <c r="D22" s="487"/>
      <c r="E22" s="1002"/>
    </row>
    <row r="23" spans="1:5" x14ac:dyDescent="0.25">
      <c r="A23" s="196"/>
      <c r="B23" s="197"/>
      <c r="C23" s="197"/>
      <c r="D23" s="487"/>
      <c r="E23" s="1002"/>
    </row>
    <row r="24" spans="1:5" x14ac:dyDescent="0.25">
      <c r="A24" s="196"/>
      <c r="B24" s="197"/>
      <c r="C24" s="197"/>
      <c r="D24" s="487"/>
      <c r="E24" s="1002"/>
    </row>
    <row r="25" spans="1:5" x14ac:dyDescent="0.25">
      <c r="A25" s="196"/>
      <c r="B25" s="197"/>
      <c r="C25" s="197"/>
      <c r="D25" s="487"/>
      <c r="E25" s="1002"/>
    </row>
    <row r="26" spans="1:5" x14ac:dyDescent="0.25">
      <c r="A26" s="196"/>
      <c r="B26" s="197"/>
      <c r="C26" s="197"/>
      <c r="D26" s="487"/>
      <c r="E26" s="1002"/>
    </row>
    <row r="27" spans="1:5" x14ac:dyDescent="0.25">
      <c r="A27" s="196"/>
      <c r="B27" s="197"/>
      <c r="C27" s="197"/>
      <c r="D27" s="487"/>
      <c r="E27" s="1002"/>
    </row>
    <row r="28" spans="1:5" x14ac:dyDescent="0.25">
      <c r="A28" s="196"/>
      <c r="B28" s="197"/>
      <c r="C28" s="197"/>
      <c r="D28" s="487"/>
      <c r="E28" s="1002"/>
    </row>
    <row r="29" spans="1:5" x14ac:dyDescent="0.25">
      <c r="A29" s="196"/>
      <c r="B29" s="197"/>
      <c r="C29" s="197"/>
      <c r="D29" s="487"/>
      <c r="E29" s="1002"/>
    </row>
    <row r="30" spans="1:5" x14ac:dyDescent="0.25">
      <c r="A30" s="196"/>
      <c r="B30" s="197"/>
      <c r="C30" s="197"/>
      <c r="D30" s="487"/>
      <c r="E30" s="1002"/>
    </row>
    <row r="31" spans="1:5" x14ac:dyDescent="0.25">
      <c r="A31" s="196"/>
      <c r="B31" s="197"/>
      <c r="C31" s="197"/>
      <c r="D31" s="487"/>
      <c r="E31" s="1002"/>
    </row>
    <row r="32" spans="1:5" x14ac:dyDescent="0.25">
      <c r="A32" s="196"/>
      <c r="B32" s="197"/>
      <c r="C32" s="197"/>
      <c r="D32" s="487"/>
      <c r="E32" s="1002"/>
    </row>
    <row r="33" spans="1:5" x14ac:dyDescent="0.25">
      <c r="A33" s="196"/>
      <c r="B33" s="197"/>
      <c r="C33" s="197"/>
      <c r="D33" s="487"/>
      <c r="E33" s="1002"/>
    </row>
    <row r="34" spans="1:5" x14ac:dyDescent="0.25">
      <c r="A34" s="196"/>
      <c r="B34" s="197"/>
      <c r="C34" s="197"/>
      <c r="D34" s="487"/>
      <c r="E34" s="1002"/>
    </row>
    <row r="35" spans="1:5" ht="15.75" thickBot="1" x14ac:dyDescent="0.3">
      <c r="A35" s="198"/>
      <c r="B35" s="199"/>
      <c r="C35" s="199"/>
      <c r="D35" s="1003"/>
      <c r="E35" s="1004"/>
    </row>
    <row r="36" spans="1:5" s="195" customFormat="1" x14ac:dyDescent="0.25">
      <c r="D36" s="1005"/>
      <c r="E36" s="1005"/>
    </row>
  </sheetData>
  <mergeCells count="35">
    <mergeCell ref="D34:E34"/>
    <mergeCell ref="D35:E35"/>
    <mergeCell ref="D36:E36"/>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D14:E14"/>
    <mergeCell ref="D15:E15"/>
    <mergeCell ref="D16:E16"/>
    <mergeCell ref="D17:E17"/>
    <mergeCell ref="D18:E18"/>
    <mergeCell ref="D10:E10"/>
    <mergeCell ref="D11:E11"/>
    <mergeCell ref="D12:E12"/>
    <mergeCell ref="D13:E13"/>
    <mergeCell ref="D9:E9"/>
    <mergeCell ref="A1:A4"/>
    <mergeCell ref="B1:D1"/>
    <mergeCell ref="B2:D2"/>
    <mergeCell ref="A8:E8"/>
    <mergeCell ref="B3:D3"/>
    <mergeCell ref="B4:D4"/>
    <mergeCell ref="B6:E6"/>
  </mergeCells>
  <pageMargins left="0.25" right="0.25" top="0.75" bottom="0.75" header="0.3" footer="0.3"/>
  <pageSetup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6" workbookViewId="0">
      <selection activeCell="A6" sqref="A6"/>
    </sheetView>
  </sheetViews>
  <sheetFormatPr baseColWidth="10" defaultColWidth="10.85546875" defaultRowHeight="14.25" x14ac:dyDescent="0.25"/>
  <cols>
    <col min="1" max="1" width="53" style="255" customWidth="1"/>
    <col min="2" max="2" width="78.42578125" style="255" customWidth="1"/>
    <col min="3" max="3" width="36.42578125" style="255" customWidth="1"/>
    <col min="4" max="4" width="31.140625" style="255" customWidth="1"/>
    <col min="5" max="5" width="70.140625" style="255" customWidth="1"/>
    <col min="6" max="6" width="17.42578125" style="255" customWidth="1"/>
    <col min="7" max="8" width="21.85546875" style="255" customWidth="1"/>
    <col min="9" max="9" width="19.42578125" style="255" customWidth="1"/>
    <col min="10" max="10" width="42" style="255" customWidth="1"/>
    <col min="11" max="256" width="10.85546875" style="255"/>
    <col min="257" max="257" width="72" style="255" bestFit="1" customWidth="1"/>
    <col min="258" max="258" width="78.42578125" style="255" customWidth="1"/>
    <col min="259" max="259" width="10.85546875" style="255"/>
    <col min="260" max="260" width="31.140625" style="255" customWidth="1"/>
    <col min="261" max="261" width="70.140625" style="255" customWidth="1"/>
    <col min="262" max="262" width="17.42578125" style="255" customWidth="1"/>
    <col min="263" max="264" width="21.85546875" style="255" customWidth="1"/>
    <col min="265" max="265" width="19.42578125" style="255" customWidth="1"/>
    <col min="266" max="266" width="42" style="255" customWidth="1"/>
    <col min="267" max="512" width="10.85546875" style="255"/>
    <col min="513" max="513" width="72" style="255" bestFit="1" customWidth="1"/>
    <col min="514" max="514" width="78.42578125" style="255" customWidth="1"/>
    <col min="515" max="515" width="10.85546875" style="255"/>
    <col min="516" max="516" width="31.140625" style="255" customWidth="1"/>
    <col min="517" max="517" width="70.140625" style="255" customWidth="1"/>
    <col min="518" max="518" width="17.42578125" style="255" customWidth="1"/>
    <col min="519" max="520" width="21.85546875" style="255" customWidth="1"/>
    <col min="521" max="521" width="19.42578125" style="255" customWidth="1"/>
    <col min="522" max="522" width="42" style="255" customWidth="1"/>
    <col min="523" max="768" width="10.85546875" style="255"/>
    <col min="769" max="769" width="72" style="255" bestFit="1" customWidth="1"/>
    <col min="770" max="770" width="78.42578125" style="255" customWidth="1"/>
    <col min="771" max="771" width="10.85546875" style="255"/>
    <col min="772" max="772" width="31.140625" style="255" customWidth="1"/>
    <col min="773" max="773" width="70.140625" style="255" customWidth="1"/>
    <col min="774" max="774" width="17.42578125" style="255" customWidth="1"/>
    <col min="775" max="776" width="21.85546875" style="255" customWidth="1"/>
    <col min="777" max="777" width="19.42578125" style="255" customWidth="1"/>
    <col min="778" max="778" width="42" style="255" customWidth="1"/>
    <col min="779" max="1024" width="10.85546875" style="255"/>
    <col min="1025" max="1025" width="72" style="255" bestFit="1" customWidth="1"/>
    <col min="1026" max="1026" width="78.42578125" style="255" customWidth="1"/>
    <col min="1027" max="1027" width="10.85546875" style="255"/>
    <col min="1028" max="1028" width="31.140625" style="255" customWidth="1"/>
    <col min="1029" max="1029" width="70.140625" style="255" customWidth="1"/>
    <col min="1030" max="1030" width="17.42578125" style="255" customWidth="1"/>
    <col min="1031" max="1032" width="21.85546875" style="255" customWidth="1"/>
    <col min="1033" max="1033" width="19.42578125" style="255" customWidth="1"/>
    <col min="1034" max="1034" width="42" style="255" customWidth="1"/>
    <col min="1035" max="1280" width="10.85546875" style="255"/>
    <col min="1281" max="1281" width="72" style="255" bestFit="1" customWidth="1"/>
    <col min="1282" max="1282" width="78.42578125" style="255" customWidth="1"/>
    <col min="1283" max="1283" width="10.85546875" style="255"/>
    <col min="1284" max="1284" width="31.140625" style="255" customWidth="1"/>
    <col min="1285" max="1285" width="70.140625" style="255" customWidth="1"/>
    <col min="1286" max="1286" width="17.42578125" style="255" customWidth="1"/>
    <col min="1287" max="1288" width="21.85546875" style="255" customWidth="1"/>
    <col min="1289" max="1289" width="19.42578125" style="255" customWidth="1"/>
    <col min="1290" max="1290" width="42" style="255" customWidth="1"/>
    <col min="1291" max="1536" width="10.85546875" style="255"/>
    <col min="1537" max="1537" width="72" style="255" bestFit="1" customWidth="1"/>
    <col min="1538" max="1538" width="78.42578125" style="255" customWidth="1"/>
    <col min="1539" max="1539" width="10.85546875" style="255"/>
    <col min="1540" max="1540" width="31.140625" style="255" customWidth="1"/>
    <col min="1541" max="1541" width="70.140625" style="255" customWidth="1"/>
    <col min="1542" max="1542" width="17.42578125" style="255" customWidth="1"/>
    <col min="1543" max="1544" width="21.85546875" style="255" customWidth="1"/>
    <col min="1545" max="1545" width="19.42578125" style="255" customWidth="1"/>
    <col min="1546" max="1546" width="42" style="255" customWidth="1"/>
    <col min="1547" max="1792" width="10.85546875" style="255"/>
    <col min="1793" max="1793" width="72" style="255" bestFit="1" customWidth="1"/>
    <col min="1794" max="1794" width="78.42578125" style="255" customWidth="1"/>
    <col min="1795" max="1795" width="10.85546875" style="255"/>
    <col min="1796" max="1796" width="31.140625" style="255" customWidth="1"/>
    <col min="1797" max="1797" width="70.140625" style="255" customWidth="1"/>
    <col min="1798" max="1798" width="17.42578125" style="255" customWidth="1"/>
    <col min="1799" max="1800" width="21.85546875" style="255" customWidth="1"/>
    <col min="1801" max="1801" width="19.42578125" style="255" customWidth="1"/>
    <col min="1802" max="1802" width="42" style="255" customWidth="1"/>
    <col min="1803" max="2048" width="10.85546875" style="255"/>
    <col min="2049" max="2049" width="72" style="255" bestFit="1" customWidth="1"/>
    <col min="2050" max="2050" width="78.42578125" style="255" customWidth="1"/>
    <col min="2051" max="2051" width="10.85546875" style="255"/>
    <col min="2052" max="2052" width="31.140625" style="255" customWidth="1"/>
    <col min="2053" max="2053" width="70.140625" style="255" customWidth="1"/>
    <col min="2054" max="2054" width="17.42578125" style="255" customWidth="1"/>
    <col min="2055" max="2056" width="21.85546875" style="255" customWidth="1"/>
    <col min="2057" max="2057" width="19.42578125" style="255" customWidth="1"/>
    <col min="2058" max="2058" width="42" style="255" customWidth="1"/>
    <col min="2059" max="2304" width="10.85546875" style="255"/>
    <col min="2305" max="2305" width="72" style="255" bestFit="1" customWidth="1"/>
    <col min="2306" max="2306" width="78.42578125" style="255" customWidth="1"/>
    <col min="2307" max="2307" width="10.85546875" style="255"/>
    <col min="2308" max="2308" width="31.140625" style="255" customWidth="1"/>
    <col min="2309" max="2309" width="70.140625" style="255" customWidth="1"/>
    <col min="2310" max="2310" width="17.42578125" style="255" customWidth="1"/>
    <col min="2311" max="2312" width="21.85546875" style="255" customWidth="1"/>
    <col min="2313" max="2313" width="19.42578125" style="255" customWidth="1"/>
    <col min="2314" max="2314" width="42" style="255" customWidth="1"/>
    <col min="2315" max="2560" width="10.85546875" style="255"/>
    <col min="2561" max="2561" width="72" style="255" bestFit="1" customWidth="1"/>
    <col min="2562" max="2562" width="78.42578125" style="255" customWidth="1"/>
    <col min="2563" max="2563" width="10.85546875" style="255"/>
    <col min="2564" max="2564" width="31.140625" style="255" customWidth="1"/>
    <col min="2565" max="2565" width="70.140625" style="255" customWidth="1"/>
    <col min="2566" max="2566" width="17.42578125" style="255" customWidth="1"/>
    <col min="2567" max="2568" width="21.85546875" style="255" customWidth="1"/>
    <col min="2569" max="2569" width="19.42578125" style="255" customWidth="1"/>
    <col min="2570" max="2570" width="42" style="255" customWidth="1"/>
    <col min="2571" max="2816" width="10.85546875" style="255"/>
    <col min="2817" max="2817" width="72" style="255" bestFit="1" customWidth="1"/>
    <col min="2818" max="2818" width="78.42578125" style="255" customWidth="1"/>
    <col min="2819" max="2819" width="10.85546875" style="255"/>
    <col min="2820" max="2820" width="31.140625" style="255" customWidth="1"/>
    <col min="2821" max="2821" width="70.140625" style="255" customWidth="1"/>
    <col min="2822" max="2822" width="17.42578125" style="255" customWidth="1"/>
    <col min="2823" max="2824" width="21.85546875" style="255" customWidth="1"/>
    <col min="2825" max="2825" width="19.42578125" style="255" customWidth="1"/>
    <col min="2826" max="2826" width="42" style="255" customWidth="1"/>
    <col min="2827" max="3072" width="10.85546875" style="255"/>
    <col min="3073" max="3073" width="72" style="255" bestFit="1" customWidth="1"/>
    <col min="3074" max="3074" width="78.42578125" style="255" customWidth="1"/>
    <col min="3075" max="3075" width="10.85546875" style="255"/>
    <col min="3076" max="3076" width="31.140625" style="255" customWidth="1"/>
    <col min="3077" max="3077" width="70.140625" style="255" customWidth="1"/>
    <col min="3078" max="3078" width="17.42578125" style="255" customWidth="1"/>
    <col min="3079" max="3080" width="21.85546875" style="255" customWidth="1"/>
    <col min="3081" max="3081" width="19.42578125" style="255" customWidth="1"/>
    <col min="3082" max="3082" width="42" style="255" customWidth="1"/>
    <col min="3083" max="3328" width="10.85546875" style="255"/>
    <col min="3329" max="3329" width="72" style="255" bestFit="1" customWidth="1"/>
    <col min="3330" max="3330" width="78.42578125" style="255" customWidth="1"/>
    <col min="3331" max="3331" width="10.85546875" style="255"/>
    <col min="3332" max="3332" width="31.140625" style="255" customWidth="1"/>
    <col min="3333" max="3333" width="70.140625" style="255" customWidth="1"/>
    <col min="3334" max="3334" width="17.42578125" style="255" customWidth="1"/>
    <col min="3335" max="3336" width="21.85546875" style="255" customWidth="1"/>
    <col min="3337" max="3337" width="19.42578125" style="255" customWidth="1"/>
    <col min="3338" max="3338" width="42" style="255" customWidth="1"/>
    <col min="3339" max="3584" width="10.85546875" style="255"/>
    <col min="3585" max="3585" width="72" style="255" bestFit="1" customWidth="1"/>
    <col min="3586" max="3586" width="78.42578125" style="255" customWidth="1"/>
    <col min="3587" max="3587" width="10.85546875" style="255"/>
    <col min="3588" max="3588" width="31.140625" style="255" customWidth="1"/>
    <col min="3589" max="3589" width="70.140625" style="255" customWidth="1"/>
    <col min="3590" max="3590" width="17.42578125" style="255" customWidth="1"/>
    <col min="3591" max="3592" width="21.85546875" style="255" customWidth="1"/>
    <col min="3593" max="3593" width="19.42578125" style="255" customWidth="1"/>
    <col min="3594" max="3594" width="42" style="255" customWidth="1"/>
    <col min="3595" max="3840" width="10.85546875" style="255"/>
    <col min="3841" max="3841" width="72" style="255" bestFit="1" customWidth="1"/>
    <col min="3842" max="3842" width="78.42578125" style="255" customWidth="1"/>
    <col min="3843" max="3843" width="10.85546875" style="255"/>
    <col min="3844" max="3844" width="31.140625" style="255" customWidth="1"/>
    <col min="3845" max="3845" width="70.140625" style="255" customWidth="1"/>
    <col min="3846" max="3846" width="17.42578125" style="255" customWidth="1"/>
    <col min="3847" max="3848" width="21.85546875" style="255" customWidth="1"/>
    <col min="3849" max="3849" width="19.42578125" style="255" customWidth="1"/>
    <col min="3850" max="3850" width="42" style="255" customWidth="1"/>
    <col min="3851" max="4096" width="10.85546875" style="255"/>
    <col min="4097" max="4097" width="72" style="255" bestFit="1" customWidth="1"/>
    <col min="4098" max="4098" width="78.42578125" style="255" customWidth="1"/>
    <col min="4099" max="4099" width="10.85546875" style="255"/>
    <col min="4100" max="4100" width="31.140625" style="255" customWidth="1"/>
    <col min="4101" max="4101" width="70.140625" style="255" customWidth="1"/>
    <col min="4102" max="4102" width="17.42578125" style="255" customWidth="1"/>
    <col min="4103" max="4104" width="21.85546875" style="255" customWidth="1"/>
    <col min="4105" max="4105" width="19.42578125" style="255" customWidth="1"/>
    <col min="4106" max="4106" width="42" style="255" customWidth="1"/>
    <col min="4107" max="4352" width="10.85546875" style="255"/>
    <col min="4353" max="4353" width="72" style="255" bestFit="1" customWidth="1"/>
    <col min="4354" max="4354" width="78.42578125" style="255" customWidth="1"/>
    <col min="4355" max="4355" width="10.85546875" style="255"/>
    <col min="4356" max="4356" width="31.140625" style="255" customWidth="1"/>
    <col min="4357" max="4357" width="70.140625" style="255" customWidth="1"/>
    <col min="4358" max="4358" width="17.42578125" style="255" customWidth="1"/>
    <col min="4359" max="4360" width="21.85546875" style="255" customWidth="1"/>
    <col min="4361" max="4361" width="19.42578125" style="255" customWidth="1"/>
    <col min="4362" max="4362" width="42" style="255" customWidth="1"/>
    <col min="4363" max="4608" width="10.85546875" style="255"/>
    <col min="4609" max="4609" width="72" style="255" bestFit="1" customWidth="1"/>
    <col min="4610" max="4610" width="78.42578125" style="255" customWidth="1"/>
    <col min="4611" max="4611" width="10.85546875" style="255"/>
    <col min="4612" max="4612" width="31.140625" style="255" customWidth="1"/>
    <col min="4613" max="4613" width="70.140625" style="255" customWidth="1"/>
    <col min="4614" max="4614" width="17.42578125" style="255" customWidth="1"/>
    <col min="4615" max="4616" width="21.85546875" style="255" customWidth="1"/>
    <col min="4617" max="4617" width="19.42578125" style="255" customWidth="1"/>
    <col min="4618" max="4618" width="42" style="255" customWidth="1"/>
    <col min="4619" max="4864" width="10.85546875" style="255"/>
    <col min="4865" max="4865" width="72" style="255" bestFit="1" customWidth="1"/>
    <col min="4866" max="4866" width="78.42578125" style="255" customWidth="1"/>
    <col min="4867" max="4867" width="10.85546875" style="255"/>
    <col min="4868" max="4868" width="31.140625" style="255" customWidth="1"/>
    <col min="4869" max="4869" width="70.140625" style="255" customWidth="1"/>
    <col min="4870" max="4870" width="17.42578125" style="255" customWidth="1"/>
    <col min="4871" max="4872" width="21.85546875" style="255" customWidth="1"/>
    <col min="4873" max="4873" width="19.42578125" style="255" customWidth="1"/>
    <col min="4874" max="4874" width="42" style="255" customWidth="1"/>
    <col min="4875" max="5120" width="10.85546875" style="255"/>
    <col min="5121" max="5121" width="72" style="255" bestFit="1" customWidth="1"/>
    <col min="5122" max="5122" width="78.42578125" style="255" customWidth="1"/>
    <col min="5123" max="5123" width="10.85546875" style="255"/>
    <col min="5124" max="5124" width="31.140625" style="255" customWidth="1"/>
    <col min="5125" max="5125" width="70.140625" style="255" customWidth="1"/>
    <col min="5126" max="5126" width="17.42578125" style="255" customWidth="1"/>
    <col min="5127" max="5128" width="21.85546875" style="255" customWidth="1"/>
    <col min="5129" max="5129" width="19.42578125" style="255" customWidth="1"/>
    <col min="5130" max="5130" width="42" style="255" customWidth="1"/>
    <col min="5131" max="5376" width="10.85546875" style="255"/>
    <col min="5377" max="5377" width="72" style="255" bestFit="1" customWidth="1"/>
    <col min="5378" max="5378" width="78.42578125" style="255" customWidth="1"/>
    <col min="5379" max="5379" width="10.85546875" style="255"/>
    <col min="5380" max="5380" width="31.140625" style="255" customWidth="1"/>
    <col min="5381" max="5381" width="70.140625" style="255" customWidth="1"/>
    <col min="5382" max="5382" width="17.42578125" style="255" customWidth="1"/>
    <col min="5383" max="5384" width="21.85546875" style="255" customWidth="1"/>
    <col min="5385" max="5385" width="19.42578125" style="255" customWidth="1"/>
    <col min="5386" max="5386" width="42" style="255" customWidth="1"/>
    <col min="5387" max="5632" width="10.85546875" style="255"/>
    <col min="5633" max="5633" width="72" style="255" bestFit="1" customWidth="1"/>
    <col min="5634" max="5634" width="78.42578125" style="255" customWidth="1"/>
    <col min="5635" max="5635" width="10.85546875" style="255"/>
    <col min="5636" max="5636" width="31.140625" style="255" customWidth="1"/>
    <col min="5637" max="5637" width="70.140625" style="255" customWidth="1"/>
    <col min="5638" max="5638" width="17.42578125" style="255" customWidth="1"/>
    <col min="5639" max="5640" width="21.85546875" style="255" customWidth="1"/>
    <col min="5641" max="5641" width="19.42578125" style="255" customWidth="1"/>
    <col min="5642" max="5642" width="42" style="255" customWidth="1"/>
    <col min="5643" max="5888" width="10.85546875" style="255"/>
    <col min="5889" max="5889" width="72" style="255" bestFit="1" customWidth="1"/>
    <col min="5890" max="5890" width="78.42578125" style="255" customWidth="1"/>
    <col min="5891" max="5891" width="10.85546875" style="255"/>
    <col min="5892" max="5892" width="31.140625" style="255" customWidth="1"/>
    <col min="5893" max="5893" width="70.140625" style="255" customWidth="1"/>
    <col min="5894" max="5894" width="17.42578125" style="255" customWidth="1"/>
    <col min="5895" max="5896" width="21.85546875" style="255" customWidth="1"/>
    <col min="5897" max="5897" width="19.42578125" style="255" customWidth="1"/>
    <col min="5898" max="5898" width="42" style="255" customWidth="1"/>
    <col min="5899" max="6144" width="10.85546875" style="255"/>
    <col min="6145" max="6145" width="72" style="255" bestFit="1" customWidth="1"/>
    <col min="6146" max="6146" width="78.42578125" style="255" customWidth="1"/>
    <col min="6147" max="6147" width="10.85546875" style="255"/>
    <col min="6148" max="6148" width="31.140625" style="255" customWidth="1"/>
    <col min="6149" max="6149" width="70.140625" style="255" customWidth="1"/>
    <col min="6150" max="6150" width="17.42578125" style="255" customWidth="1"/>
    <col min="6151" max="6152" width="21.85546875" style="255" customWidth="1"/>
    <col min="6153" max="6153" width="19.42578125" style="255" customWidth="1"/>
    <col min="6154" max="6154" width="42" style="255" customWidth="1"/>
    <col min="6155" max="6400" width="10.85546875" style="255"/>
    <col min="6401" max="6401" width="72" style="255" bestFit="1" customWidth="1"/>
    <col min="6402" max="6402" width="78.42578125" style="255" customWidth="1"/>
    <col min="6403" max="6403" width="10.85546875" style="255"/>
    <col min="6404" max="6404" width="31.140625" style="255" customWidth="1"/>
    <col min="6405" max="6405" width="70.140625" style="255" customWidth="1"/>
    <col min="6406" max="6406" width="17.42578125" style="255" customWidth="1"/>
    <col min="6407" max="6408" width="21.85546875" style="255" customWidth="1"/>
    <col min="6409" max="6409" width="19.42578125" style="255" customWidth="1"/>
    <col min="6410" max="6410" width="42" style="255" customWidth="1"/>
    <col min="6411" max="6656" width="10.85546875" style="255"/>
    <col min="6657" max="6657" width="72" style="255" bestFit="1" customWidth="1"/>
    <col min="6658" max="6658" width="78.42578125" style="255" customWidth="1"/>
    <col min="6659" max="6659" width="10.85546875" style="255"/>
    <col min="6660" max="6660" width="31.140625" style="255" customWidth="1"/>
    <col min="6661" max="6661" width="70.140625" style="255" customWidth="1"/>
    <col min="6662" max="6662" width="17.42578125" style="255" customWidth="1"/>
    <col min="6663" max="6664" width="21.85546875" style="255" customWidth="1"/>
    <col min="6665" max="6665" width="19.42578125" style="255" customWidth="1"/>
    <col min="6666" max="6666" width="42" style="255" customWidth="1"/>
    <col min="6667" max="6912" width="10.85546875" style="255"/>
    <col min="6913" max="6913" width="72" style="255" bestFit="1" customWidth="1"/>
    <col min="6914" max="6914" width="78.42578125" style="255" customWidth="1"/>
    <col min="6915" max="6915" width="10.85546875" style="255"/>
    <col min="6916" max="6916" width="31.140625" style="255" customWidth="1"/>
    <col min="6917" max="6917" width="70.140625" style="255" customWidth="1"/>
    <col min="6918" max="6918" width="17.42578125" style="255" customWidth="1"/>
    <col min="6919" max="6920" width="21.85546875" style="255" customWidth="1"/>
    <col min="6921" max="6921" width="19.42578125" style="255" customWidth="1"/>
    <col min="6922" max="6922" width="42" style="255" customWidth="1"/>
    <col min="6923" max="7168" width="10.85546875" style="255"/>
    <col min="7169" max="7169" width="72" style="255" bestFit="1" customWidth="1"/>
    <col min="7170" max="7170" width="78.42578125" style="255" customWidth="1"/>
    <col min="7171" max="7171" width="10.85546875" style="255"/>
    <col min="7172" max="7172" width="31.140625" style="255" customWidth="1"/>
    <col min="7173" max="7173" width="70.140625" style="255" customWidth="1"/>
    <col min="7174" max="7174" width="17.42578125" style="255" customWidth="1"/>
    <col min="7175" max="7176" width="21.85546875" style="255" customWidth="1"/>
    <col min="7177" max="7177" width="19.42578125" style="255" customWidth="1"/>
    <col min="7178" max="7178" width="42" style="255" customWidth="1"/>
    <col min="7179" max="7424" width="10.85546875" style="255"/>
    <col min="7425" max="7425" width="72" style="255" bestFit="1" customWidth="1"/>
    <col min="7426" max="7426" width="78.42578125" style="255" customWidth="1"/>
    <col min="7427" max="7427" width="10.85546875" style="255"/>
    <col min="7428" max="7428" width="31.140625" style="255" customWidth="1"/>
    <col min="7429" max="7429" width="70.140625" style="255" customWidth="1"/>
    <col min="7430" max="7430" width="17.42578125" style="255" customWidth="1"/>
    <col min="7431" max="7432" width="21.85546875" style="255" customWidth="1"/>
    <col min="7433" max="7433" width="19.42578125" style="255" customWidth="1"/>
    <col min="7434" max="7434" width="42" style="255" customWidth="1"/>
    <col min="7435" max="7680" width="10.85546875" style="255"/>
    <col min="7681" max="7681" width="72" style="255" bestFit="1" customWidth="1"/>
    <col min="7682" max="7682" width="78.42578125" style="255" customWidth="1"/>
    <col min="7683" max="7683" width="10.85546875" style="255"/>
    <col min="7684" max="7684" width="31.140625" style="255" customWidth="1"/>
    <col min="7685" max="7685" width="70.140625" style="255" customWidth="1"/>
    <col min="7686" max="7686" width="17.42578125" style="255" customWidth="1"/>
    <col min="7687" max="7688" width="21.85546875" style="255" customWidth="1"/>
    <col min="7689" max="7689" width="19.42578125" style="255" customWidth="1"/>
    <col min="7690" max="7690" width="42" style="255" customWidth="1"/>
    <col min="7691" max="7936" width="10.85546875" style="255"/>
    <col min="7937" max="7937" width="72" style="255" bestFit="1" customWidth="1"/>
    <col min="7938" max="7938" width="78.42578125" style="255" customWidth="1"/>
    <col min="7939" max="7939" width="10.85546875" style="255"/>
    <col min="7940" max="7940" width="31.140625" style="255" customWidth="1"/>
    <col min="7941" max="7941" width="70.140625" style="255" customWidth="1"/>
    <col min="7942" max="7942" width="17.42578125" style="255" customWidth="1"/>
    <col min="7943" max="7944" width="21.85546875" style="255" customWidth="1"/>
    <col min="7945" max="7945" width="19.42578125" style="255" customWidth="1"/>
    <col min="7946" max="7946" width="42" style="255" customWidth="1"/>
    <col min="7947" max="8192" width="10.85546875" style="255"/>
    <col min="8193" max="8193" width="72" style="255" bestFit="1" customWidth="1"/>
    <col min="8194" max="8194" width="78.42578125" style="255" customWidth="1"/>
    <col min="8195" max="8195" width="10.85546875" style="255"/>
    <col min="8196" max="8196" width="31.140625" style="255" customWidth="1"/>
    <col min="8197" max="8197" width="70.140625" style="255" customWidth="1"/>
    <col min="8198" max="8198" width="17.42578125" style="255" customWidth="1"/>
    <col min="8199" max="8200" width="21.85546875" style="255" customWidth="1"/>
    <col min="8201" max="8201" width="19.42578125" style="255" customWidth="1"/>
    <col min="8202" max="8202" width="42" style="255" customWidth="1"/>
    <col min="8203" max="8448" width="10.85546875" style="255"/>
    <col min="8449" max="8449" width="72" style="255" bestFit="1" customWidth="1"/>
    <col min="8450" max="8450" width="78.42578125" style="255" customWidth="1"/>
    <col min="8451" max="8451" width="10.85546875" style="255"/>
    <col min="8452" max="8452" width="31.140625" style="255" customWidth="1"/>
    <col min="8453" max="8453" width="70.140625" style="255" customWidth="1"/>
    <col min="8454" max="8454" width="17.42578125" style="255" customWidth="1"/>
    <col min="8455" max="8456" width="21.85546875" style="255" customWidth="1"/>
    <col min="8457" max="8457" width="19.42578125" style="255" customWidth="1"/>
    <col min="8458" max="8458" width="42" style="255" customWidth="1"/>
    <col min="8459" max="8704" width="10.85546875" style="255"/>
    <col min="8705" max="8705" width="72" style="255" bestFit="1" customWidth="1"/>
    <col min="8706" max="8706" width="78.42578125" style="255" customWidth="1"/>
    <col min="8707" max="8707" width="10.85546875" style="255"/>
    <col min="8708" max="8708" width="31.140625" style="255" customWidth="1"/>
    <col min="8709" max="8709" width="70.140625" style="255" customWidth="1"/>
    <col min="8710" max="8710" width="17.42578125" style="255" customWidth="1"/>
    <col min="8711" max="8712" width="21.85546875" style="255" customWidth="1"/>
    <col min="8713" max="8713" width="19.42578125" style="255" customWidth="1"/>
    <col min="8714" max="8714" width="42" style="255" customWidth="1"/>
    <col min="8715" max="8960" width="10.85546875" style="255"/>
    <col min="8961" max="8961" width="72" style="255" bestFit="1" customWidth="1"/>
    <col min="8962" max="8962" width="78.42578125" style="255" customWidth="1"/>
    <col min="8963" max="8963" width="10.85546875" style="255"/>
    <col min="8964" max="8964" width="31.140625" style="255" customWidth="1"/>
    <col min="8965" max="8965" width="70.140625" style="255" customWidth="1"/>
    <col min="8966" max="8966" width="17.42578125" style="255" customWidth="1"/>
    <col min="8967" max="8968" width="21.85546875" style="255" customWidth="1"/>
    <col min="8969" max="8969" width="19.42578125" style="255" customWidth="1"/>
    <col min="8970" max="8970" width="42" style="255" customWidth="1"/>
    <col min="8971" max="9216" width="10.85546875" style="255"/>
    <col min="9217" max="9217" width="72" style="255" bestFit="1" customWidth="1"/>
    <col min="9218" max="9218" width="78.42578125" style="255" customWidth="1"/>
    <col min="9219" max="9219" width="10.85546875" style="255"/>
    <col min="9220" max="9220" width="31.140625" style="255" customWidth="1"/>
    <col min="9221" max="9221" width="70.140625" style="255" customWidth="1"/>
    <col min="9222" max="9222" width="17.42578125" style="255" customWidth="1"/>
    <col min="9223" max="9224" width="21.85546875" style="255" customWidth="1"/>
    <col min="9225" max="9225" width="19.42578125" style="255" customWidth="1"/>
    <col min="9226" max="9226" width="42" style="255" customWidth="1"/>
    <col min="9227" max="9472" width="10.85546875" style="255"/>
    <col min="9473" max="9473" width="72" style="255" bestFit="1" customWidth="1"/>
    <col min="9474" max="9474" width="78.42578125" style="255" customWidth="1"/>
    <col min="9475" max="9475" width="10.85546875" style="255"/>
    <col min="9476" max="9476" width="31.140625" style="255" customWidth="1"/>
    <col min="9477" max="9477" width="70.140625" style="255" customWidth="1"/>
    <col min="9478" max="9478" width="17.42578125" style="255" customWidth="1"/>
    <col min="9479" max="9480" width="21.85546875" style="255" customWidth="1"/>
    <col min="9481" max="9481" width="19.42578125" style="255" customWidth="1"/>
    <col min="9482" max="9482" width="42" style="255" customWidth="1"/>
    <col min="9483" max="9728" width="10.85546875" style="255"/>
    <col min="9729" max="9729" width="72" style="255" bestFit="1" customWidth="1"/>
    <col min="9730" max="9730" width="78.42578125" style="255" customWidth="1"/>
    <col min="9731" max="9731" width="10.85546875" style="255"/>
    <col min="9732" max="9732" width="31.140625" style="255" customWidth="1"/>
    <col min="9733" max="9733" width="70.140625" style="255" customWidth="1"/>
    <col min="9734" max="9734" width="17.42578125" style="255" customWidth="1"/>
    <col min="9735" max="9736" width="21.85546875" style="255" customWidth="1"/>
    <col min="9737" max="9737" width="19.42578125" style="255" customWidth="1"/>
    <col min="9738" max="9738" width="42" style="255" customWidth="1"/>
    <col min="9739" max="9984" width="10.85546875" style="255"/>
    <col min="9985" max="9985" width="72" style="255" bestFit="1" customWidth="1"/>
    <col min="9986" max="9986" width="78.42578125" style="255" customWidth="1"/>
    <col min="9987" max="9987" width="10.85546875" style="255"/>
    <col min="9988" max="9988" width="31.140625" style="255" customWidth="1"/>
    <col min="9989" max="9989" width="70.140625" style="255" customWidth="1"/>
    <col min="9990" max="9990" width="17.42578125" style="255" customWidth="1"/>
    <col min="9991" max="9992" width="21.85546875" style="255" customWidth="1"/>
    <col min="9993" max="9993" width="19.42578125" style="255" customWidth="1"/>
    <col min="9994" max="9994" width="42" style="255" customWidth="1"/>
    <col min="9995" max="10240" width="10.85546875" style="255"/>
    <col min="10241" max="10241" width="72" style="255" bestFit="1" customWidth="1"/>
    <col min="10242" max="10242" width="78.42578125" style="255" customWidth="1"/>
    <col min="10243" max="10243" width="10.85546875" style="255"/>
    <col min="10244" max="10244" width="31.140625" style="255" customWidth="1"/>
    <col min="10245" max="10245" width="70.140625" style="255" customWidth="1"/>
    <col min="10246" max="10246" width="17.42578125" style="255" customWidth="1"/>
    <col min="10247" max="10248" width="21.85546875" style="255" customWidth="1"/>
    <col min="10249" max="10249" width="19.42578125" style="255" customWidth="1"/>
    <col min="10250" max="10250" width="42" style="255" customWidth="1"/>
    <col min="10251" max="10496" width="10.85546875" style="255"/>
    <col min="10497" max="10497" width="72" style="255" bestFit="1" customWidth="1"/>
    <col min="10498" max="10498" width="78.42578125" style="255" customWidth="1"/>
    <col min="10499" max="10499" width="10.85546875" style="255"/>
    <col min="10500" max="10500" width="31.140625" style="255" customWidth="1"/>
    <col min="10501" max="10501" width="70.140625" style="255" customWidth="1"/>
    <col min="10502" max="10502" width="17.42578125" style="255" customWidth="1"/>
    <col min="10503" max="10504" width="21.85546875" style="255" customWidth="1"/>
    <col min="10505" max="10505" width="19.42578125" style="255" customWidth="1"/>
    <col min="10506" max="10506" width="42" style="255" customWidth="1"/>
    <col min="10507" max="10752" width="10.85546875" style="255"/>
    <col min="10753" max="10753" width="72" style="255" bestFit="1" customWidth="1"/>
    <col min="10754" max="10754" width="78.42578125" style="255" customWidth="1"/>
    <col min="10755" max="10755" width="10.85546875" style="255"/>
    <col min="10756" max="10756" width="31.140625" style="255" customWidth="1"/>
    <col min="10757" max="10757" width="70.140625" style="255" customWidth="1"/>
    <col min="10758" max="10758" width="17.42578125" style="255" customWidth="1"/>
    <col min="10759" max="10760" width="21.85546875" style="255" customWidth="1"/>
    <col min="10761" max="10761" width="19.42578125" style="255" customWidth="1"/>
    <col min="10762" max="10762" width="42" style="255" customWidth="1"/>
    <col min="10763" max="11008" width="10.85546875" style="255"/>
    <col min="11009" max="11009" width="72" style="255" bestFit="1" customWidth="1"/>
    <col min="11010" max="11010" width="78.42578125" style="255" customWidth="1"/>
    <col min="11011" max="11011" width="10.85546875" style="255"/>
    <col min="11012" max="11012" width="31.140625" style="255" customWidth="1"/>
    <col min="11013" max="11013" width="70.140625" style="255" customWidth="1"/>
    <col min="11014" max="11014" width="17.42578125" style="255" customWidth="1"/>
    <col min="11015" max="11016" width="21.85546875" style="255" customWidth="1"/>
    <col min="11017" max="11017" width="19.42578125" style="255" customWidth="1"/>
    <col min="11018" max="11018" width="42" style="255" customWidth="1"/>
    <col min="11019" max="11264" width="10.85546875" style="255"/>
    <col min="11265" max="11265" width="72" style="255" bestFit="1" customWidth="1"/>
    <col min="11266" max="11266" width="78.42578125" style="255" customWidth="1"/>
    <col min="11267" max="11267" width="10.85546875" style="255"/>
    <col min="11268" max="11268" width="31.140625" style="255" customWidth="1"/>
    <col min="11269" max="11269" width="70.140625" style="255" customWidth="1"/>
    <col min="11270" max="11270" width="17.42578125" style="255" customWidth="1"/>
    <col min="11271" max="11272" width="21.85546875" style="255" customWidth="1"/>
    <col min="11273" max="11273" width="19.42578125" style="255" customWidth="1"/>
    <col min="11274" max="11274" width="42" style="255" customWidth="1"/>
    <col min="11275" max="11520" width="10.85546875" style="255"/>
    <col min="11521" max="11521" width="72" style="255" bestFit="1" customWidth="1"/>
    <col min="11522" max="11522" width="78.42578125" style="255" customWidth="1"/>
    <col min="11523" max="11523" width="10.85546875" style="255"/>
    <col min="11524" max="11524" width="31.140625" style="255" customWidth="1"/>
    <col min="11525" max="11525" width="70.140625" style="255" customWidth="1"/>
    <col min="11526" max="11526" width="17.42578125" style="255" customWidth="1"/>
    <col min="11527" max="11528" width="21.85546875" style="255" customWidth="1"/>
    <col min="11529" max="11529" width="19.42578125" style="255" customWidth="1"/>
    <col min="11530" max="11530" width="42" style="255" customWidth="1"/>
    <col min="11531" max="11776" width="10.85546875" style="255"/>
    <col min="11777" max="11777" width="72" style="255" bestFit="1" customWidth="1"/>
    <col min="11778" max="11778" width="78.42578125" style="255" customWidth="1"/>
    <col min="11779" max="11779" width="10.85546875" style="255"/>
    <col min="11780" max="11780" width="31.140625" style="255" customWidth="1"/>
    <col min="11781" max="11781" width="70.140625" style="255" customWidth="1"/>
    <col min="11782" max="11782" width="17.42578125" style="255" customWidth="1"/>
    <col min="11783" max="11784" width="21.85546875" style="255" customWidth="1"/>
    <col min="11785" max="11785" width="19.42578125" style="255" customWidth="1"/>
    <col min="11786" max="11786" width="42" style="255" customWidth="1"/>
    <col min="11787" max="12032" width="10.85546875" style="255"/>
    <col min="12033" max="12033" width="72" style="255" bestFit="1" customWidth="1"/>
    <col min="12034" max="12034" width="78.42578125" style="255" customWidth="1"/>
    <col min="12035" max="12035" width="10.85546875" style="255"/>
    <col min="12036" max="12036" width="31.140625" style="255" customWidth="1"/>
    <col min="12037" max="12037" width="70.140625" style="255" customWidth="1"/>
    <col min="12038" max="12038" width="17.42578125" style="255" customWidth="1"/>
    <col min="12039" max="12040" width="21.85546875" style="255" customWidth="1"/>
    <col min="12041" max="12041" width="19.42578125" style="255" customWidth="1"/>
    <col min="12042" max="12042" width="42" style="255" customWidth="1"/>
    <col min="12043" max="12288" width="10.85546875" style="255"/>
    <col min="12289" max="12289" width="72" style="255" bestFit="1" customWidth="1"/>
    <col min="12290" max="12290" width="78.42578125" style="255" customWidth="1"/>
    <col min="12291" max="12291" width="10.85546875" style="255"/>
    <col min="12292" max="12292" width="31.140625" style="255" customWidth="1"/>
    <col min="12293" max="12293" width="70.140625" style="255" customWidth="1"/>
    <col min="12294" max="12294" width="17.42578125" style="255" customWidth="1"/>
    <col min="12295" max="12296" width="21.85546875" style="255" customWidth="1"/>
    <col min="12297" max="12297" width="19.42578125" style="255" customWidth="1"/>
    <col min="12298" max="12298" width="42" style="255" customWidth="1"/>
    <col min="12299" max="12544" width="10.85546875" style="255"/>
    <col min="12545" max="12545" width="72" style="255" bestFit="1" customWidth="1"/>
    <col min="12546" max="12546" width="78.42578125" style="255" customWidth="1"/>
    <col min="12547" max="12547" width="10.85546875" style="255"/>
    <col min="12548" max="12548" width="31.140625" style="255" customWidth="1"/>
    <col min="12549" max="12549" width="70.140625" style="255" customWidth="1"/>
    <col min="12550" max="12550" width="17.42578125" style="255" customWidth="1"/>
    <col min="12551" max="12552" width="21.85546875" style="255" customWidth="1"/>
    <col min="12553" max="12553" width="19.42578125" style="255" customWidth="1"/>
    <col min="12554" max="12554" width="42" style="255" customWidth="1"/>
    <col min="12555" max="12800" width="10.85546875" style="255"/>
    <col min="12801" max="12801" width="72" style="255" bestFit="1" customWidth="1"/>
    <col min="12802" max="12802" width="78.42578125" style="255" customWidth="1"/>
    <col min="12803" max="12803" width="10.85546875" style="255"/>
    <col min="12804" max="12804" width="31.140625" style="255" customWidth="1"/>
    <col min="12805" max="12805" width="70.140625" style="255" customWidth="1"/>
    <col min="12806" max="12806" width="17.42578125" style="255" customWidth="1"/>
    <col min="12807" max="12808" width="21.85546875" style="255" customWidth="1"/>
    <col min="12809" max="12809" width="19.42578125" style="255" customWidth="1"/>
    <col min="12810" max="12810" width="42" style="255" customWidth="1"/>
    <col min="12811" max="13056" width="10.85546875" style="255"/>
    <col min="13057" max="13057" width="72" style="255" bestFit="1" customWidth="1"/>
    <col min="13058" max="13058" width="78.42578125" style="255" customWidth="1"/>
    <col min="13059" max="13059" width="10.85546875" style="255"/>
    <col min="13060" max="13060" width="31.140625" style="255" customWidth="1"/>
    <col min="13061" max="13061" width="70.140625" style="255" customWidth="1"/>
    <col min="13062" max="13062" width="17.42578125" style="255" customWidth="1"/>
    <col min="13063" max="13064" width="21.85546875" style="255" customWidth="1"/>
    <col min="13065" max="13065" width="19.42578125" style="255" customWidth="1"/>
    <col min="13066" max="13066" width="42" style="255" customWidth="1"/>
    <col min="13067" max="13312" width="10.85546875" style="255"/>
    <col min="13313" max="13313" width="72" style="255" bestFit="1" customWidth="1"/>
    <col min="13314" max="13314" width="78.42578125" style="255" customWidth="1"/>
    <col min="13315" max="13315" width="10.85546875" style="255"/>
    <col min="13316" max="13316" width="31.140625" style="255" customWidth="1"/>
    <col min="13317" max="13317" width="70.140625" style="255" customWidth="1"/>
    <col min="13318" max="13318" width="17.42578125" style="255" customWidth="1"/>
    <col min="13319" max="13320" width="21.85546875" style="255" customWidth="1"/>
    <col min="13321" max="13321" width="19.42578125" style="255" customWidth="1"/>
    <col min="13322" max="13322" width="42" style="255" customWidth="1"/>
    <col min="13323" max="13568" width="10.85546875" style="255"/>
    <col min="13569" max="13569" width="72" style="255" bestFit="1" customWidth="1"/>
    <col min="13570" max="13570" width="78.42578125" style="255" customWidth="1"/>
    <col min="13571" max="13571" width="10.85546875" style="255"/>
    <col min="13572" max="13572" width="31.140625" style="255" customWidth="1"/>
    <col min="13573" max="13573" width="70.140625" style="255" customWidth="1"/>
    <col min="13574" max="13574" width="17.42578125" style="255" customWidth="1"/>
    <col min="13575" max="13576" width="21.85546875" style="255" customWidth="1"/>
    <col min="13577" max="13577" width="19.42578125" style="255" customWidth="1"/>
    <col min="13578" max="13578" width="42" style="255" customWidth="1"/>
    <col min="13579" max="13824" width="10.85546875" style="255"/>
    <col min="13825" max="13825" width="72" style="255" bestFit="1" customWidth="1"/>
    <col min="13826" max="13826" width="78.42578125" style="255" customWidth="1"/>
    <col min="13827" max="13827" width="10.85546875" style="255"/>
    <col min="13828" max="13828" width="31.140625" style="255" customWidth="1"/>
    <col min="13829" max="13829" width="70.140625" style="255" customWidth="1"/>
    <col min="13830" max="13830" width="17.42578125" style="255" customWidth="1"/>
    <col min="13831" max="13832" width="21.85546875" style="255" customWidth="1"/>
    <col min="13833" max="13833" width="19.42578125" style="255" customWidth="1"/>
    <col min="13834" max="13834" width="42" style="255" customWidth="1"/>
    <col min="13835" max="14080" width="10.85546875" style="255"/>
    <col min="14081" max="14081" width="72" style="255" bestFit="1" customWidth="1"/>
    <col min="14082" max="14082" width="78.42578125" style="255" customWidth="1"/>
    <col min="14083" max="14083" width="10.85546875" style="255"/>
    <col min="14084" max="14084" width="31.140625" style="255" customWidth="1"/>
    <col min="14085" max="14085" width="70.140625" style="255" customWidth="1"/>
    <col min="14086" max="14086" width="17.42578125" style="255" customWidth="1"/>
    <col min="14087" max="14088" width="21.85546875" style="255" customWidth="1"/>
    <col min="14089" max="14089" width="19.42578125" style="255" customWidth="1"/>
    <col min="14090" max="14090" width="42" style="255" customWidth="1"/>
    <col min="14091" max="14336" width="10.85546875" style="255"/>
    <col min="14337" max="14337" width="72" style="255" bestFit="1" customWidth="1"/>
    <col min="14338" max="14338" width="78.42578125" style="255" customWidth="1"/>
    <col min="14339" max="14339" width="10.85546875" style="255"/>
    <col min="14340" max="14340" width="31.140625" style="255" customWidth="1"/>
    <col min="14341" max="14341" width="70.140625" style="255" customWidth="1"/>
    <col min="14342" max="14342" width="17.42578125" style="255" customWidth="1"/>
    <col min="14343" max="14344" width="21.85546875" style="255" customWidth="1"/>
    <col min="14345" max="14345" width="19.42578125" style="255" customWidth="1"/>
    <col min="14346" max="14346" width="42" style="255" customWidth="1"/>
    <col min="14347" max="14592" width="10.85546875" style="255"/>
    <col min="14593" max="14593" width="72" style="255" bestFit="1" customWidth="1"/>
    <col min="14594" max="14594" width="78.42578125" style="255" customWidth="1"/>
    <col min="14595" max="14595" width="10.85546875" style="255"/>
    <col min="14596" max="14596" width="31.140625" style="255" customWidth="1"/>
    <col min="14597" max="14597" width="70.140625" style="255" customWidth="1"/>
    <col min="14598" max="14598" width="17.42578125" style="255" customWidth="1"/>
    <col min="14599" max="14600" width="21.85546875" style="255" customWidth="1"/>
    <col min="14601" max="14601" width="19.42578125" style="255" customWidth="1"/>
    <col min="14602" max="14602" width="42" style="255" customWidth="1"/>
    <col min="14603" max="14848" width="10.85546875" style="255"/>
    <col min="14849" max="14849" width="72" style="255" bestFit="1" customWidth="1"/>
    <col min="14850" max="14850" width="78.42578125" style="255" customWidth="1"/>
    <col min="14851" max="14851" width="10.85546875" style="255"/>
    <col min="14852" max="14852" width="31.140625" style="255" customWidth="1"/>
    <col min="14853" max="14853" width="70.140625" style="255" customWidth="1"/>
    <col min="14854" max="14854" width="17.42578125" style="255" customWidth="1"/>
    <col min="14855" max="14856" width="21.85546875" style="255" customWidth="1"/>
    <col min="14857" max="14857" width="19.42578125" style="255" customWidth="1"/>
    <col min="14858" max="14858" width="42" style="255" customWidth="1"/>
    <col min="14859" max="15104" width="10.85546875" style="255"/>
    <col min="15105" max="15105" width="72" style="255" bestFit="1" customWidth="1"/>
    <col min="15106" max="15106" width="78.42578125" style="255" customWidth="1"/>
    <col min="15107" max="15107" width="10.85546875" style="255"/>
    <col min="15108" max="15108" width="31.140625" style="255" customWidth="1"/>
    <col min="15109" max="15109" width="70.140625" style="255" customWidth="1"/>
    <col min="15110" max="15110" width="17.42578125" style="255" customWidth="1"/>
    <col min="15111" max="15112" width="21.85546875" style="255" customWidth="1"/>
    <col min="15113" max="15113" width="19.42578125" style="255" customWidth="1"/>
    <col min="15114" max="15114" width="42" style="255" customWidth="1"/>
    <col min="15115" max="15360" width="10.85546875" style="255"/>
    <col min="15361" max="15361" width="72" style="255" bestFit="1" customWidth="1"/>
    <col min="15362" max="15362" width="78.42578125" style="255" customWidth="1"/>
    <col min="15363" max="15363" width="10.85546875" style="255"/>
    <col min="15364" max="15364" width="31.140625" style="255" customWidth="1"/>
    <col min="15365" max="15365" width="70.140625" style="255" customWidth="1"/>
    <col min="15366" max="15366" width="17.42578125" style="255" customWidth="1"/>
    <col min="15367" max="15368" width="21.85546875" style="255" customWidth="1"/>
    <col min="15369" max="15369" width="19.42578125" style="255" customWidth="1"/>
    <col min="15370" max="15370" width="42" style="255" customWidth="1"/>
    <col min="15371" max="15616" width="10.85546875" style="255"/>
    <col min="15617" max="15617" width="72" style="255" bestFit="1" customWidth="1"/>
    <col min="15618" max="15618" width="78.42578125" style="255" customWidth="1"/>
    <col min="15619" max="15619" width="10.85546875" style="255"/>
    <col min="15620" max="15620" width="31.140625" style="255" customWidth="1"/>
    <col min="15621" max="15621" width="70.140625" style="255" customWidth="1"/>
    <col min="15622" max="15622" width="17.42578125" style="255" customWidth="1"/>
    <col min="15623" max="15624" width="21.85546875" style="255" customWidth="1"/>
    <col min="15625" max="15625" width="19.42578125" style="255" customWidth="1"/>
    <col min="15626" max="15626" width="42" style="255" customWidth="1"/>
    <col min="15627" max="15872" width="10.85546875" style="255"/>
    <col min="15873" max="15873" width="72" style="255" bestFit="1" customWidth="1"/>
    <col min="15874" max="15874" width="78.42578125" style="255" customWidth="1"/>
    <col min="15875" max="15875" width="10.85546875" style="255"/>
    <col min="15876" max="15876" width="31.140625" style="255" customWidth="1"/>
    <col min="15877" max="15877" width="70.140625" style="255" customWidth="1"/>
    <col min="15878" max="15878" width="17.42578125" style="255" customWidth="1"/>
    <col min="15879" max="15880" width="21.85546875" style="255" customWidth="1"/>
    <col min="15881" max="15881" width="19.42578125" style="255" customWidth="1"/>
    <col min="15882" max="15882" width="42" style="255" customWidth="1"/>
    <col min="15883" max="16128" width="10.85546875" style="255"/>
    <col min="16129" max="16129" width="72" style="255" bestFit="1" customWidth="1"/>
    <col min="16130" max="16130" width="78.42578125" style="255" customWidth="1"/>
    <col min="16131" max="16131" width="10.85546875" style="255"/>
    <col min="16132" max="16132" width="31.140625" style="255" customWidth="1"/>
    <col min="16133" max="16133" width="70.140625" style="255" customWidth="1"/>
    <col min="16134" max="16134" width="17.42578125" style="255" customWidth="1"/>
    <col min="16135" max="16136" width="21.85546875" style="255" customWidth="1"/>
    <col min="16137" max="16137" width="19.42578125" style="255" customWidth="1"/>
    <col min="16138" max="16138" width="42" style="255" customWidth="1"/>
    <col min="16139" max="16384" width="10.85546875" style="255"/>
  </cols>
  <sheetData>
    <row r="1" spans="1:2" ht="25.5" customHeight="1" x14ac:dyDescent="0.25">
      <c r="A1" s="466" t="s">
        <v>120</v>
      </c>
      <c r="B1" s="467"/>
    </row>
    <row r="2" spans="1:2" ht="25.5" customHeight="1" x14ac:dyDescent="0.25">
      <c r="A2" s="468" t="s">
        <v>121</v>
      </c>
      <c r="B2" s="469"/>
    </row>
    <row r="3" spans="1:2" ht="15" x14ac:dyDescent="0.25">
      <c r="A3" s="256" t="s">
        <v>122</v>
      </c>
      <c r="B3" s="257" t="s">
        <v>123</v>
      </c>
    </row>
    <row r="4" spans="1:2" ht="40.5" customHeight="1" x14ac:dyDescent="0.25">
      <c r="A4" s="258" t="s">
        <v>124</v>
      </c>
      <c r="B4" s="259" t="s">
        <v>125</v>
      </c>
    </row>
    <row r="5" spans="1:2" ht="28.5" x14ac:dyDescent="0.25">
      <c r="A5" s="258" t="s">
        <v>126</v>
      </c>
      <c r="B5" s="260" t="s">
        <v>127</v>
      </c>
    </row>
    <row r="6" spans="1:2" ht="124.5" customHeight="1" x14ac:dyDescent="0.25">
      <c r="A6" s="258" t="s">
        <v>128</v>
      </c>
      <c r="B6" s="260" t="s">
        <v>129</v>
      </c>
    </row>
    <row r="7" spans="1:2" ht="26.45" customHeight="1" x14ac:dyDescent="0.25">
      <c r="A7" s="464" t="s">
        <v>130</v>
      </c>
      <c r="B7" s="465"/>
    </row>
    <row r="8" spans="1:2" ht="42.75" x14ac:dyDescent="0.25">
      <c r="A8" s="258" t="s">
        <v>131</v>
      </c>
      <c r="B8" s="260" t="s">
        <v>132</v>
      </c>
    </row>
    <row r="9" spans="1:2" ht="28.5" x14ac:dyDescent="0.25">
      <c r="A9" s="258" t="s">
        <v>133</v>
      </c>
      <c r="B9" s="260" t="s">
        <v>134</v>
      </c>
    </row>
    <row r="10" spans="1:2" ht="42.75" x14ac:dyDescent="0.25">
      <c r="A10" s="258" t="s">
        <v>135</v>
      </c>
      <c r="B10" s="260" t="s">
        <v>136</v>
      </c>
    </row>
    <row r="11" spans="1:2" ht="40.5" customHeight="1" x14ac:dyDescent="0.25">
      <c r="A11" s="258" t="s">
        <v>137</v>
      </c>
      <c r="B11" s="259" t="s">
        <v>138</v>
      </c>
    </row>
    <row r="12" spans="1:2" ht="38.25" customHeight="1" x14ac:dyDescent="0.25">
      <c r="A12" s="258" t="s">
        <v>139</v>
      </c>
      <c r="B12" s="259" t="s">
        <v>140</v>
      </c>
    </row>
    <row r="13" spans="1:2" ht="42.75" x14ac:dyDescent="0.25">
      <c r="A13" s="258" t="s">
        <v>141</v>
      </c>
      <c r="B13" s="261" t="s">
        <v>142</v>
      </c>
    </row>
    <row r="14" spans="1:2" ht="23.45" customHeight="1" x14ac:dyDescent="0.25">
      <c r="A14" s="262" t="s">
        <v>143</v>
      </c>
      <c r="B14" s="263"/>
    </row>
    <row r="15" spans="1:2" ht="42.75" x14ac:dyDescent="0.25">
      <c r="A15" s="258" t="s">
        <v>144</v>
      </c>
      <c r="B15" s="264" t="s">
        <v>145</v>
      </c>
    </row>
    <row r="16" spans="1:2" ht="42.75" x14ac:dyDescent="0.25">
      <c r="A16" s="258" t="s">
        <v>146</v>
      </c>
      <c r="B16" s="264" t="s">
        <v>147</v>
      </c>
    </row>
    <row r="17" spans="1:3" ht="42.75" x14ac:dyDescent="0.25">
      <c r="A17" s="258" t="s">
        <v>148</v>
      </c>
      <c r="B17" s="264" t="s">
        <v>149</v>
      </c>
    </row>
    <row r="18" spans="1:3" ht="8.25" customHeight="1" x14ac:dyDescent="0.25">
      <c r="A18" s="262"/>
      <c r="B18" s="265"/>
    </row>
    <row r="19" spans="1:3" ht="28.5" x14ac:dyDescent="0.25">
      <c r="A19" s="258" t="s">
        <v>150</v>
      </c>
      <c r="B19" s="264" t="s">
        <v>151</v>
      </c>
    </row>
    <row r="20" spans="1:3" ht="28.5" x14ac:dyDescent="0.25">
      <c r="A20" s="258" t="s">
        <v>152</v>
      </c>
      <c r="B20" s="264" t="s">
        <v>153</v>
      </c>
    </row>
    <row r="21" spans="1:3" ht="42.75" x14ac:dyDescent="0.25">
      <c r="A21" s="258" t="s">
        <v>154</v>
      </c>
      <c r="B21" s="264" t="s">
        <v>155</v>
      </c>
    </row>
    <row r="22" spans="1:3" ht="20.25" customHeight="1" x14ac:dyDescent="0.25">
      <c r="A22" s="470" t="s">
        <v>156</v>
      </c>
      <c r="B22" s="471"/>
    </row>
    <row r="23" spans="1:3" ht="42.75" x14ac:dyDescent="0.25">
      <c r="A23" s="258" t="s">
        <v>157</v>
      </c>
      <c r="B23" s="264" t="s">
        <v>158</v>
      </c>
    </row>
    <row r="24" spans="1:3" ht="54" customHeight="1" x14ac:dyDescent="0.25">
      <c r="A24" s="258" t="s">
        <v>159</v>
      </c>
      <c r="B24" s="264" t="s">
        <v>160</v>
      </c>
    </row>
    <row r="25" spans="1:3" ht="144" customHeight="1" x14ac:dyDescent="0.25">
      <c r="A25" s="258" t="s">
        <v>161</v>
      </c>
      <c r="B25" s="264" t="s">
        <v>162</v>
      </c>
    </row>
    <row r="26" spans="1:3" ht="57" x14ac:dyDescent="0.25">
      <c r="A26" s="258" t="s">
        <v>163</v>
      </c>
      <c r="B26" s="264" t="s">
        <v>164</v>
      </c>
    </row>
    <row r="27" spans="1:3" ht="57" x14ac:dyDescent="0.25">
      <c r="A27" s="258" t="s">
        <v>165</v>
      </c>
      <c r="B27" s="264" t="s">
        <v>166</v>
      </c>
    </row>
    <row r="28" spans="1:3" ht="28.5" x14ac:dyDescent="0.25">
      <c r="A28" s="258" t="s">
        <v>167</v>
      </c>
      <c r="B28" s="264" t="s">
        <v>168</v>
      </c>
    </row>
    <row r="29" spans="1:3" ht="57" x14ac:dyDescent="0.25">
      <c r="A29" s="258" t="s">
        <v>169</v>
      </c>
      <c r="B29" s="264" t="s">
        <v>170</v>
      </c>
      <c r="C29" s="266"/>
    </row>
    <row r="30" spans="1:3" ht="90" customHeight="1" x14ac:dyDescent="0.25">
      <c r="A30" s="267" t="s">
        <v>171</v>
      </c>
      <c r="B30" s="264" t="s">
        <v>172</v>
      </c>
    </row>
    <row r="31" spans="1:3" ht="81.599999999999994" customHeight="1" x14ac:dyDescent="0.25">
      <c r="A31" s="267" t="s">
        <v>173</v>
      </c>
      <c r="B31" s="264" t="s">
        <v>174</v>
      </c>
    </row>
    <row r="32" spans="1:3" ht="54" customHeight="1" x14ac:dyDescent="0.25">
      <c r="A32" s="267" t="s">
        <v>175</v>
      </c>
      <c r="B32" s="264" t="s">
        <v>176</v>
      </c>
    </row>
    <row r="33" spans="1:3" ht="28.5" customHeight="1" x14ac:dyDescent="0.25">
      <c r="A33" s="472" t="s">
        <v>177</v>
      </c>
      <c r="B33" s="473"/>
    </row>
    <row r="34" spans="1:3" ht="71.25" x14ac:dyDescent="0.25">
      <c r="A34" s="267" t="s">
        <v>178</v>
      </c>
      <c r="B34" s="264" t="s">
        <v>179</v>
      </c>
    </row>
    <row r="35" spans="1:3" ht="57" x14ac:dyDescent="0.25">
      <c r="A35" s="267" t="s">
        <v>180</v>
      </c>
      <c r="B35" s="264" t="s">
        <v>181</v>
      </c>
    </row>
    <row r="36" spans="1:3" ht="36" customHeight="1" x14ac:dyDescent="0.25">
      <c r="A36" s="267" t="s">
        <v>182</v>
      </c>
      <c r="B36" s="264" t="s">
        <v>183</v>
      </c>
      <c r="C36" s="268"/>
    </row>
    <row r="37" spans="1:3" ht="28.5" x14ac:dyDescent="0.25">
      <c r="A37" s="267" t="s">
        <v>184</v>
      </c>
      <c r="B37" s="264" t="s">
        <v>185</v>
      </c>
    </row>
    <row r="38" spans="1:3" ht="71.25" x14ac:dyDescent="0.25">
      <c r="A38" s="267" t="s">
        <v>186</v>
      </c>
      <c r="B38" s="264" t="s">
        <v>187</v>
      </c>
    </row>
    <row r="39" spans="1:3" ht="28.5" x14ac:dyDescent="0.25">
      <c r="A39" s="258" t="s">
        <v>188</v>
      </c>
      <c r="B39" s="264" t="s">
        <v>189</v>
      </c>
    </row>
    <row r="40" spans="1:3" ht="25.5" customHeight="1" x14ac:dyDescent="0.25">
      <c r="A40" s="464" t="s">
        <v>190</v>
      </c>
      <c r="B40" s="465"/>
    </row>
    <row r="41" spans="1:3" ht="24" customHeight="1" x14ac:dyDescent="0.25">
      <c r="A41" s="262" t="s">
        <v>122</v>
      </c>
      <c r="B41" s="269" t="s">
        <v>123</v>
      </c>
    </row>
    <row r="42" spans="1:3" ht="28.5" x14ac:dyDescent="0.25">
      <c r="A42" s="258" t="s">
        <v>141</v>
      </c>
      <c r="B42" s="270" t="s">
        <v>191</v>
      </c>
    </row>
    <row r="43" spans="1:3" ht="42.75" x14ac:dyDescent="0.25">
      <c r="A43" s="258" t="s">
        <v>192</v>
      </c>
      <c r="B43" s="270" t="s">
        <v>193</v>
      </c>
    </row>
    <row r="44" spans="1:3" ht="42.75" x14ac:dyDescent="0.25">
      <c r="A44" s="258" t="s">
        <v>194</v>
      </c>
      <c r="B44" s="270" t="s">
        <v>195</v>
      </c>
    </row>
    <row r="45" spans="1:3" ht="42.75" x14ac:dyDescent="0.25">
      <c r="A45" s="258" t="s">
        <v>196</v>
      </c>
      <c r="B45" s="270" t="s">
        <v>197</v>
      </c>
    </row>
    <row r="46" spans="1:3" ht="42.75" x14ac:dyDescent="0.25">
      <c r="A46" s="258" t="s">
        <v>198</v>
      </c>
      <c r="B46" s="270" t="s">
        <v>199</v>
      </c>
    </row>
    <row r="47" spans="1:3" ht="28.5" x14ac:dyDescent="0.25">
      <c r="A47" s="258" t="s">
        <v>200</v>
      </c>
      <c r="B47" s="270" t="s">
        <v>201</v>
      </c>
    </row>
    <row r="48" spans="1:3" ht="152.25" customHeight="1" x14ac:dyDescent="0.25">
      <c r="A48" s="258" t="s">
        <v>202</v>
      </c>
      <c r="B48" s="270" t="s">
        <v>203</v>
      </c>
    </row>
    <row r="49" spans="1:2" ht="23.1" customHeight="1" x14ac:dyDescent="0.25">
      <c r="A49" s="470" t="s">
        <v>204</v>
      </c>
      <c r="B49" s="471"/>
    </row>
    <row r="50" spans="1:2" ht="71.25" x14ac:dyDescent="0.25">
      <c r="A50" s="258" t="s">
        <v>99</v>
      </c>
      <c r="B50" s="264" t="s">
        <v>205</v>
      </c>
    </row>
    <row r="51" spans="1:2" ht="28.5" x14ac:dyDescent="0.25">
      <c r="A51" s="258" t="s">
        <v>206</v>
      </c>
      <c r="B51" s="264" t="s">
        <v>207</v>
      </c>
    </row>
    <row r="52" spans="1:2" ht="57" x14ac:dyDescent="0.25">
      <c r="A52" s="258" t="s">
        <v>208</v>
      </c>
      <c r="B52" s="264" t="s">
        <v>209</v>
      </c>
    </row>
    <row r="53" spans="1:2" ht="99.75" x14ac:dyDescent="0.25">
      <c r="A53" s="258" t="s">
        <v>210</v>
      </c>
      <c r="B53" s="264" t="s">
        <v>211</v>
      </c>
    </row>
    <row r="54" spans="1:2" ht="85.5" x14ac:dyDescent="0.25">
      <c r="A54" s="258" t="s">
        <v>212</v>
      </c>
      <c r="B54" s="264" t="s">
        <v>174</v>
      </c>
    </row>
    <row r="55" spans="1:2" ht="71.25" x14ac:dyDescent="0.25">
      <c r="A55" s="258" t="s">
        <v>213</v>
      </c>
      <c r="B55" s="264" t="s">
        <v>214</v>
      </c>
    </row>
    <row r="56" spans="1:2" ht="28.5" x14ac:dyDescent="0.25">
      <c r="A56" s="258" t="s">
        <v>215</v>
      </c>
      <c r="B56" s="264" t="s">
        <v>216</v>
      </c>
    </row>
    <row r="57" spans="1:2" ht="24" customHeight="1" x14ac:dyDescent="0.25">
      <c r="A57" s="476" t="s">
        <v>217</v>
      </c>
      <c r="B57" s="477"/>
    </row>
    <row r="58" spans="1:2" ht="23.45" customHeight="1" x14ac:dyDescent="0.25">
      <c r="A58" s="470" t="s">
        <v>218</v>
      </c>
      <c r="B58" s="471"/>
    </row>
    <row r="59" spans="1:2" ht="42.75" x14ac:dyDescent="0.25">
      <c r="A59" s="258" t="s">
        <v>219</v>
      </c>
      <c r="B59" s="270" t="s">
        <v>220</v>
      </c>
    </row>
    <row r="60" spans="1:2" ht="28.5" x14ac:dyDescent="0.25">
      <c r="A60" s="258" t="s">
        <v>221</v>
      </c>
      <c r="B60" s="270" t="s">
        <v>222</v>
      </c>
    </row>
    <row r="61" spans="1:2" ht="42.75" x14ac:dyDescent="0.25">
      <c r="A61" s="258" t="s">
        <v>133</v>
      </c>
      <c r="B61" s="270" t="s">
        <v>223</v>
      </c>
    </row>
    <row r="62" spans="1:2" ht="57" x14ac:dyDescent="0.25">
      <c r="A62" s="258" t="s">
        <v>146</v>
      </c>
      <c r="B62" s="264" t="s">
        <v>224</v>
      </c>
    </row>
    <row r="63" spans="1:2" ht="57" x14ac:dyDescent="0.25">
      <c r="A63" s="258" t="s">
        <v>148</v>
      </c>
      <c r="B63" s="264" t="s">
        <v>225</v>
      </c>
    </row>
    <row r="64" spans="1:2" ht="42.75" x14ac:dyDescent="0.25">
      <c r="A64" s="258" t="s">
        <v>226</v>
      </c>
      <c r="B64" s="270" t="s">
        <v>227</v>
      </c>
    </row>
    <row r="65" spans="1:2" ht="25.5" customHeight="1" x14ac:dyDescent="0.25">
      <c r="A65" s="464" t="s">
        <v>228</v>
      </c>
      <c r="B65" s="465"/>
    </row>
    <row r="66" spans="1:2" ht="23.1" customHeight="1" x14ac:dyDescent="0.25">
      <c r="A66" s="478" t="s">
        <v>229</v>
      </c>
      <c r="B66" s="479"/>
    </row>
    <row r="67" spans="1:2" ht="94.35" customHeight="1" x14ac:dyDescent="0.25">
      <c r="A67" s="480" t="s">
        <v>230</v>
      </c>
      <c r="B67" s="481"/>
    </row>
    <row r="68" spans="1:2" ht="39.75" customHeight="1" x14ac:dyDescent="0.25">
      <c r="A68" s="258" t="s">
        <v>231</v>
      </c>
      <c r="B68" s="271" t="s">
        <v>232</v>
      </c>
    </row>
    <row r="69" spans="1:2" ht="42.75" x14ac:dyDescent="0.25">
      <c r="A69" s="258" t="s">
        <v>233</v>
      </c>
      <c r="B69" s="272" t="s">
        <v>234</v>
      </c>
    </row>
    <row r="70" spans="1:2" ht="37.5" customHeight="1" x14ac:dyDescent="0.25">
      <c r="A70" s="267" t="s">
        <v>235</v>
      </c>
      <c r="B70" s="272" t="s">
        <v>236</v>
      </c>
    </row>
    <row r="71" spans="1:2" ht="37.5" customHeight="1" x14ac:dyDescent="0.25">
      <c r="A71" s="258" t="s">
        <v>237</v>
      </c>
      <c r="B71" s="272" t="s">
        <v>238</v>
      </c>
    </row>
    <row r="72" spans="1:2" ht="37.5" customHeight="1" x14ac:dyDescent="0.25">
      <c r="A72" s="267" t="s">
        <v>239</v>
      </c>
      <c r="B72" s="272" t="s">
        <v>240</v>
      </c>
    </row>
    <row r="73" spans="1:2" ht="25.5" customHeight="1" x14ac:dyDescent="0.25">
      <c r="A73" s="464" t="s">
        <v>241</v>
      </c>
      <c r="B73" s="465"/>
    </row>
    <row r="74" spans="1:2" ht="28.5" x14ac:dyDescent="0.25">
      <c r="A74" s="258" t="s">
        <v>242</v>
      </c>
      <c r="B74" s="270" t="s">
        <v>243</v>
      </c>
    </row>
    <row r="75" spans="1:2" ht="28.5" x14ac:dyDescent="0.25">
      <c r="A75" s="258" t="s">
        <v>244</v>
      </c>
      <c r="B75" s="270" t="s">
        <v>245</v>
      </c>
    </row>
    <row r="76" spans="1:2" ht="28.5" x14ac:dyDescent="0.25">
      <c r="A76" s="258" t="s">
        <v>246</v>
      </c>
      <c r="B76" s="270" t="s">
        <v>247</v>
      </c>
    </row>
    <row r="77" spans="1:2" ht="28.5" x14ac:dyDescent="0.25">
      <c r="A77" s="258" t="s">
        <v>248</v>
      </c>
      <c r="B77" s="270" t="s">
        <v>249</v>
      </c>
    </row>
    <row r="78" spans="1:2" ht="28.5" x14ac:dyDescent="0.25">
      <c r="A78" s="258" t="s">
        <v>250</v>
      </c>
      <c r="B78" s="270" t="s">
        <v>251</v>
      </c>
    </row>
    <row r="79" spans="1:2" ht="42.75" x14ac:dyDescent="0.25">
      <c r="A79" s="258" t="s">
        <v>252</v>
      </c>
      <c r="B79" s="270" t="s">
        <v>253</v>
      </c>
    </row>
    <row r="80" spans="1:2" ht="28.5" x14ac:dyDescent="0.25">
      <c r="A80" s="258" t="s">
        <v>254</v>
      </c>
      <c r="B80" s="270" t="s">
        <v>255</v>
      </c>
    </row>
    <row r="81" spans="1:2" ht="15" x14ac:dyDescent="0.25">
      <c r="A81" s="258" t="s">
        <v>256</v>
      </c>
      <c r="B81" s="270" t="s">
        <v>257</v>
      </c>
    </row>
    <row r="82" spans="1:2" ht="42.75" x14ac:dyDescent="0.25">
      <c r="A82" s="273" t="s">
        <v>258</v>
      </c>
      <c r="B82" s="270" t="s">
        <v>259</v>
      </c>
    </row>
    <row r="83" spans="1:2" ht="42.75" x14ac:dyDescent="0.25">
      <c r="A83" s="267" t="s">
        <v>260</v>
      </c>
      <c r="B83" s="270" t="s">
        <v>261</v>
      </c>
    </row>
    <row r="84" spans="1:2" ht="42.75" x14ac:dyDescent="0.25">
      <c r="A84" s="258" t="s">
        <v>262</v>
      </c>
      <c r="B84" s="270" t="s">
        <v>263</v>
      </c>
    </row>
    <row r="85" spans="1:2" ht="28.5" x14ac:dyDescent="0.25">
      <c r="A85" s="258" t="s">
        <v>165</v>
      </c>
      <c r="B85" s="270" t="s">
        <v>264</v>
      </c>
    </row>
    <row r="86" spans="1:2" ht="28.5" x14ac:dyDescent="0.25">
      <c r="A86" s="258" t="s">
        <v>265</v>
      </c>
      <c r="B86" s="270" t="s">
        <v>266</v>
      </c>
    </row>
    <row r="87" spans="1:2" ht="42.75" x14ac:dyDescent="0.25">
      <c r="A87" s="258" t="s">
        <v>267</v>
      </c>
      <c r="B87" s="270" t="s">
        <v>268</v>
      </c>
    </row>
    <row r="88" spans="1:2" ht="18.600000000000001" customHeight="1" x14ac:dyDescent="0.25">
      <c r="A88" s="464" t="s">
        <v>269</v>
      </c>
      <c r="B88" s="465"/>
    </row>
    <row r="89" spans="1:2" ht="28.5" x14ac:dyDescent="0.25">
      <c r="A89" s="274" t="s">
        <v>270</v>
      </c>
      <c r="B89" s="275" t="s">
        <v>271</v>
      </c>
    </row>
    <row r="90" spans="1:2" ht="15" x14ac:dyDescent="0.25">
      <c r="A90" s="274" t="s">
        <v>272</v>
      </c>
      <c r="B90" s="275" t="s">
        <v>273</v>
      </c>
    </row>
    <row r="91" spans="1:2" ht="15" x14ac:dyDescent="0.25">
      <c r="A91" s="274" t="s">
        <v>274</v>
      </c>
      <c r="B91" s="275" t="s">
        <v>275</v>
      </c>
    </row>
    <row r="92" spans="1:2" ht="15" x14ac:dyDescent="0.25">
      <c r="A92" s="274" t="s">
        <v>276</v>
      </c>
      <c r="B92" s="275" t="s">
        <v>277</v>
      </c>
    </row>
    <row r="93" spans="1:2" ht="15" x14ac:dyDescent="0.25">
      <c r="A93" s="474" t="s">
        <v>278</v>
      </c>
      <c r="B93" s="475"/>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opLeftCell="A103" zoomScale="85" zoomScaleNormal="85" workbookViewId="0">
      <selection activeCell="K25" sqref="K25:N30"/>
    </sheetView>
  </sheetViews>
  <sheetFormatPr baseColWidth="10" defaultColWidth="10.85546875" defaultRowHeight="14.25" x14ac:dyDescent="0.25"/>
  <cols>
    <col min="1" max="1" width="49.7109375" style="39" customWidth="1"/>
    <col min="2" max="4" width="35.7109375" style="39" customWidth="1"/>
    <col min="5" max="5" width="37.42578125" style="39" customWidth="1"/>
    <col min="6" max="6" width="35.7109375" style="39" customWidth="1"/>
    <col min="7" max="7" width="38.85546875" style="39" customWidth="1"/>
    <col min="8" max="8" width="35.7109375" style="39" customWidth="1"/>
    <col min="9" max="9" width="54.42578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4" customFormat="1" ht="22.35" customHeight="1" thickBot="1" x14ac:dyDescent="0.3">
      <c r="A1" s="575"/>
      <c r="B1" s="552" t="s">
        <v>279</v>
      </c>
      <c r="C1" s="553"/>
      <c r="D1" s="553"/>
      <c r="E1" s="553"/>
      <c r="F1" s="553"/>
      <c r="G1" s="553"/>
      <c r="H1" s="553"/>
      <c r="I1" s="553"/>
      <c r="J1" s="553"/>
      <c r="K1" s="553"/>
      <c r="L1" s="554"/>
      <c r="M1" s="549" t="s">
        <v>280</v>
      </c>
      <c r="N1" s="550"/>
      <c r="O1" s="551"/>
    </row>
    <row r="2" spans="1:15" s="84" customFormat="1" ht="18" customHeight="1" thickBot="1" x14ac:dyDescent="0.3">
      <c r="A2" s="576"/>
      <c r="B2" s="555" t="s">
        <v>281</v>
      </c>
      <c r="C2" s="556"/>
      <c r="D2" s="556"/>
      <c r="E2" s="556"/>
      <c r="F2" s="556"/>
      <c r="G2" s="556"/>
      <c r="H2" s="556"/>
      <c r="I2" s="556"/>
      <c r="J2" s="556"/>
      <c r="K2" s="556"/>
      <c r="L2" s="557"/>
      <c r="M2" s="549" t="s">
        <v>282</v>
      </c>
      <c r="N2" s="550"/>
      <c r="O2" s="551"/>
    </row>
    <row r="3" spans="1:15" s="84" customFormat="1" ht="20.100000000000001" customHeight="1" thickBot="1" x14ac:dyDescent="0.3">
      <c r="A3" s="576"/>
      <c r="B3" s="555" t="s">
        <v>120</v>
      </c>
      <c r="C3" s="556"/>
      <c r="D3" s="556"/>
      <c r="E3" s="556"/>
      <c r="F3" s="556"/>
      <c r="G3" s="556"/>
      <c r="H3" s="556"/>
      <c r="I3" s="556"/>
      <c r="J3" s="556"/>
      <c r="K3" s="556"/>
      <c r="L3" s="557"/>
      <c r="M3" s="549" t="s">
        <v>283</v>
      </c>
      <c r="N3" s="550"/>
      <c r="O3" s="551"/>
    </row>
    <row r="4" spans="1:15" s="84" customFormat="1" ht="21.75" customHeight="1" thickBot="1" x14ac:dyDescent="0.3">
      <c r="A4" s="577"/>
      <c r="B4" s="558" t="s">
        <v>284</v>
      </c>
      <c r="C4" s="559"/>
      <c r="D4" s="559"/>
      <c r="E4" s="559"/>
      <c r="F4" s="559"/>
      <c r="G4" s="559"/>
      <c r="H4" s="559"/>
      <c r="I4" s="559"/>
      <c r="J4" s="559"/>
      <c r="K4" s="559"/>
      <c r="L4" s="560"/>
      <c r="M4" s="549" t="s">
        <v>285</v>
      </c>
      <c r="N4" s="550"/>
      <c r="O4" s="551"/>
    </row>
    <row r="5" spans="1:15" s="84" customFormat="1" ht="21.75" customHeight="1" thickBot="1" x14ac:dyDescent="0.3">
      <c r="A5" s="85"/>
      <c r="B5" s="86"/>
      <c r="C5" s="86"/>
      <c r="D5" s="86"/>
      <c r="E5" s="86"/>
      <c r="F5" s="86"/>
      <c r="G5" s="86"/>
      <c r="H5" s="86"/>
      <c r="I5" s="86"/>
      <c r="J5" s="86"/>
      <c r="K5" s="86"/>
      <c r="L5" s="86"/>
      <c r="M5" s="87"/>
      <c r="N5" s="87"/>
      <c r="O5" s="87"/>
    </row>
    <row r="6" spans="1:15" s="84" customFormat="1" ht="48" customHeight="1" thickBot="1" x14ac:dyDescent="0.3">
      <c r="A6" s="69" t="s">
        <v>286</v>
      </c>
      <c r="B6" s="586" t="s">
        <v>287</v>
      </c>
      <c r="C6" s="587"/>
      <c r="D6" s="587"/>
      <c r="E6" s="587"/>
      <c r="F6" s="587"/>
      <c r="G6" s="587"/>
      <c r="H6" s="587"/>
      <c r="I6" s="587"/>
      <c r="J6" s="587"/>
      <c r="K6" s="588"/>
      <c r="L6" s="194" t="s">
        <v>288</v>
      </c>
      <c r="M6" s="589">
        <v>2024110010289</v>
      </c>
      <c r="N6" s="590"/>
      <c r="O6" s="591"/>
    </row>
    <row r="7" spans="1:15" s="84" customFormat="1" ht="21.75"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579" t="s">
        <v>126</v>
      </c>
      <c r="B8" s="158" t="s">
        <v>289</v>
      </c>
      <c r="C8" s="123"/>
      <c r="D8" s="158" t="s">
        <v>290</v>
      </c>
      <c r="E8" s="123"/>
      <c r="F8" s="158" t="s">
        <v>291</v>
      </c>
      <c r="G8" s="123"/>
      <c r="H8" s="158" t="s">
        <v>292</v>
      </c>
      <c r="I8" s="126"/>
      <c r="J8" s="563" t="s">
        <v>128</v>
      </c>
      <c r="K8" s="578"/>
      <c r="L8" s="157" t="s">
        <v>293</v>
      </c>
      <c r="M8" s="595"/>
      <c r="N8" s="595"/>
      <c r="O8" s="595"/>
    </row>
    <row r="9" spans="1:15" s="84" customFormat="1" ht="21.75" customHeight="1" x14ac:dyDescent="0.25">
      <c r="A9" s="579"/>
      <c r="B9" s="159" t="s">
        <v>294</v>
      </c>
      <c r="C9" s="126"/>
      <c r="D9" s="158" t="s">
        <v>295</v>
      </c>
      <c r="E9" s="126"/>
      <c r="F9" s="158" t="s">
        <v>296</v>
      </c>
      <c r="G9" s="126"/>
      <c r="H9" s="158" t="s">
        <v>297</v>
      </c>
      <c r="I9" s="126"/>
      <c r="J9" s="563"/>
      <c r="K9" s="578"/>
      <c r="L9" s="157" t="s">
        <v>298</v>
      </c>
      <c r="M9" s="595"/>
      <c r="N9" s="595"/>
      <c r="O9" s="595"/>
    </row>
    <row r="10" spans="1:15" s="84" customFormat="1" ht="21.75" customHeight="1" thickBot="1" x14ac:dyDescent="0.3">
      <c r="A10" s="579"/>
      <c r="B10" s="158" t="s">
        <v>299</v>
      </c>
      <c r="C10" s="123"/>
      <c r="D10" s="158" t="s">
        <v>300</v>
      </c>
      <c r="E10" s="1006" t="s">
        <v>301</v>
      </c>
      <c r="F10" s="158" t="s">
        <v>302</v>
      </c>
      <c r="G10" s="127"/>
      <c r="H10" s="158" t="s">
        <v>303</v>
      </c>
      <c r="I10" s="126"/>
      <c r="J10" s="563"/>
      <c r="K10" s="578"/>
      <c r="L10" s="157" t="s">
        <v>304</v>
      </c>
      <c r="M10" s="1007" t="s">
        <v>301</v>
      </c>
      <c r="N10" s="1007"/>
      <c r="O10" s="1007"/>
    </row>
    <row r="11" spans="1:15" ht="15" customHeight="1" thickBot="1" x14ac:dyDescent="0.3">
      <c r="A11" s="42"/>
      <c r="B11" s="43"/>
      <c r="C11" s="43"/>
      <c r="D11" s="45"/>
      <c r="E11" s="44"/>
      <c r="F11" s="44"/>
      <c r="G11" s="184"/>
      <c r="H11" s="184"/>
      <c r="I11" s="46"/>
      <c r="J11" s="46"/>
      <c r="K11" s="43"/>
      <c r="L11" s="43"/>
      <c r="M11" s="43"/>
      <c r="N11" s="43"/>
      <c r="O11" s="43"/>
    </row>
    <row r="12" spans="1:15" ht="15" customHeight="1" x14ac:dyDescent="0.25">
      <c r="A12" s="583" t="s">
        <v>305</v>
      </c>
      <c r="B12" s="564" t="s">
        <v>306</v>
      </c>
      <c r="C12" s="565"/>
      <c r="D12" s="565"/>
      <c r="E12" s="565"/>
      <c r="F12" s="565"/>
      <c r="G12" s="565"/>
      <c r="H12" s="565"/>
      <c r="I12" s="565"/>
      <c r="J12" s="565"/>
      <c r="K12" s="565"/>
      <c r="L12" s="565"/>
      <c r="M12" s="565"/>
      <c r="N12" s="565"/>
      <c r="O12" s="566"/>
    </row>
    <row r="13" spans="1:15" ht="15" customHeight="1" x14ac:dyDescent="0.25">
      <c r="A13" s="584"/>
      <c r="B13" s="567"/>
      <c r="C13" s="568"/>
      <c r="D13" s="568"/>
      <c r="E13" s="568"/>
      <c r="F13" s="568"/>
      <c r="G13" s="568"/>
      <c r="H13" s="568"/>
      <c r="I13" s="568"/>
      <c r="J13" s="568"/>
      <c r="K13" s="568"/>
      <c r="L13" s="568"/>
      <c r="M13" s="568"/>
      <c r="N13" s="568"/>
      <c r="O13" s="569"/>
    </row>
    <row r="14" spans="1:15" ht="15" customHeight="1" thickBot="1" x14ac:dyDescent="0.3">
      <c r="A14" s="585"/>
      <c r="B14" s="570"/>
      <c r="C14" s="571"/>
      <c r="D14" s="571"/>
      <c r="E14" s="571"/>
      <c r="F14" s="571"/>
      <c r="G14" s="571"/>
      <c r="H14" s="571"/>
      <c r="I14" s="571"/>
      <c r="J14" s="571"/>
      <c r="K14" s="571"/>
      <c r="L14" s="571"/>
      <c r="M14" s="571"/>
      <c r="N14" s="571"/>
      <c r="O14" s="572"/>
    </row>
    <row r="15" spans="1:15" ht="9" customHeight="1" thickBot="1" x14ac:dyDescent="0.3">
      <c r="A15" s="47"/>
      <c r="B15" s="83"/>
      <c r="C15" s="48"/>
      <c r="D15" s="48"/>
      <c r="E15" s="48"/>
      <c r="F15" s="48"/>
      <c r="G15" s="49"/>
      <c r="H15" s="49"/>
      <c r="I15" s="49"/>
      <c r="J15" s="49"/>
      <c r="K15" s="49"/>
      <c r="L15" s="50"/>
      <c r="M15" s="50"/>
      <c r="N15" s="50"/>
      <c r="O15" s="50"/>
    </row>
    <row r="16" spans="1:15" s="51" customFormat="1" ht="37.5" customHeight="1" x14ac:dyDescent="0.25">
      <c r="A16" s="69" t="s">
        <v>133</v>
      </c>
      <c r="B16" s="573" t="s">
        <v>307</v>
      </c>
      <c r="C16" s="573"/>
      <c r="D16" s="573"/>
      <c r="E16" s="573"/>
      <c r="F16" s="573"/>
      <c r="G16" s="579" t="s">
        <v>135</v>
      </c>
      <c r="H16" s="579"/>
      <c r="I16" s="574" t="s">
        <v>308</v>
      </c>
      <c r="J16" s="574"/>
      <c r="K16" s="574"/>
      <c r="L16" s="574"/>
      <c r="M16" s="574"/>
      <c r="N16" s="574"/>
      <c r="O16" s="57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5" t="s">
        <v>137</v>
      </c>
      <c r="B18" s="581" t="s">
        <v>309</v>
      </c>
      <c r="C18" s="581"/>
      <c r="D18" s="581"/>
      <c r="E18" s="581"/>
      <c r="F18" s="186" t="s">
        <v>139</v>
      </c>
      <c r="G18" s="580" t="s">
        <v>310</v>
      </c>
      <c r="H18" s="580"/>
      <c r="I18" s="580"/>
      <c r="J18" s="69" t="s">
        <v>141</v>
      </c>
      <c r="K18" s="573" t="s">
        <v>311</v>
      </c>
      <c r="L18" s="573"/>
      <c r="M18" s="573"/>
      <c r="N18" s="573"/>
      <c r="O18" s="573"/>
    </row>
    <row r="19" spans="1:15" ht="9" customHeight="1" x14ac:dyDescent="0.25">
      <c r="A19" s="41"/>
      <c r="B19" s="40"/>
      <c r="C19" s="582"/>
      <c r="D19" s="582"/>
      <c r="E19" s="582"/>
      <c r="F19" s="582"/>
      <c r="G19" s="582"/>
      <c r="H19" s="582"/>
      <c r="I19" s="582"/>
      <c r="J19" s="582"/>
      <c r="K19" s="582"/>
      <c r="L19" s="582"/>
      <c r="M19" s="582"/>
      <c r="N19" s="582"/>
      <c r="O19" s="582"/>
    </row>
    <row r="21" spans="1:15" ht="16.5" customHeight="1" thickBot="1" x14ac:dyDescent="0.3">
      <c r="A21" s="81"/>
      <c r="B21" s="82"/>
      <c r="C21" s="82"/>
      <c r="D21" s="82"/>
      <c r="E21" s="82"/>
      <c r="F21" s="82"/>
      <c r="G21" s="82"/>
      <c r="H21" s="82"/>
      <c r="I21" s="82"/>
      <c r="J21" s="82"/>
      <c r="K21" s="82"/>
      <c r="L21" s="82"/>
      <c r="M21" s="82"/>
      <c r="N21" s="82"/>
      <c r="O21" s="82"/>
    </row>
    <row r="22" spans="1:15" ht="32.1" customHeight="1" thickBot="1" x14ac:dyDescent="0.3">
      <c r="A22" s="561" t="s">
        <v>143</v>
      </c>
      <c r="B22" s="562"/>
      <c r="C22" s="562"/>
      <c r="D22" s="562"/>
      <c r="E22" s="562"/>
      <c r="F22" s="562"/>
      <c r="G22" s="562"/>
      <c r="H22" s="562"/>
      <c r="I22" s="562"/>
      <c r="J22" s="562"/>
      <c r="K22" s="562"/>
      <c r="L22" s="562"/>
      <c r="M22" s="562"/>
      <c r="N22" s="562"/>
      <c r="O22" s="563"/>
    </row>
    <row r="23" spans="1:15" ht="32.1" customHeight="1" thickBot="1" x14ac:dyDescent="0.3">
      <c r="A23" s="561" t="s">
        <v>312</v>
      </c>
      <c r="B23" s="562"/>
      <c r="C23" s="562"/>
      <c r="D23" s="562"/>
      <c r="E23" s="562"/>
      <c r="F23" s="562"/>
      <c r="G23" s="562"/>
      <c r="H23" s="562"/>
      <c r="I23" s="562"/>
      <c r="J23" s="562"/>
      <c r="K23" s="562"/>
      <c r="L23" s="562"/>
      <c r="M23" s="562"/>
      <c r="N23" s="562"/>
      <c r="O23" s="563"/>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300</v>
      </c>
      <c r="L24" s="52" t="s">
        <v>302</v>
      </c>
      <c r="M24" s="52" t="s">
        <v>303</v>
      </c>
      <c r="N24" s="53" t="s">
        <v>313</v>
      </c>
      <c r="O24" s="53" t="s">
        <v>314</v>
      </c>
    </row>
    <row r="25" spans="1:15" ht="32.1" customHeight="1" x14ac:dyDescent="0.25">
      <c r="A25" s="56" t="s">
        <v>144</v>
      </c>
      <c r="B25" s="222">
        <v>215634000</v>
      </c>
      <c r="C25" s="222">
        <v>53471000</v>
      </c>
      <c r="D25" s="223" t="s">
        <v>315</v>
      </c>
      <c r="E25" s="222">
        <v>21600000</v>
      </c>
      <c r="F25" s="222">
        <v>274791000</v>
      </c>
      <c r="G25" s="222">
        <v>9000000</v>
      </c>
      <c r="H25" s="54">
        <v>0</v>
      </c>
      <c r="I25" s="54"/>
      <c r="J25" s="54"/>
      <c r="K25" s="1008"/>
      <c r="L25" s="1008"/>
      <c r="M25" s="1008"/>
      <c r="N25" s="1009">
        <v>588715377</v>
      </c>
      <c r="O25" s="402"/>
    </row>
    <row r="26" spans="1:15" ht="32.1" customHeight="1" x14ac:dyDescent="0.25">
      <c r="A26" s="56" t="s">
        <v>146</v>
      </c>
      <c r="B26" s="222">
        <v>215634000</v>
      </c>
      <c r="C26" s="222">
        <v>53471000</v>
      </c>
      <c r="D26" s="222">
        <v>10320000</v>
      </c>
      <c r="E26" s="222">
        <v>-10600599</v>
      </c>
      <c r="F26" s="222">
        <v>77726232</v>
      </c>
      <c r="G26" s="223">
        <v>0</v>
      </c>
      <c r="H26" s="57">
        <v>1800000</v>
      </c>
      <c r="I26" s="57">
        <v>192653666</v>
      </c>
      <c r="J26" s="432">
        <v>43187692</v>
      </c>
      <c r="K26" s="192">
        <v>-180000</v>
      </c>
      <c r="L26" s="192"/>
      <c r="M26" s="192"/>
      <c r="N26" s="192">
        <f t="shared" ref="N26:N30" si="0">SUM(B26:M26)</f>
        <v>584011991</v>
      </c>
      <c r="O26" s="403">
        <f>+(B26+C26+D26+E26+F26+G26+H26+I26+J26+K26+L26+M26)/N25</f>
        <v>0.9920107641421434</v>
      </c>
    </row>
    <row r="27" spans="1:15" ht="32.1" customHeight="1" x14ac:dyDescent="0.25">
      <c r="A27" s="56" t="s">
        <v>148</v>
      </c>
      <c r="B27" s="57">
        <v>0</v>
      </c>
      <c r="C27" s="222">
        <v>1974233</v>
      </c>
      <c r="D27" s="222">
        <v>19764400</v>
      </c>
      <c r="E27" s="222">
        <v>25344000</v>
      </c>
      <c r="F27" s="222">
        <v>26484000</v>
      </c>
      <c r="G27" s="222">
        <v>25464000</v>
      </c>
      <c r="H27" s="57">
        <v>76774733</v>
      </c>
      <c r="I27" s="57">
        <v>25055486</v>
      </c>
      <c r="J27" s="432">
        <v>26287680</v>
      </c>
      <c r="K27" s="1010">
        <v>21959379</v>
      </c>
      <c r="L27" s="192"/>
      <c r="M27" s="192"/>
      <c r="N27" s="192">
        <f>SUM(B27:M27)</f>
        <v>249107911</v>
      </c>
      <c r="O27" s="403">
        <f>+N27/N26</f>
        <v>0.42654588405531557</v>
      </c>
    </row>
    <row r="28" spans="1:15" ht="32.1" customHeight="1" x14ac:dyDescent="0.25">
      <c r="A28" s="56" t="s">
        <v>316</v>
      </c>
      <c r="B28" s="223">
        <v>0</v>
      </c>
      <c r="C28" s="222">
        <v>6312355</v>
      </c>
      <c r="D28" s="223"/>
      <c r="E28" s="223"/>
      <c r="F28" s="223"/>
      <c r="G28" s="223"/>
      <c r="H28" s="57"/>
      <c r="I28" s="57"/>
      <c r="J28" s="57"/>
      <c r="K28" s="192"/>
      <c r="L28" s="192"/>
      <c r="M28" s="192"/>
      <c r="N28" s="192">
        <f t="shared" si="0"/>
        <v>6312355</v>
      </c>
      <c r="O28" s="404"/>
    </row>
    <row r="29" spans="1:15" ht="32.1" customHeight="1" x14ac:dyDescent="0.25">
      <c r="A29" s="56" t="s">
        <v>317</v>
      </c>
      <c r="B29" s="57">
        <v>0</v>
      </c>
      <c r="C29" s="57">
        <v>0</v>
      </c>
      <c r="D29" s="57"/>
      <c r="E29" s="57"/>
      <c r="F29" s="57"/>
      <c r="G29" s="57"/>
      <c r="H29" s="57"/>
      <c r="I29" s="57"/>
      <c r="J29" s="57"/>
      <c r="K29" s="192"/>
      <c r="L29" s="192"/>
      <c r="M29" s="192"/>
      <c r="N29" s="192">
        <f t="shared" si="0"/>
        <v>0</v>
      </c>
      <c r="O29" s="404"/>
    </row>
    <row r="30" spans="1:15" ht="32.1" customHeight="1" thickBot="1" x14ac:dyDescent="0.3">
      <c r="A30" s="59" t="s">
        <v>154</v>
      </c>
      <c r="B30" s="60">
        <v>0</v>
      </c>
      <c r="C30" s="60">
        <v>0</v>
      </c>
      <c r="D30" s="60">
        <v>6312355</v>
      </c>
      <c r="E30" s="60"/>
      <c r="F30" s="60"/>
      <c r="G30" s="60"/>
      <c r="H30" s="60"/>
      <c r="I30" s="60"/>
      <c r="J30" s="60"/>
      <c r="K30" s="193"/>
      <c r="L30" s="193"/>
      <c r="M30" s="193"/>
      <c r="N30" s="193">
        <f t="shared" si="0"/>
        <v>6312355</v>
      </c>
      <c r="O30" s="405">
        <f>+N30/(N28-N29)</f>
        <v>1</v>
      </c>
    </row>
    <row r="31" spans="1:15" ht="16.5" customHeight="1" x14ac:dyDescent="0.25"/>
    <row r="32" spans="1:15" ht="17.25" customHeight="1" x14ac:dyDescent="0.25"/>
    <row r="34" spans="1:14" ht="48" customHeight="1" thickBot="1" x14ac:dyDescent="0.3">
      <c r="A34" s="531" t="s">
        <v>318</v>
      </c>
      <c r="B34" s="532"/>
      <c r="C34" s="532"/>
      <c r="D34" s="532"/>
      <c r="E34" s="532"/>
      <c r="F34" s="532"/>
      <c r="G34" s="532"/>
      <c r="H34" s="532"/>
      <c r="I34" s="533"/>
      <c r="N34" s="191"/>
    </row>
    <row r="35" spans="1:14" ht="50.25" customHeight="1" thickBot="1" x14ac:dyDescent="0.3">
      <c r="A35" s="145" t="s">
        <v>319</v>
      </c>
      <c r="B35" s="534" t="str">
        <f>+B12</f>
        <v>Formular 9 acciones de transformación cultural que promuevan y garanticen el libre ejercicio de los derechos de las mujeres y la equidad de género a través de mecanismos de cambio cultural y comportamental desarrollados con las comunidades</v>
      </c>
      <c r="C35" s="535"/>
      <c r="D35" s="535"/>
      <c r="E35" s="535"/>
      <c r="F35" s="535"/>
      <c r="G35" s="535"/>
      <c r="H35" s="535"/>
      <c r="I35" s="536"/>
    </row>
    <row r="36" spans="1:14" ht="18.75" customHeight="1" thickBot="1" x14ac:dyDescent="0.3">
      <c r="A36" s="520" t="s">
        <v>159</v>
      </c>
      <c r="B36" s="338">
        <v>2024</v>
      </c>
      <c r="C36" s="338">
        <v>2025</v>
      </c>
      <c r="D36" s="338">
        <v>2026</v>
      </c>
      <c r="E36" s="338">
        <v>2027</v>
      </c>
      <c r="F36" s="338" t="s">
        <v>320</v>
      </c>
      <c r="G36" s="544" t="s">
        <v>161</v>
      </c>
      <c r="H36" s="544" t="s">
        <v>21</v>
      </c>
      <c r="I36" s="544"/>
    </row>
    <row r="37" spans="1:14" ht="50.25" customHeight="1" thickBot="1" x14ac:dyDescent="0.3">
      <c r="A37" s="521"/>
      <c r="B37" s="245">
        <v>3</v>
      </c>
      <c r="C37" s="245">
        <f>B40+B42+B44+B46+B48+B50+B52+B54+B56+B58+B60+B62</f>
        <v>2.9999999999999996</v>
      </c>
      <c r="D37" s="245">
        <v>2</v>
      </c>
      <c r="E37" s="245">
        <v>1</v>
      </c>
      <c r="F37" s="338">
        <f>B37+C37+D37+E37</f>
        <v>9</v>
      </c>
      <c r="G37" s="544"/>
      <c r="H37" s="544"/>
      <c r="I37" s="544"/>
    </row>
    <row r="38" spans="1:14" ht="52.5" customHeight="1" thickBot="1" x14ac:dyDescent="0.3">
      <c r="A38" s="249" t="s">
        <v>163</v>
      </c>
      <c r="B38" s="537">
        <v>0.2</v>
      </c>
      <c r="C38" s="538"/>
      <c r="D38" s="539" t="s">
        <v>321</v>
      </c>
      <c r="E38" s="540"/>
      <c r="F38" s="540"/>
      <c r="G38" s="540"/>
      <c r="H38" s="540"/>
      <c r="I38" s="541"/>
    </row>
    <row r="39" spans="1:14" s="64" customFormat="1" ht="68.099999999999994" customHeight="1" thickBot="1" x14ac:dyDescent="0.3">
      <c r="A39" s="520" t="s">
        <v>322</v>
      </c>
      <c r="B39" s="249" t="s">
        <v>323</v>
      </c>
      <c r="C39" s="145" t="s">
        <v>206</v>
      </c>
      <c r="D39" s="504" t="s">
        <v>208</v>
      </c>
      <c r="E39" s="505"/>
      <c r="F39" s="504" t="s">
        <v>210</v>
      </c>
      <c r="G39" s="505"/>
      <c r="H39" s="122" t="s">
        <v>212</v>
      </c>
      <c r="I39" s="121" t="s">
        <v>213</v>
      </c>
    </row>
    <row r="40" spans="1:14" ht="75.599999999999994" customHeight="1" thickBot="1" x14ac:dyDescent="0.3">
      <c r="A40" s="521"/>
      <c r="B40" s="343">
        <v>0.05</v>
      </c>
      <c r="C40" s="252">
        <v>0.05</v>
      </c>
      <c r="D40" s="506" t="s">
        <v>324</v>
      </c>
      <c r="E40" s="525"/>
      <c r="F40" s="506" t="s">
        <v>325</v>
      </c>
      <c r="G40" s="525"/>
      <c r="H40" s="337" t="s">
        <v>326</v>
      </c>
      <c r="I40" s="419" t="s">
        <v>327</v>
      </c>
    </row>
    <row r="41" spans="1:14" s="64" customFormat="1" ht="74.099999999999994" customHeight="1" thickBot="1" x14ac:dyDescent="0.3">
      <c r="A41" s="520" t="s">
        <v>328</v>
      </c>
      <c r="B41" s="247" t="s">
        <v>323</v>
      </c>
      <c r="C41" s="122" t="s">
        <v>206</v>
      </c>
      <c r="D41" s="504" t="s">
        <v>208</v>
      </c>
      <c r="E41" s="505"/>
      <c r="F41" s="504" t="s">
        <v>210</v>
      </c>
      <c r="G41" s="505"/>
      <c r="H41" s="122" t="s">
        <v>212</v>
      </c>
      <c r="I41" s="121" t="s">
        <v>213</v>
      </c>
    </row>
    <row r="42" spans="1:14" ht="125.1" customHeight="1" thickBot="1" x14ac:dyDescent="0.3">
      <c r="A42" s="521"/>
      <c r="B42" s="345">
        <v>0.1</v>
      </c>
      <c r="C42" s="360">
        <v>0.1</v>
      </c>
      <c r="D42" s="506" t="s">
        <v>329</v>
      </c>
      <c r="E42" s="525"/>
      <c r="F42" s="506" t="s">
        <v>330</v>
      </c>
      <c r="G42" s="525"/>
      <c r="H42" s="337" t="s">
        <v>326</v>
      </c>
      <c r="I42" s="400" t="s">
        <v>331</v>
      </c>
    </row>
    <row r="43" spans="1:14" s="64" customFormat="1" ht="59.1" customHeight="1" thickBot="1" x14ac:dyDescent="0.3">
      <c r="A43" s="520" t="s">
        <v>332</v>
      </c>
      <c r="B43" s="247" t="s">
        <v>323</v>
      </c>
      <c r="C43" s="122" t="s">
        <v>206</v>
      </c>
      <c r="D43" s="504" t="s">
        <v>208</v>
      </c>
      <c r="E43" s="505"/>
      <c r="F43" s="504" t="s">
        <v>210</v>
      </c>
      <c r="G43" s="505"/>
      <c r="H43" s="122" t="s">
        <v>212</v>
      </c>
      <c r="I43" s="121" t="s">
        <v>213</v>
      </c>
    </row>
    <row r="44" spans="1:14" ht="146.1" customHeight="1" thickBot="1" x14ac:dyDescent="0.3">
      <c r="A44" s="521"/>
      <c r="B44" s="343">
        <v>0.25</v>
      </c>
      <c r="C44" s="252">
        <v>0.25</v>
      </c>
      <c r="D44" s="506" t="s">
        <v>333</v>
      </c>
      <c r="E44" s="525"/>
      <c r="F44" s="542" t="s">
        <v>334</v>
      </c>
      <c r="G44" s="543"/>
      <c r="H44" s="337" t="s">
        <v>326</v>
      </c>
      <c r="I44" s="400" t="s">
        <v>335</v>
      </c>
    </row>
    <row r="45" spans="1:14" s="64" customFormat="1" ht="67.5" customHeight="1" thickBot="1" x14ac:dyDescent="0.3">
      <c r="A45" s="520" t="s">
        <v>336</v>
      </c>
      <c r="B45" s="247" t="s">
        <v>323</v>
      </c>
      <c r="C45" s="247" t="s">
        <v>206</v>
      </c>
      <c r="D45" s="504" t="s">
        <v>208</v>
      </c>
      <c r="E45" s="505"/>
      <c r="F45" s="504" t="s">
        <v>210</v>
      </c>
      <c r="G45" s="505"/>
      <c r="H45" s="122" t="s">
        <v>212</v>
      </c>
      <c r="I45" s="122" t="s">
        <v>213</v>
      </c>
    </row>
    <row r="46" spans="1:14" ht="409.5" customHeight="1" thickBot="1" x14ac:dyDescent="0.3">
      <c r="A46" s="521"/>
      <c r="B46" s="345">
        <v>0.3</v>
      </c>
      <c r="C46" s="252">
        <v>0.3</v>
      </c>
      <c r="D46" s="528" t="s">
        <v>337</v>
      </c>
      <c r="E46" s="529"/>
      <c r="F46" s="528" t="s">
        <v>338</v>
      </c>
      <c r="G46" s="530"/>
      <c r="H46" s="361" t="s">
        <v>339</v>
      </c>
      <c r="I46" s="362" t="s">
        <v>340</v>
      </c>
    </row>
    <row r="47" spans="1:14" s="64" customFormat="1" ht="62.45" customHeight="1" thickBot="1" x14ac:dyDescent="0.3">
      <c r="A47" s="520" t="s">
        <v>341</v>
      </c>
      <c r="B47" s="247" t="s">
        <v>323</v>
      </c>
      <c r="C47" s="122" t="s">
        <v>206</v>
      </c>
      <c r="D47" s="504" t="s">
        <v>208</v>
      </c>
      <c r="E47" s="505"/>
      <c r="F47" s="504" t="s">
        <v>210</v>
      </c>
      <c r="G47" s="505"/>
      <c r="H47" s="122" t="s">
        <v>212</v>
      </c>
      <c r="I47" s="121" t="s">
        <v>213</v>
      </c>
    </row>
    <row r="48" spans="1:14" ht="286.5" customHeight="1" thickBot="1" x14ac:dyDescent="0.3">
      <c r="A48" s="521"/>
      <c r="B48" s="343">
        <v>0.35</v>
      </c>
      <c r="C48" s="252">
        <v>0.35</v>
      </c>
      <c r="D48" s="506" t="s">
        <v>342</v>
      </c>
      <c r="E48" s="525"/>
      <c r="F48" s="506" t="s">
        <v>343</v>
      </c>
      <c r="G48" s="508"/>
      <c r="H48" s="361" t="s">
        <v>339</v>
      </c>
      <c r="I48" s="410" t="s">
        <v>344</v>
      </c>
    </row>
    <row r="49" spans="1:9" s="64" customFormat="1" ht="69" customHeight="1" thickBot="1" x14ac:dyDescent="0.3">
      <c r="A49" s="520" t="s">
        <v>345</v>
      </c>
      <c r="B49" s="247" t="s">
        <v>323</v>
      </c>
      <c r="C49" s="122" t="s">
        <v>206</v>
      </c>
      <c r="D49" s="504" t="s">
        <v>208</v>
      </c>
      <c r="E49" s="505"/>
      <c r="F49" s="504" t="s">
        <v>210</v>
      </c>
      <c r="G49" s="505"/>
      <c r="H49" s="122" t="s">
        <v>212</v>
      </c>
      <c r="I49" s="121" t="s">
        <v>213</v>
      </c>
    </row>
    <row r="50" spans="1:9" ht="409.5" customHeight="1" thickBot="1" x14ac:dyDescent="0.3">
      <c r="A50" s="521"/>
      <c r="B50" s="346">
        <v>0.4</v>
      </c>
      <c r="C50" s="346">
        <v>0.4</v>
      </c>
      <c r="D50" s="506" t="s">
        <v>346</v>
      </c>
      <c r="E50" s="508"/>
      <c r="F50" s="526" t="s">
        <v>347</v>
      </c>
      <c r="G50" s="527"/>
      <c r="H50" s="337" t="s">
        <v>339</v>
      </c>
      <c r="I50" s="410" t="s">
        <v>348</v>
      </c>
    </row>
    <row r="51" spans="1:9" ht="72.599999999999994" customHeight="1" thickBot="1" x14ac:dyDescent="0.3">
      <c r="A51" s="520" t="s">
        <v>349</v>
      </c>
      <c r="B51" s="249" t="s">
        <v>323</v>
      </c>
      <c r="C51" s="145" t="s">
        <v>206</v>
      </c>
      <c r="D51" s="504" t="s">
        <v>208</v>
      </c>
      <c r="E51" s="505"/>
      <c r="F51" s="504" t="s">
        <v>210</v>
      </c>
      <c r="G51" s="505"/>
      <c r="H51" s="122" t="s">
        <v>212</v>
      </c>
      <c r="I51" s="121" t="s">
        <v>213</v>
      </c>
    </row>
    <row r="52" spans="1:9" ht="409.5" customHeight="1" thickBot="1" x14ac:dyDescent="0.3">
      <c r="A52" s="521"/>
      <c r="B52" s="346">
        <v>0.4</v>
      </c>
      <c r="C52" s="339">
        <v>0.4</v>
      </c>
      <c r="D52" s="506" t="s">
        <v>350</v>
      </c>
      <c r="E52" s="507"/>
      <c r="F52" s="526" t="s">
        <v>351</v>
      </c>
      <c r="G52" s="527"/>
      <c r="H52" s="337" t="s">
        <v>339</v>
      </c>
      <c r="I52" s="410" t="s">
        <v>352</v>
      </c>
    </row>
    <row r="53" spans="1:9" ht="60" customHeight="1" thickBot="1" x14ac:dyDescent="0.3">
      <c r="A53" s="520" t="s">
        <v>353</v>
      </c>
      <c r="B53" s="249" t="s">
        <v>323</v>
      </c>
      <c r="C53" s="145" t="s">
        <v>206</v>
      </c>
      <c r="D53" s="504" t="s">
        <v>208</v>
      </c>
      <c r="E53" s="505"/>
      <c r="F53" s="504" t="s">
        <v>210</v>
      </c>
      <c r="G53" s="505"/>
      <c r="H53" s="122" t="s">
        <v>212</v>
      </c>
      <c r="I53" s="121" t="s">
        <v>213</v>
      </c>
    </row>
    <row r="54" spans="1:9" ht="409.5" customHeight="1" thickBot="1" x14ac:dyDescent="0.3">
      <c r="A54" s="521"/>
      <c r="B54" s="346">
        <v>0.4</v>
      </c>
      <c r="C54" s="339">
        <v>0.4</v>
      </c>
      <c r="D54" s="523" t="s">
        <v>354</v>
      </c>
      <c r="E54" s="524"/>
      <c r="F54" s="528" t="s">
        <v>355</v>
      </c>
      <c r="G54" s="508"/>
      <c r="H54" s="337" t="s">
        <v>339</v>
      </c>
      <c r="I54" s="420" t="s">
        <v>356</v>
      </c>
    </row>
    <row r="55" spans="1:9" ht="35.1" customHeight="1" thickBot="1" x14ac:dyDescent="0.3">
      <c r="A55" s="520" t="s">
        <v>357</v>
      </c>
      <c r="B55" s="249" t="s">
        <v>323</v>
      </c>
      <c r="C55" s="145" t="s">
        <v>206</v>
      </c>
      <c r="D55" s="504" t="s">
        <v>208</v>
      </c>
      <c r="E55" s="505"/>
      <c r="F55" s="504" t="s">
        <v>210</v>
      </c>
      <c r="G55" s="505"/>
      <c r="H55" s="122" t="s">
        <v>212</v>
      </c>
      <c r="I55" s="121" t="s">
        <v>213</v>
      </c>
    </row>
    <row r="56" spans="1:9" ht="291" customHeight="1" x14ac:dyDescent="0.25">
      <c r="A56" s="521"/>
      <c r="B56" s="347">
        <v>0.35</v>
      </c>
      <c r="C56" s="339">
        <v>0.35</v>
      </c>
      <c r="D56" s="506" t="s">
        <v>358</v>
      </c>
      <c r="E56" s="508"/>
      <c r="F56" s="506" t="s">
        <v>359</v>
      </c>
      <c r="G56" s="508"/>
      <c r="H56" s="337" t="s">
        <v>339</v>
      </c>
      <c r="I56" s="337" t="s">
        <v>348</v>
      </c>
    </row>
    <row r="57" spans="1:9" ht="35.1" customHeight="1" thickBot="1" x14ac:dyDescent="0.3">
      <c r="A57" s="520" t="s">
        <v>360</v>
      </c>
      <c r="B57" s="249" t="s">
        <v>323</v>
      </c>
      <c r="C57" s="145" t="s">
        <v>206</v>
      </c>
      <c r="D57" s="504" t="s">
        <v>208</v>
      </c>
      <c r="E57" s="505"/>
      <c r="F57" s="504" t="s">
        <v>210</v>
      </c>
      <c r="G57" s="505"/>
      <c r="H57" s="122" t="s">
        <v>212</v>
      </c>
      <c r="I57" s="121" t="s">
        <v>213</v>
      </c>
    </row>
    <row r="58" spans="1:9" ht="303" customHeight="1" thickBot="1" x14ac:dyDescent="0.3">
      <c r="A58" s="521"/>
      <c r="B58" s="346">
        <v>0.2</v>
      </c>
      <c r="C58" s="346">
        <v>0.2</v>
      </c>
      <c r="D58" s="522" t="s">
        <v>1127</v>
      </c>
      <c r="E58" s="508"/>
      <c r="F58" s="506" t="s">
        <v>361</v>
      </c>
      <c r="G58" s="508"/>
      <c r="H58" s="337" t="s">
        <v>339</v>
      </c>
      <c r="I58" s="436" t="s">
        <v>362</v>
      </c>
    </row>
    <row r="59" spans="1:9" ht="53.25" customHeight="1" thickBot="1" x14ac:dyDescent="0.3">
      <c r="A59" s="520" t="s">
        <v>363</v>
      </c>
      <c r="B59" s="249" t="s">
        <v>323</v>
      </c>
      <c r="C59" s="145" t="s">
        <v>206</v>
      </c>
      <c r="D59" s="504" t="s">
        <v>208</v>
      </c>
      <c r="E59" s="505"/>
      <c r="F59" s="504" t="s">
        <v>210</v>
      </c>
      <c r="G59" s="505"/>
      <c r="H59" s="122" t="s">
        <v>212</v>
      </c>
      <c r="I59" s="121" t="s">
        <v>213</v>
      </c>
    </row>
    <row r="60" spans="1:9" ht="15" thickBot="1" x14ac:dyDescent="0.3">
      <c r="A60" s="521"/>
      <c r="B60" s="347">
        <v>0.15</v>
      </c>
      <c r="C60" s="339"/>
      <c r="D60" s="509"/>
      <c r="E60" s="510"/>
      <c r="F60" s="511"/>
      <c r="G60" s="511"/>
      <c r="H60" s="245"/>
      <c r="I60" s="245"/>
    </row>
    <row r="61" spans="1:9" ht="35.1" customHeight="1" thickBot="1" x14ac:dyDescent="0.3">
      <c r="A61" s="520" t="s">
        <v>364</v>
      </c>
      <c r="B61" s="249" t="s">
        <v>323</v>
      </c>
      <c r="C61" s="145" t="s">
        <v>206</v>
      </c>
      <c r="D61" s="504" t="s">
        <v>208</v>
      </c>
      <c r="E61" s="505"/>
      <c r="F61" s="504" t="s">
        <v>210</v>
      </c>
      <c r="G61" s="505"/>
      <c r="H61" s="122" t="s">
        <v>212</v>
      </c>
      <c r="I61" s="121" t="s">
        <v>213</v>
      </c>
    </row>
    <row r="62" spans="1:9" ht="15" thickBot="1" x14ac:dyDescent="0.3">
      <c r="A62" s="521"/>
      <c r="B62" s="347">
        <v>0.05</v>
      </c>
      <c r="C62" s="339"/>
      <c r="D62" s="509"/>
      <c r="E62" s="510"/>
      <c r="F62" s="509"/>
      <c r="G62" s="510"/>
      <c r="H62" s="245"/>
      <c r="I62" s="245"/>
    </row>
    <row r="66" spans="1:9" ht="34.5" customHeight="1" x14ac:dyDescent="0.25">
      <c r="A66" s="596" t="s">
        <v>177</v>
      </c>
      <c r="B66" s="596"/>
      <c r="C66" s="596"/>
      <c r="D66" s="596"/>
      <c r="E66" s="596"/>
      <c r="F66" s="596"/>
      <c r="G66" s="596"/>
      <c r="H66" s="596"/>
      <c r="I66" s="596"/>
    </row>
    <row r="67" spans="1:9" ht="139.5" customHeight="1" x14ac:dyDescent="0.25">
      <c r="A67" s="340" t="s">
        <v>178</v>
      </c>
      <c r="B67" s="517" t="s">
        <v>365</v>
      </c>
      <c r="C67" s="518"/>
      <c r="D67" s="517" t="s">
        <v>366</v>
      </c>
      <c r="E67" s="518"/>
      <c r="F67" s="517" t="s">
        <v>367</v>
      </c>
      <c r="G67" s="518"/>
      <c r="H67" s="597" t="s">
        <v>368</v>
      </c>
      <c r="I67" s="518"/>
    </row>
    <row r="68" spans="1:9" ht="40.5" customHeight="1" x14ac:dyDescent="0.25">
      <c r="A68" s="340" t="s">
        <v>180</v>
      </c>
      <c r="B68" s="600">
        <v>0.06</v>
      </c>
      <c r="C68" s="601"/>
      <c r="D68" s="600">
        <v>0.08</v>
      </c>
      <c r="E68" s="601"/>
      <c r="F68" s="600">
        <v>0.06</v>
      </c>
      <c r="G68" s="601"/>
      <c r="H68" s="602"/>
      <c r="I68" s="603"/>
    </row>
    <row r="69" spans="1:9" ht="30" hidden="1" customHeight="1" x14ac:dyDescent="0.25">
      <c r="A69" s="593" t="s">
        <v>289</v>
      </c>
      <c r="B69" s="348" t="s">
        <v>99</v>
      </c>
      <c r="C69" s="348" t="s">
        <v>206</v>
      </c>
      <c r="D69" s="348" t="s">
        <v>99</v>
      </c>
      <c r="E69" s="348" t="s">
        <v>206</v>
      </c>
      <c r="F69" s="348" t="s">
        <v>99</v>
      </c>
      <c r="G69" s="348" t="s">
        <v>206</v>
      </c>
      <c r="H69" s="348" t="s">
        <v>99</v>
      </c>
      <c r="I69" s="348" t="s">
        <v>206</v>
      </c>
    </row>
    <row r="70" spans="1:9" ht="30" hidden="1" customHeight="1" x14ac:dyDescent="0.25">
      <c r="A70" s="594"/>
      <c r="B70" s="349">
        <v>0.03</v>
      </c>
      <c r="C70" s="350">
        <v>0.03</v>
      </c>
      <c r="D70" s="349">
        <v>0.03</v>
      </c>
      <c r="E70" s="350">
        <v>0.03</v>
      </c>
      <c r="F70" s="351">
        <v>0.03</v>
      </c>
      <c r="G70" s="350">
        <v>0.03</v>
      </c>
      <c r="H70" s="351"/>
      <c r="I70" s="350"/>
    </row>
    <row r="71" spans="1:9" ht="159.75" hidden="1" customHeight="1" x14ac:dyDescent="0.25">
      <c r="A71" s="340" t="s">
        <v>369</v>
      </c>
      <c r="B71" s="514" t="s">
        <v>370</v>
      </c>
      <c r="C71" s="515"/>
      <c r="D71" s="514" t="s">
        <v>371</v>
      </c>
      <c r="E71" s="515"/>
      <c r="F71" s="514" t="s">
        <v>372</v>
      </c>
      <c r="G71" s="515"/>
      <c r="H71" s="598"/>
      <c r="I71" s="599"/>
    </row>
    <row r="72" spans="1:9" ht="36.6" hidden="1" customHeight="1" x14ac:dyDescent="0.25">
      <c r="A72" s="340" t="s">
        <v>373</v>
      </c>
      <c r="B72" s="512" t="s">
        <v>374</v>
      </c>
      <c r="C72" s="513"/>
      <c r="D72" s="512" t="s">
        <v>375</v>
      </c>
      <c r="E72" s="513"/>
      <c r="F72" s="512" t="s">
        <v>376</v>
      </c>
      <c r="G72" s="513"/>
      <c r="H72" s="493"/>
      <c r="I72" s="494"/>
    </row>
    <row r="73" spans="1:9" ht="30.75" hidden="1" customHeight="1" x14ac:dyDescent="0.25">
      <c r="A73" s="593" t="s">
        <v>290</v>
      </c>
      <c r="B73" s="348" t="s">
        <v>99</v>
      </c>
      <c r="C73" s="348" t="s">
        <v>206</v>
      </c>
      <c r="D73" s="348" t="s">
        <v>99</v>
      </c>
      <c r="E73" s="348" t="s">
        <v>206</v>
      </c>
      <c r="F73" s="348" t="s">
        <v>99</v>
      </c>
      <c r="G73" s="348" t="s">
        <v>206</v>
      </c>
      <c r="H73" s="348" t="s">
        <v>99</v>
      </c>
      <c r="I73" s="348" t="s">
        <v>206</v>
      </c>
    </row>
    <row r="74" spans="1:9" ht="30.75" hidden="1" customHeight="1" x14ac:dyDescent="0.25">
      <c r="A74" s="594"/>
      <c r="B74" s="349">
        <v>0.03</v>
      </c>
      <c r="C74" s="350">
        <v>0.03</v>
      </c>
      <c r="D74" s="349">
        <v>0.03</v>
      </c>
      <c r="E74" s="350">
        <v>0.03</v>
      </c>
      <c r="F74" s="351">
        <v>0.03</v>
      </c>
      <c r="G74" s="352">
        <v>0.03</v>
      </c>
      <c r="H74" s="351"/>
      <c r="I74" s="352"/>
    </row>
    <row r="75" spans="1:9" ht="303.95" hidden="1" customHeight="1" x14ac:dyDescent="0.25">
      <c r="A75" s="340" t="s">
        <v>369</v>
      </c>
      <c r="B75" s="514" t="s">
        <v>377</v>
      </c>
      <c r="C75" s="515"/>
      <c r="D75" s="514" t="s">
        <v>378</v>
      </c>
      <c r="E75" s="515"/>
      <c r="F75" s="514" t="s">
        <v>379</v>
      </c>
      <c r="G75" s="515"/>
      <c r="H75" s="547"/>
      <c r="I75" s="548"/>
    </row>
    <row r="76" spans="1:9" ht="50.1" hidden="1" customHeight="1" x14ac:dyDescent="0.25">
      <c r="A76" s="340" t="s">
        <v>373</v>
      </c>
      <c r="B76" s="512" t="s">
        <v>380</v>
      </c>
      <c r="C76" s="513"/>
      <c r="D76" s="512" t="s">
        <v>381</v>
      </c>
      <c r="E76" s="513"/>
      <c r="F76" s="512" t="s">
        <v>382</v>
      </c>
      <c r="G76" s="513"/>
      <c r="H76" s="493"/>
      <c r="I76" s="494"/>
    </row>
    <row r="77" spans="1:9" ht="30.75" hidden="1" customHeight="1" x14ac:dyDescent="0.25">
      <c r="A77" s="593" t="s">
        <v>291</v>
      </c>
      <c r="B77" s="348" t="s">
        <v>99</v>
      </c>
      <c r="C77" s="348" t="s">
        <v>206</v>
      </c>
      <c r="D77" s="348" t="s">
        <v>99</v>
      </c>
      <c r="E77" s="348" t="s">
        <v>206</v>
      </c>
      <c r="F77" s="348" t="s">
        <v>99</v>
      </c>
      <c r="G77" s="348" t="s">
        <v>206</v>
      </c>
      <c r="H77" s="348" t="s">
        <v>99</v>
      </c>
      <c r="I77" s="348" t="s">
        <v>206</v>
      </c>
    </row>
    <row r="78" spans="1:9" ht="30.75" hidden="1" customHeight="1" x14ac:dyDescent="0.25">
      <c r="A78" s="594"/>
      <c r="B78" s="349">
        <v>0.08</v>
      </c>
      <c r="C78" s="350">
        <v>0.08</v>
      </c>
      <c r="D78" s="349">
        <v>0.08</v>
      </c>
      <c r="E78" s="350">
        <v>0.08</v>
      </c>
      <c r="F78" s="351">
        <v>0.08</v>
      </c>
      <c r="G78" s="352">
        <v>0.08</v>
      </c>
      <c r="H78" s="351"/>
      <c r="I78" s="352"/>
    </row>
    <row r="79" spans="1:9" ht="150.94999999999999" hidden="1" customHeight="1" x14ac:dyDescent="0.25">
      <c r="A79" s="340" t="s">
        <v>369</v>
      </c>
      <c r="B79" s="514" t="s">
        <v>383</v>
      </c>
      <c r="C79" s="515"/>
      <c r="D79" s="497" t="s">
        <v>384</v>
      </c>
      <c r="E79" s="498"/>
      <c r="F79" s="497" t="s">
        <v>385</v>
      </c>
      <c r="G79" s="516"/>
      <c r="H79" s="493"/>
      <c r="I79" s="494"/>
    </row>
    <row r="80" spans="1:9" ht="45.6" hidden="1" customHeight="1" x14ac:dyDescent="0.25">
      <c r="A80" s="340" t="s">
        <v>373</v>
      </c>
      <c r="B80" s="512" t="s">
        <v>386</v>
      </c>
      <c r="C80" s="546"/>
      <c r="D80" s="512" t="s">
        <v>387</v>
      </c>
      <c r="E80" s="513"/>
      <c r="F80" s="512" t="s">
        <v>388</v>
      </c>
      <c r="G80" s="513"/>
      <c r="H80" s="493"/>
      <c r="I80" s="494"/>
    </row>
    <row r="81" spans="1:9" ht="30.75" hidden="1" customHeight="1" x14ac:dyDescent="0.25">
      <c r="A81" s="593" t="s">
        <v>292</v>
      </c>
      <c r="B81" s="348" t="s">
        <v>99</v>
      </c>
      <c r="C81" s="348" t="s">
        <v>206</v>
      </c>
      <c r="D81" s="348" t="s">
        <v>99</v>
      </c>
      <c r="E81" s="348" t="s">
        <v>206</v>
      </c>
      <c r="F81" s="348" t="s">
        <v>99</v>
      </c>
      <c r="G81" s="348" t="s">
        <v>206</v>
      </c>
      <c r="H81" s="348" t="s">
        <v>99</v>
      </c>
      <c r="I81" s="348" t="s">
        <v>206</v>
      </c>
    </row>
    <row r="82" spans="1:9" ht="30.75" hidden="1" customHeight="1" x14ac:dyDescent="0.25">
      <c r="A82" s="594"/>
      <c r="B82" s="349">
        <v>0.08</v>
      </c>
      <c r="C82" s="350">
        <v>0.08</v>
      </c>
      <c r="D82" s="349">
        <v>0.08</v>
      </c>
      <c r="E82" s="350">
        <v>0.08</v>
      </c>
      <c r="F82" s="351">
        <v>0.08</v>
      </c>
      <c r="G82" s="352">
        <v>0.08</v>
      </c>
      <c r="H82" s="351"/>
      <c r="I82" s="352"/>
    </row>
    <row r="83" spans="1:9" ht="387.95" hidden="1" customHeight="1" x14ac:dyDescent="0.25">
      <c r="A83" s="340" t="s">
        <v>369</v>
      </c>
      <c r="B83" s="495" t="s">
        <v>389</v>
      </c>
      <c r="C83" s="496"/>
      <c r="D83" s="497" t="s">
        <v>390</v>
      </c>
      <c r="E83" s="498"/>
      <c r="F83" s="499" t="s">
        <v>391</v>
      </c>
      <c r="G83" s="500"/>
      <c r="H83" s="493"/>
      <c r="I83" s="494"/>
    </row>
    <row r="84" spans="1:9" ht="49.5" hidden="1" customHeight="1" x14ac:dyDescent="0.25">
      <c r="A84" s="340" t="s">
        <v>373</v>
      </c>
      <c r="B84" s="512" t="s">
        <v>392</v>
      </c>
      <c r="C84" s="513"/>
      <c r="D84" s="512" t="s">
        <v>393</v>
      </c>
      <c r="E84" s="546"/>
      <c r="F84" s="512" t="s">
        <v>394</v>
      </c>
      <c r="G84" s="513"/>
      <c r="H84" s="493"/>
      <c r="I84" s="494"/>
    </row>
    <row r="85" spans="1:9" ht="30" hidden="1" customHeight="1" x14ac:dyDescent="0.25">
      <c r="A85" s="593" t="s">
        <v>294</v>
      </c>
      <c r="B85" s="348" t="s">
        <v>99</v>
      </c>
      <c r="C85" s="348" t="s">
        <v>206</v>
      </c>
      <c r="D85" s="348" t="s">
        <v>99</v>
      </c>
      <c r="E85" s="348" t="s">
        <v>206</v>
      </c>
      <c r="F85" s="348" t="s">
        <v>99</v>
      </c>
      <c r="G85" s="348" t="s">
        <v>206</v>
      </c>
      <c r="H85" s="348" t="s">
        <v>99</v>
      </c>
      <c r="I85" s="348" t="s">
        <v>206</v>
      </c>
    </row>
    <row r="86" spans="1:9" ht="30" hidden="1" customHeight="1" x14ac:dyDescent="0.25">
      <c r="A86" s="594"/>
      <c r="B86" s="349">
        <v>0.08</v>
      </c>
      <c r="C86" s="350">
        <v>0.08</v>
      </c>
      <c r="D86" s="349">
        <v>0.08</v>
      </c>
      <c r="E86" s="350">
        <v>0.08</v>
      </c>
      <c r="F86" s="351">
        <v>0.08</v>
      </c>
      <c r="G86" s="352">
        <v>0.08</v>
      </c>
      <c r="H86" s="351"/>
      <c r="I86" s="352"/>
    </row>
    <row r="87" spans="1:9" ht="253.5" hidden="1" customHeight="1" x14ac:dyDescent="0.25">
      <c r="A87" s="340" t="s">
        <v>369</v>
      </c>
      <c r="B87" s="514" t="s">
        <v>395</v>
      </c>
      <c r="C87" s="592"/>
      <c r="D87" s="519" t="s">
        <v>396</v>
      </c>
      <c r="E87" s="519"/>
      <c r="F87" s="519" t="s">
        <v>397</v>
      </c>
      <c r="G87" s="519"/>
      <c r="H87" s="545"/>
      <c r="I87" s="545"/>
    </row>
    <row r="88" spans="1:9" ht="43.5" hidden="1" customHeight="1" x14ac:dyDescent="0.25">
      <c r="A88" s="340" t="s">
        <v>373</v>
      </c>
      <c r="B88" s="488" t="s">
        <v>398</v>
      </c>
      <c r="C88" s="501"/>
      <c r="D88" s="488" t="s">
        <v>387</v>
      </c>
      <c r="E88" s="484"/>
      <c r="F88" s="488" t="s">
        <v>399</v>
      </c>
      <c r="G88" s="501"/>
      <c r="H88" s="483"/>
      <c r="I88" s="484"/>
    </row>
    <row r="89" spans="1:9" ht="29.25" hidden="1" customHeight="1" x14ac:dyDescent="0.25">
      <c r="A89" s="593" t="s">
        <v>295</v>
      </c>
      <c r="B89" s="348" t="s">
        <v>99</v>
      </c>
      <c r="C89" s="348" t="s">
        <v>206</v>
      </c>
      <c r="D89" s="348" t="s">
        <v>99</v>
      </c>
      <c r="E89" s="348" t="s">
        <v>206</v>
      </c>
      <c r="F89" s="348" t="s">
        <v>99</v>
      </c>
      <c r="G89" s="348" t="s">
        <v>206</v>
      </c>
      <c r="H89" s="348" t="s">
        <v>99</v>
      </c>
      <c r="I89" s="348" t="s">
        <v>206</v>
      </c>
    </row>
    <row r="90" spans="1:9" ht="29.25" hidden="1" customHeight="1" x14ac:dyDescent="0.25">
      <c r="A90" s="594"/>
      <c r="B90" s="349">
        <v>0.08</v>
      </c>
      <c r="C90" s="349">
        <v>0.08</v>
      </c>
      <c r="D90" s="349">
        <v>0.08</v>
      </c>
      <c r="E90" s="349">
        <v>0.08</v>
      </c>
      <c r="F90" s="351">
        <v>0.08</v>
      </c>
      <c r="G90" s="349">
        <v>0.08</v>
      </c>
      <c r="H90" s="351"/>
      <c r="I90" s="352"/>
    </row>
    <row r="91" spans="1:9" ht="359.1" hidden="1" customHeight="1" x14ac:dyDescent="0.25">
      <c r="A91" s="340" t="s">
        <v>369</v>
      </c>
      <c r="B91" s="604" t="s">
        <v>400</v>
      </c>
      <c r="C91" s="605"/>
      <c r="D91" s="485" t="s">
        <v>401</v>
      </c>
      <c r="E91" s="485"/>
      <c r="F91" s="485" t="s">
        <v>402</v>
      </c>
      <c r="G91" s="485"/>
      <c r="H91" s="482"/>
      <c r="I91" s="482"/>
    </row>
    <row r="92" spans="1:9" ht="15" hidden="1" x14ac:dyDescent="0.25">
      <c r="A92" s="340" t="s">
        <v>373</v>
      </c>
      <c r="B92" s="488" t="s">
        <v>386</v>
      </c>
      <c r="C92" s="484"/>
      <c r="D92" s="488" t="s">
        <v>403</v>
      </c>
      <c r="E92" s="501"/>
      <c r="F92" s="488" t="s">
        <v>404</v>
      </c>
      <c r="G92" s="501"/>
      <c r="H92" s="483"/>
      <c r="I92" s="484"/>
    </row>
    <row r="93" spans="1:9" ht="24.95" hidden="1" customHeight="1" x14ac:dyDescent="0.25">
      <c r="A93" s="593" t="s">
        <v>296</v>
      </c>
      <c r="B93" s="348" t="s">
        <v>99</v>
      </c>
      <c r="C93" s="348" t="s">
        <v>206</v>
      </c>
      <c r="D93" s="348" t="s">
        <v>99</v>
      </c>
      <c r="E93" s="348" t="s">
        <v>206</v>
      </c>
      <c r="F93" s="348" t="s">
        <v>99</v>
      </c>
      <c r="G93" s="348" t="s">
        <v>206</v>
      </c>
      <c r="H93" s="348" t="s">
        <v>99</v>
      </c>
      <c r="I93" s="348" t="s">
        <v>206</v>
      </c>
    </row>
    <row r="94" spans="1:9" ht="24.95" hidden="1" customHeight="1" x14ac:dyDescent="0.25">
      <c r="A94" s="594"/>
      <c r="B94" s="349">
        <v>0.09</v>
      </c>
      <c r="C94" s="353">
        <v>0.09</v>
      </c>
      <c r="D94" s="349">
        <v>0.09</v>
      </c>
      <c r="E94" s="349">
        <v>0.09</v>
      </c>
      <c r="F94" s="351">
        <v>0.09</v>
      </c>
      <c r="G94" s="352">
        <v>0.09</v>
      </c>
      <c r="H94" s="351"/>
      <c r="I94" s="352"/>
    </row>
    <row r="95" spans="1:9" ht="387.95" hidden="1" customHeight="1" x14ac:dyDescent="0.25">
      <c r="A95" s="340" t="s">
        <v>369</v>
      </c>
      <c r="B95" s="491" t="s">
        <v>405</v>
      </c>
      <c r="C95" s="492"/>
      <c r="D95" s="485" t="s">
        <v>406</v>
      </c>
      <c r="E95" s="485"/>
      <c r="F95" s="485" t="s">
        <v>407</v>
      </c>
      <c r="G95" s="485"/>
      <c r="H95" s="482"/>
      <c r="I95" s="482"/>
    </row>
    <row r="96" spans="1:9" ht="15" hidden="1" x14ac:dyDescent="0.25">
      <c r="A96" s="340" t="s">
        <v>373</v>
      </c>
      <c r="B96" s="488" t="s">
        <v>386</v>
      </c>
      <c r="C96" s="484"/>
      <c r="D96" s="488" t="s">
        <v>408</v>
      </c>
      <c r="E96" s="501"/>
      <c r="F96" s="488" t="s">
        <v>388</v>
      </c>
      <c r="G96" s="501"/>
      <c r="H96" s="483"/>
      <c r="I96" s="484"/>
    </row>
    <row r="97" spans="1:9" ht="24.95" hidden="1" customHeight="1" x14ac:dyDescent="0.25">
      <c r="A97" s="593" t="s">
        <v>297</v>
      </c>
      <c r="B97" s="348" t="s">
        <v>99</v>
      </c>
      <c r="C97" s="348" t="s">
        <v>206</v>
      </c>
      <c r="D97" s="348" t="s">
        <v>99</v>
      </c>
      <c r="E97" s="348" t="s">
        <v>206</v>
      </c>
      <c r="F97" s="348" t="s">
        <v>99</v>
      </c>
      <c r="G97" s="348" t="s">
        <v>206</v>
      </c>
      <c r="H97" s="348" t="s">
        <v>99</v>
      </c>
      <c r="I97" s="348" t="s">
        <v>206</v>
      </c>
    </row>
    <row r="98" spans="1:9" ht="24.95" hidden="1" customHeight="1" x14ac:dyDescent="0.25">
      <c r="A98" s="594"/>
      <c r="B98" s="349">
        <v>0.09</v>
      </c>
      <c r="C98" s="353">
        <v>0.09</v>
      </c>
      <c r="D98" s="349">
        <v>0.09</v>
      </c>
      <c r="E98" s="349">
        <v>0.09</v>
      </c>
      <c r="F98" s="351">
        <v>0.09</v>
      </c>
      <c r="G98" s="352">
        <v>0.09</v>
      </c>
      <c r="H98" s="351"/>
      <c r="I98" s="352"/>
    </row>
    <row r="99" spans="1:9" ht="385.5" hidden="1" customHeight="1" x14ac:dyDescent="0.25">
      <c r="A99" s="340" t="s">
        <v>369</v>
      </c>
      <c r="B99" s="485" t="s">
        <v>409</v>
      </c>
      <c r="C99" s="486"/>
      <c r="D99" s="485" t="s">
        <v>410</v>
      </c>
      <c r="E99" s="485"/>
      <c r="F99" s="485" t="s">
        <v>411</v>
      </c>
      <c r="G99" s="485"/>
      <c r="H99" s="482"/>
      <c r="I99" s="482"/>
    </row>
    <row r="100" spans="1:9" ht="15" hidden="1" x14ac:dyDescent="0.25">
      <c r="A100" s="340" t="s">
        <v>373</v>
      </c>
      <c r="B100" s="488" t="s">
        <v>386</v>
      </c>
      <c r="C100" s="484"/>
      <c r="D100" s="488" t="s">
        <v>387</v>
      </c>
      <c r="E100" s="501"/>
      <c r="F100" s="488" t="s">
        <v>388</v>
      </c>
      <c r="G100" s="501"/>
      <c r="H100" s="483"/>
      <c r="I100" s="484"/>
    </row>
    <row r="101" spans="1:9" ht="24.95" customHeight="1" x14ac:dyDescent="0.25">
      <c r="A101" s="593" t="s">
        <v>299</v>
      </c>
      <c r="B101" s="348" t="s">
        <v>99</v>
      </c>
      <c r="C101" s="348" t="s">
        <v>206</v>
      </c>
      <c r="D101" s="348" t="s">
        <v>99</v>
      </c>
      <c r="E101" s="348" t="s">
        <v>206</v>
      </c>
      <c r="F101" s="348" t="s">
        <v>99</v>
      </c>
      <c r="G101" s="348" t="s">
        <v>206</v>
      </c>
      <c r="H101" s="348" t="s">
        <v>99</v>
      </c>
      <c r="I101" s="348" t="s">
        <v>206</v>
      </c>
    </row>
    <row r="102" spans="1:9" ht="24.95" customHeight="1" x14ac:dyDescent="0.25">
      <c r="A102" s="594"/>
      <c r="B102" s="349">
        <v>0.09</v>
      </c>
      <c r="C102" s="353">
        <v>0.09</v>
      </c>
      <c r="D102" s="349">
        <v>0.09</v>
      </c>
      <c r="E102" s="350">
        <v>0.09</v>
      </c>
      <c r="F102" s="351">
        <v>0.09</v>
      </c>
      <c r="G102" s="352">
        <v>0.09</v>
      </c>
      <c r="H102" s="351"/>
      <c r="I102" s="352"/>
    </row>
    <row r="103" spans="1:9" ht="367.5" customHeight="1" x14ac:dyDescent="0.25">
      <c r="A103" s="340" t="s">
        <v>369</v>
      </c>
      <c r="B103" s="502" t="s">
        <v>412</v>
      </c>
      <c r="C103" s="503"/>
      <c r="D103" s="487" t="s">
        <v>413</v>
      </c>
      <c r="E103" s="487"/>
      <c r="F103" s="485" t="s">
        <v>414</v>
      </c>
      <c r="G103" s="485"/>
      <c r="H103" s="487"/>
      <c r="I103" s="482"/>
    </row>
    <row r="104" spans="1:9" ht="15" x14ac:dyDescent="0.25">
      <c r="A104" s="340" t="s">
        <v>373</v>
      </c>
      <c r="B104" s="488" t="s">
        <v>415</v>
      </c>
      <c r="C104" s="501"/>
      <c r="D104" s="488" t="s">
        <v>387</v>
      </c>
      <c r="E104" s="501"/>
      <c r="F104" s="488" t="s">
        <v>416</v>
      </c>
      <c r="G104" s="501"/>
      <c r="H104" s="483"/>
      <c r="I104" s="484"/>
    </row>
    <row r="105" spans="1:9" ht="24.95" customHeight="1" x14ac:dyDescent="0.25">
      <c r="A105" s="593" t="s">
        <v>300</v>
      </c>
      <c r="B105" s="348" t="s">
        <v>99</v>
      </c>
      <c r="C105" s="348" t="s">
        <v>206</v>
      </c>
      <c r="D105" s="348" t="s">
        <v>99</v>
      </c>
      <c r="E105" s="348" t="s">
        <v>206</v>
      </c>
      <c r="F105" s="348" t="s">
        <v>99</v>
      </c>
      <c r="G105" s="348" t="s">
        <v>206</v>
      </c>
      <c r="H105" s="348" t="s">
        <v>99</v>
      </c>
      <c r="I105" s="348" t="s">
        <v>206</v>
      </c>
    </row>
    <row r="106" spans="1:9" ht="24.95" customHeight="1" x14ac:dyDescent="0.25">
      <c r="A106" s="594"/>
      <c r="B106" s="349">
        <v>0.1</v>
      </c>
      <c r="C106" s="353">
        <v>0.1</v>
      </c>
      <c r="D106" s="349">
        <v>0.1</v>
      </c>
      <c r="E106" s="350">
        <v>0.1</v>
      </c>
      <c r="F106" s="351">
        <v>0.1</v>
      </c>
      <c r="G106" s="352">
        <v>0.1</v>
      </c>
      <c r="H106" s="351"/>
      <c r="I106" s="352"/>
    </row>
    <row r="107" spans="1:9" ht="253.5" customHeight="1" x14ac:dyDescent="0.25">
      <c r="A107" s="340" t="s">
        <v>369</v>
      </c>
      <c r="B107" s="485" t="s">
        <v>417</v>
      </c>
      <c r="C107" s="486"/>
      <c r="D107" s="487" t="s">
        <v>418</v>
      </c>
      <c r="E107" s="487"/>
      <c r="F107" s="487" t="s">
        <v>419</v>
      </c>
      <c r="G107" s="482"/>
      <c r="H107" s="482"/>
      <c r="I107" s="482"/>
    </row>
    <row r="108" spans="1:9" ht="15" x14ac:dyDescent="0.25">
      <c r="A108" s="340" t="s">
        <v>373</v>
      </c>
      <c r="B108" s="488" t="s">
        <v>386</v>
      </c>
      <c r="C108" s="484"/>
      <c r="D108" s="489" t="s">
        <v>420</v>
      </c>
      <c r="E108" s="489"/>
      <c r="F108" s="488" t="s">
        <v>388</v>
      </c>
      <c r="G108" s="484"/>
      <c r="H108" s="483"/>
      <c r="I108" s="484"/>
    </row>
    <row r="109" spans="1:9" ht="24.95" customHeight="1" x14ac:dyDescent="0.25">
      <c r="A109" s="593" t="s">
        <v>302</v>
      </c>
      <c r="B109" s="348" t="s">
        <v>99</v>
      </c>
      <c r="C109" s="348" t="s">
        <v>206</v>
      </c>
      <c r="D109" s="348" t="s">
        <v>99</v>
      </c>
      <c r="E109" s="348" t="s">
        <v>206</v>
      </c>
      <c r="F109" s="348" t="s">
        <v>99</v>
      </c>
      <c r="G109" s="348" t="s">
        <v>206</v>
      </c>
      <c r="H109" s="348" t="s">
        <v>99</v>
      </c>
      <c r="I109" s="348" t="s">
        <v>206</v>
      </c>
    </row>
    <row r="110" spans="1:9" ht="24.95" customHeight="1" x14ac:dyDescent="0.25">
      <c r="A110" s="594"/>
      <c r="B110" s="349">
        <v>0.1</v>
      </c>
      <c r="C110" s="353"/>
      <c r="D110" s="349">
        <v>0.1</v>
      </c>
      <c r="E110" s="350"/>
      <c r="F110" s="351">
        <v>0.1</v>
      </c>
      <c r="G110" s="352"/>
      <c r="H110" s="351"/>
      <c r="I110" s="352"/>
    </row>
    <row r="111" spans="1:9" ht="30" x14ac:dyDescent="0.25">
      <c r="A111" s="340" t="s">
        <v>369</v>
      </c>
      <c r="B111" s="482"/>
      <c r="C111" s="482"/>
      <c r="D111" s="482"/>
      <c r="E111" s="482"/>
      <c r="F111" s="482"/>
      <c r="G111" s="482"/>
      <c r="H111" s="482"/>
      <c r="I111" s="482"/>
    </row>
    <row r="112" spans="1:9" ht="15" x14ac:dyDescent="0.25">
      <c r="A112" s="340" t="s">
        <v>373</v>
      </c>
      <c r="B112" s="483"/>
      <c r="C112" s="484"/>
      <c r="D112" s="483"/>
      <c r="E112" s="484"/>
      <c r="F112" s="483"/>
      <c r="G112" s="484"/>
      <c r="H112" s="483"/>
      <c r="I112" s="484"/>
    </row>
    <row r="113" spans="1:9" ht="24.95" customHeight="1" x14ac:dyDescent="0.25">
      <c r="A113" s="593" t="s">
        <v>303</v>
      </c>
      <c r="B113" s="348" t="s">
        <v>99</v>
      </c>
      <c r="C113" s="348" t="s">
        <v>206</v>
      </c>
      <c r="D113" s="348" t="s">
        <v>99</v>
      </c>
      <c r="E113" s="348" t="s">
        <v>206</v>
      </c>
      <c r="F113" s="348" t="s">
        <v>99</v>
      </c>
      <c r="G113" s="348" t="s">
        <v>206</v>
      </c>
      <c r="H113" s="348" t="s">
        <v>99</v>
      </c>
      <c r="I113" s="348" t="s">
        <v>206</v>
      </c>
    </row>
    <row r="114" spans="1:9" ht="24.95" customHeight="1" x14ac:dyDescent="0.25">
      <c r="A114" s="594"/>
      <c r="B114" s="354">
        <v>0.15</v>
      </c>
      <c r="C114" s="355"/>
      <c r="D114" s="354">
        <v>0.15</v>
      </c>
      <c r="E114" s="355"/>
      <c r="F114" s="354">
        <v>0.15</v>
      </c>
      <c r="G114" s="356"/>
      <c r="H114" s="355"/>
      <c r="I114" s="356"/>
    </row>
    <row r="115" spans="1:9" ht="30" x14ac:dyDescent="0.25">
      <c r="A115" s="340" t="s">
        <v>369</v>
      </c>
      <c r="B115" s="490"/>
      <c r="C115" s="490"/>
      <c r="D115" s="490"/>
      <c r="E115" s="490"/>
      <c r="F115" s="490"/>
      <c r="G115" s="490"/>
      <c r="H115" s="490"/>
      <c r="I115" s="490"/>
    </row>
    <row r="116" spans="1:9" ht="15" x14ac:dyDescent="0.25">
      <c r="A116" s="340" t="s">
        <v>373</v>
      </c>
      <c r="B116" s="483"/>
      <c r="C116" s="484"/>
      <c r="D116" s="483"/>
      <c r="E116" s="484"/>
      <c r="F116" s="483"/>
      <c r="G116" s="484"/>
      <c r="H116" s="483"/>
      <c r="I116" s="484"/>
    </row>
    <row r="117" spans="1:9" ht="15" x14ac:dyDescent="0.25">
      <c r="A117" s="357" t="s">
        <v>421</v>
      </c>
      <c r="B117" s="358">
        <f t="shared" ref="B117:I117" si="1">(B70+B74+B78+B82+B86+B90+B94+B98+B102+B106+B110+B114)</f>
        <v>1</v>
      </c>
      <c r="C117" s="359">
        <f t="shared" si="1"/>
        <v>0.75</v>
      </c>
      <c r="D117" s="358">
        <f t="shared" si="1"/>
        <v>1</v>
      </c>
      <c r="E117" s="359">
        <f t="shared" si="1"/>
        <v>0.75</v>
      </c>
      <c r="F117" s="358">
        <f t="shared" si="1"/>
        <v>1</v>
      </c>
      <c r="G117" s="359">
        <f t="shared" si="1"/>
        <v>0.75</v>
      </c>
      <c r="H117" s="359">
        <f t="shared" si="1"/>
        <v>0</v>
      </c>
      <c r="I117" s="359">
        <f t="shared" si="1"/>
        <v>0</v>
      </c>
    </row>
  </sheetData>
  <mergeCells count="21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 ref="F54:G54"/>
    <mergeCell ref="F84:G84"/>
    <mergeCell ref="H84:I84"/>
    <mergeCell ref="B87:C87"/>
    <mergeCell ref="A105:A106"/>
    <mergeCell ref="A109:A110"/>
    <mergeCell ref="A113:A114"/>
    <mergeCell ref="M8:O8"/>
    <mergeCell ref="M9:O9"/>
    <mergeCell ref="M10:O10"/>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s>
  <phoneticPr fontId="40" type="noConversion"/>
  <hyperlinks>
    <hyperlink ref="B72:C72" r:id="rId1" display="Matriz de selección equipo TC. _x000a_" xr:uid="{ED76E840-6FE0-4386-BA9C-24C018A08EB8}"/>
    <hyperlink ref="F76:G76" r:id="rId2" display="Guía estructura Manuales Operativos" xr:uid="{FCC71155-0AC0-445F-8C57-88755CC0A76E}"/>
    <hyperlink ref="D76:E76" r:id="rId3" display="Guía estructura documentos de formulación" xr:uid="{B5286A61-E49C-422A-98DE-DA10506F5A86}"/>
    <hyperlink ref="D72:E72" r:id="rId4" display="Reunión Guía de documentos de formulación TC 2025" xr:uid="{8870E5DF-B452-4DB0-92E3-318D6B5EDCC6}"/>
    <hyperlink ref="B76:C76" r:id="rId5" display="Actas mesas de trabajo internas" xr:uid="{9359D8E3-D069-4E17-AE4F-8CA0918BB218}"/>
    <hyperlink ref="F72:G72" r:id="rId6" display="Guía preliminar Manuales Operativos" xr:uid="{FD52EF5C-F320-45A8-8083-182F73643427}"/>
    <hyperlink ref="B80" r:id="rId7" xr:uid="{F6A9E4C0-63DF-4BF3-80B4-78D6BA52D813}"/>
    <hyperlink ref="D80" r:id="rId8" xr:uid="{B0667706-F398-4213-A81B-D65150AC8579}"/>
    <hyperlink ref="F80" r:id="rId9" xr:uid="{08727378-CBD0-48C9-B261-B22DAEAFE37F}"/>
    <hyperlink ref="F84:G84" r:id="rId10" display="Tarea 3: Abril" xr:uid="{CD478E55-A0B8-467D-BC55-4B5F51EF63D3}"/>
    <hyperlink ref="B84:C84" r:id="rId11" display="Tarea1: Abril" xr:uid="{0334AD10-D55B-4D3A-9823-9BE7C8F72ED7}"/>
    <hyperlink ref="D84" r:id="rId12" xr:uid="{854DAE74-FBB5-455A-99DE-06E772A08E9E}"/>
    <hyperlink ref="F88:G88" r:id="rId13" display="Tarea 3. Mayo" xr:uid="{0ACF4A84-38CA-41E6-8CD2-2924C4A9BD77}"/>
    <hyperlink ref="B88:C88"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8" r:id="rId15" xr:uid="{4EABD1F5-1AC0-4141-80F9-38BE8629BD79}"/>
    <hyperlink ref="F92:G92" r:id="rId16" display="Tarea 3. Junio" xr:uid="{3D1A5333-B8DE-4CD4-954F-27552C904781}"/>
    <hyperlink ref="D92:E92" r:id="rId17" display="Tarea 2. Junio" xr:uid="{9DA610B1-FD08-4622-B158-3B7409FEF192}"/>
    <hyperlink ref="B92" r:id="rId18" xr:uid="{37C41ABD-6F4D-4538-A18E-C830762BC5BF}"/>
    <hyperlink ref="F96:G96" r:id="rId19" display="Tarea 3" xr:uid="{E8DBB22F-FB5B-4A4B-8F3D-80FEFF95222F}"/>
    <hyperlink ref="D96:E96" r:id="rId20" display="Tarea 2. Julio" xr:uid="{3D3DACA5-E5D6-4A5E-A0F5-D21CE7335486}"/>
    <hyperlink ref="B96" r:id="rId21" xr:uid="{C112F2C9-0892-4917-A0A8-70904142318A}"/>
    <hyperlink ref="B100" r:id="rId22" xr:uid="{FE5ED3A5-2EE1-418A-96EF-47E41C812A24}"/>
    <hyperlink ref="F100:G100" r:id="rId23" display="Tarea 3" xr:uid="{1916666B-1018-49D5-A97E-200D890935F4}"/>
    <hyperlink ref="D100:E100" r:id="rId24" display="Tarea 2" xr:uid="{87B2799D-1AB1-4042-A459-D94094B98509}"/>
    <hyperlink ref="F104:G104" r:id="rId25" display="Tarea 3 " xr:uid="{1720ECE9-969B-45C0-B03F-06D0D2BC215A}"/>
    <hyperlink ref="D104:E104" r:id="rId26" display="Tarea 2" xr:uid="{E3B94B86-ACED-4F49-8662-F0DCA90AB3FA}"/>
    <hyperlink ref="B104:C104" r:id="rId27"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xr:uid="{DF5142A5-2F52-40C4-87D9-4FAC83A2D03B}"/>
    <hyperlink ref="B108" r:id="rId28" xr:uid="{8DC69220-1A8B-4E92-B45B-CE9F90CB6FFD}"/>
    <hyperlink ref="F108" r:id="rId29" xr:uid="{6A09B130-6893-4C9D-8217-62FCA8369E7D}"/>
    <hyperlink ref="D108:E108" r:id="rId30" display="Tarea 2 - Octubre" xr:uid="{11327F84-CB48-4B59-9C80-022B4137F3CC}"/>
  </hyperlinks>
  <pageMargins left="0.25" right="0.25" top="0.75" bottom="0.75" header="0.3" footer="0.3"/>
  <pageSetup paperSize="3" scale="39" fitToHeight="0" orientation="landscape" r:id="rId31"/>
  <drawing r:id="rId32"/>
  <legacyDrawing r:id="rId3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74" customWidth="1"/>
    <col min="2" max="2" width="9.28515625" style="174" customWidth="1"/>
    <col min="3" max="3" width="5.7109375" style="174" customWidth="1"/>
    <col min="4" max="4" width="6.7109375" style="174" customWidth="1"/>
    <col min="5" max="5" width="5.7109375" style="174" customWidth="1"/>
    <col min="6" max="6" width="10.28515625" style="174" customWidth="1"/>
    <col min="7" max="7" width="2.140625" style="174" customWidth="1"/>
    <col min="8" max="8" width="18.7109375" style="174" customWidth="1"/>
    <col min="9" max="9" width="12.7109375" style="174" customWidth="1"/>
    <col min="10" max="10" width="6.7109375" style="174" customWidth="1"/>
    <col min="11" max="11" width="18.7109375" style="174" customWidth="1"/>
    <col min="12" max="12" width="25.7109375" style="174" customWidth="1"/>
    <col min="13" max="16384" width="8.7109375" style="174"/>
  </cols>
  <sheetData>
    <row r="1" spans="1:12" ht="18.75" customHeight="1" x14ac:dyDescent="0.25">
      <c r="A1" s="606"/>
      <c r="B1" s="607"/>
      <c r="C1" s="607"/>
      <c r="D1" s="607"/>
      <c r="E1" s="608"/>
      <c r="F1" s="615" t="s">
        <v>422</v>
      </c>
      <c r="G1" s="616"/>
      <c r="H1" s="616"/>
      <c r="I1" s="616"/>
      <c r="J1" s="616"/>
      <c r="K1" s="616"/>
      <c r="L1" s="173"/>
    </row>
    <row r="2" spans="1:12" ht="18.75" customHeight="1" x14ac:dyDescent="0.25">
      <c r="A2" s="609"/>
      <c r="B2" s="610"/>
      <c r="C2" s="610"/>
      <c r="D2" s="610"/>
      <c r="E2" s="611"/>
      <c r="F2" s="617"/>
      <c r="G2" s="618"/>
      <c r="H2" s="618"/>
      <c r="I2" s="618"/>
      <c r="J2" s="618"/>
      <c r="K2" s="618"/>
      <c r="L2" s="173"/>
    </row>
    <row r="3" spans="1:12" ht="18.75" customHeight="1" x14ac:dyDescent="0.25">
      <c r="A3" s="609"/>
      <c r="B3" s="610"/>
      <c r="C3" s="610"/>
      <c r="D3" s="610"/>
      <c r="E3" s="611"/>
      <c r="F3" s="615" t="s">
        <v>423</v>
      </c>
      <c r="G3" s="616"/>
      <c r="H3" s="616"/>
      <c r="I3" s="616"/>
      <c r="J3" s="616"/>
      <c r="K3" s="616"/>
      <c r="L3" s="173"/>
    </row>
    <row r="4" spans="1:12" ht="18.75" customHeight="1" x14ac:dyDescent="0.25">
      <c r="A4" s="612"/>
      <c r="B4" s="613"/>
      <c r="C4" s="613"/>
      <c r="D4" s="613"/>
      <c r="E4" s="614"/>
      <c r="F4" s="617"/>
      <c r="G4" s="618"/>
      <c r="H4" s="618"/>
      <c r="I4" s="618"/>
      <c r="J4" s="618"/>
      <c r="K4" s="618"/>
      <c r="L4" s="173"/>
    </row>
    <row r="5" spans="1:12" ht="15.75" customHeight="1" x14ac:dyDescent="0.25">
      <c r="A5" s="619" t="s">
        <v>424</v>
      </c>
      <c r="B5" s="620"/>
      <c r="C5" s="620"/>
      <c r="D5" s="620"/>
      <c r="E5" s="620"/>
      <c r="F5" s="620"/>
      <c r="G5" s="620"/>
      <c r="H5" s="620"/>
      <c r="I5" s="620"/>
      <c r="J5" s="620"/>
      <c r="K5" s="620"/>
      <c r="L5" s="621"/>
    </row>
    <row r="6" spans="1:12" ht="23.25" customHeight="1" x14ac:dyDescent="0.25">
      <c r="A6" s="619" t="s">
        <v>425</v>
      </c>
      <c r="B6" s="620"/>
      <c r="C6" s="622"/>
      <c r="D6" s="623" t="s">
        <v>12</v>
      </c>
      <c r="E6" s="624"/>
      <c r="F6" s="624"/>
      <c r="G6" s="624"/>
      <c r="H6" s="625"/>
      <c r="I6" s="619" t="s">
        <v>426</v>
      </c>
      <c r="J6" s="622"/>
      <c r="K6" s="623" t="s">
        <v>37</v>
      </c>
      <c r="L6" s="625"/>
    </row>
    <row r="7" spans="1:12" ht="17.850000000000001" customHeight="1" x14ac:dyDescent="0.25">
      <c r="A7" s="619" t="s">
        <v>427</v>
      </c>
      <c r="B7" s="620"/>
      <c r="C7" s="622"/>
      <c r="D7" s="623" t="s">
        <v>26</v>
      </c>
      <c r="E7" s="624"/>
      <c r="F7" s="624"/>
      <c r="G7" s="624"/>
      <c r="H7" s="625"/>
      <c r="I7" s="619" t="s">
        <v>98</v>
      </c>
      <c r="J7" s="622"/>
      <c r="K7" s="623" t="s">
        <v>15</v>
      </c>
      <c r="L7" s="625"/>
    </row>
    <row r="8" spans="1:12" ht="35.85" customHeight="1" x14ac:dyDescent="0.25">
      <c r="A8" s="619" t="s">
        <v>428</v>
      </c>
      <c r="B8" s="620"/>
      <c r="C8" s="622"/>
      <c r="D8" s="623" t="s">
        <v>63</v>
      </c>
      <c r="E8" s="624"/>
      <c r="F8" s="624"/>
      <c r="G8" s="624"/>
      <c r="H8" s="625"/>
      <c r="I8" s="619" t="s">
        <v>429</v>
      </c>
      <c r="J8" s="622"/>
      <c r="K8" s="623" t="s">
        <v>60</v>
      </c>
      <c r="L8" s="625"/>
    </row>
    <row r="9" spans="1:12" ht="15.75" customHeight="1" x14ac:dyDescent="0.25">
      <c r="A9" s="626" t="s">
        <v>430</v>
      </c>
      <c r="B9" s="627"/>
      <c r="C9" s="627"/>
      <c r="D9" s="627"/>
      <c r="E9" s="627"/>
      <c r="F9" s="627"/>
      <c r="G9" s="627"/>
      <c r="H9" s="627"/>
      <c r="I9" s="627"/>
      <c r="J9" s="627"/>
      <c r="K9" s="627"/>
      <c r="L9" s="628"/>
    </row>
    <row r="10" spans="1:12" ht="26.25" customHeight="1" x14ac:dyDescent="0.25">
      <c r="A10" s="637" t="s">
        <v>221</v>
      </c>
      <c r="B10" s="637"/>
      <c r="C10" s="637"/>
      <c r="D10" s="638"/>
      <c r="E10" s="639" t="str">
        <f>+ACTIVIDAD_1!B12</f>
        <v>Formular 9 acciones de transformación cultural que promuevan y garanticen el libre ejercicio de los derechos de las mujeres y la equidad de género a través de mecanismos de cambio cultural y comportamental desarrollados con las comunidades</v>
      </c>
      <c r="F10" s="639"/>
      <c r="G10" s="639"/>
      <c r="H10" s="639"/>
      <c r="I10" s="639"/>
      <c r="J10" s="639"/>
      <c r="K10" s="639"/>
      <c r="L10" s="639"/>
    </row>
    <row r="11" spans="1:12" ht="34.5" customHeight="1" x14ac:dyDescent="0.25">
      <c r="A11" s="629" t="s">
        <v>431</v>
      </c>
      <c r="B11" s="630"/>
      <c r="C11" s="630"/>
      <c r="D11" s="621"/>
      <c r="E11" s="631" t="str">
        <f>+ACTIVIDAD_1!I16</f>
        <v>Número de acciones de transformación cultural formuladas para la promoción y garantía del libre ejercicio de los derechos de las mujeres y la equidad de género.</v>
      </c>
      <c r="F11" s="632"/>
      <c r="G11" s="632"/>
      <c r="H11" s="632"/>
      <c r="I11" s="632"/>
      <c r="J11" s="632"/>
      <c r="K11" s="632"/>
      <c r="L11" s="633"/>
    </row>
    <row r="12" spans="1:12" ht="47.25" customHeight="1" x14ac:dyDescent="0.25">
      <c r="A12" s="619" t="s">
        <v>432</v>
      </c>
      <c r="B12" s="620"/>
      <c r="C12" s="620"/>
      <c r="D12" s="622"/>
      <c r="E12" s="634" t="s">
        <v>433</v>
      </c>
      <c r="F12" s="635"/>
      <c r="G12" s="635"/>
      <c r="H12" s="635"/>
      <c r="I12" s="635"/>
      <c r="J12" s="635"/>
      <c r="K12" s="635"/>
      <c r="L12" s="636"/>
    </row>
    <row r="13" spans="1:12" ht="28.5" customHeight="1" x14ac:dyDescent="0.25">
      <c r="A13" s="619" t="s">
        <v>434</v>
      </c>
      <c r="B13" s="620"/>
      <c r="C13" s="622"/>
      <c r="D13" s="623" t="s">
        <v>435</v>
      </c>
      <c r="E13" s="624"/>
      <c r="F13" s="624"/>
      <c r="G13" s="624"/>
      <c r="H13" s="625"/>
      <c r="I13" s="619" t="s">
        <v>436</v>
      </c>
      <c r="J13" s="622"/>
      <c r="K13" s="623" t="s">
        <v>18</v>
      </c>
      <c r="L13" s="625"/>
    </row>
    <row r="14" spans="1:12" ht="15.75" customHeight="1" x14ac:dyDescent="0.25">
      <c r="A14" s="619" t="s">
        <v>437</v>
      </c>
      <c r="B14" s="620"/>
      <c r="C14" s="620"/>
      <c r="D14" s="620"/>
      <c r="E14" s="620"/>
      <c r="F14" s="620"/>
      <c r="G14" s="620"/>
      <c r="H14" s="620"/>
      <c r="I14" s="620"/>
      <c r="J14" s="620"/>
      <c r="K14" s="620"/>
      <c r="L14" s="621"/>
    </row>
    <row r="15" spans="1:12" ht="25.5" customHeight="1" x14ac:dyDescent="0.25">
      <c r="A15" s="619" t="s">
        <v>438</v>
      </c>
      <c r="B15" s="620"/>
      <c r="C15" s="622"/>
      <c r="D15" s="623" t="s">
        <v>19</v>
      </c>
      <c r="E15" s="624"/>
      <c r="F15" s="624"/>
      <c r="G15" s="624"/>
      <c r="H15" s="625"/>
      <c r="I15" s="619" t="s">
        <v>439</v>
      </c>
      <c r="J15" s="622"/>
      <c r="K15" s="623" t="s">
        <v>20</v>
      </c>
      <c r="L15" s="625"/>
    </row>
    <row r="16" spans="1:12" ht="25.5" customHeight="1" x14ac:dyDescent="0.25">
      <c r="A16" s="619" t="s">
        <v>440</v>
      </c>
      <c r="B16" s="620"/>
      <c r="C16" s="622"/>
      <c r="D16" s="644">
        <f>+ACTIVIDAD_1!C37</f>
        <v>2.9999999999999996</v>
      </c>
      <c r="E16" s="645"/>
      <c r="F16" s="645"/>
      <c r="G16" s="645"/>
      <c r="H16" s="646"/>
      <c r="I16" s="619" t="s">
        <v>161</v>
      </c>
      <c r="J16" s="622"/>
      <c r="K16" s="623" t="s">
        <v>21</v>
      </c>
      <c r="L16" s="625"/>
    </row>
    <row r="17" spans="1:12" ht="27.6" customHeight="1" x14ac:dyDescent="0.25">
      <c r="A17" s="619" t="s">
        <v>441</v>
      </c>
      <c r="B17" s="620"/>
      <c r="C17" s="622"/>
      <c r="D17" s="640" t="s">
        <v>442</v>
      </c>
      <c r="E17" s="624"/>
      <c r="F17" s="624"/>
      <c r="G17" s="624"/>
      <c r="H17" s="625"/>
      <c r="I17" s="641"/>
      <c r="J17" s="642"/>
      <c r="K17" s="642"/>
      <c r="L17" s="643"/>
    </row>
    <row r="18" spans="1:12" ht="12" customHeight="1" x14ac:dyDescent="0.25">
      <c r="A18" s="180" t="s">
        <v>443</v>
      </c>
      <c r="B18" s="180" t="s">
        <v>444</v>
      </c>
      <c r="C18" s="619" t="s">
        <v>445</v>
      </c>
      <c r="D18" s="620"/>
      <c r="E18" s="620"/>
      <c r="F18" s="620"/>
      <c r="G18" s="622"/>
      <c r="H18" s="619" t="s">
        <v>229</v>
      </c>
      <c r="I18" s="622"/>
      <c r="J18" s="619" t="s">
        <v>446</v>
      </c>
      <c r="K18" s="622"/>
      <c r="L18" s="180" t="s">
        <v>447</v>
      </c>
    </row>
    <row r="19" spans="1:12" ht="188.1" customHeight="1" x14ac:dyDescent="0.25">
      <c r="A19" s="175">
        <v>1</v>
      </c>
      <c r="B19" s="176" t="s">
        <v>448</v>
      </c>
      <c r="C19" s="623" t="s">
        <v>449</v>
      </c>
      <c r="D19" s="624"/>
      <c r="E19" s="624"/>
      <c r="F19" s="624"/>
      <c r="G19" s="625"/>
      <c r="H19" s="623" t="s">
        <v>450</v>
      </c>
      <c r="I19" s="625"/>
      <c r="J19" s="641" t="s">
        <v>22</v>
      </c>
      <c r="K19" s="643"/>
      <c r="L19" s="176" t="s">
        <v>451</v>
      </c>
    </row>
    <row r="20" spans="1:12" ht="34.35" customHeight="1" x14ac:dyDescent="0.25">
      <c r="A20" s="175">
        <v>2</v>
      </c>
      <c r="B20" s="176"/>
      <c r="C20" s="623"/>
      <c r="D20" s="624"/>
      <c r="E20" s="624"/>
      <c r="F20" s="624"/>
      <c r="G20" s="625"/>
      <c r="H20" s="623"/>
      <c r="I20" s="625"/>
      <c r="J20" s="641"/>
      <c r="K20" s="643"/>
      <c r="L20" s="176"/>
    </row>
    <row r="21" spans="1:12" ht="34.35" customHeight="1" x14ac:dyDescent="0.25">
      <c r="A21" s="175">
        <v>3</v>
      </c>
      <c r="B21" s="176"/>
      <c r="C21" s="623"/>
      <c r="D21" s="624"/>
      <c r="E21" s="624"/>
      <c r="F21" s="624"/>
      <c r="G21" s="625"/>
      <c r="H21" s="623"/>
      <c r="I21" s="625"/>
      <c r="J21" s="641"/>
      <c r="K21" s="643"/>
      <c r="L21" s="176"/>
    </row>
    <row r="22" spans="1:12" ht="34.35" customHeight="1" x14ac:dyDescent="0.25">
      <c r="A22" s="175">
        <v>4</v>
      </c>
      <c r="B22" s="183"/>
      <c r="C22" s="623"/>
      <c r="D22" s="624"/>
      <c r="E22" s="624"/>
      <c r="F22" s="624"/>
      <c r="G22" s="625"/>
      <c r="H22" s="623"/>
      <c r="I22" s="625"/>
      <c r="J22" s="641"/>
      <c r="K22" s="643"/>
      <c r="L22" s="176"/>
    </row>
    <row r="23" spans="1:12" ht="25.5" customHeight="1" x14ac:dyDescent="0.25">
      <c r="A23" s="180" t="s">
        <v>443</v>
      </c>
      <c r="B23" s="619" t="s">
        <v>452</v>
      </c>
      <c r="C23" s="620"/>
      <c r="D23" s="620"/>
      <c r="E23" s="620"/>
      <c r="F23" s="620"/>
      <c r="G23" s="620"/>
      <c r="H23" s="620"/>
      <c r="I23" s="620"/>
      <c r="J23" s="620"/>
      <c r="K23" s="622"/>
      <c r="L23" s="180" t="s">
        <v>453</v>
      </c>
    </row>
    <row r="24" spans="1:12" ht="28.35" customHeight="1" x14ac:dyDescent="0.25">
      <c r="A24" s="175">
        <v>1</v>
      </c>
      <c r="B24" s="653" t="s">
        <v>454</v>
      </c>
      <c r="C24" s="624"/>
      <c r="D24" s="624"/>
      <c r="E24" s="624"/>
      <c r="F24" s="624"/>
      <c r="G24" s="624"/>
      <c r="H24" s="624"/>
      <c r="I24" s="624"/>
      <c r="J24" s="624"/>
      <c r="K24" s="625"/>
      <c r="L24" s="176" t="s">
        <v>22</v>
      </c>
    </row>
    <row r="25" spans="1:12" ht="15.75" customHeight="1" x14ac:dyDescent="0.25">
      <c r="A25" s="619" t="s">
        <v>455</v>
      </c>
      <c r="B25" s="620"/>
      <c r="C25" s="620"/>
      <c r="D25" s="627"/>
      <c r="E25" s="627"/>
      <c r="F25" s="627"/>
      <c r="G25" s="627"/>
      <c r="H25" s="627"/>
      <c r="I25" s="627"/>
      <c r="J25" s="627"/>
      <c r="K25" s="627"/>
      <c r="L25" s="647"/>
    </row>
    <row r="26" spans="1:12" ht="26.25" customHeight="1" x14ac:dyDescent="0.25">
      <c r="A26" s="619" t="s">
        <v>456</v>
      </c>
      <c r="B26" s="620"/>
      <c r="C26" s="620"/>
      <c r="D26" s="649">
        <v>3</v>
      </c>
      <c r="E26" s="649"/>
      <c r="F26" s="648" t="s">
        <v>457</v>
      </c>
      <c r="G26" s="648"/>
      <c r="H26" s="203">
        <v>2024</v>
      </c>
      <c r="I26" s="648" t="s">
        <v>458</v>
      </c>
      <c r="J26" s="648"/>
      <c r="K26" s="654" t="s">
        <v>459</v>
      </c>
      <c r="L26" s="655"/>
    </row>
    <row r="27" spans="1:12" ht="26.25" customHeight="1" x14ac:dyDescent="0.25">
      <c r="A27" s="619" t="s">
        <v>460</v>
      </c>
      <c r="B27" s="620"/>
      <c r="C27" s="620"/>
      <c r="D27" s="649" t="s">
        <v>461</v>
      </c>
      <c r="E27" s="649"/>
      <c r="F27" s="649"/>
      <c r="G27" s="649"/>
      <c r="H27" s="649"/>
      <c r="I27" s="649"/>
      <c r="J27" s="649"/>
      <c r="K27" s="649"/>
      <c r="L27" s="649"/>
    </row>
    <row r="28" spans="1:12" ht="242.1" customHeight="1" x14ac:dyDescent="0.25">
      <c r="A28" s="619" t="s">
        <v>462</v>
      </c>
      <c r="B28" s="620"/>
      <c r="C28" s="622"/>
      <c r="D28" s="650" t="s">
        <v>463</v>
      </c>
      <c r="E28" s="651"/>
      <c r="F28" s="651"/>
      <c r="G28" s="651"/>
      <c r="H28" s="651"/>
      <c r="I28" s="651"/>
      <c r="J28" s="651"/>
      <c r="K28" s="651"/>
      <c r="L28" s="652"/>
    </row>
    <row r="29" spans="1:12" ht="28.5" customHeight="1" x14ac:dyDescent="0.25">
      <c r="A29" s="619" t="s">
        <v>464</v>
      </c>
      <c r="B29" s="620"/>
      <c r="C29" s="622"/>
      <c r="D29" s="623" t="s">
        <v>465</v>
      </c>
      <c r="E29" s="624"/>
      <c r="F29" s="624"/>
      <c r="G29" s="624"/>
      <c r="H29" s="624"/>
      <c r="I29" s="624"/>
      <c r="J29" s="624"/>
      <c r="K29" s="624"/>
      <c r="L29" s="625"/>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74" customWidth="1"/>
    <col min="2" max="2" width="9.28515625" style="174" customWidth="1"/>
    <col min="3" max="3" width="5.7109375" style="174" customWidth="1"/>
    <col min="4" max="4" width="6.7109375" style="174" customWidth="1"/>
    <col min="5" max="5" width="5.7109375" style="174" customWidth="1"/>
    <col min="6" max="6" width="10.28515625" style="174" customWidth="1"/>
    <col min="7" max="7" width="2.140625" style="174" customWidth="1"/>
    <col min="8" max="8" width="18.7109375" style="174" customWidth="1"/>
    <col min="9" max="9" width="12.7109375" style="174" customWidth="1"/>
    <col min="10" max="10" width="6.7109375" style="174" customWidth="1"/>
    <col min="11" max="11" width="18.7109375" style="174" customWidth="1"/>
    <col min="12" max="12" width="25.7109375" style="174" customWidth="1"/>
    <col min="13" max="16384" width="8.7109375" style="174"/>
  </cols>
  <sheetData>
    <row r="1" spans="1:12" ht="18.75" customHeight="1" x14ac:dyDescent="0.25">
      <c r="A1" s="606"/>
      <c r="B1" s="607"/>
      <c r="C1" s="607"/>
      <c r="D1" s="607"/>
      <c r="E1" s="608"/>
      <c r="F1" s="615" t="s">
        <v>422</v>
      </c>
      <c r="G1" s="616"/>
      <c r="H1" s="616"/>
      <c r="I1" s="616"/>
      <c r="J1" s="616"/>
      <c r="K1" s="616"/>
      <c r="L1" s="173"/>
    </row>
    <row r="2" spans="1:12" ht="18.75" customHeight="1" x14ac:dyDescent="0.25">
      <c r="A2" s="609"/>
      <c r="B2" s="610"/>
      <c r="C2" s="610"/>
      <c r="D2" s="610"/>
      <c r="E2" s="611"/>
      <c r="F2" s="617"/>
      <c r="G2" s="618"/>
      <c r="H2" s="618"/>
      <c r="I2" s="618"/>
      <c r="J2" s="618"/>
      <c r="K2" s="618"/>
      <c r="L2" s="173"/>
    </row>
    <row r="3" spans="1:12" ht="18.75" customHeight="1" x14ac:dyDescent="0.25">
      <c r="A3" s="609"/>
      <c r="B3" s="610"/>
      <c r="C3" s="610"/>
      <c r="D3" s="610"/>
      <c r="E3" s="611"/>
      <c r="F3" s="615" t="s">
        <v>423</v>
      </c>
      <c r="G3" s="616"/>
      <c r="H3" s="616"/>
      <c r="I3" s="616"/>
      <c r="J3" s="616"/>
      <c r="K3" s="616"/>
      <c r="L3" s="173"/>
    </row>
    <row r="4" spans="1:12" ht="18.75" customHeight="1" x14ac:dyDescent="0.25">
      <c r="A4" s="612"/>
      <c r="B4" s="613"/>
      <c r="C4" s="613"/>
      <c r="D4" s="613"/>
      <c r="E4" s="614"/>
      <c r="F4" s="617"/>
      <c r="G4" s="618"/>
      <c r="H4" s="618"/>
      <c r="I4" s="618"/>
      <c r="J4" s="618"/>
      <c r="K4" s="618"/>
      <c r="L4" s="173"/>
    </row>
    <row r="5" spans="1:12" ht="15.75" customHeight="1" x14ac:dyDescent="0.25">
      <c r="A5" s="619" t="s">
        <v>424</v>
      </c>
      <c r="B5" s="620"/>
      <c r="C5" s="620"/>
      <c r="D5" s="620"/>
      <c r="E5" s="620"/>
      <c r="F5" s="620"/>
      <c r="G5" s="620"/>
      <c r="H5" s="620"/>
      <c r="I5" s="620"/>
      <c r="J5" s="620"/>
      <c r="K5" s="620"/>
      <c r="L5" s="621"/>
    </row>
    <row r="6" spans="1:12" ht="23.25" customHeight="1" x14ac:dyDescent="0.25">
      <c r="A6" s="619" t="s">
        <v>425</v>
      </c>
      <c r="B6" s="620"/>
      <c r="C6" s="622"/>
      <c r="D6" s="623" t="s">
        <v>12</v>
      </c>
      <c r="E6" s="624"/>
      <c r="F6" s="624"/>
      <c r="G6" s="624"/>
      <c r="H6" s="625"/>
      <c r="I6" s="619" t="s">
        <v>426</v>
      </c>
      <c r="J6" s="622"/>
      <c r="K6" s="623" t="s">
        <v>37</v>
      </c>
      <c r="L6" s="625"/>
    </row>
    <row r="7" spans="1:12" ht="17.850000000000001" customHeight="1" x14ac:dyDescent="0.25">
      <c r="A7" s="619" t="s">
        <v>427</v>
      </c>
      <c r="B7" s="620"/>
      <c r="C7" s="622"/>
      <c r="D7" s="623" t="s">
        <v>26</v>
      </c>
      <c r="E7" s="624"/>
      <c r="F7" s="624"/>
      <c r="G7" s="624"/>
      <c r="H7" s="625"/>
      <c r="I7" s="619" t="s">
        <v>98</v>
      </c>
      <c r="J7" s="622"/>
      <c r="K7" s="623" t="s">
        <v>15</v>
      </c>
      <c r="L7" s="625"/>
    </row>
    <row r="8" spans="1:12" ht="35.85" customHeight="1" x14ac:dyDescent="0.25">
      <c r="A8" s="619" t="s">
        <v>428</v>
      </c>
      <c r="B8" s="620"/>
      <c r="C8" s="622"/>
      <c r="D8" s="623" t="s">
        <v>63</v>
      </c>
      <c r="E8" s="624"/>
      <c r="F8" s="624"/>
      <c r="G8" s="624"/>
      <c r="H8" s="625"/>
      <c r="I8" s="619" t="s">
        <v>429</v>
      </c>
      <c r="J8" s="622"/>
      <c r="K8" s="623" t="s">
        <v>60</v>
      </c>
      <c r="L8" s="625"/>
    </row>
    <row r="9" spans="1:12" ht="15.75" customHeight="1" x14ac:dyDescent="0.25">
      <c r="A9" s="626" t="s">
        <v>430</v>
      </c>
      <c r="B9" s="627"/>
      <c r="C9" s="627"/>
      <c r="D9" s="627"/>
      <c r="E9" s="627"/>
      <c r="F9" s="627"/>
      <c r="G9" s="627"/>
      <c r="H9" s="627"/>
      <c r="I9" s="627"/>
      <c r="J9" s="627"/>
      <c r="K9" s="627"/>
      <c r="L9" s="628"/>
    </row>
    <row r="10" spans="1:12" ht="28.5" customHeight="1" x14ac:dyDescent="0.25">
      <c r="A10" s="637" t="s">
        <v>221</v>
      </c>
      <c r="B10" s="637"/>
      <c r="C10" s="637"/>
      <c r="D10" s="637"/>
      <c r="E10" s="660" t="str">
        <f>+ACTIVIDAD_2!B12</f>
        <v>Apoyar 5 ejercicios de transversalización del enfoque de transformación cultural y derechos humanos de las mujeres, a otras dependencias de la Secretaria de la Mujer y entidades del distrito.</v>
      </c>
      <c r="F10" s="660"/>
      <c r="G10" s="660"/>
      <c r="H10" s="660"/>
      <c r="I10" s="660"/>
      <c r="J10" s="660"/>
      <c r="K10" s="660"/>
      <c r="L10" s="660"/>
    </row>
    <row r="11" spans="1:12" ht="34.5" customHeight="1" x14ac:dyDescent="0.25">
      <c r="A11" s="629" t="s">
        <v>431</v>
      </c>
      <c r="B11" s="630"/>
      <c r="C11" s="630"/>
      <c r="D11" s="621"/>
      <c r="E11" s="631" t="str">
        <f>+ACTIVIDAD_2!I16</f>
        <v>Número de ejercicios de transversalización del enfoque de transformación cultural y derechos humanos de las mujeres apoyados en otras dependencias y entidades del distrito.</v>
      </c>
      <c r="F11" s="632"/>
      <c r="G11" s="632"/>
      <c r="H11" s="632"/>
      <c r="I11" s="632"/>
      <c r="J11" s="632"/>
      <c r="K11" s="632"/>
      <c r="L11" s="633"/>
    </row>
    <row r="12" spans="1:12" ht="47.25" customHeight="1" x14ac:dyDescent="0.25">
      <c r="A12" s="619" t="s">
        <v>432</v>
      </c>
      <c r="B12" s="620"/>
      <c r="C12" s="620"/>
      <c r="D12" s="622"/>
      <c r="E12" s="634" t="s">
        <v>466</v>
      </c>
      <c r="F12" s="635"/>
      <c r="G12" s="635"/>
      <c r="H12" s="635"/>
      <c r="I12" s="635"/>
      <c r="J12" s="635"/>
      <c r="K12" s="635"/>
      <c r="L12" s="636"/>
    </row>
    <row r="13" spans="1:12" ht="28.5" customHeight="1" x14ac:dyDescent="0.25">
      <c r="A13" s="619" t="s">
        <v>434</v>
      </c>
      <c r="B13" s="620"/>
      <c r="C13" s="622"/>
      <c r="D13" s="623" t="s">
        <v>435</v>
      </c>
      <c r="E13" s="624"/>
      <c r="F13" s="624"/>
      <c r="G13" s="624"/>
      <c r="H13" s="625"/>
      <c r="I13" s="619" t="s">
        <v>436</v>
      </c>
      <c r="J13" s="622"/>
      <c r="K13" s="623" t="s">
        <v>61</v>
      </c>
      <c r="L13" s="625"/>
    </row>
    <row r="14" spans="1:12" ht="15.75" customHeight="1" x14ac:dyDescent="0.25">
      <c r="A14" s="619" t="s">
        <v>437</v>
      </c>
      <c r="B14" s="620"/>
      <c r="C14" s="620"/>
      <c r="D14" s="620"/>
      <c r="E14" s="620"/>
      <c r="F14" s="620"/>
      <c r="G14" s="620"/>
      <c r="H14" s="620"/>
      <c r="I14" s="620"/>
      <c r="J14" s="620"/>
      <c r="K14" s="620"/>
      <c r="L14" s="621"/>
    </row>
    <row r="15" spans="1:12" ht="25.5" customHeight="1" x14ac:dyDescent="0.25">
      <c r="A15" s="619" t="s">
        <v>438</v>
      </c>
      <c r="B15" s="620"/>
      <c r="C15" s="622"/>
      <c r="D15" s="623" t="s">
        <v>19</v>
      </c>
      <c r="E15" s="624"/>
      <c r="F15" s="624"/>
      <c r="G15" s="624"/>
      <c r="H15" s="625"/>
      <c r="I15" s="619" t="s">
        <v>439</v>
      </c>
      <c r="J15" s="622"/>
      <c r="K15" s="623" t="s">
        <v>20</v>
      </c>
      <c r="L15" s="625"/>
    </row>
    <row r="16" spans="1:12" ht="25.5" customHeight="1" x14ac:dyDescent="0.25">
      <c r="A16" s="619" t="s">
        <v>440</v>
      </c>
      <c r="B16" s="620"/>
      <c r="C16" s="622"/>
      <c r="D16" s="644">
        <f>+ACTIVIDAD_2!C37</f>
        <v>1.9999999999999998</v>
      </c>
      <c r="E16" s="645"/>
      <c r="F16" s="645"/>
      <c r="G16" s="645"/>
      <c r="H16" s="646"/>
      <c r="I16" s="619" t="s">
        <v>161</v>
      </c>
      <c r="J16" s="622"/>
      <c r="K16" s="623" t="s">
        <v>21</v>
      </c>
      <c r="L16" s="625"/>
    </row>
    <row r="17" spans="1:12" ht="27.6" customHeight="1" x14ac:dyDescent="0.25">
      <c r="A17" s="619" t="s">
        <v>441</v>
      </c>
      <c r="B17" s="620"/>
      <c r="C17" s="622"/>
      <c r="D17" s="623" t="s">
        <v>467</v>
      </c>
      <c r="E17" s="624"/>
      <c r="F17" s="624"/>
      <c r="G17" s="624"/>
      <c r="H17" s="625"/>
      <c r="I17" s="641"/>
      <c r="J17" s="642"/>
      <c r="K17" s="642"/>
      <c r="L17" s="643"/>
    </row>
    <row r="18" spans="1:12" ht="12" customHeight="1" x14ac:dyDescent="0.25">
      <c r="A18" s="180" t="s">
        <v>443</v>
      </c>
      <c r="B18" s="180" t="s">
        <v>444</v>
      </c>
      <c r="C18" s="619" t="s">
        <v>445</v>
      </c>
      <c r="D18" s="620"/>
      <c r="E18" s="620"/>
      <c r="F18" s="620"/>
      <c r="G18" s="622"/>
      <c r="H18" s="619" t="s">
        <v>229</v>
      </c>
      <c r="I18" s="622"/>
      <c r="J18" s="619" t="s">
        <v>446</v>
      </c>
      <c r="K18" s="622"/>
      <c r="L18" s="180" t="s">
        <v>447</v>
      </c>
    </row>
    <row r="19" spans="1:12" ht="69.95" customHeight="1" x14ac:dyDescent="0.25">
      <c r="A19" s="175">
        <v>1</v>
      </c>
      <c r="B19" s="176" t="s">
        <v>435</v>
      </c>
      <c r="C19" s="623" t="s">
        <v>468</v>
      </c>
      <c r="D19" s="624"/>
      <c r="E19" s="624"/>
      <c r="F19" s="624"/>
      <c r="G19" s="625"/>
      <c r="H19" s="623" t="s">
        <v>469</v>
      </c>
      <c r="I19" s="625"/>
      <c r="J19" s="641" t="s">
        <v>22</v>
      </c>
      <c r="K19" s="643"/>
      <c r="L19" s="176" t="s">
        <v>470</v>
      </c>
    </row>
    <row r="20" spans="1:12" ht="34.35" customHeight="1" x14ac:dyDescent="0.25">
      <c r="A20" s="175">
        <v>2</v>
      </c>
      <c r="B20" s="176" t="s">
        <v>435</v>
      </c>
      <c r="C20" s="623"/>
      <c r="D20" s="624"/>
      <c r="E20" s="624"/>
      <c r="F20" s="624"/>
      <c r="G20" s="625"/>
      <c r="H20" s="623"/>
      <c r="I20" s="625"/>
      <c r="J20" s="641"/>
      <c r="K20" s="643"/>
      <c r="L20" s="176"/>
    </row>
    <row r="21" spans="1:12" ht="34.35" customHeight="1" x14ac:dyDescent="0.25">
      <c r="A21" s="175">
        <v>3</v>
      </c>
      <c r="B21" s="176" t="s">
        <v>435</v>
      </c>
      <c r="C21" s="623"/>
      <c r="D21" s="624"/>
      <c r="E21" s="624"/>
      <c r="F21" s="624"/>
      <c r="G21" s="625"/>
      <c r="H21" s="623"/>
      <c r="I21" s="625"/>
      <c r="J21" s="641"/>
      <c r="K21" s="643"/>
      <c r="L21" s="176"/>
    </row>
    <row r="22" spans="1:12" ht="25.5" customHeight="1" x14ac:dyDescent="0.25">
      <c r="A22" s="180" t="s">
        <v>443</v>
      </c>
      <c r="B22" s="619" t="s">
        <v>452</v>
      </c>
      <c r="C22" s="620"/>
      <c r="D22" s="620"/>
      <c r="E22" s="620"/>
      <c r="F22" s="620"/>
      <c r="G22" s="620"/>
      <c r="H22" s="620"/>
      <c r="I22" s="620"/>
      <c r="J22" s="620"/>
      <c r="K22" s="622"/>
      <c r="L22" s="180" t="s">
        <v>453</v>
      </c>
    </row>
    <row r="23" spans="1:12" ht="28.35" customHeight="1" x14ac:dyDescent="0.25">
      <c r="A23" s="175">
        <v>1</v>
      </c>
      <c r="B23" s="623" t="s">
        <v>471</v>
      </c>
      <c r="C23" s="624"/>
      <c r="D23" s="624"/>
      <c r="E23" s="624"/>
      <c r="F23" s="624"/>
      <c r="G23" s="624"/>
      <c r="H23" s="624"/>
      <c r="I23" s="624"/>
      <c r="J23" s="624"/>
      <c r="K23" s="625"/>
      <c r="L23" s="176" t="s">
        <v>22</v>
      </c>
    </row>
    <row r="24" spans="1:12" ht="15.75" customHeight="1" x14ac:dyDescent="0.25">
      <c r="A24" s="619" t="s">
        <v>455</v>
      </c>
      <c r="B24" s="620"/>
      <c r="C24" s="620"/>
      <c r="D24" s="620"/>
      <c r="E24" s="620"/>
      <c r="F24" s="627"/>
      <c r="G24" s="627"/>
      <c r="H24" s="620"/>
      <c r="I24" s="627"/>
      <c r="J24" s="627"/>
      <c r="K24" s="627"/>
      <c r="L24" s="647"/>
    </row>
    <row r="25" spans="1:12" ht="39" customHeight="1" x14ac:dyDescent="0.25">
      <c r="A25" s="619" t="s">
        <v>456</v>
      </c>
      <c r="B25" s="620"/>
      <c r="C25" s="622"/>
      <c r="D25" s="623">
        <v>0</v>
      </c>
      <c r="E25" s="624"/>
      <c r="F25" s="637" t="s">
        <v>457</v>
      </c>
      <c r="G25" s="637"/>
      <c r="H25" s="200">
        <v>2024</v>
      </c>
      <c r="I25" s="637" t="s">
        <v>458</v>
      </c>
      <c r="J25" s="637"/>
      <c r="K25" s="659" t="s">
        <v>472</v>
      </c>
      <c r="L25" s="659"/>
    </row>
    <row r="26" spans="1:12" ht="33.6" customHeight="1" x14ac:dyDescent="0.25">
      <c r="A26" s="619" t="s">
        <v>460</v>
      </c>
      <c r="B26" s="620"/>
      <c r="C26" s="622"/>
      <c r="D26" s="634" t="s">
        <v>473</v>
      </c>
      <c r="E26" s="635"/>
      <c r="F26" s="632"/>
      <c r="G26" s="632"/>
      <c r="H26" s="635"/>
      <c r="I26" s="632"/>
      <c r="J26" s="632"/>
      <c r="K26" s="632"/>
      <c r="L26" s="633"/>
    </row>
    <row r="27" spans="1:12" ht="86.45" customHeight="1" x14ac:dyDescent="0.25">
      <c r="A27" s="619" t="s">
        <v>462</v>
      </c>
      <c r="B27" s="620"/>
      <c r="C27" s="622"/>
      <c r="D27" s="656" t="s">
        <v>474</v>
      </c>
      <c r="E27" s="657"/>
      <c r="F27" s="657"/>
      <c r="G27" s="657"/>
      <c r="H27" s="657"/>
      <c r="I27" s="657"/>
      <c r="J27" s="657"/>
      <c r="K27" s="657"/>
      <c r="L27" s="658"/>
    </row>
    <row r="28" spans="1:12" ht="17.850000000000001" customHeight="1" x14ac:dyDescent="0.25">
      <c r="A28" s="619" t="s">
        <v>464</v>
      </c>
      <c r="B28" s="620"/>
      <c r="C28" s="622"/>
      <c r="D28" s="623"/>
      <c r="E28" s="624"/>
      <c r="F28" s="624"/>
      <c r="G28" s="624"/>
      <c r="H28" s="624"/>
      <c r="I28" s="624"/>
      <c r="J28" s="624"/>
      <c r="K28" s="624"/>
      <c r="L28" s="625"/>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15" customWidth="1"/>
    <col min="2" max="2" width="9.28515625" style="215" customWidth="1"/>
    <col min="3" max="3" width="5.7109375" style="215" customWidth="1"/>
    <col min="4" max="4" width="6.7109375" style="215" customWidth="1"/>
    <col min="5" max="5" width="5.7109375" style="215" customWidth="1"/>
    <col min="6" max="6" width="10.28515625" style="215" customWidth="1"/>
    <col min="7" max="7" width="2.140625" style="215" customWidth="1"/>
    <col min="8" max="8" width="18.7109375" style="215" customWidth="1"/>
    <col min="9" max="9" width="12.7109375" style="215" customWidth="1"/>
    <col min="10" max="10" width="6.7109375" style="215" customWidth="1"/>
    <col min="11" max="11" width="18.7109375" style="215" customWidth="1"/>
    <col min="12" max="12" width="25.7109375" style="215" customWidth="1"/>
    <col min="13" max="16384" width="8.7109375" style="215"/>
  </cols>
  <sheetData>
    <row r="1" spans="1:12" ht="18.75" customHeight="1" x14ac:dyDescent="0.25">
      <c r="A1" s="606"/>
      <c r="B1" s="607"/>
      <c r="C1" s="607"/>
      <c r="D1" s="607"/>
      <c r="E1" s="608"/>
      <c r="F1" s="615" t="s">
        <v>422</v>
      </c>
      <c r="G1" s="616"/>
      <c r="H1" s="616"/>
      <c r="I1" s="616"/>
      <c r="J1" s="616"/>
      <c r="K1" s="616"/>
      <c r="L1" s="173"/>
    </row>
    <row r="2" spans="1:12" ht="18.75" customHeight="1" x14ac:dyDescent="0.25">
      <c r="A2" s="609"/>
      <c r="B2" s="610"/>
      <c r="C2" s="610"/>
      <c r="D2" s="610"/>
      <c r="E2" s="611"/>
      <c r="F2" s="617"/>
      <c r="G2" s="618"/>
      <c r="H2" s="618"/>
      <c r="I2" s="618"/>
      <c r="J2" s="618"/>
      <c r="K2" s="618"/>
      <c r="L2" s="173"/>
    </row>
    <row r="3" spans="1:12" ht="18.75" customHeight="1" x14ac:dyDescent="0.25">
      <c r="A3" s="609"/>
      <c r="B3" s="610"/>
      <c r="C3" s="610"/>
      <c r="D3" s="610"/>
      <c r="E3" s="611"/>
      <c r="F3" s="615" t="s">
        <v>423</v>
      </c>
      <c r="G3" s="616"/>
      <c r="H3" s="616"/>
      <c r="I3" s="616"/>
      <c r="J3" s="616"/>
      <c r="K3" s="616"/>
      <c r="L3" s="173"/>
    </row>
    <row r="4" spans="1:12" ht="18.75" customHeight="1" x14ac:dyDescent="0.25">
      <c r="A4" s="612"/>
      <c r="B4" s="613"/>
      <c r="C4" s="613"/>
      <c r="D4" s="613"/>
      <c r="E4" s="614"/>
      <c r="F4" s="617"/>
      <c r="G4" s="618"/>
      <c r="H4" s="618"/>
      <c r="I4" s="618"/>
      <c r="J4" s="618"/>
      <c r="K4" s="618"/>
      <c r="L4" s="173"/>
    </row>
    <row r="5" spans="1:12" ht="15.75" customHeight="1" x14ac:dyDescent="0.25">
      <c r="A5" s="619" t="s">
        <v>424</v>
      </c>
      <c r="B5" s="620"/>
      <c r="C5" s="620"/>
      <c r="D5" s="620"/>
      <c r="E5" s="620"/>
      <c r="F5" s="620"/>
      <c r="G5" s="620"/>
      <c r="H5" s="620"/>
      <c r="I5" s="620"/>
      <c r="J5" s="620"/>
      <c r="K5" s="620"/>
      <c r="L5" s="621"/>
    </row>
    <row r="6" spans="1:12" ht="23.25" customHeight="1" x14ac:dyDescent="0.25">
      <c r="A6" s="619" t="s">
        <v>425</v>
      </c>
      <c r="B6" s="620"/>
      <c r="C6" s="622"/>
      <c r="D6" s="623" t="s">
        <v>12</v>
      </c>
      <c r="E6" s="624"/>
      <c r="F6" s="624"/>
      <c r="G6" s="624"/>
      <c r="H6" s="625"/>
      <c r="I6" s="619" t="s">
        <v>426</v>
      </c>
      <c r="J6" s="622"/>
      <c r="K6" s="623" t="s">
        <v>37</v>
      </c>
      <c r="L6" s="625"/>
    </row>
    <row r="7" spans="1:12" ht="17.850000000000001" customHeight="1" x14ac:dyDescent="0.25">
      <c r="A7" s="619" t="s">
        <v>427</v>
      </c>
      <c r="B7" s="620"/>
      <c r="C7" s="622"/>
      <c r="D7" s="623" t="s">
        <v>26</v>
      </c>
      <c r="E7" s="624"/>
      <c r="F7" s="624"/>
      <c r="G7" s="624"/>
      <c r="H7" s="625"/>
      <c r="I7" s="619" t="s">
        <v>98</v>
      </c>
      <c r="J7" s="622"/>
      <c r="K7" s="623" t="s">
        <v>53</v>
      </c>
      <c r="L7" s="625"/>
    </row>
    <row r="8" spans="1:12" ht="35.85" customHeight="1" x14ac:dyDescent="0.25">
      <c r="A8" s="619" t="s">
        <v>428</v>
      </c>
      <c r="B8" s="620"/>
      <c r="C8" s="622"/>
      <c r="D8" s="623" t="s">
        <v>63</v>
      </c>
      <c r="E8" s="624"/>
      <c r="F8" s="624"/>
      <c r="G8" s="624"/>
      <c r="H8" s="625"/>
      <c r="I8" s="619" t="s">
        <v>429</v>
      </c>
      <c r="J8" s="622"/>
      <c r="K8" s="623" t="s">
        <v>60</v>
      </c>
      <c r="L8" s="625"/>
    </row>
    <row r="9" spans="1:12" ht="15.75" customHeight="1" x14ac:dyDescent="0.25">
      <c r="A9" s="626" t="s">
        <v>430</v>
      </c>
      <c r="B9" s="627"/>
      <c r="C9" s="627"/>
      <c r="D9" s="627"/>
      <c r="E9" s="620"/>
      <c r="F9" s="620"/>
      <c r="G9" s="620"/>
      <c r="H9" s="620"/>
      <c r="I9" s="620"/>
      <c r="J9" s="620"/>
      <c r="K9" s="620"/>
      <c r="L9" s="621"/>
    </row>
    <row r="10" spans="1:12" ht="27.75" customHeight="1" x14ac:dyDescent="0.25">
      <c r="A10" s="637" t="s">
        <v>221</v>
      </c>
      <c r="B10" s="637"/>
      <c r="C10" s="637"/>
      <c r="D10" s="637"/>
      <c r="E10" s="635" t="str">
        <f>+ACTIVIDAD_3!B12</f>
        <v>Implementar 3 acciones de transformación cultural que promuevan la redistribución equitativa de las labores del cuidado en Bogotá</v>
      </c>
      <c r="F10" s="635"/>
      <c r="G10" s="635"/>
      <c r="H10" s="635"/>
      <c r="I10" s="635"/>
      <c r="J10" s="635"/>
      <c r="K10" s="635"/>
      <c r="L10" s="635"/>
    </row>
    <row r="11" spans="1:12" ht="34.5" customHeight="1" x14ac:dyDescent="0.25">
      <c r="A11" s="629" t="s">
        <v>431</v>
      </c>
      <c r="B11" s="630"/>
      <c r="C11" s="630"/>
      <c r="D11" s="621"/>
      <c r="E11" s="634" t="str">
        <f>+ACTIVIDAD_3!I16</f>
        <v>Número de acciones de transformación cultural implementadas para la redistribución equitativa de los trabajos de cuidado a travez de mecanismos de cambio cultural y comportamental en Bogotá.</v>
      </c>
      <c r="F11" s="635"/>
      <c r="G11" s="635"/>
      <c r="H11" s="635"/>
      <c r="I11" s="635"/>
      <c r="J11" s="635"/>
      <c r="K11" s="635"/>
      <c r="L11" s="636"/>
    </row>
    <row r="12" spans="1:12" ht="47.25" customHeight="1" x14ac:dyDescent="0.25">
      <c r="A12" s="619" t="s">
        <v>432</v>
      </c>
      <c r="B12" s="620"/>
      <c r="C12" s="620"/>
      <c r="D12" s="622"/>
      <c r="E12" s="634" t="s">
        <v>475</v>
      </c>
      <c r="F12" s="635"/>
      <c r="G12" s="635"/>
      <c r="H12" s="635"/>
      <c r="I12" s="635"/>
      <c r="J12" s="635"/>
      <c r="K12" s="635"/>
      <c r="L12" s="636"/>
    </row>
    <row r="13" spans="1:12" ht="28.5" customHeight="1" x14ac:dyDescent="0.25">
      <c r="A13" s="619" t="s">
        <v>434</v>
      </c>
      <c r="B13" s="620"/>
      <c r="C13" s="622"/>
      <c r="D13" s="623" t="s">
        <v>435</v>
      </c>
      <c r="E13" s="624"/>
      <c r="F13" s="624"/>
      <c r="G13" s="624"/>
      <c r="H13" s="625"/>
      <c r="I13" s="619" t="s">
        <v>436</v>
      </c>
      <c r="J13" s="622"/>
      <c r="K13" s="623" t="s">
        <v>61</v>
      </c>
      <c r="L13" s="625"/>
    </row>
    <row r="14" spans="1:12" ht="15.75" customHeight="1" x14ac:dyDescent="0.25">
      <c r="A14" s="619" t="s">
        <v>437</v>
      </c>
      <c r="B14" s="620"/>
      <c r="C14" s="620"/>
      <c r="D14" s="620"/>
      <c r="E14" s="620"/>
      <c r="F14" s="620"/>
      <c r="G14" s="620"/>
      <c r="H14" s="620"/>
      <c r="I14" s="620"/>
      <c r="J14" s="620"/>
      <c r="K14" s="620"/>
      <c r="L14" s="621"/>
    </row>
    <row r="15" spans="1:12" ht="25.5" customHeight="1" x14ac:dyDescent="0.25">
      <c r="A15" s="619" t="s">
        <v>438</v>
      </c>
      <c r="B15" s="620"/>
      <c r="C15" s="622"/>
      <c r="D15" s="623" t="s">
        <v>19</v>
      </c>
      <c r="E15" s="624"/>
      <c r="F15" s="624"/>
      <c r="G15" s="624"/>
      <c r="H15" s="625"/>
      <c r="I15" s="619" t="s">
        <v>439</v>
      </c>
      <c r="J15" s="622"/>
      <c r="K15" s="623" t="s">
        <v>20</v>
      </c>
      <c r="L15" s="625"/>
    </row>
    <row r="16" spans="1:12" ht="25.5" customHeight="1" x14ac:dyDescent="0.25">
      <c r="A16" s="619" t="s">
        <v>440</v>
      </c>
      <c r="B16" s="620"/>
      <c r="C16" s="622"/>
      <c r="D16" s="644">
        <f>ACTIVIDAD_3!C37</f>
        <v>1</v>
      </c>
      <c r="E16" s="645"/>
      <c r="F16" s="645"/>
      <c r="G16" s="645"/>
      <c r="H16" s="646"/>
      <c r="I16" s="619" t="s">
        <v>161</v>
      </c>
      <c r="J16" s="622"/>
      <c r="K16" s="623" t="s">
        <v>21</v>
      </c>
      <c r="L16" s="625"/>
    </row>
    <row r="17" spans="1:12" ht="27.6" customHeight="1" x14ac:dyDescent="0.25">
      <c r="A17" s="619" t="s">
        <v>441</v>
      </c>
      <c r="B17" s="620"/>
      <c r="C17" s="622"/>
      <c r="D17" s="623" t="s">
        <v>442</v>
      </c>
      <c r="E17" s="624"/>
      <c r="F17" s="624"/>
      <c r="G17" s="624"/>
      <c r="H17" s="625"/>
      <c r="I17" s="667"/>
      <c r="J17" s="668"/>
      <c r="K17" s="668"/>
      <c r="L17" s="669"/>
    </row>
    <row r="18" spans="1:12" ht="12" customHeight="1" x14ac:dyDescent="0.25">
      <c r="A18" s="180" t="s">
        <v>443</v>
      </c>
      <c r="B18" s="180" t="s">
        <v>444</v>
      </c>
      <c r="C18" s="619" t="s">
        <v>445</v>
      </c>
      <c r="D18" s="620"/>
      <c r="E18" s="620"/>
      <c r="F18" s="620"/>
      <c r="G18" s="622"/>
      <c r="H18" s="619" t="s">
        <v>229</v>
      </c>
      <c r="I18" s="622"/>
      <c r="J18" s="619" t="s">
        <v>446</v>
      </c>
      <c r="K18" s="622"/>
      <c r="L18" s="180" t="s">
        <v>447</v>
      </c>
    </row>
    <row r="19" spans="1:12" ht="56.25" customHeight="1" x14ac:dyDescent="0.25">
      <c r="A19" s="175">
        <v>1</v>
      </c>
      <c r="B19" s="176" t="s">
        <v>435</v>
      </c>
      <c r="C19" s="623" t="s">
        <v>476</v>
      </c>
      <c r="D19" s="624"/>
      <c r="E19" s="624"/>
      <c r="F19" s="624"/>
      <c r="G19" s="625"/>
      <c r="H19" s="623" t="s">
        <v>477</v>
      </c>
      <c r="I19" s="625"/>
      <c r="J19" s="641" t="s">
        <v>22</v>
      </c>
      <c r="K19" s="643"/>
      <c r="L19" s="176" t="s">
        <v>478</v>
      </c>
    </row>
    <row r="20" spans="1:12" ht="34.35" customHeight="1" x14ac:dyDescent="0.25">
      <c r="A20" s="175">
        <v>2</v>
      </c>
      <c r="B20" s="176" t="s">
        <v>435</v>
      </c>
      <c r="C20" s="623" t="s">
        <v>479</v>
      </c>
      <c r="D20" s="624"/>
      <c r="E20" s="624"/>
      <c r="F20" s="624"/>
      <c r="G20" s="625"/>
      <c r="H20" s="623" t="s">
        <v>480</v>
      </c>
      <c r="I20" s="625"/>
      <c r="J20" s="641" t="s">
        <v>22</v>
      </c>
      <c r="K20" s="643"/>
      <c r="L20" s="176" t="s">
        <v>478</v>
      </c>
    </row>
    <row r="21" spans="1:12" ht="34.35" customHeight="1" x14ac:dyDescent="0.25">
      <c r="A21" s="175">
        <v>3</v>
      </c>
      <c r="B21" s="176" t="s">
        <v>435</v>
      </c>
      <c r="C21" s="623" t="s">
        <v>481</v>
      </c>
      <c r="D21" s="624"/>
      <c r="E21" s="624"/>
      <c r="F21" s="624"/>
      <c r="G21" s="625"/>
      <c r="H21" s="623" t="s">
        <v>482</v>
      </c>
      <c r="I21" s="625"/>
      <c r="J21" s="641" t="s">
        <v>22</v>
      </c>
      <c r="K21" s="643"/>
      <c r="L21" s="176" t="s">
        <v>483</v>
      </c>
    </row>
    <row r="22" spans="1:12" ht="25.5" customHeight="1" x14ac:dyDescent="0.25">
      <c r="A22" s="180" t="s">
        <v>443</v>
      </c>
      <c r="B22" s="619" t="s">
        <v>452</v>
      </c>
      <c r="C22" s="620"/>
      <c r="D22" s="620"/>
      <c r="E22" s="620"/>
      <c r="F22" s="620"/>
      <c r="G22" s="620"/>
      <c r="H22" s="620"/>
      <c r="I22" s="620"/>
      <c r="J22" s="620"/>
      <c r="K22" s="622"/>
      <c r="L22" s="180" t="s">
        <v>453</v>
      </c>
    </row>
    <row r="23" spans="1:12" ht="28.35" customHeight="1" x14ac:dyDescent="0.25">
      <c r="A23" s="175">
        <v>1</v>
      </c>
      <c r="B23" s="623" t="s">
        <v>484</v>
      </c>
      <c r="C23" s="624"/>
      <c r="D23" s="624"/>
      <c r="E23" s="624"/>
      <c r="F23" s="624"/>
      <c r="G23" s="624"/>
      <c r="H23" s="624"/>
      <c r="I23" s="624"/>
      <c r="J23" s="624"/>
      <c r="K23" s="625"/>
      <c r="L23" s="176" t="s">
        <v>22</v>
      </c>
    </row>
    <row r="24" spans="1:12" ht="15.75" customHeight="1" x14ac:dyDescent="0.25">
      <c r="A24" s="619" t="s">
        <v>455</v>
      </c>
      <c r="B24" s="620"/>
      <c r="C24" s="620"/>
      <c r="D24" s="620"/>
      <c r="E24" s="620"/>
      <c r="F24" s="627"/>
      <c r="G24" s="627"/>
      <c r="H24" s="620"/>
      <c r="I24" s="627"/>
      <c r="J24" s="627"/>
      <c r="K24" s="620"/>
      <c r="L24" s="647"/>
    </row>
    <row r="25" spans="1:12" ht="26.25" customHeight="1" x14ac:dyDescent="0.25">
      <c r="A25" s="619" t="s">
        <v>456</v>
      </c>
      <c r="B25" s="620"/>
      <c r="C25" s="622"/>
      <c r="D25" s="662">
        <v>1</v>
      </c>
      <c r="E25" s="663"/>
      <c r="F25" s="664" t="s">
        <v>457</v>
      </c>
      <c r="G25" s="664"/>
      <c r="H25" s="211">
        <v>2024</v>
      </c>
      <c r="I25" s="664" t="s">
        <v>458</v>
      </c>
      <c r="J25" s="664"/>
      <c r="K25" s="665" t="s">
        <v>485</v>
      </c>
      <c r="L25" s="666"/>
    </row>
    <row r="26" spans="1:12" ht="26.25" customHeight="1" x14ac:dyDescent="0.25">
      <c r="A26" s="619" t="s">
        <v>460</v>
      </c>
      <c r="B26" s="620"/>
      <c r="C26" s="620"/>
      <c r="D26" s="661" t="s">
        <v>486</v>
      </c>
      <c r="E26" s="661"/>
      <c r="F26" s="661"/>
      <c r="G26" s="661"/>
      <c r="H26" s="661"/>
      <c r="I26" s="661"/>
      <c r="J26" s="661"/>
      <c r="K26" s="661"/>
      <c r="L26" s="661"/>
    </row>
    <row r="27" spans="1:12" ht="316.5" customHeight="1" x14ac:dyDescent="0.25">
      <c r="A27" s="619" t="s">
        <v>462</v>
      </c>
      <c r="B27" s="620"/>
      <c r="C27" s="622"/>
      <c r="D27" s="650" t="s">
        <v>487</v>
      </c>
      <c r="E27" s="651"/>
      <c r="F27" s="651"/>
      <c r="G27" s="651"/>
      <c r="H27" s="651"/>
      <c r="I27" s="651"/>
      <c r="J27" s="651"/>
      <c r="K27" s="651"/>
      <c r="L27" s="652"/>
    </row>
    <row r="28" spans="1:12" ht="17.850000000000001" customHeight="1" x14ac:dyDescent="0.25">
      <c r="A28" s="619" t="s">
        <v>464</v>
      </c>
      <c r="B28" s="620"/>
      <c r="C28" s="622"/>
      <c r="D28" s="623"/>
      <c r="E28" s="624"/>
      <c r="F28" s="624"/>
      <c r="G28" s="624"/>
      <c r="H28" s="624"/>
      <c r="I28" s="624"/>
      <c r="J28" s="624"/>
      <c r="K28" s="624"/>
      <c r="L28" s="625"/>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74" customWidth="1"/>
    <col min="2" max="2" width="9.28515625" style="174" customWidth="1"/>
    <col min="3" max="3" width="5.7109375" style="174" customWidth="1"/>
    <col min="4" max="4" width="6.7109375" style="174" customWidth="1"/>
    <col min="5" max="5" width="5.7109375" style="174" customWidth="1"/>
    <col min="6" max="6" width="10.28515625" style="174" customWidth="1"/>
    <col min="7" max="7" width="2.140625" style="174" customWidth="1"/>
    <col min="8" max="8" width="18.7109375" style="174" customWidth="1"/>
    <col min="9" max="9" width="12.7109375" style="174" customWidth="1"/>
    <col min="10" max="10" width="6.7109375" style="174" customWidth="1"/>
    <col min="11" max="11" width="18.7109375" style="174" customWidth="1"/>
    <col min="12" max="12" width="25.7109375" style="174" customWidth="1"/>
    <col min="13" max="16384" width="8.7109375" style="174"/>
  </cols>
  <sheetData>
    <row r="1" spans="1:12" ht="18.75" customHeight="1" x14ac:dyDescent="0.25">
      <c r="A1" s="606"/>
      <c r="B1" s="607"/>
      <c r="C1" s="607"/>
      <c r="D1" s="607"/>
      <c r="E1" s="608"/>
      <c r="F1" s="615" t="s">
        <v>422</v>
      </c>
      <c r="G1" s="616"/>
      <c r="H1" s="616"/>
      <c r="I1" s="616"/>
      <c r="J1" s="616"/>
      <c r="K1" s="616"/>
      <c r="L1" s="173"/>
    </row>
    <row r="2" spans="1:12" ht="18.75" customHeight="1" x14ac:dyDescent="0.25">
      <c r="A2" s="609"/>
      <c r="B2" s="610"/>
      <c r="C2" s="610"/>
      <c r="D2" s="610"/>
      <c r="E2" s="611"/>
      <c r="F2" s="617"/>
      <c r="G2" s="618"/>
      <c r="H2" s="618"/>
      <c r="I2" s="618"/>
      <c r="J2" s="618"/>
      <c r="K2" s="618"/>
      <c r="L2" s="173"/>
    </row>
    <row r="3" spans="1:12" ht="18.75" customHeight="1" x14ac:dyDescent="0.25">
      <c r="A3" s="609"/>
      <c r="B3" s="610"/>
      <c r="C3" s="610"/>
      <c r="D3" s="610"/>
      <c r="E3" s="611"/>
      <c r="F3" s="615" t="s">
        <v>423</v>
      </c>
      <c r="G3" s="616"/>
      <c r="H3" s="616"/>
      <c r="I3" s="616"/>
      <c r="J3" s="616"/>
      <c r="K3" s="616"/>
      <c r="L3" s="173"/>
    </row>
    <row r="4" spans="1:12" ht="18.75" customHeight="1" x14ac:dyDescent="0.25">
      <c r="A4" s="612"/>
      <c r="B4" s="613"/>
      <c r="C4" s="613"/>
      <c r="D4" s="613"/>
      <c r="E4" s="614"/>
      <c r="F4" s="617"/>
      <c r="G4" s="618"/>
      <c r="H4" s="618"/>
      <c r="I4" s="618"/>
      <c r="J4" s="618"/>
      <c r="K4" s="618"/>
      <c r="L4" s="173"/>
    </row>
    <row r="5" spans="1:12" ht="15.75" customHeight="1" x14ac:dyDescent="0.25">
      <c r="A5" s="619" t="s">
        <v>424</v>
      </c>
      <c r="B5" s="620"/>
      <c r="C5" s="620"/>
      <c r="D5" s="620"/>
      <c r="E5" s="620"/>
      <c r="F5" s="620"/>
      <c r="G5" s="620"/>
      <c r="H5" s="620"/>
      <c r="I5" s="620"/>
      <c r="J5" s="620"/>
      <c r="K5" s="620"/>
      <c r="L5" s="621"/>
    </row>
    <row r="6" spans="1:12" ht="23.25" customHeight="1" x14ac:dyDescent="0.25">
      <c r="A6" s="619" t="s">
        <v>425</v>
      </c>
      <c r="B6" s="620"/>
      <c r="C6" s="622"/>
      <c r="D6" s="623" t="s">
        <v>12</v>
      </c>
      <c r="E6" s="624"/>
      <c r="F6" s="624"/>
      <c r="G6" s="624"/>
      <c r="H6" s="625"/>
      <c r="I6" s="619" t="s">
        <v>426</v>
      </c>
      <c r="J6" s="622"/>
      <c r="K6" s="623" t="s">
        <v>37</v>
      </c>
      <c r="L6" s="625"/>
    </row>
    <row r="7" spans="1:12" ht="17.850000000000001" customHeight="1" x14ac:dyDescent="0.25">
      <c r="A7" s="619" t="s">
        <v>427</v>
      </c>
      <c r="B7" s="620"/>
      <c r="C7" s="622"/>
      <c r="D7" s="623" t="s">
        <v>26</v>
      </c>
      <c r="E7" s="624"/>
      <c r="F7" s="624"/>
      <c r="G7" s="624"/>
      <c r="H7" s="625"/>
      <c r="I7" s="619" t="s">
        <v>98</v>
      </c>
      <c r="J7" s="622"/>
      <c r="K7" s="623" t="s">
        <v>53</v>
      </c>
      <c r="L7" s="625"/>
    </row>
    <row r="8" spans="1:12" ht="35.85" customHeight="1" x14ac:dyDescent="0.25">
      <c r="A8" s="619" t="s">
        <v>428</v>
      </c>
      <c r="B8" s="620"/>
      <c r="C8" s="622"/>
      <c r="D8" s="623" t="s">
        <v>63</v>
      </c>
      <c r="E8" s="624"/>
      <c r="F8" s="624"/>
      <c r="G8" s="624"/>
      <c r="H8" s="625"/>
      <c r="I8" s="619" t="s">
        <v>429</v>
      </c>
      <c r="J8" s="622"/>
      <c r="K8" s="623" t="s">
        <v>60</v>
      </c>
      <c r="L8" s="625"/>
    </row>
    <row r="9" spans="1:12" ht="15.75" customHeight="1" x14ac:dyDescent="0.25">
      <c r="A9" s="626" t="s">
        <v>430</v>
      </c>
      <c r="B9" s="627"/>
      <c r="C9" s="627"/>
      <c r="D9" s="627"/>
      <c r="E9" s="627"/>
      <c r="F9" s="627"/>
      <c r="G9" s="627"/>
      <c r="H9" s="627"/>
      <c r="I9" s="627"/>
      <c r="J9" s="627"/>
      <c r="K9" s="627"/>
      <c r="L9" s="628"/>
    </row>
    <row r="10" spans="1:12" ht="15.75" customHeight="1" x14ac:dyDescent="0.25">
      <c r="A10" s="637" t="s">
        <v>221</v>
      </c>
      <c r="B10" s="637"/>
      <c r="C10" s="637"/>
      <c r="D10" s="638"/>
      <c r="E10" s="660" t="str">
        <f>+ACTIVIDAD_4!B12</f>
        <v>Desarrollar 3 acciones de transformación cultural efectivas para prevenir las violencias contra las mujeres, incluyendo campañas educativas.</v>
      </c>
      <c r="F10" s="660"/>
      <c r="G10" s="660"/>
      <c r="H10" s="660"/>
      <c r="I10" s="660"/>
      <c r="J10" s="660"/>
      <c r="K10" s="660"/>
      <c r="L10" s="660"/>
    </row>
    <row r="11" spans="1:12" ht="34.5" customHeight="1" x14ac:dyDescent="0.25">
      <c r="A11" s="629" t="s">
        <v>431</v>
      </c>
      <c r="B11" s="630"/>
      <c r="C11" s="630"/>
      <c r="D11" s="630"/>
      <c r="E11" s="660" t="str">
        <f>+ACTIVIDAD_4!I16</f>
        <v>Número de acciones de transformación cultural desarrolladas para prevenir las violencias contra las mujeres a través de mecanismos de cambio cultural y campañas educativas</v>
      </c>
      <c r="F11" s="660"/>
      <c r="G11" s="660"/>
      <c r="H11" s="660"/>
      <c r="I11" s="660"/>
      <c r="J11" s="660"/>
      <c r="K11" s="660"/>
      <c r="L11" s="660"/>
    </row>
    <row r="12" spans="1:12" ht="47.25" customHeight="1" x14ac:dyDescent="0.25">
      <c r="A12" s="619" t="s">
        <v>432</v>
      </c>
      <c r="B12" s="620"/>
      <c r="C12" s="620"/>
      <c r="D12" s="622"/>
      <c r="E12" s="631" t="s">
        <v>488</v>
      </c>
      <c r="F12" s="632"/>
      <c r="G12" s="632"/>
      <c r="H12" s="632"/>
      <c r="I12" s="632"/>
      <c r="J12" s="632"/>
      <c r="K12" s="632"/>
      <c r="L12" s="633"/>
    </row>
    <row r="13" spans="1:12" ht="28.5" customHeight="1" x14ac:dyDescent="0.25">
      <c r="A13" s="619" t="s">
        <v>434</v>
      </c>
      <c r="B13" s="620"/>
      <c r="C13" s="622"/>
      <c r="D13" s="623" t="s">
        <v>435</v>
      </c>
      <c r="E13" s="624"/>
      <c r="F13" s="624"/>
      <c r="G13" s="624"/>
      <c r="H13" s="625"/>
      <c r="I13" s="619" t="s">
        <v>436</v>
      </c>
      <c r="J13" s="622"/>
      <c r="K13" s="623" t="s">
        <v>61</v>
      </c>
      <c r="L13" s="625"/>
    </row>
    <row r="14" spans="1:12" ht="15.75" customHeight="1" x14ac:dyDescent="0.25">
      <c r="A14" s="619" t="s">
        <v>437</v>
      </c>
      <c r="B14" s="620"/>
      <c r="C14" s="620"/>
      <c r="D14" s="620"/>
      <c r="E14" s="620"/>
      <c r="F14" s="620"/>
      <c r="G14" s="620"/>
      <c r="H14" s="620"/>
      <c r="I14" s="620"/>
      <c r="J14" s="620"/>
      <c r="K14" s="620"/>
      <c r="L14" s="621"/>
    </row>
    <row r="15" spans="1:12" ht="25.5" customHeight="1" x14ac:dyDescent="0.25">
      <c r="A15" s="619" t="s">
        <v>438</v>
      </c>
      <c r="B15" s="620"/>
      <c r="C15" s="622"/>
      <c r="D15" s="623" t="s">
        <v>19</v>
      </c>
      <c r="E15" s="624"/>
      <c r="F15" s="624"/>
      <c r="G15" s="624"/>
      <c r="H15" s="625"/>
      <c r="I15" s="619" t="s">
        <v>439</v>
      </c>
      <c r="J15" s="622"/>
      <c r="K15" s="623" t="s">
        <v>20</v>
      </c>
      <c r="L15" s="625"/>
    </row>
    <row r="16" spans="1:12" ht="25.5" customHeight="1" x14ac:dyDescent="0.25">
      <c r="A16" s="619" t="s">
        <v>440</v>
      </c>
      <c r="B16" s="620"/>
      <c r="C16" s="622"/>
      <c r="D16" s="670">
        <f>+ACTIVIDAD_4!C37</f>
        <v>1</v>
      </c>
      <c r="E16" s="671"/>
      <c r="F16" s="671"/>
      <c r="G16" s="671"/>
      <c r="H16" s="672"/>
      <c r="I16" s="619" t="s">
        <v>161</v>
      </c>
      <c r="J16" s="622"/>
      <c r="K16" s="623" t="s">
        <v>21</v>
      </c>
      <c r="L16" s="625"/>
    </row>
    <row r="17" spans="1:12" ht="27.6" customHeight="1" x14ac:dyDescent="0.25">
      <c r="A17" s="619" t="s">
        <v>441</v>
      </c>
      <c r="B17" s="620"/>
      <c r="C17" s="622"/>
      <c r="D17" s="623" t="s">
        <v>489</v>
      </c>
      <c r="E17" s="624"/>
      <c r="F17" s="624"/>
      <c r="G17" s="624"/>
      <c r="H17" s="625"/>
      <c r="I17" s="641"/>
      <c r="J17" s="642"/>
      <c r="K17" s="642"/>
      <c r="L17" s="643"/>
    </row>
    <row r="18" spans="1:12" ht="12" customHeight="1" x14ac:dyDescent="0.25">
      <c r="A18" s="180" t="s">
        <v>443</v>
      </c>
      <c r="B18" s="180" t="s">
        <v>444</v>
      </c>
      <c r="C18" s="619" t="s">
        <v>445</v>
      </c>
      <c r="D18" s="620"/>
      <c r="E18" s="620"/>
      <c r="F18" s="620"/>
      <c r="G18" s="622"/>
      <c r="H18" s="619" t="s">
        <v>229</v>
      </c>
      <c r="I18" s="622"/>
      <c r="J18" s="619" t="s">
        <v>446</v>
      </c>
      <c r="K18" s="622"/>
      <c r="L18" s="180" t="s">
        <v>447</v>
      </c>
    </row>
    <row r="19" spans="1:12" ht="80.45" customHeight="1" x14ac:dyDescent="0.25">
      <c r="A19" s="175">
        <v>1</v>
      </c>
      <c r="B19" s="176" t="s">
        <v>435</v>
      </c>
      <c r="C19" s="623" t="s">
        <v>490</v>
      </c>
      <c r="D19" s="624"/>
      <c r="E19" s="624"/>
      <c r="F19" s="624"/>
      <c r="G19" s="625"/>
      <c r="H19" s="623" t="s">
        <v>491</v>
      </c>
      <c r="I19" s="625"/>
      <c r="J19" s="641" t="s">
        <v>22</v>
      </c>
      <c r="K19" s="643"/>
      <c r="L19" s="176" t="s">
        <v>478</v>
      </c>
    </row>
    <row r="20" spans="1:12" ht="34.35" customHeight="1" x14ac:dyDescent="0.25">
      <c r="A20" s="175">
        <v>2</v>
      </c>
      <c r="B20" s="176" t="s">
        <v>435</v>
      </c>
      <c r="C20" s="623" t="s">
        <v>479</v>
      </c>
      <c r="D20" s="624"/>
      <c r="E20" s="624"/>
      <c r="F20" s="624"/>
      <c r="G20" s="625"/>
      <c r="H20" s="623" t="s">
        <v>492</v>
      </c>
      <c r="I20" s="625"/>
      <c r="J20" s="641" t="s">
        <v>22</v>
      </c>
      <c r="K20" s="643"/>
      <c r="L20" s="176" t="s">
        <v>478</v>
      </c>
    </row>
    <row r="21" spans="1:12" ht="56.45" customHeight="1" x14ac:dyDescent="0.25">
      <c r="A21" s="175">
        <v>3</v>
      </c>
      <c r="B21" s="176" t="s">
        <v>435</v>
      </c>
      <c r="C21" s="623" t="s">
        <v>493</v>
      </c>
      <c r="D21" s="624"/>
      <c r="E21" s="624"/>
      <c r="F21" s="624"/>
      <c r="G21" s="625"/>
      <c r="H21" s="623" t="s">
        <v>494</v>
      </c>
      <c r="I21" s="625"/>
      <c r="J21" s="641" t="s">
        <v>22</v>
      </c>
      <c r="K21" s="643"/>
      <c r="L21" s="176" t="s">
        <v>483</v>
      </c>
    </row>
    <row r="22" spans="1:12" ht="25.5" customHeight="1" x14ac:dyDescent="0.25">
      <c r="A22" s="180" t="s">
        <v>443</v>
      </c>
      <c r="B22" s="619" t="s">
        <v>452</v>
      </c>
      <c r="C22" s="620"/>
      <c r="D22" s="620"/>
      <c r="E22" s="620"/>
      <c r="F22" s="620"/>
      <c r="G22" s="620"/>
      <c r="H22" s="620"/>
      <c r="I22" s="620"/>
      <c r="J22" s="620"/>
      <c r="K22" s="622"/>
      <c r="L22" s="180" t="s">
        <v>453</v>
      </c>
    </row>
    <row r="23" spans="1:12" ht="28.35" customHeight="1" x14ac:dyDescent="0.25">
      <c r="A23" s="175">
        <v>1</v>
      </c>
      <c r="B23" s="641" t="s">
        <v>495</v>
      </c>
      <c r="C23" s="624"/>
      <c r="D23" s="624"/>
      <c r="E23" s="624"/>
      <c r="F23" s="624"/>
      <c r="G23" s="624"/>
      <c r="H23" s="624"/>
      <c r="I23" s="624"/>
      <c r="J23" s="624"/>
      <c r="K23" s="625"/>
      <c r="L23" s="176" t="s">
        <v>22</v>
      </c>
    </row>
    <row r="24" spans="1:12" ht="15.75" customHeight="1" x14ac:dyDescent="0.25">
      <c r="A24" s="619" t="s">
        <v>455</v>
      </c>
      <c r="B24" s="620"/>
      <c r="C24" s="620"/>
      <c r="D24" s="620"/>
      <c r="E24" s="620"/>
      <c r="F24" s="627"/>
      <c r="G24" s="627"/>
      <c r="H24" s="620"/>
      <c r="I24" s="627"/>
      <c r="J24" s="627"/>
      <c r="K24" s="620"/>
      <c r="L24" s="647"/>
    </row>
    <row r="25" spans="1:12" ht="54" customHeight="1" x14ac:dyDescent="0.25">
      <c r="A25" s="619" t="s">
        <v>456</v>
      </c>
      <c r="B25" s="620"/>
      <c r="C25" s="622"/>
      <c r="D25" s="623">
        <v>1</v>
      </c>
      <c r="E25" s="624"/>
      <c r="F25" s="637" t="s">
        <v>457</v>
      </c>
      <c r="G25" s="637"/>
      <c r="H25" s="200">
        <v>2024</v>
      </c>
      <c r="I25" s="637" t="s">
        <v>458</v>
      </c>
      <c r="J25" s="637"/>
      <c r="K25" s="179" t="s">
        <v>496</v>
      </c>
      <c r="L25" s="181" t="s">
        <v>497</v>
      </c>
    </row>
    <row r="26" spans="1:12" ht="75.95" customHeight="1" x14ac:dyDescent="0.25">
      <c r="A26" s="619" t="s">
        <v>460</v>
      </c>
      <c r="B26" s="620"/>
      <c r="C26" s="622"/>
      <c r="D26" s="634" t="s">
        <v>498</v>
      </c>
      <c r="E26" s="635"/>
      <c r="F26" s="632"/>
      <c r="G26" s="632"/>
      <c r="H26" s="635"/>
      <c r="I26" s="632"/>
      <c r="J26" s="632"/>
      <c r="K26" s="635"/>
      <c r="L26" s="633"/>
    </row>
    <row r="27" spans="1:12" ht="149.1" customHeight="1" x14ac:dyDescent="0.25">
      <c r="A27" s="619" t="s">
        <v>462</v>
      </c>
      <c r="B27" s="620"/>
      <c r="C27" s="622"/>
      <c r="D27" s="656" t="s">
        <v>499</v>
      </c>
      <c r="E27" s="657"/>
      <c r="F27" s="657"/>
      <c r="G27" s="657"/>
      <c r="H27" s="657"/>
      <c r="I27" s="657"/>
      <c r="J27" s="657"/>
      <c r="K27" s="657"/>
      <c r="L27" s="658"/>
    </row>
    <row r="28" spans="1:12" ht="17.850000000000001" customHeight="1" x14ac:dyDescent="0.25">
      <c r="A28" s="619" t="s">
        <v>464</v>
      </c>
      <c r="B28" s="620"/>
      <c r="C28" s="622"/>
      <c r="D28" s="623"/>
      <c r="E28" s="624"/>
      <c r="F28" s="624"/>
      <c r="G28" s="624"/>
      <c r="H28" s="624"/>
      <c r="I28" s="624"/>
      <c r="J28" s="624"/>
      <c r="K28" s="624"/>
      <c r="L28" s="625"/>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49"/>
  <sheetViews>
    <sheetView showGridLines="0" topLeftCell="A105" zoomScale="85" zoomScaleNormal="85" workbookViewId="0">
      <selection activeCell="K25" sqref="K25:N30"/>
    </sheetView>
  </sheetViews>
  <sheetFormatPr baseColWidth="10" defaultColWidth="10.85546875" defaultRowHeight="14.25" x14ac:dyDescent="0.25"/>
  <cols>
    <col min="1" max="1" width="49.7109375" style="39" customWidth="1"/>
    <col min="2" max="2" width="35.7109375" style="39" customWidth="1"/>
    <col min="3" max="3" width="48.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56.42578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4" customFormat="1" ht="22.35" customHeight="1" thickBot="1" x14ac:dyDescent="0.3">
      <c r="A1" s="575"/>
      <c r="B1" s="552" t="s">
        <v>279</v>
      </c>
      <c r="C1" s="553"/>
      <c r="D1" s="553"/>
      <c r="E1" s="553"/>
      <c r="F1" s="553"/>
      <c r="G1" s="553"/>
      <c r="H1" s="553"/>
      <c r="I1" s="553"/>
      <c r="J1" s="553"/>
      <c r="K1" s="553"/>
      <c r="L1" s="554"/>
      <c r="M1" s="549" t="s">
        <v>280</v>
      </c>
      <c r="N1" s="550"/>
      <c r="O1" s="551"/>
    </row>
    <row r="2" spans="1:15" s="84" customFormat="1" ht="18" customHeight="1" thickBot="1" x14ac:dyDescent="0.3">
      <c r="A2" s="576"/>
      <c r="B2" s="555" t="s">
        <v>281</v>
      </c>
      <c r="C2" s="556"/>
      <c r="D2" s="556"/>
      <c r="E2" s="556"/>
      <c r="F2" s="556"/>
      <c r="G2" s="556"/>
      <c r="H2" s="556"/>
      <c r="I2" s="556"/>
      <c r="J2" s="556"/>
      <c r="K2" s="556"/>
      <c r="L2" s="557"/>
      <c r="M2" s="549" t="s">
        <v>282</v>
      </c>
      <c r="N2" s="550"/>
      <c r="O2" s="551"/>
    </row>
    <row r="3" spans="1:15" s="84" customFormat="1" ht="20.100000000000001" customHeight="1" thickBot="1" x14ac:dyDescent="0.3">
      <c r="A3" s="576"/>
      <c r="B3" s="555" t="s">
        <v>120</v>
      </c>
      <c r="C3" s="556"/>
      <c r="D3" s="556"/>
      <c r="E3" s="556"/>
      <c r="F3" s="556"/>
      <c r="G3" s="556"/>
      <c r="H3" s="556"/>
      <c r="I3" s="556"/>
      <c r="J3" s="556"/>
      <c r="K3" s="556"/>
      <c r="L3" s="557"/>
      <c r="M3" s="549" t="s">
        <v>283</v>
      </c>
      <c r="N3" s="550"/>
      <c r="O3" s="551"/>
    </row>
    <row r="4" spans="1:15" s="84" customFormat="1" ht="21.75" customHeight="1" thickBot="1" x14ac:dyDescent="0.3">
      <c r="A4" s="577"/>
      <c r="B4" s="558" t="s">
        <v>284</v>
      </c>
      <c r="C4" s="559"/>
      <c r="D4" s="559"/>
      <c r="E4" s="559"/>
      <c r="F4" s="559"/>
      <c r="G4" s="559"/>
      <c r="H4" s="559"/>
      <c r="I4" s="559"/>
      <c r="J4" s="559"/>
      <c r="K4" s="559"/>
      <c r="L4" s="560"/>
      <c r="M4" s="549" t="s">
        <v>285</v>
      </c>
      <c r="N4" s="550"/>
      <c r="O4" s="551"/>
    </row>
    <row r="5" spans="1:15" s="84" customFormat="1" ht="21.75" customHeight="1" thickBot="1" x14ac:dyDescent="0.3">
      <c r="A5" s="85"/>
      <c r="B5" s="86"/>
      <c r="C5" s="86"/>
      <c r="D5" s="86"/>
      <c r="E5" s="86"/>
      <c r="F5" s="86"/>
      <c r="G5" s="86"/>
      <c r="H5" s="86"/>
      <c r="I5" s="86"/>
      <c r="J5" s="86"/>
      <c r="K5" s="86"/>
      <c r="L5" s="86"/>
      <c r="M5" s="87"/>
      <c r="N5" s="87"/>
      <c r="O5" s="87"/>
    </row>
    <row r="6" spans="1:15" s="84" customFormat="1" ht="21.75" customHeight="1" thickBot="1" x14ac:dyDescent="0.3">
      <c r="A6" s="69" t="s">
        <v>286</v>
      </c>
      <c r="B6" s="586" t="s">
        <v>287</v>
      </c>
      <c r="C6" s="587"/>
      <c r="D6" s="587"/>
      <c r="E6" s="587"/>
      <c r="F6" s="587"/>
      <c r="G6" s="587"/>
      <c r="H6" s="587"/>
      <c r="I6" s="587"/>
      <c r="J6" s="587"/>
      <c r="K6" s="588"/>
      <c r="L6" s="194" t="s">
        <v>288</v>
      </c>
      <c r="M6" s="589">
        <v>2024110010289</v>
      </c>
      <c r="N6" s="590"/>
      <c r="O6" s="591"/>
    </row>
    <row r="7" spans="1:15" s="84" customFormat="1" ht="21.75" customHeight="1" thickBot="1" x14ac:dyDescent="0.3">
      <c r="A7" s="85"/>
      <c r="B7" s="86"/>
      <c r="C7" s="86"/>
      <c r="D7" s="86"/>
      <c r="E7" s="86"/>
      <c r="F7" s="86"/>
      <c r="G7" s="86"/>
      <c r="H7" s="86"/>
      <c r="I7" s="86"/>
      <c r="J7" s="86"/>
      <c r="K7" s="86"/>
      <c r="L7" s="86"/>
      <c r="M7" s="87"/>
      <c r="N7" s="87"/>
      <c r="O7" s="87"/>
    </row>
    <row r="8" spans="1:15" s="84" customFormat="1" ht="21.75" customHeight="1" x14ac:dyDescent="0.25">
      <c r="A8" s="579" t="s">
        <v>126</v>
      </c>
      <c r="B8" s="158" t="s">
        <v>289</v>
      </c>
      <c r="C8" s="123"/>
      <c r="D8" s="158" t="s">
        <v>290</v>
      </c>
      <c r="E8" s="123"/>
      <c r="F8" s="158" t="s">
        <v>291</v>
      </c>
      <c r="G8" s="123"/>
      <c r="H8" s="158" t="s">
        <v>292</v>
      </c>
      <c r="I8" s="126"/>
      <c r="J8" s="563" t="s">
        <v>128</v>
      </c>
      <c r="K8" s="578"/>
      <c r="L8" s="157" t="s">
        <v>293</v>
      </c>
      <c r="M8" s="595"/>
      <c r="N8" s="595"/>
      <c r="O8" s="595"/>
    </row>
    <row r="9" spans="1:15" s="84" customFormat="1" ht="21.75" customHeight="1" x14ac:dyDescent="0.25">
      <c r="A9" s="579"/>
      <c r="B9" s="159" t="s">
        <v>294</v>
      </c>
      <c r="C9" s="126"/>
      <c r="D9" s="158" t="s">
        <v>295</v>
      </c>
      <c r="E9" s="126"/>
      <c r="F9" s="158" t="s">
        <v>296</v>
      </c>
      <c r="G9" s="126"/>
      <c r="H9" s="158" t="s">
        <v>297</v>
      </c>
      <c r="I9" s="126"/>
      <c r="J9" s="563"/>
      <c r="K9" s="578"/>
      <c r="L9" s="157" t="s">
        <v>298</v>
      </c>
      <c r="M9" s="595"/>
      <c r="N9" s="595"/>
      <c r="O9" s="595"/>
    </row>
    <row r="10" spans="1:15" s="84" customFormat="1" ht="21.75" customHeight="1" thickBot="1" x14ac:dyDescent="0.3">
      <c r="A10" s="579"/>
      <c r="B10" s="158" t="s">
        <v>299</v>
      </c>
      <c r="C10" s="123"/>
      <c r="D10" s="158" t="s">
        <v>300</v>
      </c>
      <c r="E10" s="1006" t="s">
        <v>301</v>
      </c>
      <c r="F10" s="158" t="s">
        <v>302</v>
      </c>
      <c r="G10" s="127"/>
      <c r="H10" s="158" t="s">
        <v>303</v>
      </c>
      <c r="I10" s="126"/>
      <c r="J10" s="563"/>
      <c r="K10" s="578"/>
      <c r="L10" s="157" t="s">
        <v>304</v>
      </c>
      <c r="M10" s="1007" t="s">
        <v>301</v>
      </c>
      <c r="N10" s="1007"/>
      <c r="O10" s="1007"/>
    </row>
    <row r="11" spans="1:15" ht="15" customHeight="1" thickBot="1" x14ac:dyDescent="0.3">
      <c r="A11" s="42"/>
      <c r="B11" s="43"/>
      <c r="C11" s="43"/>
      <c r="D11" s="45"/>
      <c r="E11" s="44"/>
      <c r="F11" s="44"/>
      <c r="G11" s="184"/>
      <c r="H11" s="184"/>
      <c r="I11" s="46"/>
      <c r="J11" s="46"/>
      <c r="K11" s="43"/>
      <c r="L11" s="43"/>
      <c r="M11" s="43"/>
      <c r="N11" s="43"/>
      <c r="O11" s="43"/>
    </row>
    <row r="12" spans="1:15" ht="15" customHeight="1" x14ac:dyDescent="0.25">
      <c r="A12" s="583" t="s">
        <v>305</v>
      </c>
      <c r="B12" s="564" t="s">
        <v>500</v>
      </c>
      <c r="C12" s="565"/>
      <c r="D12" s="565"/>
      <c r="E12" s="565"/>
      <c r="F12" s="565"/>
      <c r="G12" s="565"/>
      <c r="H12" s="565"/>
      <c r="I12" s="565"/>
      <c r="J12" s="565"/>
      <c r="K12" s="565"/>
      <c r="L12" s="565"/>
      <c r="M12" s="565"/>
      <c r="N12" s="565"/>
      <c r="O12" s="566"/>
    </row>
    <row r="13" spans="1:15" ht="15" customHeight="1" x14ac:dyDescent="0.25">
      <c r="A13" s="584"/>
      <c r="B13" s="567"/>
      <c r="C13" s="568"/>
      <c r="D13" s="568"/>
      <c r="E13" s="568"/>
      <c r="F13" s="568"/>
      <c r="G13" s="568"/>
      <c r="H13" s="568"/>
      <c r="I13" s="568"/>
      <c r="J13" s="568"/>
      <c r="K13" s="568"/>
      <c r="L13" s="568"/>
      <c r="M13" s="568"/>
      <c r="N13" s="568"/>
      <c r="O13" s="569"/>
    </row>
    <row r="14" spans="1:15" ht="15" customHeight="1" x14ac:dyDescent="0.25">
      <c r="A14" s="585"/>
      <c r="B14" s="570"/>
      <c r="C14" s="571"/>
      <c r="D14" s="571"/>
      <c r="E14" s="571"/>
      <c r="F14" s="571"/>
      <c r="G14" s="571"/>
      <c r="H14" s="571"/>
      <c r="I14" s="571"/>
      <c r="J14" s="571"/>
      <c r="K14" s="571"/>
      <c r="L14" s="571"/>
      <c r="M14" s="571"/>
      <c r="N14" s="571"/>
      <c r="O14" s="572"/>
    </row>
    <row r="15" spans="1:15" ht="9" customHeight="1" x14ac:dyDescent="0.25">
      <c r="A15" s="47"/>
      <c r="B15" s="83"/>
      <c r="C15" s="48"/>
      <c r="D15" s="48"/>
      <c r="E15" s="48"/>
      <c r="F15" s="48"/>
      <c r="G15" s="49"/>
      <c r="H15" s="49"/>
      <c r="I15" s="49"/>
      <c r="J15" s="49"/>
      <c r="K15" s="49"/>
      <c r="L15" s="50"/>
      <c r="M15" s="50"/>
      <c r="N15" s="50"/>
      <c r="O15" s="50"/>
    </row>
    <row r="16" spans="1:15" s="51" customFormat="1" ht="37.5" customHeight="1" x14ac:dyDescent="0.25">
      <c r="A16" s="69" t="s">
        <v>133</v>
      </c>
      <c r="B16" s="573" t="s">
        <v>307</v>
      </c>
      <c r="C16" s="573"/>
      <c r="D16" s="573"/>
      <c r="E16" s="573"/>
      <c r="F16" s="573"/>
      <c r="G16" s="579" t="s">
        <v>135</v>
      </c>
      <c r="H16" s="579"/>
      <c r="I16" s="574" t="s">
        <v>501</v>
      </c>
      <c r="J16" s="574"/>
      <c r="K16" s="574"/>
      <c r="L16" s="574"/>
      <c r="M16" s="574"/>
      <c r="N16" s="574"/>
      <c r="O16" s="574"/>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69" t="s">
        <v>137</v>
      </c>
      <c r="B18" s="573" t="s">
        <v>309</v>
      </c>
      <c r="C18" s="573"/>
      <c r="D18" s="573"/>
      <c r="E18" s="573"/>
      <c r="F18" s="69" t="s">
        <v>139</v>
      </c>
      <c r="G18" s="580" t="s">
        <v>310</v>
      </c>
      <c r="H18" s="580"/>
      <c r="I18" s="580"/>
      <c r="J18" s="69" t="s">
        <v>141</v>
      </c>
      <c r="K18" s="573" t="s">
        <v>311</v>
      </c>
      <c r="L18" s="573"/>
      <c r="M18" s="573"/>
      <c r="N18" s="573"/>
      <c r="O18" s="573"/>
    </row>
    <row r="19" spans="1:15" ht="9" customHeight="1" x14ac:dyDescent="0.25">
      <c r="A19" s="41"/>
      <c r="B19" s="40"/>
      <c r="C19" s="582"/>
      <c r="D19" s="582"/>
      <c r="E19" s="582"/>
      <c r="F19" s="582"/>
      <c r="G19" s="582"/>
      <c r="H19" s="582"/>
      <c r="I19" s="582"/>
      <c r="J19" s="582"/>
      <c r="K19" s="582"/>
      <c r="L19" s="582"/>
      <c r="M19" s="582"/>
      <c r="N19" s="582"/>
      <c r="O19" s="582"/>
    </row>
    <row r="21" spans="1:15" ht="16.5" customHeight="1" x14ac:dyDescent="0.25">
      <c r="A21" s="81"/>
      <c r="B21" s="82"/>
      <c r="C21" s="82"/>
      <c r="D21" s="82"/>
      <c r="E21" s="82"/>
      <c r="F21" s="82"/>
      <c r="G21" s="82"/>
      <c r="H21" s="82"/>
      <c r="I21" s="82"/>
      <c r="J21" s="82"/>
      <c r="K21" s="82"/>
      <c r="L21" s="82"/>
      <c r="M21" s="82"/>
      <c r="N21" s="82"/>
      <c r="O21" s="82"/>
    </row>
    <row r="22" spans="1:15" ht="32.1" customHeight="1" x14ac:dyDescent="0.25">
      <c r="A22" s="561" t="s">
        <v>143</v>
      </c>
      <c r="B22" s="562"/>
      <c r="C22" s="562"/>
      <c r="D22" s="562"/>
      <c r="E22" s="562"/>
      <c r="F22" s="562"/>
      <c r="G22" s="562"/>
      <c r="H22" s="562"/>
      <c r="I22" s="562"/>
      <c r="J22" s="562"/>
      <c r="K22" s="562"/>
      <c r="L22" s="562"/>
      <c r="M22" s="562"/>
      <c r="N22" s="562"/>
      <c r="O22" s="563"/>
    </row>
    <row r="23" spans="1:15" ht="32.1" customHeight="1" x14ac:dyDescent="0.25">
      <c r="A23" s="561" t="s">
        <v>312</v>
      </c>
      <c r="B23" s="562"/>
      <c r="C23" s="562"/>
      <c r="D23" s="562"/>
      <c r="E23" s="562"/>
      <c r="F23" s="562"/>
      <c r="G23" s="562"/>
      <c r="H23" s="562"/>
      <c r="I23" s="562"/>
      <c r="J23" s="562"/>
      <c r="K23" s="562"/>
      <c r="L23" s="562"/>
      <c r="M23" s="562"/>
      <c r="N23" s="562"/>
      <c r="O23" s="563"/>
    </row>
    <row r="24" spans="1:15" ht="32.1" customHeight="1" thickBot="1" x14ac:dyDescent="0.3">
      <c r="A24" s="204"/>
      <c r="B24" s="52" t="s">
        <v>289</v>
      </c>
      <c r="C24" s="52" t="s">
        <v>290</v>
      </c>
      <c r="D24" s="52" t="s">
        <v>291</v>
      </c>
      <c r="E24" s="52" t="s">
        <v>292</v>
      </c>
      <c r="F24" s="52" t="s">
        <v>294</v>
      </c>
      <c r="G24" s="52" t="s">
        <v>295</v>
      </c>
      <c r="H24" s="52" t="s">
        <v>296</v>
      </c>
      <c r="I24" s="52" t="s">
        <v>297</v>
      </c>
      <c r="J24" s="52" t="s">
        <v>299</v>
      </c>
      <c r="K24" s="52" t="s">
        <v>300</v>
      </c>
      <c r="L24" s="52" t="s">
        <v>302</v>
      </c>
      <c r="M24" s="52" t="s">
        <v>303</v>
      </c>
      <c r="N24" s="53" t="s">
        <v>313</v>
      </c>
      <c r="O24" s="53" t="s">
        <v>314</v>
      </c>
    </row>
    <row r="25" spans="1:15" ht="32.1" customHeight="1" x14ac:dyDescent="0.25">
      <c r="A25" s="56" t="s">
        <v>144</v>
      </c>
      <c r="B25" s="222">
        <v>179868000</v>
      </c>
      <c r="C25" s="222">
        <v>257224000</v>
      </c>
      <c r="D25" s="222">
        <v>40308000</v>
      </c>
      <c r="E25" s="222">
        <v>15492000</v>
      </c>
      <c r="F25" s="222">
        <v>0</v>
      </c>
      <c r="G25" s="222">
        <v>4500000</v>
      </c>
      <c r="H25" s="224">
        <v>0</v>
      </c>
      <c r="I25" s="224"/>
      <c r="J25" s="224"/>
      <c r="K25" s="1011"/>
      <c r="L25" s="1011"/>
      <c r="M25" s="1011"/>
      <c r="N25" s="1009">
        <v>488154664</v>
      </c>
      <c r="O25" s="55"/>
    </row>
    <row r="26" spans="1:15" ht="32.1" customHeight="1" x14ac:dyDescent="0.25">
      <c r="A26" s="56" t="s">
        <v>146</v>
      </c>
      <c r="B26" s="222">
        <v>179868000</v>
      </c>
      <c r="C26" s="222">
        <v>256286000</v>
      </c>
      <c r="D26" s="222">
        <v>10320000</v>
      </c>
      <c r="E26" s="222">
        <v>-18973935</v>
      </c>
      <c r="F26" s="222">
        <v>0</v>
      </c>
      <c r="G26" s="223">
        <v>0</v>
      </c>
      <c r="H26" s="222">
        <v>1800000</v>
      </c>
      <c r="I26" s="222">
        <v>7560000</v>
      </c>
      <c r="J26" s="222">
        <v>6866666</v>
      </c>
      <c r="K26" s="1012">
        <v>-180000</v>
      </c>
      <c r="L26" s="1013"/>
      <c r="M26" s="1013"/>
      <c r="N26" s="192">
        <f t="shared" ref="N26:N30" si="0">SUM(B26:M26)</f>
        <v>443546731</v>
      </c>
      <c r="O26" s="403">
        <f>+(B26+C26+D26+E26+F26+G26+H26+I26+J26+K26+L26+M26)/N25</f>
        <v>0.90861926293097961</v>
      </c>
    </row>
    <row r="27" spans="1:15" ht="32.1" customHeight="1" x14ac:dyDescent="0.25">
      <c r="A27" s="56" t="s">
        <v>148</v>
      </c>
      <c r="B27" s="223" t="s">
        <v>315</v>
      </c>
      <c r="C27" s="222">
        <v>2040000</v>
      </c>
      <c r="D27" s="222">
        <v>17487064</v>
      </c>
      <c r="E27" s="222">
        <v>46542067</v>
      </c>
      <c r="F27" s="222">
        <v>42860000</v>
      </c>
      <c r="G27" s="222">
        <v>40902000</v>
      </c>
      <c r="H27" s="222">
        <v>43409333</v>
      </c>
      <c r="I27" s="222">
        <v>37387333</v>
      </c>
      <c r="J27" s="222">
        <v>42380000</v>
      </c>
      <c r="K27" s="1012">
        <v>41775333</v>
      </c>
      <c r="L27" s="1013"/>
      <c r="M27" s="1013"/>
      <c r="N27" s="192">
        <f>SUM(B27:M27)</f>
        <v>314783130</v>
      </c>
      <c r="O27" s="403">
        <f>SUM(B27:M27)/N26</f>
        <v>0.70969552473153052</v>
      </c>
    </row>
    <row r="28" spans="1:15" ht="32.1" customHeight="1" x14ac:dyDescent="0.25">
      <c r="A28" s="56" t="s">
        <v>316</v>
      </c>
      <c r="B28" s="57"/>
      <c r="C28" s="57"/>
      <c r="D28" s="57"/>
      <c r="E28" s="57"/>
      <c r="F28" s="57"/>
      <c r="G28" s="57"/>
      <c r="H28" s="57"/>
      <c r="I28" s="57"/>
      <c r="J28" s="57"/>
      <c r="K28" s="192"/>
      <c r="L28" s="192"/>
      <c r="M28" s="192"/>
      <c r="N28" s="192">
        <f t="shared" si="0"/>
        <v>0</v>
      </c>
      <c r="O28" s="58"/>
    </row>
    <row r="29" spans="1:15" ht="32.1" customHeight="1" x14ac:dyDescent="0.25">
      <c r="A29" s="56" t="s">
        <v>317</v>
      </c>
      <c r="B29" s="57">
        <v>0</v>
      </c>
      <c r="C29" s="57"/>
      <c r="D29" s="57"/>
      <c r="E29" s="57"/>
      <c r="F29" s="57"/>
      <c r="G29" s="57"/>
      <c r="H29" s="57"/>
      <c r="I29" s="57"/>
      <c r="J29" s="57"/>
      <c r="K29" s="192"/>
      <c r="L29" s="192"/>
      <c r="M29" s="192"/>
      <c r="N29" s="192">
        <f t="shared" si="0"/>
        <v>0</v>
      </c>
      <c r="O29" s="58"/>
    </row>
    <row r="30" spans="1:15" ht="32.1" customHeight="1" thickBot="1" x14ac:dyDescent="0.3">
      <c r="A30" s="59" t="s">
        <v>154</v>
      </c>
      <c r="B30" s="60">
        <v>0</v>
      </c>
      <c r="C30" s="60"/>
      <c r="D30" s="60"/>
      <c r="E30" s="60"/>
      <c r="F30" s="60"/>
      <c r="G30" s="60"/>
      <c r="H30" s="60"/>
      <c r="I30" s="60"/>
      <c r="J30" s="60"/>
      <c r="K30" s="193"/>
      <c r="L30" s="193"/>
      <c r="M30" s="193"/>
      <c r="N30" s="193">
        <f t="shared" si="0"/>
        <v>0</v>
      </c>
      <c r="O30" s="63"/>
    </row>
    <row r="31" spans="1:15" ht="16.5" customHeight="1" x14ac:dyDescent="0.25"/>
    <row r="32" spans="1:15" ht="17.25" customHeight="1" x14ac:dyDescent="0.25"/>
    <row r="34" spans="1:9" ht="48" customHeight="1" x14ac:dyDescent="0.25">
      <c r="A34" s="531" t="s">
        <v>318</v>
      </c>
      <c r="B34" s="532"/>
      <c r="C34" s="532"/>
      <c r="D34" s="532"/>
      <c r="E34" s="532"/>
      <c r="F34" s="532"/>
      <c r="G34" s="532"/>
      <c r="H34" s="532"/>
      <c r="I34" s="533"/>
    </row>
    <row r="35" spans="1:9" ht="50.25" customHeight="1" x14ac:dyDescent="0.25">
      <c r="A35" s="145" t="s">
        <v>319</v>
      </c>
      <c r="B35" s="534" t="str">
        <f>+B12</f>
        <v>Apoyar 5 ejercicios de transversalización del enfoque de transformación cultural y derechos humanos de las mujeres, a otras dependencias de la Secretaria de la Mujer y entidades del distrito.</v>
      </c>
      <c r="C35" s="535"/>
      <c r="D35" s="535"/>
      <c r="E35" s="535"/>
      <c r="F35" s="535"/>
      <c r="G35" s="535"/>
      <c r="H35" s="535"/>
      <c r="I35" s="536"/>
    </row>
    <row r="36" spans="1:9" ht="18.75" customHeight="1" x14ac:dyDescent="0.25">
      <c r="A36" s="520" t="s">
        <v>159</v>
      </c>
      <c r="B36" s="338">
        <v>2024</v>
      </c>
      <c r="C36" s="338">
        <v>2025</v>
      </c>
      <c r="D36" s="338">
        <v>2026</v>
      </c>
      <c r="E36" s="338">
        <v>2027</v>
      </c>
      <c r="F36" s="338" t="s">
        <v>320</v>
      </c>
      <c r="G36" s="544" t="s">
        <v>161</v>
      </c>
      <c r="H36" s="544" t="s">
        <v>21</v>
      </c>
      <c r="I36" s="544"/>
    </row>
    <row r="37" spans="1:9" ht="38.450000000000003" customHeight="1" x14ac:dyDescent="0.25">
      <c r="A37" s="521"/>
      <c r="B37" s="245">
        <v>0</v>
      </c>
      <c r="C37" s="342">
        <f>B40+B42+B44+B46+B48+B50+B52+B54+B56+B58+B60+B62</f>
        <v>1.9999999999999998</v>
      </c>
      <c r="D37" s="245">
        <v>2</v>
      </c>
      <c r="E37" s="245">
        <v>1</v>
      </c>
      <c r="F37" s="338">
        <f>B37+C37+D37+E37</f>
        <v>5</v>
      </c>
      <c r="G37" s="544"/>
      <c r="H37" s="544"/>
      <c r="I37" s="544"/>
    </row>
    <row r="38" spans="1:9" ht="52.5" customHeight="1" x14ac:dyDescent="0.25">
      <c r="A38" s="249" t="s">
        <v>163</v>
      </c>
      <c r="B38" s="537">
        <v>0.1</v>
      </c>
      <c r="C38" s="538"/>
      <c r="D38" s="539" t="s">
        <v>321</v>
      </c>
      <c r="E38" s="540"/>
      <c r="F38" s="540"/>
      <c r="G38" s="540"/>
      <c r="H38" s="540"/>
      <c r="I38" s="541"/>
    </row>
    <row r="39" spans="1:9" s="64" customFormat="1" ht="73.5" customHeight="1" thickBot="1" x14ac:dyDescent="0.3">
      <c r="A39" s="520" t="s">
        <v>322</v>
      </c>
      <c r="B39" s="249" t="s">
        <v>323</v>
      </c>
      <c r="C39" s="145" t="s">
        <v>206</v>
      </c>
      <c r="D39" s="504" t="s">
        <v>208</v>
      </c>
      <c r="E39" s="505"/>
      <c r="F39" s="504" t="s">
        <v>210</v>
      </c>
      <c r="G39" s="505"/>
      <c r="H39" s="122" t="s">
        <v>212</v>
      </c>
      <c r="I39" s="121" t="s">
        <v>213</v>
      </c>
    </row>
    <row r="40" spans="1:9" ht="135.94999999999999" customHeight="1" thickBot="1" x14ac:dyDescent="0.3">
      <c r="A40" s="521"/>
      <c r="B40" s="343">
        <v>0.05</v>
      </c>
      <c r="C40" s="252">
        <v>0.05</v>
      </c>
      <c r="D40" s="506" t="s">
        <v>502</v>
      </c>
      <c r="E40" s="525"/>
      <c r="F40" s="506" t="s">
        <v>503</v>
      </c>
      <c r="G40" s="525"/>
      <c r="H40" s="344" t="s">
        <v>326</v>
      </c>
      <c r="I40" s="400" t="s">
        <v>504</v>
      </c>
    </row>
    <row r="41" spans="1:9" s="64" customFormat="1" ht="71.45" customHeight="1" thickBot="1" x14ac:dyDescent="0.3">
      <c r="A41" s="520" t="s">
        <v>328</v>
      </c>
      <c r="B41" s="247" t="s">
        <v>323</v>
      </c>
      <c r="C41" s="122" t="s">
        <v>206</v>
      </c>
      <c r="D41" s="504" t="s">
        <v>208</v>
      </c>
      <c r="E41" s="505"/>
      <c r="F41" s="504" t="s">
        <v>210</v>
      </c>
      <c r="G41" s="505"/>
      <c r="H41" s="336" t="s">
        <v>212</v>
      </c>
      <c r="I41" s="121" t="s">
        <v>213</v>
      </c>
    </row>
    <row r="42" spans="1:9" ht="134.44999999999999" customHeight="1" thickBot="1" x14ac:dyDescent="0.3">
      <c r="A42" s="521"/>
      <c r="B42" s="343">
        <v>0.05</v>
      </c>
      <c r="C42" s="252">
        <v>0.05</v>
      </c>
      <c r="D42" s="506" t="s">
        <v>505</v>
      </c>
      <c r="E42" s="525"/>
      <c r="F42" s="506" t="s">
        <v>506</v>
      </c>
      <c r="G42" s="507"/>
      <c r="H42" s="344" t="s">
        <v>326</v>
      </c>
      <c r="I42" s="400" t="s">
        <v>507</v>
      </c>
    </row>
    <row r="43" spans="1:9" s="64" customFormat="1" ht="63.95" customHeight="1" thickBot="1" x14ac:dyDescent="0.3">
      <c r="A43" s="520" t="s">
        <v>332</v>
      </c>
      <c r="B43" s="247" t="s">
        <v>323</v>
      </c>
      <c r="C43" s="122" t="s">
        <v>206</v>
      </c>
      <c r="D43" s="504" t="s">
        <v>208</v>
      </c>
      <c r="E43" s="505"/>
      <c r="F43" s="504" t="s">
        <v>210</v>
      </c>
      <c r="G43" s="505"/>
      <c r="H43" s="145" t="s">
        <v>212</v>
      </c>
      <c r="I43" s="121" t="s">
        <v>213</v>
      </c>
    </row>
    <row r="44" spans="1:9" ht="237.6" customHeight="1" thickBot="1" x14ac:dyDescent="0.3">
      <c r="A44" s="521"/>
      <c r="B44" s="343">
        <v>0.15</v>
      </c>
      <c r="C44" s="343">
        <v>0.15</v>
      </c>
      <c r="D44" s="506" t="s">
        <v>508</v>
      </c>
      <c r="E44" s="525"/>
      <c r="F44" s="528" t="s">
        <v>509</v>
      </c>
      <c r="G44" s="525"/>
      <c r="H44" s="337" t="s">
        <v>326</v>
      </c>
      <c r="I44" s="400" t="s">
        <v>510</v>
      </c>
    </row>
    <row r="45" spans="1:9" s="64" customFormat="1" ht="63.95" customHeight="1" thickBot="1" x14ac:dyDescent="0.3">
      <c r="A45" s="520" t="s">
        <v>336</v>
      </c>
      <c r="B45" s="247" t="s">
        <v>323</v>
      </c>
      <c r="C45" s="247" t="s">
        <v>206</v>
      </c>
      <c r="D45" s="504" t="s">
        <v>208</v>
      </c>
      <c r="E45" s="505"/>
      <c r="F45" s="504" t="s">
        <v>210</v>
      </c>
      <c r="G45" s="505"/>
      <c r="H45" s="122" t="s">
        <v>212</v>
      </c>
      <c r="I45" s="122" t="s">
        <v>213</v>
      </c>
    </row>
    <row r="46" spans="1:9" ht="293.45" customHeight="1" thickBot="1" x14ac:dyDescent="0.3">
      <c r="A46" s="521"/>
      <c r="B46" s="343">
        <v>0.15</v>
      </c>
      <c r="C46" s="252">
        <v>0.15</v>
      </c>
      <c r="D46" s="528" t="s">
        <v>511</v>
      </c>
      <c r="E46" s="525"/>
      <c r="F46" s="528" t="s">
        <v>512</v>
      </c>
      <c r="G46" s="525"/>
      <c r="H46" s="337" t="s">
        <v>326</v>
      </c>
      <c r="I46" s="400" t="s">
        <v>513</v>
      </c>
    </row>
    <row r="47" spans="1:9" s="64" customFormat="1" ht="60" customHeight="1" x14ac:dyDescent="0.25">
      <c r="A47" s="520" t="s">
        <v>341</v>
      </c>
      <c r="B47" s="247" t="s">
        <v>323</v>
      </c>
      <c r="C47" s="122" t="s">
        <v>206</v>
      </c>
      <c r="D47" s="504" t="s">
        <v>208</v>
      </c>
      <c r="E47" s="505"/>
      <c r="F47" s="504" t="s">
        <v>210</v>
      </c>
      <c r="G47" s="505"/>
      <c r="H47" s="122" t="s">
        <v>212</v>
      </c>
      <c r="I47" s="121" t="s">
        <v>213</v>
      </c>
    </row>
    <row r="48" spans="1:9" ht="409.5" customHeight="1" x14ac:dyDescent="0.25">
      <c r="A48" s="521"/>
      <c r="B48" s="345">
        <v>0.2</v>
      </c>
      <c r="C48" s="345">
        <v>0.2</v>
      </c>
      <c r="D48" s="528" t="s">
        <v>514</v>
      </c>
      <c r="E48" s="525"/>
      <c r="F48" s="528" t="s">
        <v>515</v>
      </c>
      <c r="G48" s="525"/>
      <c r="H48" s="337" t="s">
        <v>326</v>
      </c>
      <c r="I48" s="400" t="s">
        <v>516</v>
      </c>
    </row>
    <row r="49" spans="1:9" s="64" customFormat="1" ht="69.95" customHeight="1" x14ac:dyDescent="0.25">
      <c r="A49" s="520" t="s">
        <v>345</v>
      </c>
      <c r="B49" s="247" t="s">
        <v>323</v>
      </c>
      <c r="C49" s="122" t="s">
        <v>206</v>
      </c>
      <c r="D49" s="504" t="s">
        <v>208</v>
      </c>
      <c r="E49" s="505"/>
      <c r="F49" s="504" t="s">
        <v>210</v>
      </c>
      <c r="G49" s="505"/>
      <c r="H49" s="122" t="s">
        <v>212</v>
      </c>
      <c r="I49" s="121" t="s">
        <v>213</v>
      </c>
    </row>
    <row r="50" spans="1:9" ht="272.45" customHeight="1" x14ac:dyDescent="0.25">
      <c r="A50" s="521"/>
      <c r="B50" s="346">
        <v>0.2</v>
      </c>
      <c r="C50" s="413">
        <v>0.2</v>
      </c>
      <c r="D50" s="506" t="s">
        <v>517</v>
      </c>
      <c r="E50" s="508"/>
      <c r="F50" s="506" t="s">
        <v>518</v>
      </c>
      <c r="G50" s="508"/>
      <c r="H50" s="337" t="s">
        <v>326</v>
      </c>
      <c r="I50" s="410" t="s">
        <v>519</v>
      </c>
    </row>
    <row r="51" spans="1:9" ht="61.5" customHeight="1" x14ac:dyDescent="0.25">
      <c r="A51" s="520" t="s">
        <v>349</v>
      </c>
      <c r="B51" s="249" t="s">
        <v>323</v>
      </c>
      <c r="C51" s="145" t="s">
        <v>206</v>
      </c>
      <c r="D51" s="504" t="s">
        <v>208</v>
      </c>
      <c r="E51" s="505"/>
      <c r="F51" s="504" t="s">
        <v>210</v>
      </c>
      <c r="G51" s="505"/>
      <c r="H51" s="122" t="s">
        <v>212</v>
      </c>
      <c r="I51" s="121" t="s">
        <v>213</v>
      </c>
    </row>
    <row r="52" spans="1:9" ht="243.95" customHeight="1" x14ac:dyDescent="0.25">
      <c r="A52" s="521"/>
      <c r="B52" s="347">
        <v>0.25</v>
      </c>
      <c r="C52" s="339">
        <v>0.25</v>
      </c>
      <c r="D52" s="506" t="s">
        <v>520</v>
      </c>
      <c r="E52" s="507"/>
      <c r="F52" s="506" t="s">
        <v>521</v>
      </c>
      <c r="G52" s="525"/>
      <c r="H52" s="337" t="s">
        <v>326</v>
      </c>
      <c r="I52" s="410" t="s">
        <v>522</v>
      </c>
    </row>
    <row r="53" spans="1:9" ht="71.45" customHeight="1" x14ac:dyDescent="0.25">
      <c r="A53" s="520" t="s">
        <v>353</v>
      </c>
      <c r="B53" s="249" t="s">
        <v>323</v>
      </c>
      <c r="C53" s="145" t="s">
        <v>206</v>
      </c>
      <c r="D53" s="504" t="s">
        <v>208</v>
      </c>
      <c r="E53" s="505"/>
      <c r="F53" s="504" t="s">
        <v>210</v>
      </c>
      <c r="G53" s="505"/>
      <c r="H53" s="122" t="s">
        <v>212</v>
      </c>
      <c r="I53" s="121" t="s">
        <v>213</v>
      </c>
    </row>
    <row r="54" spans="1:9" ht="321.95" customHeight="1" x14ac:dyDescent="0.25">
      <c r="A54" s="521"/>
      <c r="B54" s="347">
        <v>0.25</v>
      </c>
      <c r="C54" s="339">
        <v>0.25</v>
      </c>
      <c r="D54" s="506" t="s">
        <v>523</v>
      </c>
      <c r="E54" s="507"/>
      <c r="F54" s="506" t="s">
        <v>524</v>
      </c>
      <c r="G54" s="525"/>
      <c r="H54" s="337" t="s">
        <v>326</v>
      </c>
      <c r="I54" s="410" t="s">
        <v>525</v>
      </c>
    </row>
    <row r="55" spans="1:9" ht="35.1" customHeight="1" x14ac:dyDescent="0.25">
      <c r="A55" s="520" t="s">
        <v>357</v>
      </c>
      <c r="B55" s="249" t="s">
        <v>323</v>
      </c>
      <c r="C55" s="145" t="s">
        <v>206</v>
      </c>
      <c r="D55" s="504" t="s">
        <v>208</v>
      </c>
      <c r="E55" s="505"/>
      <c r="F55" s="504" t="s">
        <v>210</v>
      </c>
      <c r="G55" s="505"/>
      <c r="H55" s="122" t="s">
        <v>212</v>
      </c>
      <c r="I55" s="121" t="s">
        <v>213</v>
      </c>
    </row>
    <row r="56" spans="1:9" ht="205.5" customHeight="1" x14ac:dyDescent="0.25">
      <c r="A56" s="521"/>
      <c r="B56" s="346">
        <v>0.2</v>
      </c>
      <c r="C56" s="346">
        <v>0.2</v>
      </c>
      <c r="D56" s="506" t="s">
        <v>526</v>
      </c>
      <c r="E56" s="507"/>
      <c r="F56" s="506" t="s">
        <v>527</v>
      </c>
      <c r="G56" s="525"/>
      <c r="H56" s="337" t="s">
        <v>326</v>
      </c>
      <c r="I56" s="410" t="s">
        <v>528</v>
      </c>
    </row>
    <row r="57" spans="1:9" ht="35.1" customHeight="1" x14ac:dyDescent="0.25">
      <c r="A57" s="520" t="s">
        <v>360</v>
      </c>
      <c r="B57" s="249" t="s">
        <v>323</v>
      </c>
      <c r="C57" s="145" t="s">
        <v>206</v>
      </c>
      <c r="D57" s="504" t="s">
        <v>208</v>
      </c>
      <c r="E57" s="505"/>
      <c r="F57" s="504" t="s">
        <v>210</v>
      </c>
      <c r="G57" s="505"/>
      <c r="H57" s="122" t="s">
        <v>212</v>
      </c>
      <c r="I57" s="121" t="s">
        <v>213</v>
      </c>
    </row>
    <row r="58" spans="1:9" ht="326.25" customHeight="1" x14ac:dyDescent="0.25">
      <c r="A58" s="521"/>
      <c r="B58" s="346">
        <v>0.2</v>
      </c>
      <c r="C58" s="346">
        <v>0.2</v>
      </c>
      <c r="D58" s="506" t="s">
        <v>529</v>
      </c>
      <c r="E58" s="507"/>
      <c r="F58" s="506" t="s">
        <v>530</v>
      </c>
      <c r="G58" s="507"/>
      <c r="H58" s="337" t="s">
        <v>326</v>
      </c>
      <c r="I58" s="410" t="s">
        <v>531</v>
      </c>
    </row>
    <row r="59" spans="1:9" ht="35.1" customHeight="1" x14ac:dyDescent="0.25">
      <c r="A59" s="520" t="s">
        <v>363</v>
      </c>
      <c r="B59" s="249" t="s">
        <v>323</v>
      </c>
      <c r="C59" s="145" t="s">
        <v>206</v>
      </c>
      <c r="D59" s="504" t="s">
        <v>208</v>
      </c>
      <c r="E59" s="505"/>
      <c r="F59" s="504" t="s">
        <v>210</v>
      </c>
      <c r="G59" s="505"/>
      <c r="H59" s="122" t="s">
        <v>212</v>
      </c>
      <c r="I59" s="121" t="s">
        <v>213</v>
      </c>
    </row>
    <row r="60" spans="1:9" x14ac:dyDescent="0.25">
      <c r="A60" s="521"/>
      <c r="B60" s="347">
        <v>0.15</v>
      </c>
      <c r="C60" s="339"/>
      <c r="D60" s="509"/>
      <c r="E60" s="510"/>
      <c r="F60" s="511"/>
      <c r="G60" s="511"/>
      <c r="H60" s="245"/>
      <c r="I60" s="245"/>
    </row>
    <row r="61" spans="1:9" ht="35.1" customHeight="1" x14ac:dyDescent="0.25">
      <c r="A61" s="520" t="s">
        <v>364</v>
      </c>
      <c r="B61" s="249" t="s">
        <v>323</v>
      </c>
      <c r="C61" s="145" t="s">
        <v>206</v>
      </c>
      <c r="D61" s="504" t="s">
        <v>208</v>
      </c>
      <c r="E61" s="505"/>
      <c r="F61" s="504" t="s">
        <v>210</v>
      </c>
      <c r="G61" s="505"/>
      <c r="H61" s="122" t="s">
        <v>212</v>
      </c>
      <c r="I61" s="121" t="s">
        <v>213</v>
      </c>
    </row>
    <row r="62" spans="1:9" x14ac:dyDescent="0.25">
      <c r="A62" s="521"/>
      <c r="B62" s="347">
        <v>0.15</v>
      </c>
      <c r="C62" s="339"/>
      <c r="D62" s="509"/>
      <c r="E62" s="510"/>
      <c r="F62" s="509"/>
      <c r="G62" s="510"/>
      <c r="H62" s="245"/>
      <c r="I62" s="245"/>
    </row>
    <row r="66" spans="1:9" ht="34.5" customHeight="1" x14ac:dyDescent="0.25">
      <c r="A66" s="596" t="s">
        <v>177</v>
      </c>
      <c r="B66" s="596"/>
      <c r="C66" s="596"/>
      <c r="D66" s="596"/>
      <c r="E66" s="596"/>
      <c r="F66" s="596"/>
      <c r="G66" s="596"/>
      <c r="H66" s="596"/>
      <c r="I66" s="596"/>
    </row>
    <row r="67" spans="1:9" ht="102.75" customHeight="1" x14ac:dyDescent="0.25">
      <c r="A67" s="340" t="s">
        <v>178</v>
      </c>
      <c r="B67" s="517" t="s">
        <v>532</v>
      </c>
      <c r="C67" s="683"/>
      <c r="D67" s="517" t="s">
        <v>533</v>
      </c>
      <c r="E67" s="683"/>
      <c r="F67" s="517" t="s">
        <v>534</v>
      </c>
      <c r="G67" s="683"/>
      <c r="H67" s="597" t="s">
        <v>368</v>
      </c>
      <c r="I67" s="518"/>
    </row>
    <row r="68" spans="1:9" ht="40.5" hidden="1" customHeight="1" x14ac:dyDescent="0.25">
      <c r="A68" s="340" t="s">
        <v>180</v>
      </c>
      <c r="B68" s="600">
        <v>0.03</v>
      </c>
      <c r="C68" s="601"/>
      <c r="D68" s="600">
        <v>0.04</v>
      </c>
      <c r="E68" s="601"/>
      <c r="F68" s="600">
        <v>0.03</v>
      </c>
      <c r="G68" s="601"/>
      <c r="H68" s="602"/>
      <c r="I68" s="603"/>
    </row>
    <row r="69" spans="1:9" ht="30" hidden="1" customHeight="1" x14ac:dyDescent="0.25">
      <c r="A69" s="593" t="s">
        <v>289</v>
      </c>
      <c r="B69" s="348" t="s">
        <v>99</v>
      </c>
      <c r="C69" s="348" t="s">
        <v>206</v>
      </c>
      <c r="D69" s="348" t="s">
        <v>99</v>
      </c>
      <c r="E69" s="348" t="s">
        <v>206</v>
      </c>
      <c r="F69" s="348" t="s">
        <v>99</v>
      </c>
      <c r="G69" s="348" t="s">
        <v>206</v>
      </c>
      <c r="H69" s="348" t="s">
        <v>99</v>
      </c>
      <c r="I69" s="348" t="s">
        <v>206</v>
      </c>
    </row>
    <row r="70" spans="1:9" ht="30" hidden="1" customHeight="1" x14ac:dyDescent="0.25">
      <c r="A70" s="594"/>
      <c r="B70" s="349">
        <v>0.05</v>
      </c>
      <c r="C70" s="350">
        <v>0.05</v>
      </c>
      <c r="D70" s="349">
        <v>0</v>
      </c>
      <c r="E70" s="350"/>
      <c r="F70" s="351">
        <v>0</v>
      </c>
      <c r="G70" s="350"/>
      <c r="H70" s="351"/>
      <c r="I70" s="350"/>
    </row>
    <row r="71" spans="1:9" ht="134.44999999999999" hidden="1" customHeight="1" x14ac:dyDescent="0.25">
      <c r="A71" s="340" t="s">
        <v>369</v>
      </c>
      <c r="B71" s="514" t="s">
        <v>535</v>
      </c>
      <c r="C71" s="515"/>
      <c r="D71" s="673" t="s">
        <v>536</v>
      </c>
      <c r="E71" s="546"/>
      <c r="F71" s="673" t="s">
        <v>536</v>
      </c>
      <c r="G71" s="546"/>
      <c r="H71" s="673" t="s">
        <v>536</v>
      </c>
      <c r="I71" s="546"/>
    </row>
    <row r="72" spans="1:9" ht="45" hidden="1" customHeight="1" x14ac:dyDescent="0.25">
      <c r="A72" s="340" t="s">
        <v>373</v>
      </c>
      <c r="B72" s="512" t="s">
        <v>537</v>
      </c>
      <c r="C72" s="513"/>
      <c r="D72" s="673" t="s">
        <v>448</v>
      </c>
      <c r="E72" s="546"/>
      <c r="F72" s="673" t="s">
        <v>448</v>
      </c>
      <c r="G72" s="546"/>
      <c r="H72" s="673" t="s">
        <v>448</v>
      </c>
      <c r="I72" s="546"/>
    </row>
    <row r="73" spans="1:9" ht="30.75" hidden="1" customHeight="1" x14ac:dyDescent="0.25">
      <c r="A73" s="593" t="s">
        <v>290</v>
      </c>
      <c r="B73" s="348" t="s">
        <v>99</v>
      </c>
      <c r="C73" s="348" t="s">
        <v>206</v>
      </c>
      <c r="D73" s="348" t="s">
        <v>99</v>
      </c>
      <c r="E73" s="348" t="s">
        <v>206</v>
      </c>
      <c r="F73" s="348" t="s">
        <v>99</v>
      </c>
      <c r="G73" s="348" t="s">
        <v>206</v>
      </c>
      <c r="H73" s="348" t="s">
        <v>99</v>
      </c>
      <c r="I73" s="348" t="s">
        <v>206</v>
      </c>
    </row>
    <row r="74" spans="1:9" ht="30.75" hidden="1" customHeight="1" x14ac:dyDescent="0.25">
      <c r="A74" s="594"/>
      <c r="B74" s="349">
        <v>0.05</v>
      </c>
      <c r="C74" s="350">
        <v>0.05</v>
      </c>
      <c r="D74" s="349">
        <v>0</v>
      </c>
      <c r="E74" s="350"/>
      <c r="F74" s="351">
        <v>0</v>
      </c>
      <c r="G74" s="352"/>
      <c r="H74" s="351"/>
      <c r="I74" s="352"/>
    </row>
    <row r="75" spans="1:9" ht="77.099999999999994" hidden="1" customHeight="1" x14ac:dyDescent="0.25">
      <c r="A75" s="340" t="s">
        <v>369</v>
      </c>
      <c r="B75" s="514" t="s">
        <v>538</v>
      </c>
      <c r="C75" s="515"/>
      <c r="D75" s="673" t="s">
        <v>536</v>
      </c>
      <c r="E75" s="546"/>
      <c r="F75" s="673" t="s">
        <v>536</v>
      </c>
      <c r="G75" s="546"/>
      <c r="H75" s="673" t="s">
        <v>536</v>
      </c>
      <c r="I75" s="546"/>
    </row>
    <row r="76" spans="1:9" ht="59.45" hidden="1" customHeight="1" x14ac:dyDescent="0.25">
      <c r="A76" s="340" t="s">
        <v>373</v>
      </c>
      <c r="B76" s="512" t="s">
        <v>539</v>
      </c>
      <c r="C76" s="513"/>
      <c r="D76" s="673" t="s">
        <v>448</v>
      </c>
      <c r="E76" s="546"/>
      <c r="F76" s="673" t="s">
        <v>448</v>
      </c>
      <c r="G76" s="546"/>
      <c r="H76" s="673" t="s">
        <v>448</v>
      </c>
      <c r="I76" s="546"/>
    </row>
    <row r="77" spans="1:9" ht="30.75" hidden="1" customHeight="1" x14ac:dyDescent="0.25">
      <c r="A77" s="593" t="s">
        <v>291</v>
      </c>
      <c r="B77" s="348" t="s">
        <v>99</v>
      </c>
      <c r="C77" s="348" t="s">
        <v>206</v>
      </c>
      <c r="D77" s="348" t="s">
        <v>99</v>
      </c>
      <c r="E77" s="348" t="s">
        <v>206</v>
      </c>
      <c r="F77" s="348" t="s">
        <v>99</v>
      </c>
      <c r="G77" s="348" t="s">
        <v>206</v>
      </c>
      <c r="H77" s="348" t="s">
        <v>99</v>
      </c>
      <c r="I77" s="348" t="s">
        <v>206</v>
      </c>
    </row>
    <row r="78" spans="1:9" ht="30.75" hidden="1" customHeight="1" x14ac:dyDescent="0.25">
      <c r="A78" s="594"/>
      <c r="B78" s="349">
        <v>0.1</v>
      </c>
      <c r="C78" s="350">
        <v>0.1</v>
      </c>
      <c r="D78" s="349">
        <v>0.05</v>
      </c>
      <c r="E78" s="350">
        <v>0.05</v>
      </c>
      <c r="F78" s="351">
        <v>0</v>
      </c>
      <c r="G78" s="352"/>
      <c r="H78" s="351">
        <v>0</v>
      </c>
      <c r="I78" s="352"/>
    </row>
    <row r="79" spans="1:9" ht="395.45" hidden="1" customHeight="1" x14ac:dyDescent="0.25">
      <c r="A79" s="340" t="s">
        <v>369</v>
      </c>
      <c r="B79" s="514" t="s">
        <v>540</v>
      </c>
      <c r="C79" s="515"/>
      <c r="D79" s="497" t="s">
        <v>541</v>
      </c>
      <c r="E79" s="515"/>
      <c r="F79" s="679" t="s">
        <v>536</v>
      </c>
      <c r="G79" s="680"/>
      <c r="H79" s="679" t="s">
        <v>536</v>
      </c>
      <c r="I79" s="680"/>
    </row>
    <row r="80" spans="1:9" ht="48.6" hidden="1" customHeight="1" x14ac:dyDescent="0.25">
      <c r="A80" s="340" t="s">
        <v>373</v>
      </c>
      <c r="B80" s="512" t="s">
        <v>542</v>
      </c>
      <c r="C80" s="513"/>
      <c r="D80" s="512" t="s">
        <v>543</v>
      </c>
      <c r="E80" s="501"/>
      <c r="F80" s="673" t="s">
        <v>448</v>
      </c>
      <c r="G80" s="546"/>
      <c r="H80" s="673" t="s">
        <v>448</v>
      </c>
      <c r="I80" s="546"/>
    </row>
    <row r="81" spans="1:9" ht="30.75" hidden="1" customHeight="1" x14ac:dyDescent="0.25">
      <c r="A81" s="593" t="s">
        <v>292</v>
      </c>
      <c r="B81" s="348" t="s">
        <v>99</v>
      </c>
      <c r="C81" s="348" t="s">
        <v>206</v>
      </c>
      <c r="D81" s="348" t="s">
        <v>99</v>
      </c>
      <c r="E81" s="348" t="s">
        <v>206</v>
      </c>
      <c r="F81" s="348" t="s">
        <v>99</v>
      </c>
      <c r="G81" s="348" t="s">
        <v>206</v>
      </c>
      <c r="H81" s="348" t="s">
        <v>99</v>
      </c>
      <c r="I81" s="348" t="s">
        <v>206</v>
      </c>
    </row>
    <row r="82" spans="1:9" ht="30.75" hidden="1" customHeight="1" x14ac:dyDescent="0.25">
      <c r="A82" s="594"/>
      <c r="B82" s="349">
        <v>0.15</v>
      </c>
      <c r="C82" s="350">
        <v>0.15</v>
      </c>
      <c r="D82" s="349">
        <v>0.15</v>
      </c>
      <c r="E82" s="350">
        <v>0.15</v>
      </c>
      <c r="F82" s="351">
        <v>0.1</v>
      </c>
      <c r="G82" s="352">
        <v>0.1</v>
      </c>
      <c r="H82" s="351"/>
      <c r="I82" s="352"/>
    </row>
    <row r="83" spans="1:9" ht="325.5" hidden="1" customHeight="1" x14ac:dyDescent="0.25">
      <c r="A83" s="340" t="s">
        <v>369</v>
      </c>
      <c r="B83" s="497" t="s">
        <v>544</v>
      </c>
      <c r="C83" s="515"/>
      <c r="D83" s="497" t="s">
        <v>545</v>
      </c>
      <c r="E83" s="676"/>
      <c r="F83" s="677" t="s">
        <v>546</v>
      </c>
      <c r="G83" s="678"/>
      <c r="H83" s="679" t="s">
        <v>536</v>
      </c>
      <c r="I83" s="680"/>
    </row>
    <row r="84" spans="1:9" ht="45" hidden="1" customHeight="1" x14ac:dyDescent="0.25">
      <c r="A84" s="340" t="s">
        <v>373</v>
      </c>
      <c r="B84" s="512" t="s">
        <v>386</v>
      </c>
      <c r="C84" s="513"/>
      <c r="D84" s="681" t="s">
        <v>387</v>
      </c>
      <c r="E84" s="682"/>
      <c r="F84" s="512" t="s">
        <v>388</v>
      </c>
      <c r="G84" s="513"/>
      <c r="H84" s="673" t="s">
        <v>448</v>
      </c>
      <c r="I84" s="546"/>
    </row>
    <row r="85" spans="1:9" ht="30" hidden="1" customHeight="1" x14ac:dyDescent="0.25">
      <c r="A85" s="593" t="s">
        <v>294</v>
      </c>
      <c r="B85" s="348" t="s">
        <v>99</v>
      </c>
      <c r="C85" s="348" t="s">
        <v>206</v>
      </c>
      <c r="D85" s="348" t="s">
        <v>99</v>
      </c>
      <c r="E85" s="348" t="s">
        <v>206</v>
      </c>
      <c r="F85" s="348" t="s">
        <v>99</v>
      </c>
      <c r="G85" s="348" t="s">
        <v>206</v>
      </c>
      <c r="H85" s="348" t="s">
        <v>99</v>
      </c>
      <c r="I85" s="348" t="s">
        <v>206</v>
      </c>
    </row>
    <row r="86" spans="1:9" ht="30" hidden="1" customHeight="1" x14ac:dyDescent="0.25">
      <c r="A86" s="594"/>
      <c r="B86" s="349">
        <v>0.15</v>
      </c>
      <c r="C86" s="349">
        <v>0.15</v>
      </c>
      <c r="D86" s="349">
        <v>0.2</v>
      </c>
      <c r="E86" s="349">
        <v>0.2</v>
      </c>
      <c r="F86" s="351">
        <v>0.15</v>
      </c>
      <c r="G86" s="351">
        <v>0.15</v>
      </c>
      <c r="H86" s="351"/>
      <c r="I86" s="352"/>
    </row>
    <row r="87" spans="1:9" ht="326.45" hidden="1" customHeight="1" x14ac:dyDescent="0.25">
      <c r="A87" s="340" t="s">
        <v>369</v>
      </c>
      <c r="B87" s="514" t="s">
        <v>547</v>
      </c>
      <c r="C87" s="592"/>
      <c r="D87" s="514" t="s">
        <v>548</v>
      </c>
      <c r="E87" s="515"/>
      <c r="F87" s="674" t="s">
        <v>549</v>
      </c>
      <c r="G87" s="675"/>
      <c r="H87" s="545" t="s">
        <v>550</v>
      </c>
      <c r="I87" s="545"/>
    </row>
    <row r="88" spans="1:9" ht="40.5" hidden="1" customHeight="1" x14ac:dyDescent="0.25">
      <c r="A88" s="340" t="s">
        <v>373</v>
      </c>
      <c r="B88" s="488" t="s">
        <v>386</v>
      </c>
      <c r="C88" s="501"/>
      <c r="D88" s="488" t="s">
        <v>387</v>
      </c>
      <c r="E88" s="501"/>
      <c r="F88" s="488" t="s">
        <v>388</v>
      </c>
      <c r="G88" s="501"/>
      <c r="H88" s="673" t="s">
        <v>448</v>
      </c>
      <c r="I88" s="546"/>
    </row>
    <row r="89" spans="1:9" ht="29.25" hidden="1" customHeight="1" x14ac:dyDescent="0.25">
      <c r="A89" s="593" t="s">
        <v>295</v>
      </c>
      <c r="B89" s="348" t="s">
        <v>99</v>
      </c>
      <c r="C89" s="348" t="s">
        <v>206</v>
      </c>
      <c r="D89" s="348" t="s">
        <v>99</v>
      </c>
      <c r="E89" s="348" t="s">
        <v>206</v>
      </c>
      <c r="F89" s="348" t="s">
        <v>99</v>
      </c>
      <c r="G89" s="348" t="s">
        <v>206</v>
      </c>
      <c r="H89" s="348" t="s">
        <v>99</v>
      </c>
      <c r="I89" s="348" t="s">
        <v>206</v>
      </c>
    </row>
    <row r="90" spans="1:9" ht="29.25" hidden="1" customHeight="1" x14ac:dyDescent="0.25">
      <c r="A90" s="594"/>
      <c r="B90" s="349">
        <v>0.15</v>
      </c>
      <c r="C90" s="349">
        <v>0.15</v>
      </c>
      <c r="D90" s="349">
        <v>0.2</v>
      </c>
      <c r="E90" s="349">
        <v>0.2</v>
      </c>
      <c r="F90" s="351">
        <v>0.2</v>
      </c>
      <c r="G90" s="351">
        <v>0.2</v>
      </c>
      <c r="H90" s="351"/>
      <c r="I90" s="352"/>
    </row>
    <row r="91" spans="1:9" ht="370.5" hidden="1" customHeight="1" x14ac:dyDescent="0.25">
      <c r="A91" s="340" t="s">
        <v>369</v>
      </c>
      <c r="B91" s="502" t="s">
        <v>551</v>
      </c>
      <c r="C91" s="502"/>
      <c r="D91" s="485" t="s">
        <v>552</v>
      </c>
      <c r="E91" s="486"/>
      <c r="F91" s="485" t="s">
        <v>553</v>
      </c>
      <c r="G91" s="486"/>
      <c r="H91" s="545" t="s">
        <v>550</v>
      </c>
      <c r="I91" s="545"/>
    </row>
    <row r="92" spans="1:9" ht="49.5" hidden="1" customHeight="1" x14ac:dyDescent="0.25">
      <c r="A92" s="340" t="s">
        <v>373</v>
      </c>
      <c r="B92" s="488" t="s">
        <v>386</v>
      </c>
      <c r="C92" s="501"/>
      <c r="D92" s="488" t="s">
        <v>387</v>
      </c>
      <c r="E92" s="501"/>
      <c r="F92" s="488" t="s">
        <v>388</v>
      </c>
      <c r="G92" s="501"/>
      <c r="H92" s="673" t="s">
        <v>448</v>
      </c>
      <c r="I92" s="546"/>
    </row>
    <row r="93" spans="1:9" ht="24.95" hidden="1" customHeight="1" x14ac:dyDescent="0.25">
      <c r="A93" s="593" t="s">
        <v>296</v>
      </c>
      <c r="B93" s="348" t="s">
        <v>99</v>
      </c>
      <c r="C93" s="348" t="s">
        <v>206</v>
      </c>
      <c r="D93" s="348" t="s">
        <v>99</v>
      </c>
      <c r="E93" s="348" t="s">
        <v>206</v>
      </c>
      <c r="F93" s="348" t="s">
        <v>99</v>
      </c>
      <c r="G93" s="348" t="s">
        <v>206</v>
      </c>
      <c r="H93" s="348" t="s">
        <v>99</v>
      </c>
      <c r="I93" s="348" t="s">
        <v>206</v>
      </c>
    </row>
    <row r="94" spans="1:9" ht="24.95" hidden="1" customHeight="1" x14ac:dyDescent="0.25">
      <c r="A94" s="594"/>
      <c r="B94" s="349">
        <v>0.1</v>
      </c>
      <c r="C94" s="353">
        <v>0.1</v>
      </c>
      <c r="D94" s="349">
        <v>0.15</v>
      </c>
      <c r="E94" s="350">
        <v>0.15</v>
      </c>
      <c r="F94" s="351">
        <v>0.2</v>
      </c>
      <c r="G94" s="352">
        <v>0.2</v>
      </c>
      <c r="H94" s="351"/>
      <c r="I94" s="352"/>
    </row>
    <row r="95" spans="1:9" ht="385.5" hidden="1" customHeight="1" x14ac:dyDescent="0.25">
      <c r="A95" s="340" t="s">
        <v>369</v>
      </c>
      <c r="B95" s="502" t="s">
        <v>554</v>
      </c>
      <c r="C95" s="502"/>
      <c r="D95" s="485" t="s">
        <v>555</v>
      </c>
      <c r="E95" s="485"/>
      <c r="F95" s="485" t="s">
        <v>556</v>
      </c>
      <c r="G95" s="485"/>
      <c r="H95" s="673" t="s">
        <v>448</v>
      </c>
      <c r="I95" s="546"/>
    </row>
    <row r="96" spans="1:9" ht="30" hidden="1" customHeight="1" x14ac:dyDescent="0.25">
      <c r="A96" s="340" t="s">
        <v>373</v>
      </c>
      <c r="B96" s="488" t="s">
        <v>386</v>
      </c>
      <c r="C96" s="501"/>
      <c r="D96" s="488" t="s">
        <v>387</v>
      </c>
      <c r="E96" s="501"/>
      <c r="F96" s="488" t="s">
        <v>388</v>
      </c>
      <c r="G96" s="501"/>
      <c r="H96" s="483"/>
      <c r="I96" s="484"/>
    </row>
    <row r="97" spans="1:9" ht="24.95" hidden="1" customHeight="1" x14ac:dyDescent="0.25">
      <c r="A97" s="593" t="s">
        <v>297</v>
      </c>
      <c r="B97" s="348" t="s">
        <v>99</v>
      </c>
      <c r="C97" s="348" t="s">
        <v>206</v>
      </c>
      <c r="D97" s="348" t="s">
        <v>99</v>
      </c>
      <c r="E97" s="348" t="s">
        <v>206</v>
      </c>
      <c r="F97" s="348" t="s">
        <v>99</v>
      </c>
      <c r="G97" s="348" t="s">
        <v>206</v>
      </c>
      <c r="H97" s="348" t="s">
        <v>99</v>
      </c>
      <c r="I97" s="348" t="s">
        <v>206</v>
      </c>
    </row>
    <row r="98" spans="1:9" ht="24.95" hidden="1" customHeight="1" x14ac:dyDescent="0.25">
      <c r="A98" s="594"/>
      <c r="B98" s="349">
        <v>0.05</v>
      </c>
      <c r="C98" s="349">
        <v>0.05</v>
      </c>
      <c r="D98" s="349">
        <v>0.1</v>
      </c>
      <c r="E98" s="349">
        <v>0.1</v>
      </c>
      <c r="F98" s="351">
        <v>0.15</v>
      </c>
      <c r="G98" s="351">
        <v>0.15</v>
      </c>
      <c r="H98" s="351"/>
      <c r="I98" s="352"/>
    </row>
    <row r="99" spans="1:9" ht="296.45" hidden="1" customHeight="1" x14ac:dyDescent="0.25">
      <c r="A99" s="340" t="s">
        <v>369</v>
      </c>
      <c r="B99" s="485" t="s">
        <v>557</v>
      </c>
      <c r="C99" s="485"/>
      <c r="D99" s="485" t="s">
        <v>558</v>
      </c>
      <c r="E99" s="485"/>
      <c r="F99" s="485" t="s">
        <v>559</v>
      </c>
      <c r="G99" s="485"/>
      <c r="H99" s="673" t="s">
        <v>448</v>
      </c>
      <c r="I99" s="546"/>
    </row>
    <row r="100" spans="1:9" ht="60" hidden="1" customHeight="1" x14ac:dyDescent="0.25">
      <c r="A100" s="340" t="s">
        <v>373</v>
      </c>
      <c r="B100" s="488" t="s">
        <v>560</v>
      </c>
      <c r="C100" s="501"/>
      <c r="D100" s="488" t="s">
        <v>387</v>
      </c>
      <c r="E100" s="501"/>
      <c r="F100" s="488" t="s">
        <v>388</v>
      </c>
      <c r="G100" s="501"/>
      <c r="H100" s="673" t="s">
        <v>448</v>
      </c>
      <c r="I100" s="546"/>
    </row>
    <row r="101" spans="1:9" ht="24.95" customHeight="1" x14ac:dyDescent="0.25">
      <c r="A101" s="593" t="s">
        <v>299</v>
      </c>
      <c r="B101" s="348" t="s">
        <v>99</v>
      </c>
      <c r="C101" s="348" t="s">
        <v>206</v>
      </c>
      <c r="D101" s="348" t="s">
        <v>99</v>
      </c>
      <c r="E101" s="348" t="s">
        <v>206</v>
      </c>
      <c r="F101" s="348" t="s">
        <v>99</v>
      </c>
      <c r="G101" s="348" t="s">
        <v>206</v>
      </c>
      <c r="H101" s="348" t="s">
        <v>99</v>
      </c>
      <c r="I101" s="348" t="s">
        <v>206</v>
      </c>
    </row>
    <row r="102" spans="1:9" ht="24.95" customHeight="1" x14ac:dyDescent="0.25">
      <c r="A102" s="594"/>
      <c r="B102" s="349">
        <v>0.05</v>
      </c>
      <c r="C102" s="353">
        <v>0.05</v>
      </c>
      <c r="D102" s="349">
        <v>0.05</v>
      </c>
      <c r="E102" s="350">
        <v>0.05</v>
      </c>
      <c r="F102" s="351">
        <v>0.1</v>
      </c>
      <c r="G102" s="352">
        <v>0.1</v>
      </c>
      <c r="H102" s="351"/>
      <c r="I102" s="352"/>
    </row>
    <row r="103" spans="1:9" ht="278.25" customHeight="1" x14ac:dyDescent="0.25">
      <c r="A103" s="340" t="s">
        <v>369</v>
      </c>
      <c r="B103" s="485" t="s">
        <v>561</v>
      </c>
      <c r="C103" s="485"/>
      <c r="D103" s="485" t="s">
        <v>562</v>
      </c>
      <c r="E103" s="485"/>
      <c r="F103" s="485" t="s">
        <v>563</v>
      </c>
      <c r="G103" s="485"/>
      <c r="H103" s="673" t="s">
        <v>448</v>
      </c>
      <c r="I103" s="546"/>
    </row>
    <row r="104" spans="1:9" ht="46.5" customHeight="1" x14ac:dyDescent="0.25">
      <c r="A104" s="340" t="s">
        <v>373</v>
      </c>
      <c r="B104" s="488" t="s">
        <v>386</v>
      </c>
      <c r="C104" s="501"/>
      <c r="D104" s="488" t="s">
        <v>387</v>
      </c>
      <c r="E104" s="501"/>
      <c r="F104" s="488" t="s">
        <v>388</v>
      </c>
      <c r="G104" s="501"/>
      <c r="H104" s="673" t="s">
        <v>448</v>
      </c>
      <c r="I104" s="546"/>
    </row>
    <row r="105" spans="1:9" ht="24.95" customHeight="1" x14ac:dyDescent="0.25">
      <c r="A105" s="593" t="s">
        <v>300</v>
      </c>
      <c r="B105" s="348" t="s">
        <v>99</v>
      </c>
      <c r="C105" s="348" t="s">
        <v>206</v>
      </c>
      <c r="D105" s="348" t="s">
        <v>99</v>
      </c>
      <c r="E105" s="348" t="s">
        <v>206</v>
      </c>
      <c r="F105" s="348" t="s">
        <v>99</v>
      </c>
      <c r="G105" s="348" t="s">
        <v>206</v>
      </c>
      <c r="H105" s="348" t="s">
        <v>99</v>
      </c>
      <c r="I105" s="348" t="s">
        <v>206</v>
      </c>
    </row>
    <row r="106" spans="1:9" ht="24.95" customHeight="1" x14ac:dyDescent="0.25">
      <c r="A106" s="594"/>
      <c r="B106" s="349">
        <v>0.05</v>
      </c>
      <c r="C106" s="353" t="s">
        <v>564</v>
      </c>
      <c r="D106" s="349">
        <v>0.03</v>
      </c>
      <c r="E106" s="349">
        <v>0.03</v>
      </c>
      <c r="F106" s="351">
        <v>0.05</v>
      </c>
      <c r="G106" s="351">
        <v>0.05</v>
      </c>
      <c r="H106" s="351"/>
      <c r="I106" s="352"/>
    </row>
    <row r="107" spans="1:9" ht="225.75" customHeight="1" x14ac:dyDescent="0.25">
      <c r="A107" s="340" t="s">
        <v>369</v>
      </c>
      <c r="B107" s="485" t="s">
        <v>565</v>
      </c>
      <c r="C107" s="485"/>
      <c r="D107" s="485" t="s">
        <v>566</v>
      </c>
      <c r="E107" s="485"/>
      <c r="F107" s="485" t="s">
        <v>567</v>
      </c>
      <c r="G107" s="485"/>
      <c r="H107" s="673" t="s">
        <v>448</v>
      </c>
      <c r="I107" s="546"/>
    </row>
    <row r="108" spans="1:9" ht="33" customHeight="1" x14ac:dyDescent="0.25">
      <c r="A108" s="340" t="s">
        <v>373</v>
      </c>
      <c r="B108" s="488" t="s">
        <v>386</v>
      </c>
      <c r="C108" s="501"/>
      <c r="D108" s="488" t="s">
        <v>387</v>
      </c>
      <c r="E108" s="501"/>
      <c r="F108" s="488" t="s">
        <v>388</v>
      </c>
      <c r="G108" s="501"/>
      <c r="H108" s="673" t="s">
        <v>448</v>
      </c>
      <c r="I108" s="546"/>
    </row>
    <row r="109" spans="1:9" ht="24.95" customHeight="1" x14ac:dyDescent="0.25">
      <c r="A109" s="593" t="s">
        <v>302</v>
      </c>
      <c r="B109" s="348" t="s">
        <v>99</v>
      </c>
      <c r="C109" s="348" t="s">
        <v>206</v>
      </c>
      <c r="D109" s="348" t="s">
        <v>99</v>
      </c>
      <c r="E109" s="348" t="s">
        <v>206</v>
      </c>
      <c r="F109" s="348" t="s">
        <v>99</v>
      </c>
      <c r="G109" s="348" t="s">
        <v>206</v>
      </c>
      <c r="H109" s="348" t="s">
        <v>99</v>
      </c>
      <c r="I109" s="348" t="s">
        <v>206</v>
      </c>
    </row>
    <row r="110" spans="1:9" ht="24.95" customHeight="1" x14ac:dyDescent="0.25">
      <c r="A110" s="594"/>
      <c r="B110" s="349">
        <v>0.05</v>
      </c>
      <c r="C110" s="353"/>
      <c r="D110" s="349">
        <v>0.02</v>
      </c>
      <c r="E110" s="350"/>
      <c r="F110" s="351">
        <v>0.03</v>
      </c>
      <c r="G110" s="352"/>
      <c r="H110" s="351"/>
      <c r="I110" s="352"/>
    </row>
    <row r="111" spans="1:9" ht="15" customHeight="1" x14ac:dyDescent="0.25">
      <c r="A111" s="340" t="s">
        <v>369</v>
      </c>
      <c r="B111" s="482"/>
      <c r="C111" s="482"/>
      <c r="D111" s="482"/>
      <c r="E111" s="482"/>
      <c r="F111" s="482"/>
      <c r="G111" s="482"/>
      <c r="H111" s="673" t="s">
        <v>448</v>
      </c>
      <c r="I111" s="546"/>
    </row>
    <row r="112" spans="1:9" ht="15" customHeight="1" x14ac:dyDescent="0.25">
      <c r="A112" s="340" t="s">
        <v>373</v>
      </c>
      <c r="B112" s="483"/>
      <c r="C112" s="484"/>
      <c r="D112" s="483"/>
      <c r="E112" s="484"/>
      <c r="F112" s="483"/>
      <c r="G112" s="484"/>
      <c r="H112" s="673" t="s">
        <v>448</v>
      </c>
      <c r="I112" s="546"/>
    </row>
    <row r="113" spans="1:9" ht="24.95" customHeight="1" x14ac:dyDescent="0.25">
      <c r="A113" s="593" t="s">
        <v>303</v>
      </c>
      <c r="B113" s="348" t="s">
        <v>99</v>
      </c>
      <c r="C113" s="348" t="s">
        <v>206</v>
      </c>
      <c r="D113" s="348" t="s">
        <v>99</v>
      </c>
      <c r="E113" s="348" t="s">
        <v>206</v>
      </c>
      <c r="F113" s="348" t="s">
        <v>99</v>
      </c>
      <c r="G113" s="348" t="s">
        <v>206</v>
      </c>
      <c r="H113" s="348" t="s">
        <v>99</v>
      </c>
      <c r="I113" s="348" t="s">
        <v>206</v>
      </c>
    </row>
    <row r="114" spans="1:9" ht="24.95" customHeight="1" x14ac:dyDescent="0.25">
      <c r="A114" s="594"/>
      <c r="B114" s="354">
        <v>0.05</v>
      </c>
      <c r="C114" s="355"/>
      <c r="D114" s="354">
        <v>0.05</v>
      </c>
      <c r="E114" s="355"/>
      <c r="F114" s="354">
        <v>0.02</v>
      </c>
      <c r="G114" s="356"/>
      <c r="H114" s="355"/>
      <c r="I114" s="356"/>
    </row>
    <row r="115" spans="1:9" ht="15" customHeight="1" x14ac:dyDescent="0.25">
      <c r="A115" s="340" t="s">
        <v>369</v>
      </c>
      <c r="B115" s="490"/>
      <c r="C115" s="490"/>
      <c r="D115" s="490"/>
      <c r="E115" s="490"/>
      <c r="F115" s="490"/>
      <c r="G115" s="490"/>
      <c r="H115" s="673" t="s">
        <v>448</v>
      </c>
      <c r="I115" s="546"/>
    </row>
    <row r="116" spans="1:9" ht="15" customHeight="1" x14ac:dyDescent="0.25">
      <c r="A116" s="340" t="s">
        <v>373</v>
      </c>
      <c r="B116" s="483"/>
      <c r="C116" s="484"/>
      <c r="D116" s="483"/>
      <c r="E116" s="484"/>
      <c r="F116" s="483"/>
      <c r="G116" s="484"/>
      <c r="H116" s="673" t="s">
        <v>448</v>
      </c>
      <c r="I116" s="546"/>
    </row>
    <row r="117" spans="1:9" ht="15" x14ac:dyDescent="0.25">
      <c r="A117" s="357" t="s">
        <v>421</v>
      </c>
      <c r="B117" s="358">
        <f t="shared" ref="B117:I117" si="1">(B70+B74+B78+B82+B86+B90+B94+B98+B102+B106+B110+B114)</f>
        <v>1.0000000000000002</v>
      </c>
      <c r="C117" s="359">
        <f t="shared" si="1"/>
        <v>0.90000000000000013</v>
      </c>
      <c r="D117" s="358">
        <f t="shared" si="1"/>
        <v>1.0000000000000002</v>
      </c>
      <c r="E117" s="359">
        <f t="shared" si="1"/>
        <v>0.93000000000000016</v>
      </c>
      <c r="F117" s="358">
        <f t="shared" si="1"/>
        <v>1</v>
      </c>
      <c r="G117" s="359">
        <f t="shared" si="1"/>
        <v>0.95000000000000007</v>
      </c>
      <c r="H117" s="359">
        <f t="shared" si="1"/>
        <v>0</v>
      </c>
      <c r="I117" s="359">
        <f t="shared" si="1"/>
        <v>0</v>
      </c>
    </row>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40"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 ref="B92:C92" r:id="rId11" display="Tarea 1" xr:uid="{DD4EE435-589D-4EB7-B5A2-BE07781B5D5B}"/>
    <hyperlink ref="D92:E92" r:id="rId12" display="Tarea 2" xr:uid="{4BE4B304-502D-4520-A8A4-5803E53F9907}"/>
    <hyperlink ref="F92:G92" r:id="rId13" display="Tarea 3" xr:uid="{D23F06B2-619C-4352-8A0A-3592BB0C233C}"/>
    <hyperlink ref="B96:C96" r:id="rId14" display="Tarea 1" xr:uid="{3D96D4A2-DC3B-46C1-BB2A-BE655E9BB03E}"/>
    <hyperlink ref="D96:E96" r:id="rId15" display="Tarea 2" xr:uid="{F91343AD-0F39-4DB9-BEF9-BC09ABE1CE73}"/>
    <hyperlink ref="F96:G96" r:id="rId16" display="Tarea 3" xr:uid="{9169F6CC-B0D7-4EC9-B332-38BCDFF4EFA5}"/>
    <hyperlink ref="B100:C100" r:id="rId17" display="Tarea 1 " xr:uid="{46A200A1-258B-408B-9284-23510469792E}"/>
    <hyperlink ref="D100:E100" r:id="rId18" display="Tarea 2" xr:uid="{A85BA6C1-04D9-4A3A-8A54-1BA0EF06879B}"/>
    <hyperlink ref="F100:G100" r:id="rId19" display="Tarea 3" xr:uid="{FDAB278C-6E27-4BAB-8672-FEE9C0A1E9F6}"/>
    <hyperlink ref="B104:C104" r:id="rId20" display="Tarea 1" xr:uid="{9566521B-AD7D-45B1-A0AE-DFE90455B534}"/>
    <hyperlink ref="D104:E104" r:id="rId21" display="Tarea 2" xr:uid="{B1B3C5A7-CF3E-46E5-B349-45AF1C748822}"/>
    <hyperlink ref="F104:G104" r:id="rId22" display="Tarea 3" xr:uid="{A290971B-CF30-4894-8E82-EF7D98315996}"/>
    <hyperlink ref="B108:C108" r:id="rId23" display="Tarea 1" xr:uid="{0E7FAED9-4612-4C5D-8F93-3E68618D44DF}"/>
    <hyperlink ref="D108:E108" r:id="rId24" display="Tarea 2" xr:uid="{E68570A7-8991-449E-8142-BC7A9FE21068}"/>
    <hyperlink ref="F108:G108" r:id="rId25" display="Tarea 3" xr:uid="{93DC8F40-A8A0-43E3-BD13-76DC37003CAD}"/>
  </hyperlinks>
  <pageMargins left="0.25" right="0.25" top="0.75" bottom="0.75" header="0.3" footer="0.3"/>
  <pageSetup scale="23" fitToHeight="0" orientation="landscape" r:id="rId26"/>
  <drawing r:id="rId27"/>
  <legacyDrawing r:id="rId2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634521C8-0EEC-48E0-ACC6-4B1653047805}"/>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ACTIVIDAD_1</vt:lpstr>
      <vt:lpstr>Hoja de vida Actividad 1</vt:lpstr>
      <vt:lpstr>Hoja de vida Actividad 2</vt:lpstr>
      <vt:lpstr>Hoja de vida Actividad 3</vt:lpstr>
      <vt:lpstr>Hoja de vida Actividad 4</vt:lpstr>
      <vt:lpstr>ACTIVIDAD_2</vt:lpstr>
      <vt:lpstr>ACTIVIDAD_3</vt:lpstr>
      <vt:lpstr>ACTIVIDAD_4</vt:lpstr>
      <vt:lpstr>Hoja de vida Actividad 5</vt:lpstr>
      <vt:lpstr>ACTIVIDAD_5</vt:lpstr>
      <vt:lpstr>Hoja de vida Meta PDD</vt:lpstr>
      <vt:lpstr>META_PDD</vt:lpstr>
      <vt:lpstr>TERRITORIALIZACIÓN</vt:lpstr>
      <vt:lpstr>PRODUCTO_MGA</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2025-11-25T12:15:05Z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