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hreadedComments/threadedComment1.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13" documentId="8_{AFB960A3-0AA8-4295-AF06-B99AD9BCB0A6}" xr6:coauthVersionLast="47" xr6:coauthVersionMax="47" xr10:uidLastSave="{CF611140-7CB4-4882-9F23-2056DFB66D43}"/>
  <bookViews>
    <workbookView xWindow="-120" yWindow="-120" windowWidth="29040" windowHeight="15720" tabRatio="731" firstSheet="3" activeTab="7" xr2:uid="{00000000-000D-0000-FFFF-FFFF00000000}"/>
  </bookViews>
  <sheets>
    <sheet name="Instructivo" sheetId="48" r:id="rId1"/>
    <sheet name="ACTIVIDAD_1" sheetId="20" r:id="rId2"/>
    <sheet name="ACTIVIDAD_2" sheetId="50" r:id="rId3"/>
    <sheet name="ACTIVIDAD_3" sheetId="51" r:id="rId4"/>
    <sheet name="META_PDD 2031" sheetId="52" r:id="rId5"/>
    <sheet name="META_PDD 2056"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ACTIVIDAD_1!$A$1:$O$116</definedName>
    <definedName name="_xlnm.Print_Area" localSheetId="2">ACTIVIDAD_2!$A$1:$O$116</definedName>
    <definedName name="_xlnm.Print_Area" localSheetId="3">ACTIVIDAD_3!$A$1:$O$116</definedName>
    <definedName name="_xlnm.Print_Area" localSheetId="4">'META_PDD 2031'!$A$1:$J$64</definedName>
    <definedName name="_xlnm.Print_Area" localSheetId="5">'META_PDD 2056'!$A$1:$J$64</definedName>
    <definedName name="_xlnm.Print_Area" localSheetId="8">PMR!$A$1:$AX$14</definedName>
    <definedName name="_xlnm.Print_Area" localSheetId="6">PRODUCTO_MGA!$A$1:$L$40</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R124" i="41" l="1"/>
  <c r="U124" i="41" l="1"/>
  <c r="J70" i="41"/>
  <c r="W70" i="41" l="1"/>
  <c r="V70" i="41"/>
  <c r="V69" i="41"/>
  <c r="K32" i="47" l="1"/>
  <c r="K30" i="47"/>
  <c r="J30" i="47"/>
  <c r="J32" i="47"/>
  <c r="H30" i="47"/>
  <c r="G30" i="47"/>
  <c r="H32" i="47"/>
  <c r="G32" i="47"/>
  <c r="T70" i="41"/>
  <c r="S70" i="41"/>
  <c r="Q70" i="41"/>
  <c r="P70" i="41"/>
  <c r="D41" i="52"/>
  <c r="M124" i="41" l="1"/>
  <c r="K124" i="41"/>
  <c r="I124" i="41"/>
  <c r="G124" i="41"/>
  <c r="E124" i="41"/>
  <c r="C124" i="41"/>
  <c r="AD98" i="41" l="1"/>
  <c r="AA98" i="41"/>
  <c r="X98" i="41"/>
  <c r="AF98" i="41"/>
  <c r="AE98" i="41"/>
  <c r="AC98" i="41"/>
  <c r="AB98" i="41"/>
  <c r="Z98" i="41"/>
  <c r="Y98" i="41"/>
  <c r="W98" i="41"/>
  <c r="V98" i="41"/>
  <c r="T98" i="41"/>
  <c r="S98" i="41"/>
  <c r="P98" i="41"/>
  <c r="O98" i="41"/>
  <c r="N98" i="41"/>
  <c r="M98" i="41"/>
  <c r="L98" i="41"/>
  <c r="K98" i="41"/>
  <c r="J98" i="41"/>
  <c r="I98" i="41"/>
  <c r="H98" i="41"/>
  <c r="G98" i="41"/>
  <c r="F98" i="41"/>
  <c r="E98" i="41"/>
  <c r="D98" i="41"/>
  <c r="C98" i="41"/>
  <c r="AF44" i="41"/>
  <c r="AE44" i="41"/>
  <c r="L24" i="47"/>
  <c r="K24" i="47"/>
  <c r="K22" i="47"/>
  <c r="J24" i="47"/>
  <c r="J22" i="47"/>
  <c r="F116" i="20"/>
  <c r="B62" i="51"/>
  <c r="B62" i="50"/>
  <c r="C33" i="38"/>
  <c r="C52" i="38" s="1"/>
  <c r="AC44" i="41"/>
  <c r="AB44" i="41"/>
  <c r="H24" i="47"/>
  <c r="H22" i="47"/>
  <c r="G24" i="47"/>
  <c r="G22" i="47"/>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52" i="52"/>
  <c r="B34" i="51"/>
  <c r="N29" i="51"/>
  <c r="N28" i="51"/>
  <c r="N27" i="51"/>
  <c r="N26" i="51"/>
  <c r="N25" i="51"/>
  <c r="N24" i="51"/>
  <c r="O25" i="51" s="1"/>
  <c r="I116" i="51"/>
  <c r="H116" i="51"/>
  <c r="G116" i="51"/>
  <c r="F116" i="51"/>
  <c r="E116" i="51"/>
  <c r="D116" i="51"/>
  <c r="C116" i="51"/>
  <c r="B116" i="51"/>
  <c r="B34" i="50"/>
  <c r="N29" i="50"/>
  <c r="N28" i="50"/>
  <c r="N27" i="50"/>
  <c r="N26" i="50"/>
  <c r="N25" i="50"/>
  <c r="N24" i="50"/>
  <c r="O25" i="50" s="1"/>
  <c r="I116" i="50"/>
  <c r="H116" i="50"/>
  <c r="G116" i="50"/>
  <c r="F116" i="50"/>
  <c r="E116" i="50"/>
  <c r="D116" i="50"/>
  <c r="C116" i="50"/>
  <c r="B116" i="50"/>
  <c r="E17" i="47"/>
  <c r="N29" i="20"/>
  <c r="N28" i="20"/>
  <c r="N27" i="20"/>
  <c r="N26" i="20"/>
  <c r="N25" i="20"/>
  <c r="N24" i="20"/>
  <c r="O25" i="20" s="1"/>
  <c r="B62" i="20" l="1"/>
  <c r="B52" i="38" l="1"/>
  <c r="B34" i="20" l="1"/>
  <c r="F36" i="20"/>
  <c r="C116" i="20" l="1"/>
  <c r="D116" i="20"/>
  <c r="E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2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4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00000000-0006-0000-05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00000000-0006-0000-06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tc={B59CC86C-FEEF-45AE-95C2-A5DEAB456A64}</author>
  </authors>
  <commentList>
    <comment ref="K14" authorId="0" shapeId="0" xr:uid="{00000000-0006-0000-07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O124" authorId="1" shapeId="0" xr:uid="{B59CC86C-FEEF-45AE-95C2-A5DEAB456A64}">
      <text>
        <t>[Comentario encadenado]
Su versión de Excel le permite leer este comentario encadenado; sin embargo, las ediciones que se apliquen se quitarán si el archivo se abre en una versión más reciente de Excel. Más información: https://go.microsoft.com/fwlink/?linkid=870924
Comentario:
    El sistema registra un total de 264, con la probabilidad de tener una persona repetida en alguna localidad, se encuentra en revisión.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00000000-0006-0000-0900-000001000000}">
      <text>
        <r>
          <rPr>
            <sz val="9"/>
            <color indexed="81"/>
            <rFont val="Tahoma"/>
            <family val="2"/>
          </rPr>
          <t>Fecha en la que el cambio solicitado al plan de acción es aprobado</t>
        </r>
      </text>
    </comment>
    <comment ref="B8" authorId="0" shapeId="0" xr:uid="{00000000-0006-0000-0900-000002000000}">
      <text>
        <r>
          <rPr>
            <sz val="9"/>
            <color indexed="81"/>
            <rFont val="Tahoma"/>
            <family val="2"/>
          </rPr>
          <t>Fecha en la que el cambio solicitado al plan de acción es aprobado</t>
        </r>
      </text>
    </comment>
    <comment ref="C8" authorId="0" shapeId="0" xr:uid="{00000000-0006-0000-0900-000003000000}">
      <text>
        <r>
          <rPr>
            <sz val="9"/>
            <color indexed="81"/>
            <rFont val="Tahoma"/>
            <family val="2"/>
          </rPr>
          <t>Descripción de los cambios realizados en la actialización que corresponda</t>
        </r>
      </text>
    </comment>
    <comment ref="D8" authorId="0" shapeId="0" xr:uid="{00000000-0006-0000-0900-000004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<sst xmlns="http://schemas.openxmlformats.org/spreadsheetml/2006/main" count="2286" uniqueCount="536">
  <si>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</si>
  <si>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</si>
  <si>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</si>
  <si>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</si>
  <si>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</si>
  <si>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</si>
  <si>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</si>
  <si>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</si>
  <si>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</si>
  <si>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</si>
  <si>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</si>
  <si>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</si>
  <si>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</si>
  <si>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</si>
  <si>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</si>
  <si>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</si>
  <si>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</si>
  <si>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</si>
  <si>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</si>
  <si>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</si>
  <si>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</si>
  <si>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</si>
  <si>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</si>
  <si>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</si>
  <si>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</si>
  <si>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</si>
  <si>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</si>
  <si>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</si>
  <si>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</si>
  <si>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</si>
  <si>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</si>
  <si>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</si>
  <si>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</si>
  <si>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</si>
  <si>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</si>
  <si>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</si>
  <si>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</si>
  <si>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</si>
  <si>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</si>
  <si>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</si>
  <si>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</si>
  <si>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</si>
  <si>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</si>
  <si>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</si>
  <si>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</si>
  <si>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</si>
  <si>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</si>
  <si>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</si>
  <si>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</si>
  <si>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</si>
  <si>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</si>
  <si>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</si>
  <si>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</si>
  <si>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</si>
  <si>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</si>
  <si>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</si>
  <si>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</si>
  <si>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</si>
  <si>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</si>
  <si>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</si>
  <si>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</si>
  <si>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</si>
  <si>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</si>
  <si>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</si>
  <si>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</si>
  <si>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</si>
  <si>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</si>
  <si>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</si>
  <si>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</si>
  <si>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</si>
  <si>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</si>
  <si>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</si>
  <si>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</si>
  <si>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</si>
  <si>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</si>
  <si>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</si>
  <si>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</si>
  <si>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</si>
  <si>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</si>
  <si>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</si>
  <si>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</si>
  <si>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</si>
  <si>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</si>
  <si>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</si>
  <si>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</si>
  <si>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</si>
  <si>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</si>
  <si>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</si>
  <si>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</si>
  <si>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</si>
  <si>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</si>
  <si>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</si>
  <si>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</si>
  <si>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</si>
  <si>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</si>
  <si>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</si>
  <si>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</si>
  <si>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</si>
  <si>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</si>
  <si>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</si>
  <si>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</si>
  <si>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</si>
  <si>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</si>
  <si>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</si>
  <si>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</si>
  <si>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</si>
  <si>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</si>
  <si>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</si>
  <si>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</si>
  <si>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</si>
  <si>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</si>
  <si>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</si>
  <si>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</si>
  <si>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</si>
  <si>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</si>
  <si>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</si>
  <si>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</si>
  <si>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</si>
  <si>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</si>
  <si>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</si>
  <si>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</si>
  <si>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</si>
  <si>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</si>
  <si>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</si>
  <si>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</si>
  <si>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</si>
  <si>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</si>
  <si>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</si>
  <si>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</si>
  <si>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</si>
  <si>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</si>
  <si>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</si>
  <si>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</si>
  <si>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</si>
  <si>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</si>
  <si>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</si>
  <si>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</si>
  <si>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</si>
  <si>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</si>
  <si>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</si>
  <si>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</si>
  <si>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</si>
  <si>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</si>
  <si>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</si>
  <si>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</si>
  <si>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</si>
  <si>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</si>
  <si>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</si>
  <si>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</si>
  <si>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</si>
  <si>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</si>
  <si>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</si>
  <si>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</si>
  <si>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</si>
  <si>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</si>
  <si>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</si>
  <si>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</si>
  <si>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</si>
  <si>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</si>
  <si>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</si>
  <si>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</si>
  <si>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</si>
  <si>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</si>
  <si>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</si>
  <si>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</si>
  <si>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</si>
  <si>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</si>
  <si>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</si>
  <si>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</si>
  <si>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</si>
  <si>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</si>
  <si>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</si>
  <si>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</si>
  <si>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</si>
  <si>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</si>
  <si>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</si>
  <si>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</si>
  <si>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</si>
  <si>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</si>
  <si>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</si>
  <si>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</si>
  <si>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</si>
  <si>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</si>
  <si>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</si>
  <si>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</si>
  <si>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</si>
  <si>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</si>
  <si>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</si>
  <si>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</si>
  <si>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</si>
  <si>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</si>
  <si>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</si>
  <si>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</si>
  <si>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</si>
  <si>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</si>
  <si>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</si>
  <si>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</si>
  <si>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</si>
  <si>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</si>
  <si>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</si>
  <si>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</si>
  <si>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</si>
  <si>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</si>
  <si>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</si>
  <si>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</si>
  <si>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</si>
  <si>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</si>
  <si>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</si>
  <si>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</si>
  <si>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</si>
  <si>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</si>
  <si>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</si>
  <si>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</si>
  <si>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</si>
  <si>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</si>
  <si>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</si>
  <si>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</si>
  <si>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</si>
  <si>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</si>
  <si>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</si>
  <si>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</si>
  <si>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</si>
  <si>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</si>
  <si>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</si>
  <si>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</si>
  <si>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</si>
  <si>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</si>
  <si>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</si>
  <si>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</si>
  <si>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</si>
  <si>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</si>
  <si>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</si>
  <si>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</si>
  <si>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</si>
  <si>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</si>
  <si>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</si>
  <si>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</si>
  <si>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</si>
  <si>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</si>
  <si>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</si>
  <si>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</si>
  <si>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</si>
  <si>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</si>
  <si>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</si>
  <si>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</si>
  <si>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</si>
  <si>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</si>
  <si>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</si>
  <si>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</si>
  <si>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</si>
  <si>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</si>
  <si>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</si>
  <si>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</si>
  <si>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</si>
  <si>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</si>
  <si>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</si>
  <si>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</si>
  <si>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</si>
  <si>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</si>
  <si>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</si>
  <si>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</si>
  <si>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</si>
  <si>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</si>
  <si>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</si>
  <si>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</si>
  <si>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</si>
  <si>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</si>
  <si>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</si>
  <si>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</si>
  <si>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</si>
  <si>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</si>
  <si>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</si>
  <si>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</si>
  <si>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</si>
  <si>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</si>
  <si>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</si>
  <si>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</si>
  <si>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</si>
  <si>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</si>
  <si>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</si>
  <si>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</si>
  <si>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</si>
  <si>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</si>
  <si>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</si>
  <si>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</si>
  <si>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</si>
  <si>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</si>
  <si>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</si>
  <si>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</si>
  <si>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</si>
  <si>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</si>
  <si>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</si>
  <si>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</si>
  <si>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</si>
  <si>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</si>
  <si>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</si>
  <si>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</si>
  <si>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</si>
  <si>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</si>
  <si>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</si>
  <si>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</si>
  <si>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</si>
  <si>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</si>
  <si>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</si>
  <si>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</si>
  <si>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</si>
  <si>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</si>
  <si>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</si>
  <si>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x</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</si>
  <si>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</si>
  <si>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</si>
  <si>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</si>
  <si>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</si>
  <si>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</si>
  <si>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</si>
  <si>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</si>
  <si>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</si>
  <si>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</si>
  <si>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</si>
  <si>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</si>
  <si>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</si>
  <si>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</si>
  <si>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</si>
  <si>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</si>
  <si>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</si>
  <si>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</si>
  <si>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</si>
  <si>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</si>
  <si>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</si>
  <si>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</si>
  <si>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</si>
  <si>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</si>
  <si>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</si>
  <si>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</si>
  <si>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</si>
  <si>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</si>
  <si>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</si>
  <si>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</si>
  <si>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</si>
  <si>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</si>
  <si>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</si>
  <si>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</si>
  <si>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</si>
  <si>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</si>
  <si>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</si>
  <si>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</si>
  <si>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</si>
  <si>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</si>
  <si>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</si>
  <si>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</si>
  <si>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</si>
  <si>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</si>
  <si>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</si>
  <si>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</si>
  <si>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</si>
  <si>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</si>
  <si>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</si>
  <si>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</si>
  <si>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</si>
  <si>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</si>
  <si>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</si>
  <si>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</si>
  <si>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</si>
  <si>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</si>
  <si>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</si>
  <si>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</si>
  <si>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</si>
  <si>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</si>
  <si>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</si>
  <si>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</si>
  <si>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</si>
  <si>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</si>
  <si>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</si>
  <si>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</si>
  <si>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</si>
  <si>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</si>
  <si>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 xml:space="preserve">
8219</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</si>
  <si>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</si>
  <si>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</si>
  <si>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</si>
  <si>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</si>
  <si>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</si>
  <si>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</si>
  <si>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</si>
  <si>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</si>
  <si>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</si>
  <si>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</si>
  <si>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</si>
  <si>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</si>
  <si>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</si>
  <si>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</si>
  <si>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</si>
  <si>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</si>
  <si>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</si>
  <si>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</si>
  <si>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</si>
  <si>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</si>
  <si>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</si>
  <si>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</si>
  <si>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</si>
  <si>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</si>
  <si>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</si>
  <si>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</si>
  <si>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</si>
  <si>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</si>
  <si>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</si>
  <si>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</si>
  <si>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</si>
  <si>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</si>
  <si>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</si>
  <si>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</si>
  <si>
    <t>14-05-2025: Fueron allegadas observaciones al proyecto  de manera extemporanea.
15-05-2025: Reunión para coordinar las respuestas a las observaciones extemporáneas allegadas en el marco del proceso de Licitación de Buses del Cuidado.
19-05-2025: Revisión de las respuestas a las observaciones extemporáneas allegadas en el marco del proceso de Licitación de Buses del Cuidado
21-05-2025: Se remite proyecto de respuesta, cdp y  aprobación vf a las abogadas de contratos para revision.
23-05-2025: Abogadas de la Dirección de Contratos realizan observaciones a las respuesta.
26-05-2025: Se realiza mesa de trabajo con las abogadas de la Dirección de Contratos para revisar las observaciones.
28-05.2025: Se envia correo con los ajustes a las respuestas   las observaciones extemporaneas  para revision de nuevo por la Dirección de Contratos.
29-05-2025: Los Evaluadores financieros confirman que no deben actualizar los indicadores financieros.</t>
  </si>
  <si>
    <t>1. Se realizó mesa de trabajo virtual previa a la reunión directiva para revisar y concertar lineamientos operativos sobre el plan de aprovechamiento económico del IDRD y la dotación de la
Manzana del Cuidado de Suba – Fontanar con el fin de facilitar la toma de decisiones y avanzar en acuerdos interinstitucionales (06.05.2025)
2. Se realizó reunión presencial, la cual tuvo como propósito avanzar en la articulación interinstitucional para resolver dificultades que han afectado la operación de las Manzanas del Cuidado de Suba – Fontanar y San Cristóbal. (08.05.2025)
3. Se llevó a cabo socialización del Sistema Distrital de Cuidado con el equipo territorial de la Secretaría Distrital de Salud (09.05.25)
4. Se llevó a cabo reunión seguimiento a compromisos interinstitucionales mediante la participación en reunión presencial con la Secretaría Distrital de Cultura, Recreación y Deporte  (07.05.2025)
5. Se llevó a cabo reunión seguimiento a compromisos interinstitucionales mediante la participación en reunión virtual con Secretaría Distrital de Integración Social (07.05.2025)
6. Se socializó el Sistema Distrital de Cuidado a la Dirección Territorial de la Secretaría Distrital de Integración Social con el fin de avanzar en la articulación interinstitucional. (14.05.25)
7. Se llevó a cabo sesión ordinaria No. 63 de la Unidad Técnica de Apoyo de manera virtual (29.05.25)</t>
  </si>
  <si>
    <t>Se realizó sesión No. 59 ordinaria virtual de la Unidad Técnica de Apoyo (31.01.25).</t>
  </si>
  <si>
    <t>Acta de la Sesión (Disponible en: https://secretariadistritald.sharepoint.com/:f:/s/ContratacinSPI-2022/EnjJ093A21JBqdVr9rjrJVQB2JYiMk6YVGJ5rwcJCgI18g?e=aucoBs)</t>
  </si>
  <si>
    <t>Se realizó sesión No. 60 ordinaria presencial de la Unidad Técnica de Apoyo (25.02.25).</t>
  </si>
  <si>
    <t>Se realizó sesión No. 61 ordinaria presencial de la Unidad Técnica de Apoyo (25.03.25) 
Se realizó sesión No. 21 ordinaria presencial de la Comisión Intersectorial del Sistema Distrital de Cuidado (28.03.25) 
Se elaboró, validó y aprobó el plan anual de trabajo de la Comisión Intersectorial del Sistema Distrital de Cuidado.</t>
  </si>
  <si>
    <t xml:space="preserve">Se realizó seguimiento y articulación de las mesas temáticas de InfoCuidado, Infraestructura del Cuidado y Convenio 913.
Se convocaron las sesiones de las mesas temáticas de InfoCuidado (10.04.25), Infraestructura del Cuidado (02.04.23) y Convenio 913 (31.03.25.).
</t>
  </si>
  <si>
    <t>Se sistematizó información de las representaciones al mecanismo de participación de acuerdo al decreto 415 de 2023, y se generaron oficios para los sectores con el objetivo de la actualización e información de las delegaciones que faltan, así mismo se realizó la reunión ordinaria correspondiente el mes de marzo de 2025</t>
  </si>
  <si>
    <t>Actas de las sesiones (Disponible en: https://secretariadistritald.sharepoint.com/:f:/s/ContratacinSPI-2022/EuCBl49ICuBNo8bADEHatA0BxcLZ8sltKpnOlp7eWjmpCw?e=8TFBMt)</t>
  </si>
  <si>
    <t>Acta de la sesion (Disponible en: https://secretariadistritald.sharepoint.com/:f:/s/ContratacinSPI-2022/EuCBl49ICuBNo8bADEHatA0BxcLZ8sltKpnOlp7eWjmpCw?e=8TFBMt)</t>
  </si>
  <si>
    <t xml:space="preserve"> Se llevó a cabo sesión ordinaria No. 63 de la Unidad Técnica de Apoyo de manera virtual (29.05.25)</t>
  </si>
  <si>
    <t>Hasta el momento se ha avanzado en el fortalecimiento de la gobernanza del Sistema Distrital de Cuidado mediante espacios de articulación bilateral con entidades distritales. Estos encuentros permitieron socializar los lineamientos del Sistema, hacer seguimiento a compromisos interinstitucionales y concertar acciones orientadas a mejorar la operación de las Manzanas del Cuidado. En particular, se lograron acuerdos interinstitucionales preliminares para abordar retos identificados en las Manzanas de Suba – Fontanar y San Cristóbal</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</si>
  <si>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cuidado itinerantes, con una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</si>
  <si>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Mayo se tuvo incidencia al respecto de la fecha emblemática correspondiente al 21 de mayo día de la abolición de la esclavitud y afrocolombianidad por medio de dos conversatorios articulados con las manzanas de centro y kennedy bellavista; seguimiento y concertación de las metodologías para los "Conversatorios: hablemos de nuestras prácticas de cuidado y participación ciudadana" que dan lugar a los grupos focales de usos y costumbres propias, se realizó el 07.05 conversatorio virtual con comunidad palenquera, se realizó el 17.05 conversatorio presencial con comunidad negra y afrodescendiente de proceso comunitario en Engativá y se realizó el 27.05 conversatorio virtual con mujeres gitanas. Se tuvo inicio de la contratación de la referente gitana Elizabeth Cristo cto 938-2025. El 21.05 se realizó la aplicación del instrumento de Cuidado Comunitario con las organizaciones ProRom y Unión Romaní con presencia en Kennedy y Puente
Aranda. El  22.05 se realizó la jornada de cierre del curso de formación "mujeres que cuidan, mujeres
que inciden" con mujeres indígenas del Pueblo Wounnaan Boud Mos donde concluyeron 15 el proceso de formación. 
Al respecto del detalle en atenciones brindadas: Gitanas 27.05: ocho (8) mujeres gitanas TCNR ; Afro 17.05: doce (12) mujeres negras y afrocolombianas TCNR; Palenqueras 07.05: quince (15) mujeres palenqueras TCNR.</t>
  </si>
  <si>
    <t xml:space="preserve">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t>
  </si>
  <si>
    <t>Durante el mes de mayo del 2025, desde la Estrategia Territorial de las Manzanas del Cuidado se implementaron 122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(534).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mayo de 2025 se realizó la convocatoria y reunión preparatoria para las doce (12) mesas locales y seis (6) mesas interlocales a realizarse en el mes de junio.</t>
  </si>
  <si>
    <t xml:space="preserve">Se realizaron 513 orientaciones y asesorías jurídicas y 543 orientaciones psicosociales. Se realizaron 44 encuentros colectivos, que beneficiaron a 681 personas     </t>
  </si>
  <si>
    <t xml:space="preserve">Durante el mes de mayo se lograron 247 mujeres tanto en cursos en manzanas, como en la estrategia de cuidado itinerantes y con mujeres etnicas a través de conversatorios sobre cuidado y participación. </t>
  </si>
  <si>
    <t xml:space="preserve">En el mes de mayo se realizó el curso  "El valor del cuidado", en 18 manzanas (Usaquén, Santa fé - Candalaria, San Cristobla Juan Rey, Usme, Tunjuelito, Bosa Campo verde, Kennedy  Timiza, Fontibón, Engativá el Camino, Engativá Emaus, Suba Fontanar, Suba Gaitana, Barrios Unidos, Teusaquillo, Los Martires, Puente Aranda, Rafael Uribe Uribe, Ciudad Bolivar Ecoparque), logrando una participación de 157 mujeres que realizan trabajos de cuidado no remunerado. </t>
  </si>
  <si>
    <t>Anexo: Carpeta Manzanas del cuidado (Disponible en: https://secretariadistritald.sharepoint.com/:f:/s/ContratacinSPI-2022/EuH_oZcwDcxMoAx0BN5yrcUB-T3cD8LIdsM6Az5eRNkytQ?e=EdyQqN)</t>
  </si>
  <si>
    <t>Anexo: Carpeta Buses  (Disponible en: https://secretariadistritald.sharepoint.com/:f:/s/ContratacinSPI-2022/EuH_oZcwDcxMoAx0BN5yrcUB-T3cD8LIdsM6Az5eRNkytQ?e=EdyQqN)</t>
  </si>
  <si>
    <t>Carpeta Gobernanza  (Disponible en: https://secretariadistritald.sharepoint.com/:f:/s/ContratacinSPI-2022/EuH_oZcwDcxMoAx0BN5yrcUB-T3cD8LIdsM6Az5eRNkytQ?e=EdyQqN)</t>
  </si>
  <si>
    <t xml:space="preserve"> Carpeta Formación - Acciones afirmativas  (Disponible en: https://secretariadistritald.sharepoint.com/:f:/s/ContratacinSPI-2022/EuH_oZcwDcxMoAx0BN5yrcUB-T3cD8LIdsM6Az5eRNkytQ?e=EdyQqN)</t>
  </si>
  <si>
    <t xml:space="preserve"> Carpeta Formación  (Disponible en: https://secretariadistritald.sharepoint.com/:f:/s/ContratacinSPI-2022/EuH_oZcwDcxMoAx0BN5yrcUB-T3cD8LIdsM6Az5eRNkytQ?e=EdyQqN)</t>
  </si>
  <si>
    <t xml:space="preserve">Se han logrado vincular 713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</si>
  <si>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 xml:space="preserve">Se han logrado vincular 713 mujeres en procesos de empoderamiento scial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tanto en cursos en manzanas, como en la estrategia de cuidado itinerantes y con mujeres etnicas a través de conversatorios sobre cuidado y participación. </t>
  </si>
  <si>
    <t>El comité verificador y evaluador del proceso SDMUJER-LP-003-2025, emitió las respuestas a las 21 observaciones extemporáneas realizadas al proyecto de pliego publicado en SECOP II, presentadas por el proponente E-motion Global SAS. De acuerdo con el cronograma del proceso en la fecha del 10/06/2025 se realizó la Audiencia Pública de Asignación de Riesgos y Revisión del Pliego a la cual se presentaron los proponentes Acierto Empresarial 7 SAS y E-motion Global SAS. De igual manera se emitieron las respuestas a las observaciones recibidas en la audiencia pública como a través de la plataforma SECOPII a los proponentes Acierto Empresarial 7 SAS, E-motion Global SAS, Multidestinos JRB SAS y Operaciones VPI SAS. Dados los ajustes que con ocasión a las respuestas emitidas a los proponentes se realizaron a los documentos técnicos del proceso se solicitó a la Dirección de Contratación la elaboración y publicación de la Adenda N°1.
En continuidad al cronograma del proceso a la fecha del 25/06/2025 se cerró el plazo para la presentación de las ofertas, recibiendo un total de 4 proponentes. El comité verificador y evaluador del proceso reviso internamente el método y tiempos de la evaluación de las propuestas recibidas para la elaboración y publicación del Informe Preliminar de Evaluación de las Ofertas el cual fue remitido a la Dirección de Contratación para aprobación final.</t>
  </si>
  <si>
    <t>Se relizaron se realizaron 438 orientaciones y asesorias jurídicas y 432 orientacions psicosociales. Se realizaron 26 colectivos, que beneficiaron a 376</t>
  </si>
  <si>
    <t>En el mes de junio, se avanzó en  los siguientes lineamientos técnicos para estandarizar la documentación base del Sistema Distrital de Cuidado. estos son:
1. Avance en la actualización del "Documento  Bases Técnicas del Sistema Distrital de Cuidado".  Se avanzó en el contenido de lcada uno de los numerales de su estructura . Esta revisión busca alinear el contenido con el actual Plan Distrital de Desarrollo, incorporando los enfoques del Sistema Distrital de Cuidado según su normativa, las nuevas estrategias de cuidado comunitario y la estrategia itinerante de cuidados, con el fin de fortalecer la territorialización del cuidado en nuevos ámbitos. Además, se actualizó en la estructura los criterios de priorización teniendo como referencua actualización del Índice de priorización para la territorialización de los modelos de operación del Sistema. (ANEXO: 2025_06_V1_Estructura Bases Ténicas SDC)
2. Avance en ell documento de "Lineamientos para la planeación e implementación de las Manzanas del Cuidado" . Se ha avanzado en los contenidos de las Fases del documento, el cual definirá el paso a paso requerido para la planeación e implementación de las Manzana del Cuidado. Este documento incorporará los procedimientos técnicos y operativos necesarios, incluyendo las visitas técnicas a los equipamientos para evaluar su idoneidad, la elaboración del concepto técnico que determine la viabilidad de los espacios, los procedimientos en el marco del mecanismos de gobernanza  del Sistema, para la articulación de acuerdos intersectoriales y las acciones de alistamiento previas a la apertura.
El documento busca brindar una guía clara y estandarizada que facilite la puesta en marcha de las Manzanas del Cuidado, garantizando coherencia con los principios del Sistema Distrital de Cuidado y promoviendo su adecuada territorialización.
(ANEXO: 2025_06_V1_Planeación e implementación de manzanas del cuidado)"
3. Recepción y atención  a varios comentarios sobre el documento de Lineamientos de Transversalización de los enfoques . Dichos comentarios fueron elaborados por las personas que lideran procesos en la Dirección del Sistema Distrital del Cuidado. Teniendo en cuenta que a la par se viene desarrollando una propuesta de decreto desde la Secretaria Distrital de Planeación sobre los enfoques a los Estandares de Calidad Espacial, el proceso de atención y ajustes al documento de lineamientos para la transversalización de los enfoques, se irán desarrollando de manera paralela a este proceso a lo largo del segundo semestre 2025. ANEXO_20250704_Lineamientos_Enfoques_SIDICU</t>
  </si>
  <si>
    <t>Durante el primer semestre del año se avanzó significativamente en el fortalecimiento de la gobernanza del Sistema Distrital de Cuidado mediante espacios de articulación interinstitucional, tanto bilaterales como en instancias formales de coordinación. Estas acciones permitieron socializar lineamientos del Sistema, dar continuidad al seguimiento de compromisos, evaluar propuestas de mejora operativa y coordinar actividades estratégicas con entidades distritales.
En este periodo, se resalta la articulación con la Secretaría Distrital de Planeación para la formulación del plan de implementación de las recomendaciones derivadas de la Evaluación al SIDICU, así como el desarrollo de sesiones de la Unidad Técnica de Apoyo y de la Comisión Intersectorial que han contribuido a consolidar mecanismos de seguimiento, concertación y toma de decisiones en torno al Sistema. Igualmente, se llevaron a cabo reuniones bilaterales con sectores clave, como integración social, cultura, recreación y deporte, y salud, que permitieron abordar retos operativos específicos en las Manzanas del Cuidado y proyectar acciones conjuntas para su fortalecimiento territorial.</t>
  </si>
  <si>
    <t>1.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</si>
  <si>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1. . Se desarrolló la sesión extraordinaria No. 64 de la Unidad Técnica de Apoyo en modalidad virtual. (13.06.2025)
2. Se desarrolló jornada de aclaración de dudas sobre el diligenciamiento de la matriz PIR (17.06.2'25)
3. Se llevó a cabo reunión de seguimiento a compromisos interinstitucionales con la Secretaría Distrital de Cultura, Recreación y Deporte. (18.06.2025)
4. Se llevó a cabo reunión presencial de seguimiento a la Manzana del Cuidado de El Camino con la Secretaría Distrital de Integración Social, con el propósito de evaluar la propuesta de traslado, debido a los inconvenientes presentados. (20.06.2025)
5. Se desarrolló la sesión ordinaria No. 65 de la Unidad Técnica de Apoyo en modalidad virtual. (24.06.2025)
6. Se realizó reunión de seguimiento con el fin de revisar los acuerdos sobre el plan de aprovechamiento económico del IDRD, que han afectado la operación de las Manzanas del Cuidado de Suba - Fontanar y San Cristóbal. (25.06.2025)
7. Se realizó reunión virtual de articulación con IDARTES con el fin de coordinar la articulación interinstitucional para el evento Al parque con mi pa. (26.06.2025)
8. Se llevó a cabo la sesión ordinaria No. 22 de la Comisión Intersectorial del Sistema Distrital de Cuidado en modalidad presencial. (27.06.2025)</t>
  </si>
  <si>
    <t>Con fundamento en el parágrafo 2º del artículo 6 del Acuerdo 002 de 2023, que establece la presentación semestral de balances sobre la gestión, logros, avances, dificultades y alternativas de solución de las mesas de trabajo creadas por la UTA, se solicitó la socialización de su actualización en el marco de la sesión ordinaria No. 65, realizada el 24 de junio de 2025. Durante esta sesión, se presentaron los objetivos, la conformación, los alcances y el plan de trabajo de las mesas temáticas de Transformación Cultural, Infocuidado, Convenio 913 e Infraestructura del Cuidado.</t>
  </si>
  <si>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con la participación de 154 mujeres, para un total de 309 mujeres con estretegias de empoderameinto social y político. </t>
  </si>
  <si>
    <t xml:space="preserve">Se han logrado vincular 1022 mujeres en procesos de empoderamiento social y polìtico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y en junio 309 mujeres, tanto en cursos en manzanas, como en la estrategia de cuidado itinerantes y con mujeres étnicas a través de conversatorios sobre cuidado y participación. </t>
  </si>
  <si>
    <t>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</si>
  <si>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junio  se delanto el ajuste metodológico a la cartilla del curso mujeres que cuidan mujeres que inciden con enfoque indigenas, en el marco del proceso de concertación con el Concejo de mujeres muiscas de la localidad de Bosa, con quien se sostuvo reunión el 7 de junio con el fin de desarrollar una formación para contribuir al plan de vida del cabildo en su aparte de fortalecimiento de liderazgos de las mujeres.
Asi mismo se desarrolló el plan de trabajo a desarrollar con mujeres indigenas que realizan trabajo de cuidado, en el marco del producto del CONPES 37, el cual fue presentado en la reunión del 3 de julio con autoridades indigenas del Consultivo 612. 
Se adelantó la metodología para el segundo conversatorio con Mujeres Gitanas, que tiene como objetivo identificar los usos y costumbres de las mujeres gitanas Rrom asi como las estrategias de preservación de sus costubres. El 20 de junio se realizó el conversatorio con mujeres gitanas.  
El 18 de junio, se adelantó reunión con la Universidad Santo Tomas para establecer lineamientos metodológico para el desarrollo de los libros digitales sobre usos y costumbres de las mujeres etnicas de Bogotá. 
El 18 de junio, se realizó la sesión de cualificación sobre enfoque etnico dirigido a los sectores corresponsables del Sistema de Cuidado, en el marco de la estretegia de cualificación que se adelanto con liderazgo del equipo técnico de la dirección. 
El 20 de junio se reaizó la articulación entre referente de mujeres negras y afrodescendientes y formadora de equipo itinerancias, para la coodinación logística del proceso de formación que se desarrollará con mujeres del consultivo afro de Usaquén y con el sindicato de mujeres trabajadoras domésticas UTRASD.</t>
  </si>
  <si>
    <t>Durante el los primeros 6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</si>
  <si>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el mes de junio se realizó el curso  "El valor del cuidado", en 20 manzanas (Usaquén, Chapinero, Santa fé - Candalaria, San Cristobla Juan Rey, San Cristobal San Blas, Tunjuelito, Bosa Campo verde, Kennedy  Timiza, Kennedy Bella Vista, Engativá Emaus, Suba Fontanar, Suba Gaitana, Barrios Unidos, Los Martires, Antonio Nariño, Puente Aranda, Rafael Uribe Uribe, Ciudad Bolivar manitas, Ciudad Bolivar Mochuelo, Ciudad Bolivar Ecoparque), logrando una participación de 258 mujeres que realizan trabajos de cuidado no remunerado. </t>
  </si>
  <si>
    <t>Disponible en: https://secretariadistritald.sharepoint.com/:f:/s/ContratacinSPI-2022/Es5VNxNLOypEg0_1bEXPrhcBoru6kW_X1OrgIC-6_OmNkA?e=dDI1To</t>
  </si>
  <si>
    <t>Disponible en: https://secretariadistritald.sharepoint.com/:f:/s/ContratacinSPI-2022/EtYmr9EAUN1KtjL3tbhTGygBMikL5EdQciCDeFeCimEeQw?e=8mdmif</t>
  </si>
  <si>
    <t>Disponible en: https://secretariadistritald.sharepoint.com/:f:/s/ContratacinSPI-2022/Es1jHvp5g-ZEvtMfncDP4DoBQRDY8QRq6tIGoBTpBnOYzg?e=xXNPba</t>
  </si>
  <si>
    <t>Disponible en: https://secretariadistritald.sharepoint.com/:f:/s/ContratacinSPI-2022/Eh9J7wL3wTZMiuuQH17hVDEB550b5Gh6RVokwRKrfgppjg?e=5gwHHm</t>
  </si>
  <si>
    <t>Durante el primer semestre del año se avanzó en el fortalecimiento del funcionamiento de las mesas de trabajo creadas en el marco de la UTA, teniendo en cuenta la necesidad de adecuar las mesas a las nuevas prioridades y desafíos del Sistema Distrital de Cuidado, garantizando una articulación más efectiva entre los sectores involucrados. Se llevaron a cabo: Sesión ordinaria Mecanismo de Participación del Sistema No. 16
Sesión No. 1 de cualificación  Mecanismo de Participación del Sistema - 2025</t>
  </si>
  <si>
    <t>Disponible en: https://secretariadistritald.sharepoint.com/:f:/s/ContratacinSPI-2022/Ev9m5sZwQTNBkqc3cgQ1KuoBoWqY9S_zKMnedIlVc9DPJg?e=dxOZIs</t>
  </si>
  <si>
    <t xml:space="preserve">Durante los primeros meses del año, se llevó a cabo el fortalecimiento de la estrategia de cuidado a cuidadoras, a través de los ajustes a la metodología y contenido del curso Herramientas para el reconocimiento del trabajo de cuidado.
Con la nueva propuesta "El valor del cuidado", durante el mes de abril se logró la participación de 254 mujeres, cualificar a las formadoras encargadas asi como el desarrollo de un espacio respiro con 10 mujeres gitanas, para una total de 264. 
Adicionalmente, en el mes de mayo se logró formar 157 mujeres de 18 manzanas y en el mes de junio se formaron 258 mujeres, logrando un acumulado del semestre de 679 mujeres formadas en cuidado. </t>
  </si>
  <si>
    <t>En el mes de mayo se adelantaron procesos formativos en 16 manzanas (Chapinero, Santafé -Candelaria, San Cristobal Juan Rey, San cristobal San Blas, Tunjuelito, Bosa Porvenir, Bosa Campo Verde, Kennedy Bella Vista, Engativa Emaus, Suba Fontanar, Los Martires, Antonio Nariño, Puente Aranda, Rafael Uribe Uribe, Ciudad Bolivar Manitas y Ciudad Bolivar Mochuelo) logrando la participación de 185 mujeres. 
Adicionalmente se realizaron formaciones en el marco de la estrategia de cuidado itinerantes, con un grupo de mujeres indigenas Woaunnan de la localidad de Ciudad Bolivar, y con un grupo de mujeres trabajadoras de servicios generales del Centro Comercial Gran Estación logrando la participación de 29 mujeres. 
 Por otro lado, se realizaron dos conversatorios sobre cuidado y participación con un grupo de mujeres Gitanas (8) Negras y afrodescendientes (12) y con un grupo de mujeres palenqueras (15), logrando la participación de 35 mujeres.</t>
  </si>
  <si>
    <t>Se desarrolló el curso Mujeres que Cuidan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</si>
  <si>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 xml:space="preserve">Se han logrado vincular 1.022 mujeres en procesos de empoderamiento social y polìtico a través del curso "Mujeres que cuidan mujeres que inciden" y de conversatorios sobre cuidado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en mayo se lograron 247 mujeres y en junio 309 mujeres, tanto en cursos en manzanas, como en la estrategia de cuidado itinerantes y con mujeres étnicas a través de conversatorios sobre cuidado y participación. </t>
  </si>
  <si>
    <t xml:space="preserve">Teniendo en cuenta la necesidad de unificar el enfoque metodológico de los cursos que implementa el equipo de formación, se realizó la revisión a la nueva propuesta metodológica del curso "Herramientas para las cuidadoras en el reconocimiento de su trabajo de cuidado", el cual se realizará desde el mes de abril con un nuevo nombre "El Valor del cuidado" y se impartirá de forma presencial mayoritariamente.  </t>
  </si>
  <si>
    <t xml:space="preserve">Teniendo en cuanta la necesidad de fortalecer la estretegia de Cuidado a Cuidadoras, se realizó un ajuste metodologico y de contenido del curso Herramietas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Adicionalmente, se logró vincular al curso Mujeres que Cuidan, Mujeres que Inciden para la vigencia 2025 la participación de 373 mujeres </t>
  </si>
  <si>
    <t xml:space="preserve">En el mes de marzo se adelantaron procesos formativos en las 25 manzanas y en el marco de acciones de cuidado itinerante se realizó un proceso de formación con el curso Mujeres que cuidan Mujeres que inciden. En general es un curso que tiene una muy buena respuesta  acogida de las mujeres que realizan trabajos de cuidado y que acceden al servicio de formación en las 25 manzanas.
Adicionalmente, se construyeron 9 cartilla del curso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</si>
  <si>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1"/>
        <rFont val="Arial"/>
        <family val="2"/>
      </rPr>
      <t xml:space="preserve"> (3) Manzanas</t>
    </r>
    <r>
      <rPr>
        <sz val="11"/>
        <rFont val="Arial"/>
        <family val="2"/>
      </rPr>
      <t xml:space="preserve"> ubicadas en las localidades. </t>
    </r>
  </si>
  <si>
    <t>Evidencias relacionadas en las actividades 1 y 2</t>
  </si>
  <si>
    <t>INDICADOR META PDD TERRITORIALIZABLE</t>
  </si>
  <si>
    <r>
      <t>Durante el mes de junio del 2025, desde la Estrategia Territorial de las Manzanas del Cuidado se implementaron 118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(652). 
De acuerdo a la estrategia de difusión del modelo de operación  Manzanas de Cuidado, para el presente mes se realizaron tres (3) recorridos territoriales, fortaleciendo así el posicionamiento de las manzanas del cuidado en tres</t>
    </r>
    <r>
      <rPr>
        <b/>
        <sz val="13"/>
        <rFont val="Arial"/>
        <family val="2"/>
      </rPr>
      <t xml:space="preserve"> (3)</t>
    </r>
    <r>
      <rPr>
        <sz val="13"/>
        <rFont val="Arial"/>
        <family val="2"/>
      </rPr>
      <t xml:space="preserve"> Manzanas ubicadas en las localidades. 
Durante el mes de </t>
    </r>
    <r>
      <rPr>
        <b/>
        <sz val="13"/>
        <rFont val="Arial"/>
        <family val="2"/>
      </rPr>
      <t>junio</t>
    </r>
    <r>
      <rPr>
        <sz val="13"/>
        <rFont val="Arial"/>
        <family val="2"/>
      </rPr>
      <t xml:space="preserve"> de 2025 se </t>
    </r>
    <r>
      <rPr>
        <sz val="13"/>
        <color theme="1"/>
        <rFont val="Arial"/>
        <family val="2"/>
      </rPr>
      <t>llevaron a cabo doce(12) mesas locales y cinco (5) mesas interlocales, en las cuales el equipo territorial realiza la secretaría técnica .Además se adelantaron 25 informes semestrales que precisa las acciones de coordinación operativa, y territorial para el funcionamiento del Modelo de operación Territorial Manzanas del Cuidado, de acuerdo con los lineamientos del Decreto 415 del 11 de septiembre del 2023 que reglamenta el Acuerdo Distrital 893 de 2023 "Por el cual se institucionaliza el Sistema Distrital de Cuidado de Bogotá D.C. y se dictan otras disposiciones" y su disposición en relación con la valoración de los procesos asociados a la operación del Sistema, damos cuenta a continuación de los resultados que se identifican en el marco de la organización de las mesas locales, así como del monitoreo de servicios.</t>
    </r>
  </si>
  <si>
    <t xml:space="preserve">En el mes de junio se adelantaron procesos formativos en con dos grupos del modelo de atencón itinerante, en 20 manzanas (Chapinero, San Cristobal Juan Rey, San cristobal San Blas, Usme, Bosa Porvenir, Bosa Campo Verde, Kennedy Bella Vista, Kennedy Timiza, Fontibón, Engativa Emaus, Engativá el Camino, Suba Fontanar, Barrios Unidos, Teusaquillo, Antonio Nariño, Puente Aranda, Rafael Uribe Uribe, Ciudad Bolivar Manitas,  Ciudad Bolivar Mochuelo, Ciudad Bolivar Ecoparque) logrando la participación de 155 mujeres. También se realizaron conversatorios sobre cuidado y participación logrando la participación de 154 mujeres, para un total de 309 mujeres con estrategias de empoderameinto social y político. </t>
  </si>
  <si>
    <t>Actividad 1 -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</si>
  <si>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Indicador de Producto PMR No 21 - Número de mujeres formadas en cuidados, en el marco de la estrategia cuidado a cuidadoras</t>
  </si>
  <si>
    <t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t>
  </si>
  <si>
    <t>Disponible en: https://secretariadistritald.sharepoint.com/:f:/s/ContratacinSPI-2022/Ek3kBkQ4o3lOho0g3VEwG-EBtFSorEF3TqDOcVxQbd0reQ?e=OmVxRN</t>
  </si>
  <si>
    <t>La implementación del modelo se adelanta a través de licitación pública NO. SDMUJER-LP-003-2025SDMUJER-LP-003-2025, se dio cumplimiento al cronograma establecido de avance con la ejecución de las siguientes actividades por parte del comité técnico evaluador: una vez recibidas las propuestas de los cuatro (4) oferentes presentados se procedió a realizar la evaluación preliminar para la presentación y publicación del informe de evaluación preliminar solicitando las subsanaciones correspondientes, cumplido el tiempo para la presentación de las subsanaciones solicitadas, se procedió a realizar la evaluación definitiva de las propuestas, habilitando únicamente al proponente E-motion Global SAS por dar cumplimiento a todas las especificaciones del pliego de condiciones del proceso y rechazando las otras propuestas. Se elaboró y publicó el informe de evaluación definitivo y se dieron respuestas a las observaciones presentadas al informe de evaluación definitivo. La audiencia de adjudicación del contrato se realizo en la fecha del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</si>
  <si>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realizaron 574 orientaciones psicosociales a 577 personas atendidas y 572 orientaciones asesorías jurídicas a 578 personas atendidas. Se realizaron 25 encuentros colectivos, que beneficiaron 528</t>
  </si>
  <si>
    <t>En julio se realizó la sesión de seguimiento al convenio 913 de 2021, en el marco de las mesas de trabajo de la UTA, dando continuidad a lo previsto en las fichas técnicas de cada mesa.</t>
  </si>
  <si>
    <t xml:space="preserve">1. Se desarrolló la sesión extraordinaria No. 65 de la Unidad Técnica de Apoyo en modalidad presencial. (29.07.2025)
2. Se desarrolló jornada de aclaración de dudas sobre el diligenciamiento de la matriz PIR (07.07.25)
3. Se llevó a cabo reunión bilateral con BibloRed la cual tuvo como objetivo revisar  situación de violencia basada en género en la Sala de Lectura de Mochuelos y establecimiento de acciones interinstitucionales para su abordaje el (03.07.2025)
3. Se llevó a cabo reunión de nivel directivo con Secretaría Distrital de Planeación para revisar el plan de implementación de recomendaciones derivadas de la Evaluación al SIDICU por parte de Secretaría Distrital de Planeación y establecer lineamientos para el seguimiento y evaluación de las acciones acordadas  (07.07.2025) 
4. Se llevó a cabo reunión de seguimiento a compromisos interinstitucionales con el Instituto Distrital de Turismo (16.07.2025)
5. Se llevó a cabo reunión virtual con IDRD, cuyo objetivo consistió en brindar claridad y orientación sobre el diligenciamiento y uso de los formatos requeridos para la solicitud de espacios en los CEFES Fontanar y San Cristóbal en el marco del Sistema Distrital de Cuidado (02.07.2025) 
6. Se realizó articulación con la Secretaría de Integración Social para la realización de visitas técnicas  de 2025, orientadas a verificar las condiciones de infraestructura del Jardín Satélite La Estrada y CDC La Victoria en el marco de la evaluación para la implementación de una nueva Manzana del Cuidado y propuesta del traslado de El Camino (14.07.25 y 16.07.25)
7.  Se llevó a cabo reunión de nivel directivo con la Secretaría de de Integración Social  se abordaron temas relacionados con la definición del énfasis de la Manzana del Cuidado de Arborizadora Alta, el traslado del equipamiento El Camino y otros compromisos. (31.07.2025) </t>
  </si>
  <si>
    <t>Se realizaron tres jornadas de cualificación del MPS, los dias 3 de julio (segunda sesión de cualificación), 17 de julio y 31 de julio, la segunda sesión de cualificación  abordó convenio 913 y componentes de los servicios, con énfasis en manzanas del cuidado; la tercera sesión de cualificación trató de los servicios asociados al componente de formación; la cuarta sesión de cualificación trató de los servicios asociados al componente de respiro.</t>
  </si>
  <si>
    <t xml:space="preserve">Se han logrado vincular 1699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y en julio a 677, tanto en cursos en manzanas, como en la estrategia de cuidado itinerantes y con mujeres étnicas a través de conversatorios sobre cuidado y participación. </t>
  </si>
  <si>
    <t>En el mes de julio se avanzó vinculando a 677 mujeres en estrategias de empoderamiento social y político, con el desarrollo de cursos Mujeres que cuidan mujeres que incidena en 16 manzanas (Usaquén, Chapiner, San Cristobal San Blas, Bosa porvenir, Bosa Campo Verde, Kennedy Bella Vista, Kennedy timiza, Engativa Emaus, Suba Fontanar, Tesusaquillo, Los Martires, Antonio Nariño, Rafael Uribe Uribe, Ciudad Bolivar Manitas, Ciudad Bolivar Mochuelo y Ciudad Bolivar Ecoparque. Adicionalmente, se realizaron 16 conversatorios en las manzanas, Centro, Los Martires, San Cristobal Juan Rey, Kennedy Bella Vista, Kennedy timiza, Chapinero, Usme, Fontibón, Rafael Uribe Uribe, Bosa Porvenir, Bosa Campo verde, Engativa Emaus, Suba Gaitana, Teusaquillo, Ciudad bolivar Manitas y Ciudad Bolivar Mochuelo. Asi mismo se desarrollaron 3 conversatorios en el marco de la alianza del sistema de cuidado con el restaurante Olivetto.</t>
  </si>
  <si>
    <t>Conforme a los cuatro CONPES étnicos y uno LGBT, así 37 (un producto con indígenas), 38 (un producto con raizales); 39 (un producto con Negras, afrodescendientes y dos productos del capítulo de palenqueras); 40 (dos productos con gitanas); 16 (un producto dirigido a mujeres LBT). 
Para el mes de Julio:
Al respecto de indígenas, el 03.07 se tuvo reunión con el consultivo 612 en la Casa de Pensamiento indígena con unos compromisos al respecto del producto y quedando en este momento en pausa hasta nuevo espacio de reunión. Adicionalmente, se tuvieron dos reuniones con Cabildo Indígena Muisca de Bosa, el 10 para revisión metodológica de cada sesión del curso "TEJIENDO PALABRA DESDE LOS SABERES Y APRENDIZAJES" mujeres que cuidan, mujeres que inciden. y el 19 para socializar con el Consejo de mujeres, sin embargo, no hubo acuerdo para pactar fechas de inicio conforme a la posibilidad de realizar un curso para 30 mujeres indígenas Muiscas de Bosa. Se ha venido acompañando la planeación de la conmemoración de la mujer indígena en articulación con la Dirección de Enfoque Diferencial y se remitió aspectos técnicos para brindar información al respecto del presupuesto con el consultivo 612 para los pueblos indígenas en Bogotá.
Para el caso de Raizal, el 08 inicio contrato la referente Chelsie Archbold, se realiza la respectiva ruta de gestión, inducción y una reunión de articulación con la Dirección de Enfoque Diferencial para efectos de línea técnica y recomendaciones para las labores dentro del producto a cargo.
Para el caso de las comunidades negras y afrodescendientes se adelantaron las gestiones para convocatoria al curso de formación en Engativá, información para los estudios previos para la realización de los eventos. 
Con comunidad palenquera el 14.07 se acompaña jornada territorial en Antonio Nariño y acompañamiento a la actividad de "Museo viernes negro". 
Para el Pueblo Rrom con las organizaciones ProRom y Unión Romaní con presencia en Kennedy y Puente Aranda. El 10.07 se realizó la jornada de respiro con referentes gitanas en articulación con la Alcaldía Local de Kennedy. Se reportan 11 mujeres en SIMISIONAL. 
Para la política pública LGBT, a lo referido a cursos dirigidos a mujeres que realizan trabajo de cuidado Lesbianas, Bisexuales y Transfemeninas se realizaron convocatorias en las localidades de SUBA, ambas manzanas, Chapinero y Kennedy sin tener respuesta favorable en las inscripciones.
Al respecto del detalle en atenciones brindadas: Gitanas 10.07: once (11) mujeres gitanas TCNR.</t>
  </si>
  <si>
    <t>A partir de los ajustes a la metodología y contenido del curso de "Herramientas para el reconocimiento del trabajo de cuidado", con la nueva propuesta "El valor del cuidado", se han logrando el desarrollo del curso y la vinculación de 943 mujeres, de las cuales  264 se lograron en abril, en el mes de mayo 157 mujeres en 18 manzanas, en el mes de junio  257 mujeres y en julio 263 mujeres en 15 manzanas.</t>
  </si>
  <si>
    <t>En Julio se avanzó vinculando 263 en estretegias de cuidado a partir del desarrollo del curso El Valor de cuidado en las siguientes 15 manzanas, San Cristóbal Juan Rey, Los Mártires, Usme, Antonio Nariño, Tunjuelito, Puente Aranda, Bosa Porvenir, Rafael Uribe Uribe, Kennedy Timiza, Ciudad Bolívar Mochuelo y Ecoparque, Fontibón, Engativá Emaus, Suba Fontanar y Teusaquillo. Adicionalmente, se desarrollo un curso valor del cuidado con mujeres de sumapaz y en unidades operativas del cuidado.</t>
  </si>
  <si>
    <t>Se continua fortaleciendo la gobernanza del Sistema Distrital de Cuidado a través del desarrollo de espacios de articulación interinstitucional, tanto a nivel técnico como directivo. Se han adelantado mensualmente las sesiones de la Unidad Técnica de Apoyo, jornadas de orientación para el diligenciamiento de instrumentos de seguimiento y reuniones bilaterales con las entidades que componen el Sistema, buscando garantizar el cumplimiento de todos los compromisos.</t>
  </si>
  <si>
    <t>Disponible en:https://secretariadistritald.sharepoint.com/:f:/s/ContratacinSPI-2022/Eo3gQW21zFFFupUMpZ7tj9oBid1jq7FtFDIcsLzXJDCnXg?e=J5HZbV</t>
  </si>
  <si>
    <t>Disponible en: https://secretariadistritald.sharepoint.com/:f:/s/ContratacinSPI-2022/Eq_pK-tQ0i5Kgpc9R_n_r6cBTWOZHS5T5ku0pgfTmzOf9g?e=cOtJdi</t>
  </si>
  <si>
    <t>Disponible en: https://secretariadistritald.sharepoint.com/:f:/s/ContratacinSPI-2022/EnB91130ciFNo_jxvFtdSEMBraHElNfO8F8NrS_BCPmB5A?e=xZUSBV</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</si>
  <si>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la audiencia de adjudicación del contrato se realizó el 16 de julio, en la cual se dio a conocer el resultado de la evaluación final, se recibieron observaciones y emitieron respuestas al proponente Feeling Company S.A.S y se adjudico el contrato a la empresa E-motion Global S.A.S., se procedió a la solicitud y revisión de documentos para la suscripción del contrato y la entrega de las garantías de ejecución del contrato. Se realizó la primera reunión con el contratista para revisión de equipos de trabajo, obligaciones, tiempos, inquietudes y acuerdos.
Desde el componente técnico se revisó la actualización de la ficha técnica de los Buses del Cuidado, se revisaron las localidades propuestas por índice de priorización y se definieron las UPZ para la localización de los Buses en lo Urbano y lo Rural, en el primer ciclo de operación del nuevo contrato, se articuló con la OAC para la obtención de  los manuales de imagen institucional de la Alcaldía, de Secretaría de Mujer y del Sistema de Cuidado y adicionalmente de las recomendaciones y referencias gráficas para el diseño de los buses a fin de ser entregadas al contratista. Se aportó a la construcción de Bullets para el inicio de la operación de los Buses del Cuidado y se construyo una matriz de actividades a implementar en cada fase de desarrollo del contrato, tiempos y seguimiento. Se gestionó la contratación de las dos coordinadoras de los Buses del Cuidado Urbano.</t>
  </si>
  <si>
    <t>Se realiza ajuste a la programación mensual de la meta PDD. 105 Alcanzar 31 manzanas de cuidado en operación fortaleciendo los servicios actuales e implementando nuevas estrategias lideradas por la SDMujer, en el marco del Sistema Distrital de Cuidado, teniendo en cuenta que la operación y puesta en marcha de las manzanas móviles programadas para iniciarse en el mes de julio, dependen del proceso de contratación que se realizó a través de licitación pública, es importante mencionar que el proceso se encuentra adjudicado y en trámite de inicio de la ejecución contractual, sin embargo la puesta en marcha y operación de las manzanas móviles o buses del cuidado, se estima de acuerdo al cronograma contractual en el mes de octubre.
El ajuste obedece principalmente a los cambios que tuvo el cronograma contractual del proceso licitatorio SDMUJER-LP-003-2025, dado que se presentaron diferentes situaciones como:
1. Para el proceso se solicitaron vigencias futuras contando con que el CONFIS realizaba sesión el 28 de abril de 2025, pero esta fue suspendida y reanudada el 7 de mayo del mismo año. Retrasando la autorización una semana y por ende la obtención del CDP para publicación del proceso.
2. Dadas las observaciones recibidas, se realizó adenda al proceso licitatorio, lo que ajustó el cronograma.
De igual manera, este ajuste implica modificación de la mensualización de la Actividad 1: 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</si>
  <si>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 xml:space="preserve">Ajuste programación mensual  magnitud Meta PDD 105 y actividad No 1 </t>
  </si>
  <si>
    <t xml:space="preserve">Durante el mes de agosto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Bellavista, Chapinero, Ciudad Bolívar Ecoparque, Ciudad Bolívar Manitas, Ciudad Bolívar Mochuelo, Engativá Pueblo, Engativá El Camino, Fontibón,  Kennedy Timiza, Los Mártires, Puente Aranda, San Cristóbal CEFE, San Cristóbal Juan Rey, Rafael Uribe Uribe, Suba Fontanar, Suba Gaitana, Tunjuelito, Teusaquillo, Usaquén y Usme, cabe anotar que este mes se realizó la difusión de la próxima Manzana #26 a inaugurar Arborizadora Alta,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(874). 
Durante el mes de agosto de 2025 se llevaron a cabo doce (12) mesas locales y seis (6) mesas interlocales, en las cuales el equipo territorial realiza la secretaría técnica. </t>
  </si>
  <si>
    <t>Disponible en: https://secretariadistritald.sharepoint.com/:f:/s/ContratacinSPI-2022/Et-vyens4jdIvKZmiRERnvIBufblbj0UXfLeUaB37GugJA?e=DzUdNH</t>
  </si>
  <si>
    <t>Disponible en: https://secretariadistritald.sharepoint.com/:f:/s/ContratacinSPI-2022/EjcyrG9jBGpApSEX4fUD_7cB9kfU5KOTvxEpPWF3IRscTA?e=MmGMc0</t>
  </si>
  <si>
    <t>Se suscribió el Acta de Inicio del Contrato de Prestación de Servicios 974-2025 celebrado entre la SECRETARÍA DISTRITAL DE LA MUJER y E-MOTION GLOBAL S.A.S. para la operación y puesta en marcha de los Buses del Cuidado, se realizó reunión con el equipo del contratista en la fecha del 05 de agosto para revisar obligaciones y establecer acuerdos. 
En cumplimiento a las obligaciones por parte del contratista en la fase actual de Alistamiento y Adecuación de las unidades móviles, se recibieron para revisión y aprobación los siguientes productos: Cronograma de Actividades, Protocolo de Bioseguridad, Protocolo de Limpieza y Desinfección, Acuerdo de Nivel de Servicios, Hojas de Vida del equipo de trabajo y el diseño funcional de los espacios interior y exterior de los vehículos de acuerdo con las marcas de uso institucionales
El 11 de agosto se llevo a cabo la segunda mesa interlocal extraordinaria de Buses del Cuidado en la cual participaron 9 sectores del Distrito confirmando la prestación de sus servicios adicionales a los servicios propios del Sistema.
Por parte del equipo técnico se realizaron visitas a los territorios urbanos y rurales para identificación de puntos de localización de los Buses del Cuidado, de acuerdo con el resultado del índice de priorización en cuanto a localidades y UPZ, estos informes de las visitas fueron remitidos al contratista para revisión y elaboración de los conceptos de viabilidad de cada punto y sugerencias de nuevos puntos, se está a la espera de los conceptos técnicos definitivos. 
Los anteriores avances fueron presentados en la sesión No. 67 de la UTA realizada en la fecha del 27 de agosto.</t>
  </si>
  <si>
    <t xml:space="preserve"> Se realizaron 462 orientaciones y/o acompañamientos psicosociales a 460 personas atendidas y 454 orientaciones y/o asesorias jurídicas a 452 personas atendidas. Se realizaron 26 encuentros colectivos, que beneficiaron a 627 personas. </t>
  </si>
  <si>
    <t>En agosto se llevó a cabo sesión extraordinaria No. 66 de la Unidad Técnica de Apoyo en modalidad presencial. (27.08.2025)</t>
  </si>
  <si>
    <t>1. Se desarrolló la sesión extraordinaria No. 66 de la Unidad Técnica de Apoyo en modalidad presencial. (27.08.2025) 
2. Se elaboró y consolidó brief para solicitar la participación del Alcalde Mayor en la sesión ordinaria de septiembre de la Comisión Intersectorial del Sistema Distrital de Cuidado con el objetivo de presentar antes la instancia los avances, atenciones y estrategias implementadas en el marco del Sistema Distrital de Cuidado, así como socializar los hitos de operación, expansión y fortalecimiento. 
3. Se llevó a cabo reunión bilateral con IDRD la cual tuvo como objetivo ar seguimiento a los acuerdos establecidos sobre la dotación en la manzana del Cuidado de Suba – Fontanar, el protocolo de aprovechamiento económico y la prestación del servicio de Agua Fitness en reuniones anteriores entre el IDRD y SDMujer, en el marco del Sistema Distrital de Cuidado. (25.08.2025) 
4. Se llevó a cabo reunión de seguimiento a compromisos interinstitucionales con el Instituto Distrital de Turismo , la cual tuvo como objetivo hacer seguimiento a los compromisos en la articulación entre el Sistema Distrital de Cuidado y el Instituto Distrital de Turismo. (15.08.2025) 
5. Se llevó a cabo reunión con el Instituto Distrital de  Protección Y Bienestar Animal, la cual tuvo como objetivo  realizar articulación técnica modelo de operación buses del cuidado. (20.08.2025) 
6. Se llevó a cabo reunión virtual la cual tuvo como objetivo realizar articulación para la realización de talleres en escuela de la bici, en articulación con ORVI - Movilidad con atención a víctimas de siniestros, con énfasis en manzanas del cuidado. (19.08.2025) 
7. Se realizó articulación con la Secretaría General de la Alcaldía Mayor para la realización de visita técnica orientada a verificar las condiciones de infraestructura del SuperCade 20 de julio el marco de la evaluación para la implementación de una nueva Manzana del Cuidado.13.08.25) 
8. Se llevó a cabo reunión con Secretaría Distrital de Integración Social, el equipo de comunicaciones estratégicas de la OAC de SDMujer y la Dirección del Sistema de Cuidado con el fin de construir de manera conjunta el minuto a minuto para la inauguración de la Manzana del Cuidado Ciudad Bolívar - Arborizadora Alta, definiendo fecha tentativa, estructura del evento y logística (22/08/2025)</t>
  </si>
  <si>
    <t>Disponible en: https://secretariadistritald.sharepoint.com/:f:/s/ContratacinSPI-2022/EvzC0KVrfGBIvR_K7nfxH5gBzSpt4YMYh2aE1Qk8VKMkEA?e=7sSgmt</t>
  </si>
  <si>
    <t>La articulación de las entidades de la Administración Distrital permitió avanzar en la implementación y seguimiento del Sistema Distrital de Cuidado, tanto a nivel distrital como territorial, en aras de garantizar la operación y sostenibilidad de los diferentes modelos de operación. En este marco, durante agosto se fortaleció la gobernanza del Sistema a través de la sesión extraordinaria No. 66 de la Unidad Técnica de Apoyo y la elaboración del brief para solicitar la participación del Alcalde Mayor en la Comisión Intersectorial de septiembre. Asimismo, se realizaron reuniones de coordinación con entidades como IDRD, Integración Social, Turismo, la Secretaría General de la Alcaldía Mayor, el Instituto Distrital de Protección y Bienestar Animal y ORVI–Movilidad, orientadas a dar seguimiento a compromisos, articular la operación de servicios y proyectar nuevas acciones. De igual forma, se trabajó conjuntamente con la Secretaría de Integración Social, el equipo de comunicaciones estratégicas de la OAC de la Secretaría de la Mujer y la Dirección del Sistema de Cuidado en la definición del minuto a minuto para la inauguración de la Manzana del Cuidado Ciudad Bolívar – Arborizadora Alta.</t>
  </si>
  <si>
    <t xml:space="preserve">Se han logrado vincular 2999 mujeres en procesos de empoderamiento social y político a través del curso "Mujeres que cuidan mujeres que inciden" y de conversatorios sobre cudiado y participación.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en abril se lograron 74 mujeres vinculadas y aprobadas y en mayo se lograron 247 mujeres, en junio 309 mujeres. en julio a 677 y el agosto 1300, tanto en cursos en manzanas, como en la estrategia de cuidado itinerantes y con mujeres étnicas a través de conversatorios sobre cuidado y participación y los encuentros colectivos con personas mayores en el proposito de construcción de redes del cuidado. </t>
  </si>
  <si>
    <t>En el mes de Agosto se avanzó vinculando a  1300 mujeres en estrategias de empoderamiento social y político, con el desarrollo de cursos Mujeres que cuidan mujeres que inciden en manzanas, Usaquén, Barrios Unidos, Santafé /La candelaria, San Cristobal Juan Rey, Bosa porvenir, Kennedy Bella Vista, Kennedy timiza, Fontibón, Engativa y suba Fontanar. Adicionalmente, se realizaron  conversatorios en las manzanas de Usaquén, Chapinero, Santafé /La Candelaria, San Cristobal Juan Rey, San Cristobal San Blas, Los Mártires, Usme, Bosa Campo Verde, Kennedy Bella Vista, Kennedy timiza, Engtivá Emaus, Engativá Boyacá Real, Suba Fontanar, Barrios Unidos, Los Mártires, Rafael Uribe Uribe y en el marco de la estretegia de cuidado itinerante en Ciudad bolivar barrios Arabia y El tesoro.
Adicionalmente, se realizaron encuentros colectivos en las manzanas dirijido a mujeres mayores con el proposito de consolidar redes de cuidado.</t>
  </si>
  <si>
    <t>Al respecto de indígenas, el 21.08 se tenía reunión con el consultivo 612 en la Casa de Pensamiento indígena sin embargo no se desarrolló por inasistencia de las autoridades indígenas. En este momento se tiene en revisión la propuesta de plan de trabajo y en aras de recibir una propuesta diferente que permita el desarrollo del producto. Se remitió vía correo por medio de la DED información al respecto con la respectiva acta y se definirá detalles conforme a la programación del consultivo. Adicionalmente, se tuvo el 29.08 una reunión con el consejo de mujeres del Cabildo Indígena Muisca de Bosa, en el marco de la consulta previa y con el fin de avanzar en los detalles para la implementación del curso ""TEJIENDO PALABRA DESDE LOS SABERES Y APRENDIZAJES"" mujeres que cuidan, mujeres que inciden. Se ha venido acompañando la planeación de la conmemoración de la mujer indígena en articulación con la Dirección de Enfoque Diferencial.
Para el caso de Raizal, junto a la referente Chelsie Archbold, se realiza la preparación en articulación con la Dirección de Enfoque Diferencial para efectos de línea técnica y recomendaciones para socializar y adelantar el plan de trabajo que permite dar cumplimiento al producto. Se realizaron los respectivos bullets, presentación para la reunión con Consultivo Raizal.
Para el caso de las comunidades negras y afrodescendientes se realizó el curso de formación en Engativá, con la entrega de 32 constancias de participación y la implementación el 09.08 del espacio de conexión, respiro y fortalecimiento de las prácticas de cuidado propio desde perspectivas étnicas.
Con comunidad palenquera se recibió la propuesta técnica para la distribución de recursos y organización del cronograma con las fechas para la implementación de los dos productos a cargo 6.3.8 y 6.3.9 se desarrollaron reuniones de articulación para los detalles en metodología y servicios con ajustes razonables que responden con pertinencia étnica diferencial palenquera.
Para el Pueblo Rrom el 19.08 se realizó espacio de conexión y respiro en articulación con ambiente con las organizaciones ProRom y Unión Romaní. Se reportan 11 mujeres en SIMISIONAL.  El 26.08 se realizó la ruata de trabajo al respecto del producto 107 concertado y los dos documentos que hacen parte de dicho producto. 
Al respecto del detalle en atenciones brindadas: 
Gitanas 18.09: once (11) mujeres gitanas TCNR.
Negras y afrodescendientes: 08.09 treinta (30) atenciones en espacio de conexión, respiro y fortalecimiento de prácticas de cuidado propias con perspectivas étnicas
30.08 treinta y dos (31) niñas, jóvenes y mujeres que realizan trabajo de cuidado culminaron el curso ""mujeres que cuidan, mujeres que inciden"""</t>
  </si>
  <si>
    <t>A partir de los ajustes a la metodología y contenido del curso de "Herramientas para el reconocimiento del trabajo de cuidado", con la nueva propuesta ""El valor del cuidado"", se han logrando el desarrollo del curso y la vinculación de 1.219 mujeres, de las cuales  264 se lograron en abril, en el mes de mayo 157 mujeres en 18 manzanas, en el mes de junio  257 mujeres, en julio 263 mujeres en 15 manzanas y en Agosto 276 mujeres.</t>
  </si>
  <si>
    <t>Disponible en: https://secretariadistritald.sharepoint.com/:f:/s/ContratacinSPI-2022/EoGvugbydDFLp6pLX3VgSrYBsT6kCwhuLXo_Qv0YVrx70w?e=jfdU1U</t>
  </si>
  <si>
    <t>Durante estos meses del año en curso, se llevó a cabo el fortalecimiento de la estrategia de cuidado a cuidadoras, a través de los ajustes a la metodología y contenido del curso Herramientas para el reconocimiento del trabajo de cuidado, con la nueva propuesta "El valor del cuidado"</t>
  </si>
  <si>
    <t xml:space="preserve">En agosto se avanzó vinculando  276 mujeres en estretegias de cuidado a partir del desarrollo del curso El Valor de cuidado en las siguientes 14 manzanas, Chapinero, San Cristobal Juan Rey, San Cristobal San Blas, Rafael Uribe Uribe, Ciudad Bolívar Manitas, Ciudad Bolívar Ecoparque, Tunjuelito, Bosa Campo Verde, Engativá Boyacá Real, Suba Fontanar, Suba Gaitana, Antonio Nariño y Puente aranda. Adicionalmente, se desarrollaron dos curso valor del cuidado con mujeres de trabajadoras del Centro Comercial Gra Estación y con un grupo de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</si>
  <si>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t>
  </si>
  <si>
    <t>Disponible en: https://secretariadistritald.sharepoint.com/:f:/s/ContratacinSPI-2022/ErHEzx-QAwhGtASqUCE9TYwBxNFtlbuX9QKoMyIr7FnWCw?e=6mbY8r</t>
  </si>
  <si>
    <t>Se realizaron 569 orientaciones y/o acompañamientos psicosociales a 600 personas atendidas y orientaciones y/o asesorias jurídicas a 567 personas atendidas. Se realizaron 31 encuentro colectivos, que beneficiaron a 564 personas.</t>
  </si>
  <si>
    <t>En el mes de septiembre se avanzó en los siguientes lineamientos técnico para la implementación de las estrategias de operación del Sistema Distrital de Cuidado.
Avance de la versión 1. del documento de lineamientos para la implementación de la Estrategia de Cuidado Itinerante.
Avance versión 1. de lineamientos para la implementación de la Estrategia de Cuidado Comunitario.
Avance versión 1. del documento de lineamientos para la implementación de la alianza en Cajas de Compensación. 
Se avanzó en la consolidación de los documentos de lineamientos, en los cuales se incorpora los procedimientos operativos necesarios, para implementar cada una de las estrategias. 
Los documentos buscan brindar un lineamiento que facilite la puesta en marcha de las estrategias, garantizando coherencia con los principios del Sistema Distrital de Cuidado y promoviendo su adecuada territorialización.
ANEXO 1_2025_10_03_ V1_Estrategia Itinerante
ANEXO. 2_2025_10_03_ V1_Estrategia Cuidado Comunitario
ANEXO 3_V1 2025_10_03_V1. Estrategia Cajas de Compensación</t>
  </si>
  <si>
    <t>Disponible en: https://secretariadistritald.sharepoint.com/:f:/s/ContratacinSPI-2022/ErEk9TjaixRHqp4UQgjVQ_UBI59UFYRmJlSq9LNe7O7q9w?e=jxPejK</t>
  </si>
  <si>
    <t xml:space="preserve">1. Se llevó a cabo la sesión ordinaria No. 23 de la Comisión Intersectorial del Sistema Distrital de Cuidado en modalidad presencial. (26.09.2025)
2. Se desarrolló la sesión extraordinaria No. 68 de la Unidad Técnica de Apoyo en modalidad presencial. (30.09.2025)
3. Se llevó a cabo reunión de seguimiento a compromisos interinstitucionales con el Instituto de Distrital de Turismo. (12.09.2025)
4. Se elaboró Manual de Funciones de la Unidad Técnica de Apoto con el fin de  dar cumplimiento a las funciones de la instancia establecidas en art. 5 del decreto 415 de 2023. </t>
  </si>
  <si>
    <t>Se realizó la séptima jornada de cualificación del MPS, el día 11de septiembre (séptima sesión de cualificación 11_09_2025_sesión No 7 de c. MPS), en esta sesión tratamos el tema de servicios de transformación cultural del SIDICU, desde el punto de vista de programas y proyectos significativos en esta materia tales como: Bogotá Libre de Machismo, verso diverso y la línea calma, entre otros. Adicionalmente el 4 de septiembre se llevó a cabo la sesión ordinaria del MPS No. 17, en ella se socializó la PPMYEG, se abordó el tema del modelo de Buses del Cuidado y el avance en su implementación, se presentaron los contenidos del visualizador de InfoCuidado y se realizó el balance del plan de cualificación y de fortalecimiento del MPS, destacando adicionalmente la creación del canal de difusión de whatsapp para el mecanismo de Participación y seguimiento.
El avance logrado de enero a septiembre de 2025 se traduce en el fortalecimiento del mecanismo de participación y seguimiento a través del conocimiento de la estructura detallada y el funcionamiento de los modelos del Sistema Distrital de Cuidado, así como del POT. Se ha generado un espacio de sinergias y apropiación desde el punto de vista de la participación y de corresponsabilidad desde algunos representantes de instancias de participación ciudadana y procesos organizativos que integran el MPS con miras a formular y gestionar recomendaciones al Sistema, el desarrollo de las actividades a la fecha ha sido acorde con lo programado.</t>
  </si>
  <si>
    <t>Disponible en: https://secretariadistritald.sharepoint.com/:f:/s/ContratacinSPI-2022/EmANYFjtuDBBmatH3xzZHdcBH-0UUcdmG-WS0GknM0gQPQ?e=e7uGam</t>
  </si>
  <si>
    <t>En septiembre se llevó a cabo la sesión ordinaria No. 23 de la Comisión Intersectorial del Sistema Distrital de Cuidado en modalidad presencial. (26.09.2025) y se desarrolló la sesión extraordinaria No. 68 de la Unidad Técnica de Apoyo en modalidad presencial. (30.09.2025)</t>
  </si>
  <si>
    <t>Georeferenciación de los Buses del Cuidado Urbano y Rural: Se avanzó en la definición de las ubicaciones de los tres (3) puntos tanto urbanos como rurales de las unidades móviles y las carpas, de acuerdo a la información proporcionada de todos los insumos como lo son: los conceptos emitidos en los informes de Concepto Técnico de Visitas Técnicas UPZ/Veredas Priorizadas remitidos por el contratista E-motion, los informes de visita técnica para localización de los Buses del Cuidado realizados por el equipo técnico del modelo de operación, la ponderación del índice de priorización de localidades y UPZ y la revisión de otros criterios complementarios. Por lo anterior se le solicitó al contratista realizar la gestión y solicitud de los permisos y licencias requeridos para la ubicación de los Buses en estos puntos definidos.
En relación a la supervisión del cumplimiento de las obligaciones en la fase de Alistamiento y Adecuación del contrato del Contrato de Prestación de Servicios 974-2025 celebrado entre la SECRETARÍA DISTRITAL DE LA MUJER y E-MOTION GLOBAL S.A.S., se logró la aprobación del documento de Protocolo de Bioseguridad y se realizaron observaciones a los documento de Acuerdo de Servicios, Protocolo de Limpieza y Aseo y Cronograma de Actividades, las cuales se encuentran en subsanación por parte del contratista para aprobación final. Se aprobaron tres hojas de vida del equipo técnico de trabajo del contratista. De igual manera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
Se presentaron los avances en el alistamiento para el inicio de la operación de los Buses del Cuidado en la sesión 17 del Mecanismos de Participación y en la sesión 23 de la Comisión Intersectorial.</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</si>
  <si>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Entre enero y septiembre de 2025 se registraron avances significativos en la elaboración de documentos de lineamientos del Sistema Distrital de Cuidado (SIDICU), orientados al fortalecimiento de su marco técnico y operativo. Como parte de este proceso, se culminó la elaboración del documento “ABC del Sistema Distrital de Cuidado” y, a partir del segundo semestre del año, se avanzó en la formulación de los lineamientos de las estrategias de operación del Sistema.
A septiembre de 2025 se cuenta con una primera versión de dichos documentos, los cuales constituyen insumos fundamentales para la puesta en marcha de las estrategias del SIDICU y para el fortalecimiento de la capacidad institucional que permita consolidar su territorialización en la ciudad.
En conjunto con la Oficina Asesora de Comunicaciones fueron aprobadas las muestras físicas de colores y materiales para la fabricación de las dotaciones y carpas requeridas para la operación de los Buses.
A nivel técnico se avanzo en la elaboración de las fichas técnicas para ambos Buses y en la actualización del documento de estructura técnica.</t>
  </si>
  <si>
    <t>Disponible en: https://secretariadistritald.sharepoint.com/:f:/s/ContratacinSPI-2022/EqehZRODBk1Cum2tT0HgbgQBEZb6_h6RCfw3j-By7RAYVg?e=Qu7SK8</t>
  </si>
  <si>
    <t xml:space="preserve">Se han logrado vincular 3708 mujeres en procesos de empoderamiento social y político a través del curso "Mujeres que cuidan mujeres que inciden", de conversatorios sobre cuidado y participación y de enciuentros colectivos sobre derechos de las mujeres, logrando el cumplimeinto del 72% de la meta programada. </t>
  </si>
  <si>
    <t>Disponible en: https://secretariadistritald.sharepoint.com/:f:/s/ContratacinSPI-2022/EmfrdTQFmx1LjiHtCUhRPaABt93aD-SlRkJNCHRtTWpkeg?e=cSeHFt</t>
  </si>
  <si>
    <t>CONPES 37- PP indígenas, el 05.09 se hizo acompañamiento a la conmemoración del día de la Mujer Indígena. Se tuvo reunión preparatoria el 17.09 para asistir a reunión presencial en el marco de la consulta previa y plan de vida de Muisca Bosa. El 20.09 se tuvo una reunión presencial con el consejo de mujeres del Cabildo Indígena Muisca de Bosa, con el fin de avanzar en los detalles para la implementación del curso "TEJIENDO PALABRA DESDE LOS SABERES Y APRENDIZAJES" mujeres que cuidan, mujeres que inciden. Se tiene la carta de intención del Pueblo Indígena Wounaan Baud Mos de Ciudad Bolívar para implementar un segundo curso dirigido a 20 mujeres (fechas por confirmar).
CONPES 38- PP Raizal, junto a la referente Chelsie Archbold, el 02.09 se realiza la reunión de concertación en articulación con la Dirección de Enfoque Diferencial para efectos concertar el plan de trabajo y los recursos previstos para la vigencia 2025 que permite dar cumplimiento al producto. Se realizaron los respectivos bullets, presentación para la reunión con Consultivo Raizal. El 15.09 se remite síntesis de información para consultivo distrital a la Dirección de Enfoque Diferencial. Se da cuenta de reuniones de articulación para concretar las metodologías y agendas para las actividades previstas, así como el avance al respecto del libro digital conforme a memorando de entendimiento con la Universidad Santo Tomas.
CONPES 39- PP Negras y Afrodescendientes,  se realizaron dos encuentros el 20.09 y el 27.09 como espacio de conexión, respiro y fortalecimiento de las prácticas de cuidado propio desde perspectivas étnicas. Con asistencia de 30 mujeres negras y afrodescendientes, junto a niñas y jóvenes que realizan trabajos de cuidado no remunerado pertenecientes al proceso liderado por la consultiva Carmen Iriarte y Aurora Coime de la localidad de Usaquén y Ciudad Bolívar respectivamente. E igualmente se realizó el proceso de formación de mujeres que cuidan, mujeres que inciden con el acompañamiento de la formadora Yeny Álvarez los días sábados en horario de 6pm a 8pm con la asistencia de 15 personas.
CONPES 39- PP Capítulo Palenqueras, se ha avanzado en las metodologías para la implementación de los dos productos a cargo 6.3.8 y 6.3.9, adicionalmente la referente Palenquera avanzo en aportes al documento del libro digital, reuniones de articulación para las actividades del espacio de conexión, respiro y fortalecimientos de las prácticas propias de cuidado de la comunidad palenquera, así como acompaño todas las actividades de la semana palenquera entre el lunes 22 al domingo 28 de septiembre, así como actividades con entidades conforme al alcance de los productos a cargo. Por parte de la DED se notificó el inició del contrato directo con la Asociación la Kombilesa y con base en ello la referente va a reagendar los tres eventos en concertación con Kuagro Mona Rí Palenque para garantizar la participación y oportuna divulgación de las actividades previstas.
CONPES 40- PP Pueblo Rrom, se tuvo un espacio de conexión, respiro en la localidad de kennedy en articulación con gestión sostenible del Parque Mundo aventura tuvo lugar el jueves 18.09. Se realizó la vortechía el 16.09 dando como resultado otro producto concertado, teniendo ambos productos a cargo con sus respectivas acciones para cumplimiento. Se desarrollaron tres sesiones virtuales del curso de formación "el valor del cuidado" facilitado por la formadora Andrea Camargo con participación entre 23 y 25 mujeres gitanas, se espera culminar el mes de octubre y hacer la sesión de cierre y entrega de constancias en tanto se tenga la garantía con los respectivos recursos.</t>
  </si>
  <si>
    <t xml:space="preserve">En septiembre se avanzó vinculando  311 mujeres en formaciones de cuidado a partir del desarrollo del curso El Valor de cuidado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fortaleciemitno de prácticas propias del cuidado con 30 mujeres negras y afrodescendientes. </t>
  </si>
  <si>
    <t>Ajuste en el código de la Meta PDD</t>
  </si>
  <si>
    <t>La Oficina Asesora de Planeación ajustó en la etiqueta de las hojas de las Metas PDD el código de las mismas, para que se relacionaran igual a SEGPLAN</t>
  </si>
  <si>
    <t xml:space="preserve">La articulación de las entidades de la Administración Distrital permitió avanzar en la implementación y seguimiento del Sistemaa Distrital de Cuidado, tanto a nivel distrital como territorial, en aras de garantizar la operación y sostenibilidad de los diferentes modelos de operación. La Dirección como secretaria técnica del mecanismo, avanza en el acompañamiento a las Entidades para la implementación del Sistema.
En este marco, durante estos 9 meses, se fortaleció la gobernanza del Sistema a través de la sesiones de la CISDC y UTA con el fin de avanzar en las aprobaciones necesarias y definiciones de infraestructura, para garantizar la inauguración de las dos manzanas proyectadas para la vigencia y el inicio de operaciones del bus rural y urbano, así como la socialización de la nueva línea gráfica del SIDICU.
Asimismo, se realizaron reuniones de coordinación con IDT, orientada a dar seguimiento a los compromisos, articutar la operación de servicios y proyectar nuevas acciones. </t>
  </si>
  <si>
    <t>Las mesas temáticas de la Unidad Técnica de Apoyo son mesas de trabajo interinstitucionales, asesoras y temporales, cuyo  nivel de especificidad o experticia no se puedan abordar en las instancias del mecanismo de gobernanza del Sistema Distrital de Cuidado.
Durante el periodo reportado se llevaron a cabo las sesiones de las Mesas de Seguimiento al Convenio 913,  Infraestructura del Cuidado, InfoCuidado y de Transformación Cultural, de acuerdo con la periodicidad aprobada por la Unidad Técnica de Apoyo. 
Se reiteró la importancia de estos espacios como instancias clave para identificar problemáticas territoriales, ordenar la información, definir rutas de solución y fortalecer la gobernanza del Sistema Distrital de Cuidado. En este marco, se socializó el plan de trabajo de cada una de las mesas, en cumplimiento de su función asesora de la UTA y con el propósito de avanzar en la articulación efectiva entre las instancias del Sistema.
Se llevó a cabo la mesa del Sistema de Información del Cuidado (11.09.2025)</t>
  </si>
  <si>
    <t>En el mes de septiembre se avanzó vinculando a 709 mujeres en la estrategia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Adicionalmente, se realizaron encuentros colectivos en las manzanas del cuidado dirijido a mujeres mayores con el proposito de consolidar redes de cuidadodesde ele quipo de duplas psicojirídicas.</t>
  </si>
  <si>
    <t xml:space="preserve">En septiembre se avanzó vinculando  311 mujeres en formaciones de cuidado a partir del desarrollo del curso El Valor de cuidado, estrategia que funciona de manera transversal a la estrategia de empoderamiento, en la que se suman 709 mujeres, en las siguientes manzanas: Usaquén, Santa fé - Candelaria, San Cristobla Juan Rey, Bosa Campo verde, Bosa Porvenir, Kennedy Timiza, Fontibón, Kennedy Bella Vista, Barrios Unidos, Puente Aranda, Rafael Uribe Uribe, Ciudad Bolivar Ecoparque, Ciudad Bolivar Mochuelo. Adicionalmente, se desarrollaron curso El valor del cuidado con el equipo de cuidados itinerantes, dirijidos a, mujeres trabajadoras del Centro Comercial Gran Estación, mujeres cuidadoras de personas con discapacidad  de la fundación Unidos para sonreir y con mujeres del colectivo mujeres de barrio en Suba. 
Asi mismo se realizó un especio de respiro y fortaleciemiento de prácticas propias del cuidado con 30 mujeres negras y afrodescendientes. </t>
  </si>
  <si>
    <t>Durante el mes de septiembre del 2025, desde la Estrategia Territorial de las Manzanas del Cuidado se implementaron 131 actividades de difusión y socialización del Sistema Distrital del Cuidado y los servicios de las 25 Manzanas del Cuidado y 1 proxima a inaugurarse Ciudad Bolívar Arborizadora Alta,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(1.005). 
De acuerdo a la estrategia de difusión del modelo de operación  Manzanas de Cuidado, para el presente mes se realiza (1) recorrido territorial en la Manzana Boyacá Real, teniendo en cuenta el impacto, se van hacer según la necesidad de cada Manzana.
Durante el mes de septiembre de 2025 se realizó la convocatoria y reunión preparatoria para las doce (12) mesas locales y seis (6) mesas interlocales a realizarse en el mes de Octubre.
Teniendo en cuenta que para el siguiente mes de realizará la inauguración de los buses del cuidado, fueron aprobadas las muestras físicas de colores y materiales para la fabricación de las dotaciones y carpas requeridas para la operación de los Buses y a nivel técnico se avanzo en la elaboración de las fichas técnicas para ambos Buses y en la actualización del documento de estructura técnica.</t>
  </si>
  <si>
    <t>En el mes de septiembre se avanzó vinculando a  709 mujeres en estrategias de empoderamiento social y político, con el desarrollo de cursos Mujeres que cuidan mujeres que inciden y conversatorios en manzanas, Chapinero, San Cristobal San Blas, San Cristobla Juan Rey, Usme, Tunjuelito, Bosa Campo Verde, Bosa porvenir, Kennedy timiza, Kennedy Bella Vista, Engativá Emaus, Suba Gaitana y Fontanar, Teusquillo, Fontibón, Barrios Unidos, Antonio Nariño, Puente Aranda, Rafael Uribe Uribe y Ciudad Bolivar Manitas. Asi mismo, se realizaron  dos Encuentros locales "Decalogos por el cuidado" en las localidades de Engativá y deSan Cristobal con la participación de mujeres formadas de las 4 manzanas. 
Por su parte, se logró una formación con 15  mujeres negras y afrodescendientes, trabajadoras domesticas.   
Adicionalmente, se realizaron encuentros colectivos en las manzanas del cuidado dirijido a mujeres mayores con el proposito de consolidar redes de cuidado desde el equipo de duplas psicojirídicas.</t>
  </si>
  <si>
    <t>Se han logrado vincular 3.708 mujeres en procesos de empoderamiento social y político a través del curso "Mujeres que cuidan mujeres que inciden", de conversatorios sobre cuidado y participación y de encuentros colectivos sobre derechos de las mujeres, logrando el cumplimeinto del 71% de la meta programada.
Desde la Dirección del Sistema de Cuidado se llevó a cabo el fortalecimiento de la estrategia incluyendo los diferentes encuentros colectivos que se llevan a partir de conversatorios sobre cuidado y participación y con personas de diferentes de los grupos etareos, en el proposito de construcción de redes del cuidado. Lo anterior, permitió ampliar la cobertura de la estrategia de empoderamiento social y político a las mujeres del Sistema que acuden a los diferentes servicios prestados.</t>
  </si>
  <si>
    <t>Ajuste programación anual magnitud meta PDD 2056</t>
  </si>
  <si>
    <t>Se solicitó realizar el ajuste en la anualización de la Meta PDD. 432- Vincular a 9000 mujeres en estrategias de empoderamiento social y político que aportan a la promoción y garantía de sus derechos y en la programación mensual de la misma para la vigencia 2025, dado que nte el fortalecimiento de la estrategia realizado desde la Dirección del Sistema de Cuidado para la vigencia 2025, con la ampliación del documento de estrategias de empoderamiento social y político para llegar a ampliar la cobertura, se estima alcanzar 5.215 mujeres con la estrategia en la vigencia 2025 y de esta manera se requiere reformular la distribución anual realizada, considerando que el equipo debe cumplir con las diferentes estrategias de formación existentes en la Dirección.</t>
  </si>
  <si>
    <t>Se realizó solicitud de ajuste a la programación presupuestal entre las actividades del proyecto de inversión</t>
  </si>
  <si>
    <t>Ajuste presupuestal programación actividades PI</t>
  </si>
  <si>
    <t>Ajuste territorialización PMR agosto</t>
  </si>
  <si>
    <t>Se actualiza territorialización teniendo en cuenta que en el mes de agosto se reporto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</si>
</sst>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 numFmtId="176" formatCode="0.00000"/>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b/>
      <sz val="11"/>
      <color theme="0"/>
      <name val="Arial"/>
      <family val="2"/>
    </font>
    <font>
      <sz val="11"/>
      <color rgb="FF000000"/>
      <name val="Arial"/>
      <family val="2"/>
    </font>
    <font>
      <b/>
      <sz val="11"/>
      <color rgb="FF000000"/>
      <name val="Arial"/>
      <family val="2"/>
    </font>
    <font>
      <b/>
      <sz val="11"/>
      <color rgb="FF000000"/>
      <name val="Arial"/>
      <family val="2"/>
    </font>
    <font>
      <sz val="11"/>
      <color rgb="FF000000"/>
      <name val="Arial"/>
      <family val="2"/>
    </font>
    <font>
      <sz val="12"/>
      <color theme="1"/>
      <name val="Arial"/>
      <family val="2"/>
    </font>
    <font>
      <sz val="9"/>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7">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720">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7" xfId="5" applyNumberFormat="1" applyFont="1" applyBorder="1" applyAlignment="1">
      <alignment vertical="center"/>
    </xf>
    <xf numFmtId="169" fontId="14" fillId="0" borderId="48" xfId="5" applyNumberFormat="1"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42"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67" xfId="3" applyFont="1" applyBorder="1" applyAlignment="1">
      <alignment horizontal="center" vertical="center" wrapText="1"/>
    </xf>
    <xf numFmtId="0" fontId="32" fillId="0" borderId="68"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12" fillId="0" borderId="1" xfId="2" applyFont="1" applyAlignment="1">
      <alignment horizontal="center" vertical="center" wrapText="1"/>
    </xf>
    <xf numFmtId="0" fontId="14" fillId="0" borderId="0" xfId="0" applyFont="1" applyAlignment="1">
      <alignment horizontal="left" vertical="center"/>
    </xf>
    <xf numFmtId="0" fontId="48"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0" fillId="0" borderId="22" xfId="0" applyFont="1" applyBorder="1" applyAlignment="1">
      <alignment horizontal="left" vertical="center"/>
    </xf>
    <xf numFmtId="0" fontId="51" fillId="0" borderId="22" xfId="0" applyFont="1" applyBorder="1" applyAlignment="1">
      <alignment vertical="center" wrapText="1"/>
    </xf>
    <xf numFmtId="0" fontId="51" fillId="0" borderId="50" xfId="0" applyFont="1" applyBorder="1" applyAlignment="1">
      <alignment horizontal="left" vertical="center" wrapText="1"/>
    </xf>
    <xf numFmtId="0" fontId="51" fillId="0" borderId="47" xfId="0" applyFont="1" applyBorder="1" applyAlignment="1">
      <alignment vertical="center" wrapText="1"/>
    </xf>
    <xf numFmtId="0" fontId="50" fillId="13" borderId="22" xfId="0" applyFont="1" applyFill="1" applyBorder="1" applyAlignment="1">
      <alignment horizontal="left" vertical="center"/>
    </xf>
    <xf numFmtId="0" fontId="51" fillId="13" borderId="47" xfId="0" applyFont="1" applyFill="1" applyBorder="1" applyAlignment="1">
      <alignment vertical="center" wrapText="1"/>
    </xf>
    <xf numFmtId="0" fontId="51" fillId="0" borderId="47" xfId="0" applyFont="1" applyBorder="1" applyAlignment="1">
      <alignment horizontal="left" vertical="center" wrapText="1"/>
    </xf>
    <xf numFmtId="0" fontId="51" fillId="13" borderId="47" xfId="0" applyFont="1" applyFill="1" applyBorder="1" applyAlignment="1">
      <alignment horizontal="left" vertical="center" wrapText="1"/>
    </xf>
    <xf numFmtId="0" fontId="48" fillId="0" borderId="47" xfId="0" applyFont="1" applyBorder="1" applyAlignment="1">
      <alignment horizontal="left" vertical="center" wrapText="1"/>
    </xf>
    <xf numFmtId="0" fontId="50" fillId="0" borderId="22" xfId="0" applyFont="1" applyBorder="1" applyAlignment="1">
      <alignment horizontal="left" vertical="center" wrapText="1"/>
    </xf>
    <xf numFmtId="0" fontId="51" fillId="0" borderId="22" xfId="0" applyFont="1" applyBorder="1" applyAlignment="1">
      <alignment horizontal="left" vertical="center" wrapText="1"/>
    </xf>
    <xf numFmtId="0" fontId="48" fillId="0" borderId="22" xfId="0" applyFont="1" applyBorder="1" applyAlignment="1">
      <alignment horizontal="left" vertical="center" wrapText="1"/>
    </xf>
    <xf numFmtId="0" fontId="51" fillId="4" borderId="25" xfId="0" applyFont="1" applyFill="1" applyBorder="1" applyAlignment="1">
      <alignment horizontal="left" vertical="center" wrapText="1"/>
    </xf>
    <xf numFmtId="0" fontId="51" fillId="4" borderId="22" xfId="0" applyFont="1" applyFill="1" applyBorder="1" applyAlignment="1">
      <alignment horizontal="left" vertical="center" wrapText="1"/>
    </xf>
    <xf numFmtId="0" fontId="14" fillId="0" borderId="1" xfId="0" applyFont="1" applyBorder="1"/>
    <xf numFmtId="0" fontId="0" fillId="0" borderId="1" xfId="0" applyBorder="1"/>
    <xf numFmtId="0" fontId="51" fillId="0" borderId="67" xfId="0" applyFont="1" applyBorder="1" applyAlignment="1">
      <alignment horizontal="left" vertical="center" wrapText="1"/>
    </xf>
    <xf numFmtId="0" fontId="50" fillId="0" borderId="22" xfId="0" quotePrefix="1" applyFont="1" applyBorder="1" applyAlignment="1">
      <alignment horizontal="left" vertical="center" wrapText="1"/>
    </xf>
    <xf numFmtId="0" fontId="50" fillId="0" borderId="52"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0"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0" fontId="14" fillId="0" borderId="26" xfId="23" applyFont="1" applyBorder="1" applyAlignment="1">
      <alignment horizontal="center" vertical="center"/>
    </xf>
    <xf numFmtId="3" fontId="51" fillId="0" borderId="47" xfId="0" applyNumberFormat="1" applyFont="1" applyBorder="1" applyAlignment="1">
      <alignment vertical="center"/>
    </xf>
    <xf numFmtId="169" fontId="14" fillId="0" borderId="9" xfId="5" applyNumberFormat="1" applyFont="1" applyBorder="1" applyAlignment="1">
      <alignment vertical="center"/>
    </xf>
    <xf numFmtId="169" fontId="14" fillId="0" borderId="10" xfId="5" applyNumberFormat="1" applyFont="1" applyBorder="1" applyAlignment="1">
      <alignment vertical="center"/>
    </xf>
    <xf numFmtId="3" fontId="51" fillId="0" borderId="22" xfId="0" applyNumberFormat="1" applyFont="1" applyBorder="1" applyAlignment="1">
      <alignment vertical="center"/>
    </xf>
    <xf numFmtId="9" fontId="14" fillId="0" borderId="24" xfId="1" applyFont="1" applyBorder="1" applyAlignment="1">
      <alignment vertical="center"/>
    </xf>
    <xf numFmtId="0" fontId="51" fillId="0" borderId="22" xfId="0" applyFont="1" applyBorder="1" applyAlignment="1">
      <alignment vertical="center"/>
    </xf>
    <xf numFmtId="3" fontId="51" fillId="0" borderId="13" xfId="0" applyNumberFormat="1" applyFont="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7"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7"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8"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7" xfId="5" applyNumberFormat="1" applyFont="1" applyFill="1" applyBorder="1" applyAlignment="1">
      <alignment vertical="center"/>
    </xf>
    <xf numFmtId="0" fontId="13" fillId="0" borderId="41" xfId="2" applyFont="1" applyBorder="1" applyAlignment="1">
      <alignment vertical="center" wrapText="1"/>
    </xf>
    <xf numFmtId="3" fontId="51"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1"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51" xfId="18" applyNumberFormat="1" applyFont="1" applyBorder="1" applyAlignment="1">
      <alignment horizontal="center" vertical="center" wrapText="1"/>
    </xf>
    <xf numFmtId="175" fontId="14" fillId="0" borderId="50" xfId="18" applyNumberFormat="1" applyFont="1" applyBorder="1" applyAlignment="1">
      <alignment horizontal="center" vertical="center" wrapText="1"/>
    </xf>
    <xf numFmtId="175" fontId="8" fillId="0" borderId="72"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51"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1" xfId="3" applyFont="1" applyAlignment="1">
      <alignment horizontal="center" vertical="center" wrapText="1"/>
    </xf>
    <xf numFmtId="0" fontId="32" fillId="0" borderId="54" xfId="24" applyFont="1" applyBorder="1" applyAlignment="1">
      <alignment horizontal="center" vertical="center" wrapText="1"/>
    </xf>
    <xf numFmtId="175" fontId="26" fillId="0" borderId="56" xfId="25" applyNumberFormat="1" applyFont="1" applyBorder="1" applyAlignment="1">
      <alignment horizontal="center" vertical="center" wrapText="1"/>
    </xf>
    <xf numFmtId="175" fontId="26" fillId="0" borderId="54" xfId="26" applyNumberFormat="1" applyFont="1" applyBorder="1" applyAlignment="1">
      <alignment horizontal="center" vertical="center" wrapText="1"/>
    </xf>
    <xf numFmtId="175" fontId="26" fillId="0" borderId="54" xfId="25" applyNumberFormat="1" applyFont="1" applyBorder="1" applyAlignment="1">
      <alignment horizontal="center" vertical="center" wrapText="1"/>
    </xf>
    <xf numFmtId="43" fontId="32" fillId="0" borderId="56"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6"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6"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6"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43" fontId="0" fillId="0" borderId="22" xfId="18" applyFont="1" applyBorder="1"/>
    <xf numFmtId="0" fontId="13" fillId="0" borderId="54"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26" xfId="0" applyFont="1" applyBorder="1" applyAlignment="1">
      <alignment horizontal="center" vertical="center" wrapText="1"/>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7"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8" xfId="18" applyNumberFormat="1" applyFont="1" applyBorder="1" applyAlignment="1">
      <alignment horizontal="center" vertical="center"/>
    </xf>
    <xf numFmtId="10" fontId="32" fillId="5" borderId="50" xfId="23" applyNumberFormat="1" applyFont="1" applyFill="1" applyBorder="1" applyAlignment="1">
      <alignment horizontal="center" vertical="center"/>
    </xf>
    <xf numFmtId="10" fontId="14" fillId="0" borderId="24" xfId="1" applyNumberFormat="1" applyFont="1" applyBorder="1" applyAlignment="1">
      <alignment vertical="center"/>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26" xfId="0" applyFont="1" applyBorder="1" applyAlignment="1">
      <alignment vertical="center" wrapText="1"/>
    </xf>
    <xf numFmtId="2" fontId="14" fillId="0" borderId="1" xfId="3" applyNumberFormat="1" applyFont="1" applyAlignment="1">
      <alignment vertical="center"/>
    </xf>
    <xf numFmtId="176" fontId="14" fillId="0" borderId="1" xfId="3" applyNumberFormat="1" applyFont="1" applyAlignment="1">
      <alignment vertical="center"/>
    </xf>
    <xf numFmtId="0" fontId="14" fillId="0" borderId="7" xfId="3" applyFont="1" applyBorder="1" applyAlignment="1">
      <alignment horizontal="center" vertical="center" wrapText="1"/>
    </xf>
    <xf numFmtId="3" fontId="48" fillId="0" borderId="22" xfId="0" applyNumberFormat="1" applyFont="1" applyBorder="1" applyAlignment="1">
      <alignment vertical="center"/>
    </xf>
    <xf numFmtId="0" fontId="48" fillId="0" borderId="22" xfId="0" applyFont="1" applyBorder="1" applyAlignment="1">
      <alignment vertical="center"/>
    </xf>
    <xf numFmtId="3" fontId="48" fillId="0" borderId="13" xfId="0" applyNumberFormat="1" applyFont="1" applyBorder="1" applyAlignment="1">
      <alignment vertical="center"/>
    </xf>
    <xf numFmtId="0" fontId="26" fillId="0" borderId="54" xfId="24" applyFont="1" applyBorder="1" applyAlignment="1">
      <alignment horizontal="center" vertical="center" wrapText="1"/>
    </xf>
    <xf numFmtId="175" fontId="32" fillId="0" borderId="57" xfId="18" applyNumberFormat="1" applyFont="1" applyBorder="1" applyAlignment="1">
      <alignment horizontal="center" vertical="center" wrapText="1"/>
    </xf>
    <xf numFmtId="0" fontId="32" fillId="0" borderId="74" xfId="3" applyFont="1" applyBorder="1" applyAlignment="1">
      <alignment horizontal="center" vertical="center" wrapText="1"/>
    </xf>
    <xf numFmtId="175" fontId="32" fillId="0" borderId="65" xfId="18" applyNumberFormat="1" applyFont="1" applyBorder="1" applyAlignment="1">
      <alignment horizontal="center" vertical="center" wrapText="1"/>
    </xf>
    <xf numFmtId="3" fontId="32" fillId="0" borderId="12" xfId="3" applyNumberFormat="1" applyFont="1" applyBorder="1" applyAlignment="1">
      <alignment horizontal="center" vertical="center" wrapText="1"/>
    </xf>
    <xf numFmtId="0" fontId="26" fillId="0" borderId="75" xfId="24" applyFont="1" applyBorder="1" applyAlignment="1">
      <alignment horizontal="center" vertical="center" wrapText="1"/>
    </xf>
    <xf numFmtId="0" fontId="32" fillId="0" borderId="22" xfId="3" applyFont="1" applyBorder="1" applyAlignment="1">
      <alignment horizontal="center" vertical="center" wrapText="1"/>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37" fontId="23" fillId="0" borderId="53" xfId="11" applyNumberFormat="1" applyBorder="1" applyAlignment="1">
      <alignment horizontal="right" vertical="center"/>
    </xf>
    <xf numFmtId="0" fontId="53" fillId="0" borderId="21" xfId="0" applyFont="1" applyBorder="1" applyAlignment="1">
      <alignment horizontal="center" vertical="center"/>
    </xf>
    <xf numFmtId="0" fontId="53" fillId="0" borderId="25" xfId="19" applyFont="1" applyBorder="1" applyAlignment="1">
      <alignment vertical="center"/>
    </xf>
    <xf numFmtId="0" fontId="53" fillId="0" borderId="22" xfId="0" applyFont="1" applyBorder="1" applyAlignment="1">
      <alignment vertical="center"/>
    </xf>
    <xf numFmtId="0" fontId="53" fillId="0" borderId="22" xfId="19" applyFont="1" applyBorder="1" applyAlignment="1">
      <alignment vertical="center"/>
    </xf>
    <xf numFmtId="0" fontId="53" fillId="0" borderId="22" xfId="19" applyFont="1" applyBorder="1" applyAlignment="1">
      <alignment horizontal="center" vertical="center" wrapText="1"/>
    </xf>
    <xf numFmtId="0" fontId="53" fillId="0" borderId="24" xfId="19" applyFont="1" applyBorder="1" applyAlignment="1">
      <alignment horizontal="right" vertical="center" wrapText="1"/>
    </xf>
    <xf numFmtId="0" fontId="53" fillId="10" borderId="1" xfId="19" applyFont="1" applyFill="1" applyAlignment="1">
      <alignment vertical="center"/>
    </xf>
    <xf numFmtId="0" fontId="53" fillId="0" borderId="1" xfId="19" applyFont="1" applyAlignment="1">
      <alignment vertical="center"/>
    </xf>
    <xf numFmtId="3" fontId="48" fillId="0" borderId="47" xfId="0" applyNumberFormat="1" applyFont="1" applyBorder="1" applyAlignment="1">
      <alignment vertical="center" wrapText="1"/>
    </xf>
    <xf numFmtId="3" fontId="48" fillId="0" borderId="22" xfId="0" applyNumberFormat="1" applyFont="1" applyBorder="1" applyAlignment="1">
      <alignment horizontal="right" vertical="center"/>
    </xf>
    <xf numFmtId="3" fontId="48" fillId="0" borderId="9" xfId="0" applyNumberFormat="1" applyFont="1" applyBorder="1" applyAlignment="1">
      <alignment vertical="center"/>
    </xf>
    <xf numFmtId="175" fontId="0" fillId="0" borderId="22" xfId="18" applyNumberFormat="1" applyFont="1" applyBorder="1"/>
    <xf numFmtId="175" fontId="32" fillId="0" borderId="67" xfId="3" applyNumberFormat="1" applyFont="1" applyBorder="1" applyAlignment="1">
      <alignment horizontal="center" vertical="center" wrapText="1"/>
    </xf>
    <xf numFmtId="175" fontId="32" fillId="0" borderId="42" xfId="3" applyNumberFormat="1" applyFont="1" applyBorder="1" applyAlignment="1">
      <alignment horizontal="center" vertical="center" wrapText="1"/>
    </xf>
    <xf numFmtId="175" fontId="32" fillId="0" borderId="68" xfId="3" applyNumberFormat="1" applyFont="1" applyBorder="1" applyAlignment="1">
      <alignment horizontal="center" vertical="center" wrapText="1"/>
    </xf>
    <xf numFmtId="0" fontId="26" fillId="0" borderId="40" xfId="3" applyFont="1" applyBorder="1" applyAlignment="1">
      <alignment horizontal="center" vertical="center" wrapText="1"/>
    </xf>
    <xf numFmtId="0" fontId="26" fillId="0" borderId="51" xfId="3" applyFont="1" applyBorder="1" applyAlignment="1">
      <alignment horizontal="center" vertical="center" wrapText="1"/>
    </xf>
    <xf numFmtId="0" fontId="8" fillId="10" borderId="12" xfId="3" applyFont="1" applyFill="1" applyBorder="1" applyAlignment="1">
      <alignment horizontal="center" vertical="center"/>
    </xf>
    <xf numFmtId="43" fontId="42" fillId="5" borderId="35" xfId="18" applyFont="1" applyFill="1" applyBorder="1" applyAlignment="1">
      <alignment horizontal="center" vertical="center" wrapText="1"/>
    </xf>
    <xf numFmtId="173" fontId="20" fillId="0" borderId="11" xfId="3" applyNumberFormat="1" applyFont="1" applyBorder="1" applyAlignment="1">
      <alignment horizontal="center" vertical="center"/>
    </xf>
    <xf numFmtId="175" fontId="39" fillId="0" borderId="13" xfId="18" applyNumberFormat="1" applyFont="1" applyBorder="1"/>
    <xf numFmtId="169" fontId="14" fillId="0" borderId="23" xfId="5" applyNumberFormat="1" applyFont="1" applyBorder="1" applyAlignment="1">
      <alignment vertical="center"/>
    </xf>
    <xf numFmtId="169" fontId="14" fillId="0" borderId="12" xfId="5" applyNumberFormat="1" applyFont="1" applyFill="1" applyBorder="1" applyAlignment="1">
      <alignment vertical="center"/>
    </xf>
    <xf numFmtId="169" fontId="14" fillId="0" borderId="13" xfId="5" applyNumberFormat="1" applyFont="1" applyFill="1" applyBorder="1" applyAlignment="1">
      <alignment vertical="center"/>
    </xf>
    <xf numFmtId="169" fontId="14" fillId="0" borderId="14" xfId="5" applyNumberFormat="1" applyFont="1" applyFill="1" applyBorder="1" applyAlignment="1">
      <alignment vertical="center"/>
    </xf>
    <xf numFmtId="3" fontId="48" fillId="0" borderId="47" xfId="0" applyNumberFormat="1" applyFont="1" applyBorder="1" applyAlignment="1">
      <alignment vertical="center"/>
    </xf>
    <xf numFmtId="0" fontId="48" fillId="0" borderId="9" xfId="0" applyFont="1" applyBorder="1" applyAlignment="1">
      <alignment vertical="center"/>
    </xf>
    <xf numFmtId="0" fontId="53" fillId="0" borderId="22" xfId="19" applyFont="1" applyBorder="1" applyAlignment="1">
      <alignment vertical="center" wrapText="1"/>
    </xf>
    <xf numFmtId="175" fontId="14" fillId="0" borderId="50" xfId="18" applyNumberFormat="1" applyFont="1" applyFill="1" applyBorder="1" applyAlignment="1">
      <alignment horizontal="center" vertical="center" wrapText="1"/>
    </xf>
    <xf numFmtId="43" fontId="32" fillId="0" borderId="42" xfId="18" applyFont="1" applyBorder="1" applyAlignment="1">
      <alignment horizontal="center" vertical="center" wrapText="1"/>
    </xf>
    <xf numFmtId="15" fontId="14" fillId="0" borderId="21" xfId="0" applyNumberFormat="1" applyFont="1" applyBorder="1" applyAlignment="1">
      <alignment horizontal="center" vertical="center" wrapText="1"/>
    </xf>
    <xf numFmtId="169" fontId="14" fillId="0" borderId="22" xfId="5" applyNumberFormat="1" applyFont="1" applyFill="1" applyBorder="1" applyAlignment="1">
      <alignment vertical="center"/>
    </xf>
    <xf numFmtId="169" fontId="14" fillId="0" borderId="25" xfId="5" applyNumberFormat="1" applyFont="1" applyFill="1" applyBorder="1" applyAlignment="1">
      <alignment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0" fillId="5" borderId="23" xfId="0" applyFont="1" applyFill="1" applyBorder="1" applyAlignment="1">
      <alignment horizontal="center" vertical="center" wrapText="1"/>
    </xf>
    <xf numFmtId="0" fontId="50" fillId="5" borderId="25" xfId="0" applyFont="1" applyFill="1" applyBorder="1" applyAlignment="1">
      <alignment horizontal="center" vertical="center" wrapText="1"/>
    </xf>
    <xf numFmtId="0" fontId="50" fillId="13" borderId="23" xfId="0" applyFont="1" applyFill="1" applyBorder="1" applyAlignment="1">
      <alignment horizontal="center" vertical="center"/>
    </xf>
    <xf numFmtId="0" fontId="50" fillId="13" borderId="25" xfId="0" applyFont="1" applyFill="1" applyBorder="1" applyAlignment="1">
      <alignment horizontal="center" vertical="center"/>
    </xf>
    <xf numFmtId="0" fontId="50" fillId="13" borderId="23" xfId="0" applyFont="1" applyFill="1" applyBorder="1" applyAlignment="1">
      <alignment horizontal="left" vertical="center"/>
    </xf>
    <xf numFmtId="0" fontId="50" fillId="13" borderId="25" xfId="0" applyFont="1" applyFill="1" applyBorder="1" applyAlignment="1">
      <alignment horizontal="left" vertical="center"/>
    </xf>
    <xf numFmtId="0" fontId="50" fillId="13" borderId="23" xfId="0" applyFont="1" applyFill="1" applyBorder="1" applyAlignment="1">
      <alignment horizontal="left" vertical="center" wrapText="1"/>
    </xf>
    <xf numFmtId="0" fontId="50" fillId="13" borderId="25" xfId="0" applyFont="1" applyFill="1" applyBorder="1" applyAlignment="1">
      <alignment horizontal="left" vertical="center" wrapText="1"/>
    </xf>
    <xf numFmtId="0" fontId="50" fillId="5" borderId="23" xfId="0" applyFont="1" applyFill="1" applyBorder="1" applyAlignment="1">
      <alignment horizontal="center" vertical="center"/>
    </xf>
    <xf numFmtId="0" fontId="50" fillId="5" borderId="25" xfId="0" applyFont="1" applyFill="1" applyBorder="1" applyAlignment="1">
      <alignment horizontal="center" vertical="center"/>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51" fillId="4" borderId="23" xfId="0" applyFont="1" applyFill="1" applyBorder="1" applyAlignment="1">
      <alignment horizontal="left" vertical="center" wrapText="1"/>
    </xf>
    <xf numFmtId="0" fontId="51" fillId="4" borderId="25" xfId="0" applyFont="1" applyFill="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wrapText="1"/>
    </xf>
    <xf numFmtId="0" fontId="20" fillId="0" borderId="22" xfId="0" applyFont="1" applyBorder="1" applyAlignment="1">
      <alignment horizontal="center"/>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2" xfId="3" applyFont="1" applyBorder="1" applyAlignment="1">
      <alignment horizontal="center" vertical="top" wrapText="1"/>
    </xf>
    <xf numFmtId="0" fontId="20" fillId="0" borderId="22" xfId="3" applyFont="1" applyBorder="1" applyAlignment="1">
      <alignment horizontal="center" vertical="top"/>
    </xf>
    <xf numFmtId="0" fontId="13" fillId="0" borderId="26" xfId="0"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20" fillId="0" borderId="22" xfId="3" applyFont="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0" fillId="0" borderId="6" xfId="3" applyFont="1" applyBorder="1" applyAlignment="1">
      <alignment horizontal="center" vertical="center"/>
    </xf>
    <xf numFmtId="0" fontId="20" fillId="0" borderId="22" xfId="0" applyFont="1" applyBorder="1" applyAlignment="1">
      <alignment horizontal="center" vertical="center" wrapText="1"/>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0" fontId="20" fillId="0" borderId="22" xfId="3" applyFont="1" applyBorder="1" applyAlignment="1">
      <alignment horizontal="center"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43" fontId="20" fillId="0" borderId="22" xfId="18" applyFont="1" applyBorder="1" applyAlignment="1">
      <alignment horizontal="center"/>
    </xf>
    <xf numFmtId="0" fontId="20" fillId="0" borderId="22" xfId="0" applyFont="1" applyBorder="1" applyAlignment="1">
      <alignment horizontal="center" vertical="center"/>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1" fillId="0" borderId="26" xfId="23" applyFont="1" applyBorder="1" applyAlignment="1">
      <alignment horizontal="center" vertical="center"/>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33" fillId="2" borderId="43" xfId="0" applyFont="1" applyFill="1" applyBorder="1" applyAlignment="1">
      <alignment horizontal="center" vertical="center" wrapText="1"/>
    </xf>
    <xf numFmtId="0" fontId="31" fillId="0" borderId="25" xfId="23" applyFont="1" applyBorder="1" applyAlignment="1">
      <alignment horizontal="left" vertical="center" wrapText="1"/>
    </xf>
    <xf numFmtId="0" fontId="20" fillId="0" borderId="53" xfId="23" applyFont="1" applyBorder="1" applyAlignment="1">
      <alignment horizontal="center" vertical="center" wrapText="1"/>
    </xf>
    <xf numFmtId="0" fontId="20" fillId="0" borderId="56" xfId="23" applyFont="1" applyBorder="1" applyAlignment="1">
      <alignment horizontal="center" vertical="center" wrapText="1"/>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0" fontId="20" fillId="0" borderId="5" xfId="23" applyFont="1" applyBorder="1" applyAlignment="1">
      <alignment horizontal="center" vertical="top" wrapText="1"/>
    </xf>
    <xf numFmtId="0" fontId="20" fillId="0" borderId="7" xfId="23" applyFont="1" applyBorder="1" applyAlignment="1">
      <alignment horizontal="center" vertical="top" wrapText="1"/>
    </xf>
    <xf numFmtId="0" fontId="52" fillId="0" borderId="5" xfId="3" applyFont="1" applyBorder="1" applyAlignment="1">
      <alignment horizontal="center" vertical="center" wrapText="1"/>
    </xf>
    <xf numFmtId="0" fontId="52" fillId="0" borderId="7" xfId="3" applyFont="1" applyBorder="1" applyAlignment="1">
      <alignment horizontal="center" vertical="center"/>
    </xf>
    <xf numFmtId="0" fontId="20" fillId="0" borderId="6" xfId="3" applyFont="1" applyBorder="1" applyAlignment="1">
      <alignment horizontal="center"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20" fillId="0" borderId="23" xfId="0" applyFont="1" applyBorder="1" applyAlignment="1">
      <alignment horizontal="center"/>
    </xf>
    <xf numFmtId="0" fontId="20" fillId="0" borderId="25" xfId="0" applyFont="1" applyBorder="1" applyAlignment="1">
      <alignment horizontal="center"/>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73"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5" xfId="3" applyFont="1" applyBorder="1" applyAlignment="1">
      <alignment horizontal="center" vertical="center" wrapText="1"/>
    </xf>
    <xf numFmtId="0" fontId="14" fillId="0" borderId="7" xfId="3" applyFont="1" applyBorder="1" applyAlignment="1">
      <alignment horizontal="center" vertical="center"/>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4" fillId="0" borderId="6" xfId="3" applyFont="1" applyBorder="1" applyAlignment="1">
      <alignment horizontal="center" vertical="center" wrapText="1"/>
    </xf>
    <xf numFmtId="0" fontId="12" fillId="0" borderId="7" xfId="3" applyFont="1" applyBorder="1" applyAlignment="1">
      <alignment horizontal="center" vertical="center"/>
    </xf>
    <xf numFmtId="0" fontId="14" fillId="0" borderId="7" xfId="3" applyFont="1" applyBorder="1" applyAlignment="1">
      <alignment horizontal="center" vertical="center" wrapText="1"/>
    </xf>
    <xf numFmtId="0" fontId="29" fillId="0" borderId="32" xfId="3" applyFont="1" applyBorder="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4" borderId="6" xfId="23" applyFont="1" applyFill="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60" xfId="2" applyFont="1" applyBorder="1" applyAlignment="1">
      <alignment horizontal="center" vertical="center" wrapText="1"/>
    </xf>
    <xf numFmtId="0" fontId="13" fillId="0" borderId="48"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5" borderId="60" xfId="2" applyFont="1" applyFill="1" applyBorder="1" applyAlignment="1">
      <alignment horizontal="center" vertical="center" wrapText="1"/>
    </xf>
    <xf numFmtId="0" fontId="13" fillId="5" borderId="36" xfId="2" applyFont="1" applyFill="1" applyBorder="1" applyAlignment="1">
      <alignment horizontal="center" vertical="center" wrapText="1"/>
    </xf>
    <xf numFmtId="169" fontId="14" fillId="0" borderId="60" xfId="5" applyNumberFormat="1" applyFont="1" applyBorder="1" applyAlignment="1">
      <alignment horizontal="center" vertical="center"/>
    </xf>
    <xf numFmtId="169" fontId="14" fillId="0" borderId="48" xfId="5" applyNumberFormat="1" applyFont="1" applyBorder="1" applyAlignment="1">
      <alignment horizontal="center" vertical="center"/>
    </xf>
    <xf numFmtId="169" fontId="14" fillId="0" borderId="66"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33" xfId="5" applyNumberFormat="1" applyFont="1" applyBorder="1" applyAlignment="1">
      <alignment horizontal="center" vertical="center"/>
    </xf>
    <xf numFmtId="169" fontId="14" fillId="0" borderId="47" xfId="5" applyNumberFormat="1" applyFont="1" applyBorder="1" applyAlignment="1">
      <alignment horizontal="center" vertical="center"/>
    </xf>
    <xf numFmtId="175" fontId="14" fillId="0" borderId="60" xfId="18" applyNumberFormat="1" applyFont="1" applyFill="1" applyBorder="1" applyAlignment="1">
      <alignment horizontal="center" vertical="center"/>
    </xf>
    <xf numFmtId="175" fontId="14" fillId="0" borderId="48" xfId="18" applyNumberFormat="1" applyFont="1" applyFill="1" applyBorder="1" applyAlignment="1">
      <alignment horizontal="center" vertical="center"/>
    </xf>
    <xf numFmtId="0" fontId="13" fillId="0" borderId="1" xfId="0"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22" xfId="2" applyFont="1" applyFill="1" applyBorder="1" applyAlignment="1">
      <alignment horizontal="center" vertical="center" wrapText="1"/>
    </xf>
    <xf numFmtId="175" fontId="14" fillId="0" borderId="60" xfId="18" applyNumberFormat="1" applyFont="1" applyBorder="1" applyAlignment="1">
      <alignment horizontal="center" vertical="center"/>
    </xf>
    <xf numFmtId="175" fontId="14" fillId="0" borderId="48" xfId="18" applyNumberFormat="1" applyFont="1" applyBorder="1" applyAlignment="1">
      <alignment horizontal="center" vertical="center"/>
    </xf>
    <xf numFmtId="169" fontId="14" fillId="0" borderId="33" xfId="5" applyNumberFormat="1" applyFont="1" applyFill="1" applyBorder="1" applyAlignment="1">
      <alignment horizontal="center" vertical="center"/>
    </xf>
    <xf numFmtId="169" fontId="14" fillId="0" borderId="47" xfId="5" applyNumberFormat="1" applyFont="1" applyFill="1" applyBorder="1" applyAlignment="1">
      <alignment horizontal="center" vertical="center"/>
    </xf>
    <xf numFmtId="169" fontId="14" fillId="0" borderId="66" xfId="5" applyNumberFormat="1" applyFont="1" applyFill="1" applyBorder="1" applyAlignment="1">
      <alignment horizontal="center" vertical="center"/>
    </xf>
    <xf numFmtId="169" fontId="14" fillId="0" borderId="40" xfId="5" applyNumberFormat="1" applyFont="1" applyFill="1" applyBorder="1" applyAlignment="1">
      <alignment horizontal="center" vertical="center"/>
    </xf>
    <xf numFmtId="169" fontId="14" fillId="0" borderId="64" xfId="5" applyNumberFormat="1" applyFont="1" applyBorder="1" applyAlignment="1">
      <alignment horizontal="center" vertical="center"/>
    </xf>
    <xf numFmtId="169" fontId="14" fillId="0" borderId="53" xfId="5" applyNumberFormat="1" applyFont="1" applyBorder="1" applyAlignment="1">
      <alignment horizontal="center" vertical="center"/>
    </xf>
    <xf numFmtId="169" fontId="14" fillId="0" borderId="60" xfId="5" applyNumberFormat="1" applyFont="1" applyFill="1" applyBorder="1" applyAlignment="1">
      <alignment horizontal="center" vertical="center"/>
    </xf>
    <xf numFmtId="169" fontId="14" fillId="0" borderId="48" xfId="5" applyNumberFormat="1" applyFont="1" applyFill="1" applyBorder="1" applyAlignment="1">
      <alignment horizontal="center" vertical="center"/>
    </xf>
    <xf numFmtId="169" fontId="14" fillId="0" borderId="50" xfId="5" applyNumberFormat="1" applyFont="1" applyFill="1" applyBorder="1" applyAlignment="1">
      <alignment horizontal="center" vertical="center"/>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12" fillId="0" borderId="26" xfId="0" applyFont="1" applyBorder="1" applyAlignment="1">
      <alignment horizontal="left"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2" fillId="5" borderId="6" xfId="3" applyFont="1" applyFill="1" applyBorder="1" applyAlignment="1">
      <alignment horizontal="center" vertical="center" wrapText="1"/>
    </xf>
    <xf numFmtId="0" fontId="22" fillId="5" borderId="7"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43" fillId="5" borderId="58" xfId="19" applyFont="1" applyFill="1" applyBorder="1" applyAlignment="1">
      <alignment horizontal="center" vertical="center"/>
    </xf>
    <xf numFmtId="0" fontId="43" fillId="0" borderId="1" xfId="19" applyFont="1" applyAlignment="1">
      <alignment horizontal="center" vertical="center" wrapText="1"/>
    </xf>
    <xf numFmtId="0" fontId="4" fillId="10" borderId="1" xfId="19" applyFill="1" applyAlignment="1">
      <alignment horizontal="center"/>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4" fillId="0" borderId="22" xfId="0" applyFont="1" applyBorder="1" applyAlignment="1">
      <alignment horizontal="left" vertical="center" wrapText="1"/>
    </xf>
    <xf numFmtId="0" fontId="14" fillId="0" borderId="24" xfId="0" applyFont="1" applyBorder="1" applyAlignment="1">
      <alignment horizontal="left" vertical="center" wrapText="1"/>
    </xf>
    <xf numFmtId="0" fontId="14" fillId="0" borderId="23" xfId="0" applyFont="1" applyBorder="1" applyAlignment="1">
      <alignment horizontal="center" vertical="center" wrapText="1"/>
    </xf>
    <xf numFmtId="0" fontId="14" fillId="0" borderId="76" xfId="0" applyFont="1" applyBorder="1" applyAlignment="1">
      <alignment horizontal="center" vertical="center" wrapText="1"/>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cellXfs>
  <cellStyles count="28">
    <cellStyle name="Hyperlink" xfId="16" xr:uid="{00000000-0005-0000-0000-000000000000}"/>
    <cellStyle name="Millares" xfId="18" builtinId="3"/>
    <cellStyle name="Millares [0] 2" xfId="7" xr:uid="{00000000-0005-0000-0000-000002000000}"/>
    <cellStyle name="Millares 2" xfId="5" xr:uid="{00000000-0005-0000-0000-000003000000}"/>
    <cellStyle name="Millares 3" xfId="25" xr:uid="{00000000-0005-0000-0000-000004000000}"/>
    <cellStyle name="Millares 4" xfId="27" xr:uid="{00000000-0005-0000-0000-000005000000}"/>
    <cellStyle name="Moneda" xfId="22" builtinId="4"/>
    <cellStyle name="Moneda [0] 2" xfId="8" xr:uid="{00000000-0005-0000-0000-000007000000}"/>
    <cellStyle name="Moneda 130" xfId="21" xr:uid="{00000000-0005-0000-0000-000008000000}"/>
    <cellStyle name="Moneda 2" xfId="4" xr:uid="{00000000-0005-0000-0000-000009000000}"/>
    <cellStyle name="Normal" xfId="0" builtinId="0"/>
    <cellStyle name="Normal 2" xfId="2" xr:uid="{00000000-0005-0000-0000-00000B000000}"/>
    <cellStyle name="Normal 3" xfId="3" xr:uid="{00000000-0005-0000-0000-00000C000000}"/>
    <cellStyle name="Normal 3 2" xfId="23" xr:uid="{00000000-0005-0000-0000-00000D000000}"/>
    <cellStyle name="Normal 3 2 2" xfId="26" xr:uid="{00000000-0005-0000-0000-00000E000000}"/>
    <cellStyle name="Normal 3 3" xfId="24" xr:uid="{00000000-0005-0000-0000-00000F000000}"/>
    <cellStyle name="Normal 4" xfId="17" xr:uid="{00000000-0005-0000-0000-000010000000}"/>
    <cellStyle name="Normal 5" xfId="19" xr:uid="{00000000-0005-0000-0000-000011000000}"/>
    <cellStyle name="Normal 6" xfId="20" xr:uid="{00000000-0005-0000-0000-000012000000}"/>
    <cellStyle name="Porcentaje" xfId="1" builtinId="5"/>
    <cellStyle name="Porcentaje 2" xfId="6" xr:uid="{00000000-0005-0000-0000-000014000000}"/>
    <cellStyle name="Porcentaje 2 2" xfId="10" xr:uid="{00000000-0005-0000-0000-000015000000}"/>
    <cellStyle name="Porcentual 2" xfId="9" xr:uid="{00000000-0005-0000-0000-000016000000}"/>
    <cellStyle name="SAPDataCell" xfId="11" xr:uid="{00000000-0005-0000-0000-000017000000}"/>
    <cellStyle name="SAPDimensionCell" xfId="14" xr:uid="{00000000-0005-0000-0000-000018000000}"/>
    <cellStyle name="SAPFormula" xfId="15" xr:uid="{00000000-0005-0000-0000-000019000000}"/>
    <cellStyle name="SAPMemberCell" xfId="12" xr:uid="{00000000-0005-0000-0000-00001A000000}"/>
    <cellStyle name="SAPMemberCell 3" xfId="13"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microsoft.com/office/2017/10/relationships/person" Target="persons/person.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LORENA BOHÓRQUEZ GARZÓN" id="{B6547514-A262-4D5C-A2F8-5B3EF746682A}" userId="59e5f0dc72ada113"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24" dT="2025-08-12T17:19:38.32" personId="{B6547514-A262-4D5C-A2F8-5B3EF746682A}" id="{B59CC86C-FEEF-45AE-95C2-A5DEAB456A64}">
    <text>El sistema registra un total de 264, con la probabilidad de tener una persona repetida en alguna localidad, se encuentra en revisión.</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1.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secretariadistritald.sharepoint.com/:f:/s/ContratacinSPI-2022/EiwrQ0E27s9IhC76QZMwHvYB5qPap6dX8cG6WWBdnLBEbw?e=2dRCGJ" TargetMode="External"/><Relationship Id="rId7" Type="http://schemas.openxmlformats.org/officeDocument/2006/relationships/comments" Target="../comments2.xml"/><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ecretariadistritald.sharepoint.com/:f:/s/ContratacinSPI-2022/EiwrQ0E27s9IhC76QZMwHvYB5qPap6dX8cG6WWBdnLBEbw?e=2dRCGJ" TargetMode="External"/><Relationship Id="rId1" Type="http://schemas.openxmlformats.org/officeDocument/2006/relationships/hyperlink" Target="https://secretariadistritald.sharepoint.com/:f:/s/ContratacinSPI-2022/EiwrQ0E27s9IhC76QZMwHvYB5qPap6dX8cG6WWBdnLBEbw?e=2dRCGJ"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93"/>
  <sheetViews>
    <sheetView topLeftCell="A39" workbookViewId="0">
      <selection activeCell="B42" sqref="B42"/>
    </sheetView>
  </sheetViews>
  <sheetFormatPr baseColWidth="10" defaultColWidth="10.7109375" defaultRowHeight="14.25" x14ac:dyDescent="0.25"/>
  <cols>
    <col min="1" max="1" width="53" style="202" customWidth="1"/>
    <col min="2" max="2" width="78.5703125" style="202" customWidth="1"/>
    <col min="3" max="3" width="36.42578125" style="202" customWidth="1"/>
    <col min="4" max="4" width="31.28515625" style="202" customWidth="1"/>
    <col min="5" max="5" width="70.28515625" style="202" customWidth="1"/>
    <col min="6" max="6" width="17.42578125" style="202" customWidth="1"/>
    <col min="7" max="8" width="21.7109375" style="202" customWidth="1"/>
    <col min="9" max="9" width="19.42578125" style="202" customWidth="1"/>
    <col min="10" max="10" width="42" style="202" customWidth="1"/>
    <col min="11" max="256" width="10.7109375" style="202"/>
    <col min="257" max="257" width="72" style="202" bestFit="1" customWidth="1"/>
    <col min="258" max="258" width="78.5703125" style="202" customWidth="1"/>
    <col min="259" max="259" width="10.7109375" style="202"/>
    <col min="260" max="260" width="31.28515625" style="202" customWidth="1"/>
    <col min="261" max="261" width="70.28515625" style="202" customWidth="1"/>
    <col min="262" max="262" width="17.42578125" style="202" customWidth="1"/>
    <col min="263" max="264" width="21.7109375" style="202" customWidth="1"/>
    <col min="265" max="265" width="19.42578125" style="202" customWidth="1"/>
    <col min="266" max="266" width="42" style="202" customWidth="1"/>
    <col min="267" max="512" width="10.7109375" style="202"/>
    <col min="513" max="513" width="72" style="202" bestFit="1" customWidth="1"/>
    <col min="514" max="514" width="78.5703125" style="202" customWidth="1"/>
    <col min="515" max="515" width="10.7109375" style="202"/>
    <col min="516" max="516" width="31.28515625" style="202" customWidth="1"/>
    <col min="517" max="517" width="70.28515625" style="202" customWidth="1"/>
    <col min="518" max="518" width="17.42578125" style="202" customWidth="1"/>
    <col min="519" max="520" width="21.7109375" style="202" customWidth="1"/>
    <col min="521" max="521" width="19.42578125" style="202" customWidth="1"/>
    <col min="522" max="522" width="42" style="202" customWidth="1"/>
    <col min="523" max="768" width="10.7109375" style="202"/>
    <col min="769" max="769" width="72" style="202" bestFit="1" customWidth="1"/>
    <col min="770" max="770" width="78.5703125" style="202" customWidth="1"/>
    <col min="771" max="771" width="10.7109375" style="202"/>
    <col min="772" max="772" width="31.28515625" style="202" customWidth="1"/>
    <col min="773" max="773" width="70.28515625" style="202" customWidth="1"/>
    <col min="774" max="774" width="17.42578125" style="202" customWidth="1"/>
    <col min="775" max="776" width="21.7109375" style="202" customWidth="1"/>
    <col min="777" max="777" width="19.42578125" style="202" customWidth="1"/>
    <col min="778" max="778" width="42" style="202" customWidth="1"/>
    <col min="779" max="1024" width="10.7109375" style="202"/>
    <col min="1025" max="1025" width="72" style="202" bestFit="1" customWidth="1"/>
    <col min="1026" max="1026" width="78.5703125" style="202" customWidth="1"/>
    <col min="1027" max="1027" width="10.7109375" style="202"/>
    <col min="1028" max="1028" width="31.28515625" style="202" customWidth="1"/>
    <col min="1029" max="1029" width="70.28515625" style="202" customWidth="1"/>
    <col min="1030" max="1030" width="17.42578125" style="202" customWidth="1"/>
    <col min="1031" max="1032" width="21.7109375" style="202" customWidth="1"/>
    <col min="1033" max="1033" width="19.42578125" style="202" customWidth="1"/>
    <col min="1034" max="1034" width="42" style="202" customWidth="1"/>
    <col min="1035" max="1280" width="10.7109375" style="202"/>
    <col min="1281" max="1281" width="72" style="202" bestFit="1" customWidth="1"/>
    <col min="1282" max="1282" width="78.5703125" style="202" customWidth="1"/>
    <col min="1283" max="1283" width="10.7109375" style="202"/>
    <col min="1284" max="1284" width="31.28515625" style="202" customWidth="1"/>
    <col min="1285" max="1285" width="70.28515625" style="202" customWidth="1"/>
    <col min="1286" max="1286" width="17.42578125" style="202" customWidth="1"/>
    <col min="1287" max="1288" width="21.7109375" style="202" customWidth="1"/>
    <col min="1289" max="1289" width="19.42578125" style="202" customWidth="1"/>
    <col min="1290" max="1290" width="42" style="202" customWidth="1"/>
    <col min="1291" max="1536" width="10.7109375" style="202"/>
    <col min="1537" max="1537" width="72" style="202" bestFit="1" customWidth="1"/>
    <col min="1538" max="1538" width="78.5703125" style="202" customWidth="1"/>
    <col min="1539" max="1539" width="10.7109375" style="202"/>
    <col min="1540" max="1540" width="31.28515625" style="202" customWidth="1"/>
    <col min="1541" max="1541" width="70.28515625" style="202" customWidth="1"/>
    <col min="1542" max="1542" width="17.42578125" style="202" customWidth="1"/>
    <col min="1543" max="1544" width="21.7109375" style="202" customWidth="1"/>
    <col min="1545" max="1545" width="19.42578125" style="202" customWidth="1"/>
    <col min="1546" max="1546" width="42" style="202" customWidth="1"/>
    <col min="1547" max="1792" width="10.7109375" style="202"/>
    <col min="1793" max="1793" width="72" style="202" bestFit="1" customWidth="1"/>
    <col min="1794" max="1794" width="78.5703125" style="202" customWidth="1"/>
    <col min="1795" max="1795" width="10.7109375" style="202"/>
    <col min="1796" max="1796" width="31.28515625" style="202" customWidth="1"/>
    <col min="1797" max="1797" width="70.28515625" style="202" customWidth="1"/>
    <col min="1798" max="1798" width="17.42578125" style="202" customWidth="1"/>
    <col min="1799" max="1800" width="21.7109375" style="202" customWidth="1"/>
    <col min="1801" max="1801" width="19.42578125" style="202" customWidth="1"/>
    <col min="1802" max="1802" width="42" style="202" customWidth="1"/>
    <col min="1803" max="2048" width="10.7109375" style="202"/>
    <col min="2049" max="2049" width="72" style="202" bestFit="1" customWidth="1"/>
    <col min="2050" max="2050" width="78.5703125" style="202" customWidth="1"/>
    <col min="2051" max="2051" width="10.7109375" style="202"/>
    <col min="2052" max="2052" width="31.28515625" style="202" customWidth="1"/>
    <col min="2053" max="2053" width="70.28515625" style="202" customWidth="1"/>
    <col min="2054" max="2054" width="17.42578125" style="202" customWidth="1"/>
    <col min="2055" max="2056" width="21.7109375" style="202" customWidth="1"/>
    <col min="2057" max="2057" width="19.42578125" style="202" customWidth="1"/>
    <col min="2058" max="2058" width="42" style="202" customWidth="1"/>
    <col min="2059" max="2304" width="10.7109375" style="202"/>
    <col min="2305" max="2305" width="72" style="202" bestFit="1" customWidth="1"/>
    <col min="2306" max="2306" width="78.5703125" style="202" customWidth="1"/>
    <col min="2307" max="2307" width="10.7109375" style="202"/>
    <col min="2308" max="2308" width="31.28515625" style="202" customWidth="1"/>
    <col min="2309" max="2309" width="70.28515625" style="202" customWidth="1"/>
    <col min="2310" max="2310" width="17.42578125" style="202" customWidth="1"/>
    <col min="2311" max="2312" width="21.7109375" style="202" customWidth="1"/>
    <col min="2313" max="2313" width="19.42578125" style="202" customWidth="1"/>
    <col min="2314" max="2314" width="42" style="202" customWidth="1"/>
    <col min="2315" max="2560" width="10.7109375" style="202"/>
    <col min="2561" max="2561" width="72" style="202" bestFit="1" customWidth="1"/>
    <col min="2562" max="2562" width="78.5703125" style="202" customWidth="1"/>
    <col min="2563" max="2563" width="10.7109375" style="202"/>
    <col min="2564" max="2564" width="31.28515625" style="202" customWidth="1"/>
    <col min="2565" max="2565" width="70.28515625" style="202" customWidth="1"/>
    <col min="2566" max="2566" width="17.42578125" style="202" customWidth="1"/>
    <col min="2567" max="2568" width="21.7109375" style="202" customWidth="1"/>
    <col min="2569" max="2569" width="19.42578125" style="202" customWidth="1"/>
    <col min="2570" max="2570" width="42" style="202" customWidth="1"/>
    <col min="2571" max="2816" width="10.7109375" style="202"/>
    <col min="2817" max="2817" width="72" style="202" bestFit="1" customWidth="1"/>
    <col min="2818" max="2818" width="78.5703125" style="202" customWidth="1"/>
    <col min="2819" max="2819" width="10.7109375" style="202"/>
    <col min="2820" max="2820" width="31.28515625" style="202" customWidth="1"/>
    <col min="2821" max="2821" width="70.28515625" style="202" customWidth="1"/>
    <col min="2822" max="2822" width="17.42578125" style="202" customWidth="1"/>
    <col min="2823" max="2824" width="21.7109375" style="202" customWidth="1"/>
    <col min="2825" max="2825" width="19.42578125" style="202" customWidth="1"/>
    <col min="2826" max="2826" width="42" style="202" customWidth="1"/>
    <col min="2827" max="3072" width="10.7109375" style="202"/>
    <col min="3073" max="3073" width="72" style="202" bestFit="1" customWidth="1"/>
    <col min="3074" max="3074" width="78.5703125" style="202" customWidth="1"/>
    <col min="3075" max="3075" width="10.7109375" style="202"/>
    <col min="3076" max="3076" width="31.28515625" style="202" customWidth="1"/>
    <col min="3077" max="3077" width="70.28515625" style="202" customWidth="1"/>
    <col min="3078" max="3078" width="17.42578125" style="202" customWidth="1"/>
    <col min="3079" max="3080" width="21.7109375" style="202" customWidth="1"/>
    <col min="3081" max="3081" width="19.42578125" style="202" customWidth="1"/>
    <col min="3082" max="3082" width="42" style="202" customWidth="1"/>
    <col min="3083" max="3328" width="10.7109375" style="202"/>
    <col min="3329" max="3329" width="72" style="202" bestFit="1" customWidth="1"/>
    <col min="3330" max="3330" width="78.5703125" style="202" customWidth="1"/>
    <col min="3331" max="3331" width="10.7109375" style="202"/>
    <col min="3332" max="3332" width="31.28515625" style="202" customWidth="1"/>
    <col min="3333" max="3333" width="70.28515625" style="202" customWidth="1"/>
    <col min="3334" max="3334" width="17.42578125" style="202" customWidth="1"/>
    <col min="3335" max="3336" width="21.7109375" style="202" customWidth="1"/>
    <col min="3337" max="3337" width="19.42578125" style="202" customWidth="1"/>
    <col min="3338" max="3338" width="42" style="202" customWidth="1"/>
    <col min="3339" max="3584" width="10.7109375" style="202"/>
    <col min="3585" max="3585" width="72" style="202" bestFit="1" customWidth="1"/>
    <col min="3586" max="3586" width="78.5703125" style="202" customWidth="1"/>
    <col min="3587" max="3587" width="10.7109375" style="202"/>
    <col min="3588" max="3588" width="31.28515625" style="202" customWidth="1"/>
    <col min="3589" max="3589" width="70.28515625" style="202" customWidth="1"/>
    <col min="3590" max="3590" width="17.42578125" style="202" customWidth="1"/>
    <col min="3591" max="3592" width="21.7109375" style="202" customWidth="1"/>
    <col min="3593" max="3593" width="19.42578125" style="202" customWidth="1"/>
    <col min="3594" max="3594" width="42" style="202" customWidth="1"/>
    <col min="3595" max="3840" width="10.7109375" style="202"/>
    <col min="3841" max="3841" width="72" style="202" bestFit="1" customWidth="1"/>
    <col min="3842" max="3842" width="78.5703125" style="202" customWidth="1"/>
    <col min="3843" max="3843" width="10.7109375" style="202"/>
    <col min="3844" max="3844" width="31.28515625" style="202" customWidth="1"/>
    <col min="3845" max="3845" width="70.28515625" style="202" customWidth="1"/>
    <col min="3846" max="3846" width="17.42578125" style="202" customWidth="1"/>
    <col min="3847" max="3848" width="21.7109375" style="202" customWidth="1"/>
    <col min="3849" max="3849" width="19.42578125" style="202" customWidth="1"/>
    <col min="3850" max="3850" width="42" style="202" customWidth="1"/>
    <col min="3851" max="4096" width="10.7109375" style="202"/>
    <col min="4097" max="4097" width="72" style="202" bestFit="1" customWidth="1"/>
    <col min="4098" max="4098" width="78.5703125" style="202" customWidth="1"/>
    <col min="4099" max="4099" width="10.7109375" style="202"/>
    <col min="4100" max="4100" width="31.28515625" style="202" customWidth="1"/>
    <col min="4101" max="4101" width="70.28515625" style="202" customWidth="1"/>
    <col min="4102" max="4102" width="17.42578125" style="202" customWidth="1"/>
    <col min="4103" max="4104" width="21.7109375" style="202" customWidth="1"/>
    <col min="4105" max="4105" width="19.42578125" style="202" customWidth="1"/>
    <col min="4106" max="4106" width="42" style="202" customWidth="1"/>
    <col min="4107" max="4352" width="10.7109375" style="202"/>
    <col min="4353" max="4353" width="72" style="202" bestFit="1" customWidth="1"/>
    <col min="4354" max="4354" width="78.5703125" style="202" customWidth="1"/>
    <col min="4355" max="4355" width="10.7109375" style="202"/>
    <col min="4356" max="4356" width="31.28515625" style="202" customWidth="1"/>
    <col min="4357" max="4357" width="70.28515625" style="202" customWidth="1"/>
    <col min="4358" max="4358" width="17.42578125" style="202" customWidth="1"/>
    <col min="4359" max="4360" width="21.7109375" style="202" customWidth="1"/>
    <col min="4361" max="4361" width="19.42578125" style="202" customWidth="1"/>
    <col min="4362" max="4362" width="42" style="202" customWidth="1"/>
    <col min="4363" max="4608" width="10.7109375" style="202"/>
    <col min="4609" max="4609" width="72" style="202" bestFit="1" customWidth="1"/>
    <col min="4610" max="4610" width="78.5703125" style="202" customWidth="1"/>
    <col min="4611" max="4611" width="10.7109375" style="202"/>
    <col min="4612" max="4612" width="31.28515625" style="202" customWidth="1"/>
    <col min="4613" max="4613" width="70.28515625" style="202" customWidth="1"/>
    <col min="4614" max="4614" width="17.42578125" style="202" customWidth="1"/>
    <col min="4615" max="4616" width="21.7109375" style="202" customWidth="1"/>
    <col min="4617" max="4617" width="19.42578125" style="202" customWidth="1"/>
    <col min="4618" max="4618" width="42" style="202" customWidth="1"/>
    <col min="4619" max="4864" width="10.7109375" style="202"/>
    <col min="4865" max="4865" width="72" style="202" bestFit="1" customWidth="1"/>
    <col min="4866" max="4866" width="78.5703125" style="202" customWidth="1"/>
    <col min="4867" max="4867" width="10.7109375" style="202"/>
    <col min="4868" max="4868" width="31.28515625" style="202" customWidth="1"/>
    <col min="4869" max="4869" width="70.28515625" style="202" customWidth="1"/>
    <col min="4870" max="4870" width="17.42578125" style="202" customWidth="1"/>
    <col min="4871" max="4872" width="21.7109375" style="202" customWidth="1"/>
    <col min="4873" max="4873" width="19.42578125" style="202" customWidth="1"/>
    <col min="4874" max="4874" width="42" style="202" customWidth="1"/>
    <col min="4875" max="5120" width="10.7109375" style="202"/>
    <col min="5121" max="5121" width="72" style="202" bestFit="1" customWidth="1"/>
    <col min="5122" max="5122" width="78.5703125" style="202" customWidth="1"/>
    <col min="5123" max="5123" width="10.7109375" style="202"/>
    <col min="5124" max="5124" width="31.28515625" style="202" customWidth="1"/>
    <col min="5125" max="5125" width="70.28515625" style="202" customWidth="1"/>
    <col min="5126" max="5126" width="17.42578125" style="202" customWidth="1"/>
    <col min="5127" max="5128" width="21.7109375" style="202" customWidth="1"/>
    <col min="5129" max="5129" width="19.42578125" style="202" customWidth="1"/>
    <col min="5130" max="5130" width="42" style="202" customWidth="1"/>
    <col min="5131" max="5376" width="10.7109375" style="202"/>
    <col min="5377" max="5377" width="72" style="202" bestFit="1" customWidth="1"/>
    <col min="5378" max="5378" width="78.5703125" style="202" customWidth="1"/>
    <col min="5379" max="5379" width="10.7109375" style="202"/>
    <col min="5380" max="5380" width="31.28515625" style="202" customWidth="1"/>
    <col min="5381" max="5381" width="70.28515625" style="202" customWidth="1"/>
    <col min="5382" max="5382" width="17.42578125" style="202" customWidth="1"/>
    <col min="5383" max="5384" width="21.7109375" style="202" customWidth="1"/>
    <col min="5385" max="5385" width="19.42578125" style="202" customWidth="1"/>
    <col min="5386" max="5386" width="42" style="202" customWidth="1"/>
    <col min="5387" max="5632" width="10.7109375" style="202"/>
    <col min="5633" max="5633" width="72" style="202" bestFit="1" customWidth="1"/>
    <col min="5634" max="5634" width="78.5703125" style="202" customWidth="1"/>
    <col min="5635" max="5635" width="10.7109375" style="202"/>
    <col min="5636" max="5636" width="31.28515625" style="202" customWidth="1"/>
    <col min="5637" max="5637" width="70.28515625" style="202" customWidth="1"/>
    <col min="5638" max="5638" width="17.42578125" style="202" customWidth="1"/>
    <col min="5639" max="5640" width="21.7109375" style="202" customWidth="1"/>
    <col min="5641" max="5641" width="19.42578125" style="202" customWidth="1"/>
    <col min="5642" max="5642" width="42" style="202" customWidth="1"/>
    <col min="5643" max="5888" width="10.7109375" style="202"/>
    <col min="5889" max="5889" width="72" style="202" bestFit="1" customWidth="1"/>
    <col min="5890" max="5890" width="78.5703125" style="202" customWidth="1"/>
    <col min="5891" max="5891" width="10.7109375" style="202"/>
    <col min="5892" max="5892" width="31.28515625" style="202" customWidth="1"/>
    <col min="5893" max="5893" width="70.28515625" style="202" customWidth="1"/>
    <col min="5894" max="5894" width="17.42578125" style="202" customWidth="1"/>
    <col min="5895" max="5896" width="21.7109375" style="202" customWidth="1"/>
    <col min="5897" max="5897" width="19.42578125" style="202" customWidth="1"/>
    <col min="5898" max="5898" width="42" style="202" customWidth="1"/>
    <col min="5899" max="6144" width="10.7109375" style="202"/>
    <col min="6145" max="6145" width="72" style="202" bestFit="1" customWidth="1"/>
    <col min="6146" max="6146" width="78.5703125" style="202" customWidth="1"/>
    <col min="6147" max="6147" width="10.7109375" style="202"/>
    <col min="6148" max="6148" width="31.28515625" style="202" customWidth="1"/>
    <col min="6149" max="6149" width="70.28515625" style="202" customWidth="1"/>
    <col min="6150" max="6150" width="17.42578125" style="202" customWidth="1"/>
    <col min="6151" max="6152" width="21.7109375" style="202" customWidth="1"/>
    <col min="6153" max="6153" width="19.42578125" style="202" customWidth="1"/>
    <col min="6154" max="6154" width="42" style="202" customWidth="1"/>
    <col min="6155" max="6400" width="10.7109375" style="202"/>
    <col min="6401" max="6401" width="72" style="202" bestFit="1" customWidth="1"/>
    <col min="6402" max="6402" width="78.5703125" style="202" customWidth="1"/>
    <col min="6403" max="6403" width="10.7109375" style="202"/>
    <col min="6404" max="6404" width="31.28515625" style="202" customWidth="1"/>
    <col min="6405" max="6405" width="70.28515625" style="202" customWidth="1"/>
    <col min="6406" max="6406" width="17.42578125" style="202" customWidth="1"/>
    <col min="6407" max="6408" width="21.7109375" style="202" customWidth="1"/>
    <col min="6409" max="6409" width="19.42578125" style="202" customWidth="1"/>
    <col min="6410" max="6410" width="42" style="202" customWidth="1"/>
    <col min="6411" max="6656" width="10.7109375" style="202"/>
    <col min="6657" max="6657" width="72" style="202" bestFit="1" customWidth="1"/>
    <col min="6658" max="6658" width="78.5703125" style="202" customWidth="1"/>
    <col min="6659" max="6659" width="10.7109375" style="202"/>
    <col min="6660" max="6660" width="31.28515625" style="202" customWidth="1"/>
    <col min="6661" max="6661" width="70.28515625" style="202" customWidth="1"/>
    <col min="6662" max="6662" width="17.42578125" style="202" customWidth="1"/>
    <col min="6663" max="6664" width="21.7109375" style="202" customWidth="1"/>
    <col min="6665" max="6665" width="19.42578125" style="202" customWidth="1"/>
    <col min="6666" max="6666" width="42" style="202" customWidth="1"/>
    <col min="6667" max="6912" width="10.7109375" style="202"/>
    <col min="6913" max="6913" width="72" style="202" bestFit="1" customWidth="1"/>
    <col min="6914" max="6914" width="78.5703125" style="202" customWidth="1"/>
    <col min="6915" max="6915" width="10.7109375" style="202"/>
    <col min="6916" max="6916" width="31.28515625" style="202" customWidth="1"/>
    <col min="6917" max="6917" width="70.28515625" style="202" customWidth="1"/>
    <col min="6918" max="6918" width="17.42578125" style="202" customWidth="1"/>
    <col min="6919" max="6920" width="21.7109375" style="202" customWidth="1"/>
    <col min="6921" max="6921" width="19.42578125" style="202" customWidth="1"/>
    <col min="6922" max="6922" width="42" style="202" customWidth="1"/>
    <col min="6923" max="7168" width="10.7109375" style="202"/>
    <col min="7169" max="7169" width="72" style="202" bestFit="1" customWidth="1"/>
    <col min="7170" max="7170" width="78.5703125" style="202" customWidth="1"/>
    <col min="7171" max="7171" width="10.7109375" style="202"/>
    <col min="7172" max="7172" width="31.28515625" style="202" customWidth="1"/>
    <col min="7173" max="7173" width="70.28515625" style="202" customWidth="1"/>
    <col min="7174" max="7174" width="17.42578125" style="202" customWidth="1"/>
    <col min="7175" max="7176" width="21.7109375" style="202" customWidth="1"/>
    <col min="7177" max="7177" width="19.42578125" style="202" customWidth="1"/>
    <col min="7178" max="7178" width="42" style="202" customWidth="1"/>
    <col min="7179" max="7424" width="10.7109375" style="202"/>
    <col min="7425" max="7425" width="72" style="202" bestFit="1" customWidth="1"/>
    <col min="7426" max="7426" width="78.5703125" style="202" customWidth="1"/>
    <col min="7427" max="7427" width="10.7109375" style="202"/>
    <col min="7428" max="7428" width="31.28515625" style="202" customWidth="1"/>
    <col min="7429" max="7429" width="70.28515625" style="202" customWidth="1"/>
    <col min="7430" max="7430" width="17.42578125" style="202" customWidth="1"/>
    <col min="7431" max="7432" width="21.7109375" style="202" customWidth="1"/>
    <col min="7433" max="7433" width="19.42578125" style="202" customWidth="1"/>
    <col min="7434" max="7434" width="42" style="202" customWidth="1"/>
    <col min="7435" max="7680" width="10.7109375" style="202"/>
    <col min="7681" max="7681" width="72" style="202" bestFit="1" customWidth="1"/>
    <col min="7682" max="7682" width="78.5703125" style="202" customWidth="1"/>
    <col min="7683" max="7683" width="10.7109375" style="202"/>
    <col min="7684" max="7684" width="31.28515625" style="202" customWidth="1"/>
    <col min="7685" max="7685" width="70.28515625" style="202" customWidth="1"/>
    <col min="7686" max="7686" width="17.42578125" style="202" customWidth="1"/>
    <col min="7687" max="7688" width="21.7109375" style="202" customWidth="1"/>
    <col min="7689" max="7689" width="19.42578125" style="202" customWidth="1"/>
    <col min="7690" max="7690" width="42" style="202" customWidth="1"/>
    <col min="7691" max="7936" width="10.7109375" style="202"/>
    <col min="7937" max="7937" width="72" style="202" bestFit="1" customWidth="1"/>
    <col min="7938" max="7938" width="78.5703125" style="202" customWidth="1"/>
    <col min="7939" max="7939" width="10.7109375" style="202"/>
    <col min="7940" max="7940" width="31.28515625" style="202" customWidth="1"/>
    <col min="7941" max="7941" width="70.28515625" style="202" customWidth="1"/>
    <col min="7942" max="7942" width="17.42578125" style="202" customWidth="1"/>
    <col min="7943" max="7944" width="21.7109375" style="202" customWidth="1"/>
    <col min="7945" max="7945" width="19.42578125" style="202" customWidth="1"/>
    <col min="7946" max="7946" width="42" style="202" customWidth="1"/>
    <col min="7947" max="8192" width="10.7109375" style="202"/>
    <col min="8193" max="8193" width="72" style="202" bestFit="1" customWidth="1"/>
    <col min="8194" max="8194" width="78.5703125" style="202" customWidth="1"/>
    <col min="8195" max="8195" width="10.7109375" style="202"/>
    <col min="8196" max="8196" width="31.28515625" style="202" customWidth="1"/>
    <col min="8197" max="8197" width="70.28515625" style="202" customWidth="1"/>
    <col min="8198" max="8198" width="17.42578125" style="202" customWidth="1"/>
    <col min="8199" max="8200" width="21.7109375" style="202" customWidth="1"/>
    <col min="8201" max="8201" width="19.42578125" style="202" customWidth="1"/>
    <col min="8202" max="8202" width="42" style="202" customWidth="1"/>
    <col min="8203" max="8448" width="10.7109375" style="202"/>
    <col min="8449" max="8449" width="72" style="202" bestFit="1" customWidth="1"/>
    <col min="8450" max="8450" width="78.5703125" style="202" customWidth="1"/>
    <col min="8451" max="8451" width="10.7109375" style="202"/>
    <col min="8452" max="8452" width="31.28515625" style="202" customWidth="1"/>
    <col min="8453" max="8453" width="70.28515625" style="202" customWidth="1"/>
    <col min="8454" max="8454" width="17.42578125" style="202" customWidth="1"/>
    <col min="8455" max="8456" width="21.7109375" style="202" customWidth="1"/>
    <col min="8457" max="8457" width="19.42578125" style="202" customWidth="1"/>
    <col min="8458" max="8458" width="42" style="202" customWidth="1"/>
    <col min="8459" max="8704" width="10.7109375" style="202"/>
    <col min="8705" max="8705" width="72" style="202" bestFit="1" customWidth="1"/>
    <col min="8706" max="8706" width="78.5703125" style="202" customWidth="1"/>
    <col min="8707" max="8707" width="10.7109375" style="202"/>
    <col min="8708" max="8708" width="31.28515625" style="202" customWidth="1"/>
    <col min="8709" max="8709" width="70.28515625" style="202" customWidth="1"/>
    <col min="8710" max="8710" width="17.42578125" style="202" customWidth="1"/>
    <col min="8711" max="8712" width="21.7109375" style="202" customWidth="1"/>
    <col min="8713" max="8713" width="19.42578125" style="202" customWidth="1"/>
    <col min="8714" max="8714" width="42" style="202" customWidth="1"/>
    <col min="8715" max="8960" width="10.7109375" style="202"/>
    <col min="8961" max="8961" width="72" style="202" bestFit="1" customWidth="1"/>
    <col min="8962" max="8962" width="78.5703125" style="202" customWidth="1"/>
    <col min="8963" max="8963" width="10.7109375" style="202"/>
    <col min="8964" max="8964" width="31.28515625" style="202" customWidth="1"/>
    <col min="8965" max="8965" width="70.28515625" style="202" customWidth="1"/>
    <col min="8966" max="8966" width="17.42578125" style="202" customWidth="1"/>
    <col min="8967" max="8968" width="21.7109375" style="202" customWidth="1"/>
    <col min="8969" max="8969" width="19.42578125" style="202" customWidth="1"/>
    <col min="8970" max="8970" width="42" style="202" customWidth="1"/>
    <col min="8971" max="9216" width="10.7109375" style="202"/>
    <col min="9217" max="9217" width="72" style="202" bestFit="1" customWidth="1"/>
    <col min="9218" max="9218" width="78.5703125" style="202" customWidth="1"/>
    <col min="9219" max="9219" width="10.7109375" style="202"/>
    <col min="9220" max="9220" width="31.28515625" style="202" customWidth="1"/>
    <col min="9221" max="9221" width="70.28515625" style="202" customWidth="1"/>
    <col min="9222" max="9222" width="17.42578125" style="202" customWidth="1"/>
    <col min="9223" max="9224" width="21.7109375" style="202" customWidth="1"/>
    <col min="9225" max="9225" width="19.42578125" style="202" customWidth="1"/>
    <col min="9226" max="9226" width="42" style="202" customWidth="1"/>
    <col min="9227" max="9472" width="10.7109375" style="202"/>
    <col min="9473" max="9473" width="72" style="202" bestFit="1" customWidth="1"/>
    <col min="9474" max="9474" width="78.5703125" style="202" customWidth="1"/>
    <col min="9475" max="9475" width="10.7109375" style="202"/>
    <col min="9476" max="9476" width="31.28515625" style="202" customWidth="1"/>
    <col min="9477" max="9477" width="70.28515625" style="202" customWidth="1"/>
    <col min="9478" max="9478" width="17.42578125" style="202" customWidth="1"/>
    <col min="9479" max="9480" width="21.7109375" style="202" customWidth="1"/>
    <col min="9481" max="9481" width="19.42578125" style="202" customWidth="1"/>
    <col min="9482" max="9482" width="42" style="202" customWidth="1"/>
    <col min="9483" max="9728" width="10.7109375" style="202"/>
    <col min="9729" max="9729" width="72" style="202" bestFit="1" customWidth="1"/>
    <col min="9730" max="9730" width="78.5703125" style="202" customWidth="1"/>
    <col min="9731" max="9731" width="10.7109375" style="202"/>
    <col min="9732" max="9732" width="31.28515625" style="202" customWidth="1"/>
    <col min="9733" max="9733" width="70.28515625" style="202" customWidth="1"/>
    <col min="9734" max="9734" width="17.42578125" style="202" customWidth="1"/>
    <col min="9735" max="9736" width="21.7109375" style="202" customWidth="1"/>
    <col min="9737" max="9737" width="19.42578125" style="202" customWidth="1"/>
    <col min="9738" max="9738" width="42" style="202" customWidth="1"/>
    <col min="9739" max="9984" width="10.7109375" style="202"/>
    <col min="9985" max="9985" width="72" style="202" bestFit="1" customWidth="1"/>
    <col min="9986" max="9986" width="78.5703125" style="202" customWidth="1"/>
    <col min="9987" max="9987" width="10.7109375" style="202"/>
    <col min="9988" max="9988" width="31.28515625" style="202" customWidth="1"/>
    <col min="9989" max="9989" width="70.28515625" style="202" customWidth="1"/>
    <col min="9990" max="9990" width="17.42578125" style="202" customWidth="1"/>
    <col min="9991" max="9992" width="21.7109375" style="202" customWidth="1"/>
    <col min="9993" max="9993" width="19.42578125" style="202" customWidth="1"/>
    <col min="9994" max="9994" width="42" style="202" customWidth="1"/>
    <col min="9995" max="10240" width="10.7109375" style="202"/>
    <col min="10241" max="10241" width="72" style="202" bestFit="1" customWidth="1"/>
    <col min="10242" max="10242" width="78.5703125" style="202" customWidth="1"/>
    <col min="10243" max="10243" width="10.7109375" style="202"/>
    <col min="10244" max="10244" width="31.28515625" style="202" customWidth="1"/>
    <col min="10245" max="10245" width="70.28515625" style="202" customWidth="1"/>
    <col min="10246" max="10246" width="17.42578125" style="202" customWidth="1"/>
    <col min="10247" max="10248" width="21.7109375" style="202" customWidth="1"/>
    <col min="10249" max="10249" width="19.42578125" style="202" customWidth="1"/>
    <col min="10250" max="10250" width="42" style="202" customWidth="1"/>
    <col min="10251" max="10496" width="10.7109375" style="202"/>
    <col min="10497" max="10497" width="72" style="202" bestFit="1" customWidth="1"/>
    <col min="10498" max="10498" width="78.5703125" style="202" customWidth="1"/>
    <col min="10499" max="10499" width="10.7109375" style="202"/>
    <col min="10500" max="10500" width="31.28515625" style="202" customWidth="1"/>
    <col min="10501" max="10501" width="70.28515625" style="202" customWidth="1"/>
    <col min="10502" max="10502" width="17.42578125" style="202" customWidth="1"/>
    <col min="10503" max="10504" width="21.7109375" style="202" customWidth="1"/>
    <col min="10505" max="10505" width="19.42578125" style="202" customWidth="1"/>
    <col min="10506" max="10506" width="42" style="202" customWidth="1"/>
    <col min="10507" max="10752" width="10.7109375" style="202"/>
    <col min="10753" max="10753" width="72" style="202" bestFit="1" customWidth="1"/>
    <col min="10754" max="10754" width="78.5703125" style="202" customWidth="1"/>
    <col min="10755" max="10755" width="10.7109375" style="202"/>
    <col min="10756" max="10756" width="31.28515625" style="202" customWidth="1"/>
    <col min="10757" max="10757" width="70.28515625" style="202" customWidth="1"/>
    <col min="10758" max="10758" width="17.42578125" style="202" customWidth="1"/>
    <col min="10759" max="10760" width="21.7109375" style="202" customWidth="1"/>
    <col min="10761" max="10761" width="19.42578125" style="202" customWidth="1"/>
    <col min="10762" max="10762" width="42" style="202" customWidth="1"/>
    <col min="10763" max="11008" width="10.7109375" style="202"/>
    <col min="11009" max="11009" width="72" style="202" bestFit="1" customWidth="1"/>
    <col min="11010" max="11010" width="78.5703125" style="202" customWidth="1"/>
    <col min="11011" max="11011" width="10.7109375" style="202"/>
    <col min="11012" max="11012" width="31.28515625" style="202" customWidth="1"/>
    <col min="11013" max="11013" width="70.28515625" style="202" customWidth="1"/>
    <col min="11014" max="11014" width="17.42578125" style="202" customWidth="1"/>
    <col min="11015" max="11016" width="21.7109375" style="202" customWidth="1"/>
    <col min="11017" max="11017" width="19.42578125" style="202" customWidth="1"/>
    <col min="11018" max="11018" width="42" style="202" customWidth="1"/>
    <col min="11019" max="11264" width="10.7109375" style="202"/>
    <col min="11265" max="11265" width="72" style="202" bestFit="1" customWidth="1"/>
    <col min="11266" max="11266" width="78.5703125" style="202" customWidth="1"/>
    <col min="11267" max="11267" width="10.7109375" style="202"/>
    <col min="11268" max="11268" width="31.28515625" style="202" customWidth="1"/>
    <col min="11269" max="11269" width="70.28515625" style="202" customWidth="1"/>
    <col min="11270" max="11270" width="17.42578125" style="202" customWidth="1"/>
    <col min="11271" max="11272" width="21.7109375" style="202" customWidth="1"/>
    <col min="11273" max="11273" width="19.42578125" style="202" customWidth="1"/>
    <col min="11274" max="11274" width="42" style="202" customWidth="1"/>
    <col min="11275" max="11520" width="10.7109375" style="202"/>
    <col min="11521" max="11521" width="72" style="202" bestFit="1" customWidth="1"/>
    <col min="11522" max="11522" width="78.5703125" style="202" customWidth="1"/>
    <col min="11523" max="11523" width="10.7109375" style="202"/>
    <col min="11524" max="11524" width="31.28515625" style="202" customWidth="1"/>
    <col min="11525" max="11525" width="70.28515625" style="202" customWidth="1"/>
    <col min="11526" max="11526" width="17.42578125" style="202" customWidth="1"/>
    <col min="11527" max="11528" width="21.7109375" style="202" customWidth="1"/>
    <col min="11529" max="11529" width="19.42578125" style="202" customWidth="1"/>
    <col min="11530" max="11530" width="42" style="202" customWidth="1"/>
    <col min="11531" max="11776" width="10.7109375" style="202"/>
    <col min="11777" max="11777" width="72" style="202" bestFit="1" customWidth="1"/>
    <col min="11778" max="11778" width="78.5703125" style="202" customWidth="1"/>
    <col min="11779" max="11779" width="10.7109375" style="202"/>
    <col min="11780" max="11780" width="31.28515625" style="202" customWidth="1"/>
    <col min="11781" max="11781" width="70.28515625" style="202" customWidth="1"/>
    <col min="11782" max="11782" width="17.42578125" style="202" customWidth="1"/>
    <col min="11783" max="11784" width="21.7109375" style="202" customWidth="1"/>
    <col min="11785" max="11785" width="19.42578125" style="202" customWidth="1"/>
    <col min="11786" max="11786" width="42" style="202" customWidth="1"/>
    <col min="11787" max="12032" width="10.7109375" style="202"/>
    <col min="12033" max="12033" width="72" style="202" bestFit="1" customWidth="1"/>
    <col min="12034" max="12034" width="78.5703125" style="202" customWidth="1"/>
    <col min="12035" max="12035" width="10.7109375" style="202"/>
    <col min="12036" max="12036" width="31.28515625" style="202" customWidth="1"/>
    <col min="12037" max="12037" width="70.28515625" style="202" customWidth="1"/>
    <col min="12038" max="12038" width="17.42578125" style="202" customWidth="1"/>
    <col min="12039" max="12040" width="21.7109375" style="202" customWidth="1"/>
    <col min="12041" max="12041" width="19.42578125" style="202" customWidth="1"/>
    <col min="12042" max="12042" width="42" style="202" customWidth="1"/>
    <col min="12043" max="12288" width="10.7109375" style="202"/>
    <col min="12289" max="12289" width="72" style="202" bestFit="1" customWidth="1"/>
    <col min="12290" max="12290" width="78.5703125" style="202" customWidth="1"/>
    <col min="12291" max="12291" width="10.7109375" style="202"/>
    <col min="12292" max="12292" width="31.28515625" style="202" customWidth="1"/>
    <col min="12293" max="12293" width="70.28515625" style="202" customWidth="1"/>
    <col min="12294" max="12294" width="17.42578125" style="202" customWidth="1"/>
    <col min="12295" max="12296" width="21.7109375" style="202" customWidth="1"/>
    <col min="12297" max="12297" width="19.42578125" style="202" customWidth="1"/>
    <col min="12298" max="12298" width="42" style="202" customWidth="1"/>
    <col min="12299" max="12544" width="10.7109375" style="202"/>
    <col min="12545" max="12545" width="72" style="202" bestFit="1" customWidth="1"/>
    <col min="12546" max="12546" width="78.5703125" style="202" customWidth="1"/>
    <col min="12547" max="12547" width="10.7109375" style="202"/>
    <col min="12548" max="12548" width="31.28515625" style="202" customWidth="1"/>
    <col min="12549" max="12549" width="70.28515625" style="202" customWidth="1"/>
    <col min="12550" max="12550" width="17.42578125" style="202" customWidth="1"/>
    <col min="12551" max="12552" width="21.7109375" style="202" customWidth="1"/>
    <col min="12553" max="12553" width="19.42578125" style="202" customWidth="1"/>
    <col min="12554" max="12554" width="42" style="202" customWidth="1"/>
    <col min="12555" max="12800" width="10.7109375" style="202"/>
    <col min="12801" max="12801" width="72" style="202" bestFit="1" customWidth="1"/>
    <col min="12802" max="12802" width="78.5703125" style="202" customWidth="1"/>
    <col min="12803" max="12803" width="10.7109375" style="202"/>
    <col min="12804" max="12804" width="31.28515625" style="202" customWidth="1"/>
    <col min="12805" max="12805" width="70.28515625" style="202" customWidth="1"/>
    <col min="12806" max="12806" width="17.42578125" style="202" customWidth="1"/>
    <col min="12807" max="12808" width="21.7109375" style="202" customWidth="1"/>
    <col min="12809" max="12809" width="19.42578125" style="202" customWidth="1"/>
    <col min="12810" max="12810" width="42" style="202" customWidth="1"/>
    <col min="12811" max="13056" width="10.7109375" style="202"/>
    <col min="13057" max="13057" width="72" style="202" bestFit="1" customWidth="1"/>
    <col min="13058" max="13058" width="78.5703125" style="202" customWidth="1"/>
    <col min="13059" max="13059" width="10.7109375" style="202"/>
    <col min="13060" max="13060" width="31.28515625" style="202" customWidth="1"/>
    <col min="13061" max="13061" width="70.28515625" style="202" customWidth="1"/>
    <col min="13062" max="13062" width="17.42578125" style="202" customWidth="1"/>
    <col min="13063" max="13064" width="21.7109375" style="202" customWidth="1"/>
    <col min="13065" max="13065" width="19.42578125" style="202" customWidth="1"/>
    <col min="13066" max="13066" width="42" style="202" customWidth="1"/>
    <col min="13067" max="13312" width="10.7109375" style="202"/>
    <col min="13313" max="13313" width="72" style="202" bestFit="1" customWidth="1"/>
    <col min="13314" max="13314" width="78.5703125" style="202" customWidth="1"/>
    <col min="13315" max="13315" width="10.7109375" style="202"/>
    <col min="13316" max="13316" width="31.28515625" style="202" customWidth="1"/>
    <col min="13317" max="13317" width="70.28515625" style="202" customWidth="1"/>
    <col min="13318" max="13318" width="17.42578125" style="202" customWidth="1"/>
    <col min="13319" max="13320" width="21.7109375" style="202" customWidth="1"/>
    <col min="13321" max="13321" width="19.42578125" style="202" customWidth="1"/>
    <col min="13322" max="13322" width="42" style="202" customWidth="1"/>
    <col min="13323" max="13568" width="10.7109375" style="202"/>
    <col min="13569" max="13569" width="72" style="202" bestFit="1" customWidth="1"/>
    <col min="13570" max="13570" width="78.5703125" style="202" customWidth="1"/>
    <col min="13571" max="13571" width="10.7109375" style="202"/>
    <col min="13572" max="13572" width="31.28515625" style="202" customWidth="1"/>
    <col min="13573" max="13573" width="70.28515625" style="202" customWidth="1"/>
    <col min="13574" max="13574" width="17.42578125" style="202" customWidth="1"/>
    <col min="13575" max="13576" width="21.7109375" style="202" customWidth="1"/>
    <col min="13577" max="13577" width="19.42578125" style="202" customWidth="1"/>
    <col min="13578" max="13578" width="42" style="202" customWidth="1"/>
    <col min="13579" max="13824" width="10.7109375" style="202"/>
    <col min="13825" max="13825" width="72" style="202" bestFit="1" customWidth="1"/>
    <col min="13826" max="13826" width="78.5703125" style="202" customWidth="1"/>
    <col min="13827" max="13827" width="10.7109375" style="202"/>
    <col min="13828" max="13828" width="31.28515625" style="202" customWidth="1"/>
    <col min="13829" max="13829" width="70.28515625" style="202" customWidth="1"/>
    <col min="13830" max="13830" width="17.42578125" style="202" customWidth="1"/>
    <col min="13831" max="13832" width="21.7109375" style="202" customWidth="1"/>
    <col min="13833" max="13833" width="19.42578125" style="202" customWidth="1"/>
    <col min="13834" max="13834" width="42" style="202" customWidth="1"/>
    <col min="13835" max="14080" width="10.7109375" style="202"/>
    <col min="14081" max="14081" width="72" style="202" bestFit="1" customWidth="1"/>
    <col min="14082" max="14082" width="78.5703125" style="202" customWidth="1"/>
    <col min="14083" max="14083" width="10.7109375" style="202"/>
    <col min="14084" max="14084" width="31.28515625" style="202" customWidth="1"/>
    <col min="14085" max="14085" width="70.28515625" style="202" customWidth="1"/>
    <col min="14086" max="14086" width="17.42578125" style="202" customWidth="1"/>
    <col min="14087" max="14088" width="21.7109375" style="202" customWidth="1"/>
    <col min="14089" max="14089" width="19.42578125" style="202" customWidth="1"/>
    <col min="14090" max="14090" width="42" style="202" customWidth="1"/>
    <col min="14091" max="14336" width="10.7109375" style="202"/>
    <col min="14337" max="14337" width="72" style="202" bestFit="1" customWidth="1"/>
    <col min="14338" max="14338" width="78.5703125" style="202" customWidth="1"/>
    <col min="14339" max="14339" width="10.7109375" style="202"/>
    <col min="14340" max="14340" width="31.28515625" style="202" customWidth="1"/>
    <col min="14341" max="14341" width="70.28515625" style="202" customWidth="1"/>
    <col min="14342" max="14342" width="17.42578125" style="202" customWidth="1"/>
    <col min="14343" max="14344" width="21.7109375" style="202" customWidth="1"/>
    <col min="14345" max="14345" width="19.42578125" style="202" customWidth="1"/>
    <col min="14346" max="14346" width="42" style="202" customWidth="1"/>
    <col min="14347" max="14592" width="10.7109375" style="202"/>
    <col min="14593" max="14593" width="72" style="202" bestFit="1" customWidth="1"/>
    <col min="14594" max="14594" width="78.5703125" style="202" customWidth="1"/>
    <col min="14595" max="14595" width="10.7109375" style="202"/>
    <col min="14596" max="14596" width="31.28515625" style="202" customWidth="1"/>
    <col min="14597" max="14597" width="70.28515625" style="202" customWidth="1"/>
    <col min="14598" max="14598" width="17.42578125" style="202" customWidth="1"/>
    <col min="14599" max="14600" width="21.7109375" style="202" customWidth="1"/>
    <col min="14601" max="14601" width="19.42578125" style="202" customWidth="1"/>
    <col min="14602" max="14602" width="42" style="202" customWidth="1"/>
    <col min="14603" max="14848" width="10.7109375" style="202"/>
    <col min="14849" max="14849" width="72" style="202" bestFit="1" customWidth="1"/>
    <col min="14850" max="14850" width="78.5703125" style="202" customWidth="1"/>
    <col min="14851" max="14851" width="10.7109375" style="202"/>
    <col min="14852" max="14852" width="31.28515625" style="202" customWidth="1"/>
    <col min="14853" max="14853" width="70.28515625" style="202" customWidth="1"/>
    <col min="14854" max="14854" width="17.42578125" style="202" customWidth="1"/>
    <col min="14855" max="14856" width="21.7109375" style="202" customWidth="1"/>
    <col min="14857" max="14857" width="19.42578125" style="202" customWidth="1"/>
    <col min="14858" max="14858" width="42" style="202" customWidth="1"/>
    <col min="14859" max="15104" width="10.7109375" style="202"/>
    <col min="15105" max="15105" width="72" style="202" bestFit="1" customWidth="1"/>
    <col min="15106" max="15106" width="78.5703125" style="202" customWidth="1"/>
    <col min="15107" max="15107" width="10.7109375" style="202"/>
    <col min="15108" max="15108" width="31.28515625" style="202" customWidth="1"/>
    <col min="15109" max="15109" width="70.28515625" style="202" customWidth="1"/>
    <col min="15110" max="15110" width="17.42578125" style="202" customWidth="1"/>
    <col min="15111" max="15112" width="21.7109375" style="202" customWidth="1"/>
    <col min="15113" max="15113" width="19.42578125" style="202" customWidth="1"/>
    <col min="15114" max="15114" width="42" style="202" customWidth="1"/>
    <col min="15115" max="15360" width="10.7109375" style="202"/>
    <col min="15361" max="15361" width="72" style="202" bestFit="1" customWidth="1"/>
    <col min="15362" max="15362" width="78.5703125" style="202" customWidth="1"/>
    <col min="15363" max="15363" width="10.7109375" style="202"/>
    <col min="15364" max="15364" width="31.28515625" style="202" customWidth="1"/>
    <col min="15365" max="15365" width="70.28515625" style="202" customWidth="1"/>
    <col min="15366" max="15366" width="17.42578125" style="202" customWidth="1"/>
    <col min="15367" max="15368" width="21.7109375" style="202" customWidth="1"/>
    <col min="15369" max="15369" width="19.42578125" style="202" customWidth="1"/>
    <col min="15370" max="15370" width="42" style="202" customWidth="1"/>
    <col min="15371" max="15616" width="10.7109375" style="202"/>
    <col min="15617" max="15617" width="72" style="202" bestFit="1" customWidth="1"/>
    <col min="15618" max="15618" width="78.5703125" style="202" customWidth="1"/>
    <col min="15619" max="15619" width="10.7109375" style="202"/>
    <col min="15620" max="15620" width="31.28515625" style="202" customWidth="1"/>
    <col min="15621" max="15621" width="70.28515625" style="202" customWidth="1"/>
    <col min="15622" max="15622" width="17.42578125" style="202" customWidth="1"/>
    <col min="15623" max="15624" width="21.7109375" style="202" customWidth="1"/>
    <col min="15625" max="15625" width="19.42578125" style="202" customWidth="1"/>
    <col min="15626" max="15626" width="42" style="202" customWidth="1"/>
    <col min="15627" max="15872" width="10.7109375" style="202"/>
    <col min="15873" max="15873" width="72" style="202" bestFit="1" customWidth="1"/>
    <col min="15874" max="15874" width="78.5703125" style="202" customWidth="1"/>
    <col min="15875" max="15875" width="10.7109375" style="202"/>
    <col min="15876" max="15876" width="31.28515625" style="202" customWidth="1"/>
    <col min="15877" max="15877" width="70.28515625" style="202" customWidth="1"/>
    <col min="15878" max="15878" width="17.42578125" style="202" customWidth="1"/>
    <col min="15879" max="15880" width="21.7109375" style="202" customWidth="1"/>
    <col min="15881" max="15881" width="19.42578125" style="202" customWidth="1"/>
    <col min="15882" max="15882" width="42" style="202" customWidth="1"/>
    <col min="15883" max="16128" width="10.7109375" style="202"/>
    <col min="16129" max="16129" width="72" style="202" bestFit="1" customWidth="1"/>
    <col min="16130" max="16130" width="78.5703125" style="202" customWidth="1"/>
    <col min="16131" max="16131" width="10.7109375" style="202"/>
    <col min="16132" max="16132" width="31.28515625" style="202" customWidth="1"/>
    <col min="16133" max="16133" width="70.28515625" style="202" customWidth="1"/>
    <col min="16134" max="16134" width="17.42578125" style="202" customWidth="1"/>
    <col min="16135" max="16136" width="21.7109375" style="202" customWidth="1"/>
    <col min="16137" max="16137" width="19.42578125" style="202" customWidth="1"/>
    <col min="16138" max="16138" width="42" style="202" customWidth="1"/>
    <col min="16139" max="16384" width="10.7109375" style="202"/>
  </cols>
  <sheetData>
    <row r="1" spans="1:2" ht="25.5" customHeight="1" x14ac:dyDescent="0.25">
      <c r="A1" s="367" t="s">
        <v>0</v>
      </c>
      <c r="B1" s="368"/>
    </row>
    <row r="2" spans="1:2" ht="25.5" customHeight="1" x14ac:dyDescent="0.25">
      <c r="A2" s="369" t="s">
        <v>1</v>
      </c>
      <c r="B2" s="370"/>
    </row>
    <row r="3" spans="1:2" ht="15" x14ac:dyDescent="0.25">
      <c r="A3" s="225" t="s">
        <v>2</v>
      </c>
      <c r="B3" s="226" t="s">
        <v>3</v>
      </c>
    </row>
    <row r="4" spans="1:2" ht="40.5" customHeight="1" x14ac:dyDescent="0.25">
      <c r="A4" s="206" t="s">
        <v>4</v>
      </c>
      <c r="B4" s="207" t="s">
        <v>5</v>
      </c>
    </row>
    <row r="5" spans="1:2" ht="28.5" x14ac:dyDescent="0.25">
      <c r="A5" s="206" t="s">
        <v>6</v>
      </c>
      <c r="B5" s="208" t="s">
        <v>7</v>
      </c>
    </row>
    <row r="6" spans="1:2" ht="124.5" customHeight="1" x14ac:dyDescent="0.25">
      <c r="A6" s="206" t="s">
        <v>8</v>
      </c>
      <c r="B6" s="203" t="s">
        <v>9</v>
      </c>
    </row>
    <row r="7" spans="1:2" ht="26.65" customHeight="1" x14ac:dyDescent="0.25">
      <c r="A7" s="371" t="s">
        <v>10</v>
      </c>
      <c r="B7" s="372"/>
    </row>
    <row r="8" spans="1:2" ht="42.75" x14ac:dyDescent="0.25">
      <c r="A8" s="206" t="s">
        <v>11</v>
      </c>
      <c r="B8" s="208" t="s">
        <v>12</v>
      </c>
    </row>
    <row r="9" spans="1:2" ht="28.5" x14ac:dyDescent="0.25">
      <c r="A9" s="206" t="s">
        <v>13</v>
      </c>
      <c r="B9" s="208" t="s">
        <v>14</v>
      </c>
    </row>
    <row r="10" spans="1:2" ht="42.75" x14ac:dyDescent="0.25">
      <c r="A10" s="206" t="s">
        <v>15</v>
      </c>
      <c r="B10" s="208" t="s">
        <v>16</v>
      </c>
    </row>
    <row r="11" spans="1:2" ht="40.5" customHeight="1" x14ac:dyDescent="0.25">
      <c r="A11" s="206" t="s">
        <v>17</v>
      </c>
      <c r="B11" s="207" t="s">
        <v>18</v>
      </c>
    </row>
    <row r="12" spans="1:2" ht="38.25" customHeight="1" x14ac:dyDescent="0.25">
      <c r="A12" s="206" t="s">
        <v>19</v>
      </c>
      <c r="B12" s="207" t="s">
        <v>20</v>
      </c>
    </row>
    <row r="13" spans="1:2" ht="42.75" x14ac:dyDescent="0.25">
      <c r="A13" s="206" t="s">
        <v>21</v>
      </c>
      <c r="B13" s="209" t="s">
        <v>22</v>
      </c>
    </row>
    <row r="14" spans="1:2" ht="23.65" customHeight="1" x14ac:dyDescent="0.25">
      <c r="A14" s="210" t="s">
        <v>23</v>
      </c>
      <c r="B14" s="211"/>
    </row>
    <row r="15" spans="1:2" ht="42.75" x14ac:dyDescent="0.25">
      <c r="A15" s="206" t="s">
        <v>24</v>
      </c>
      <c r="B15" s="212" t="s">
        <v>25</v>
      </c>
    </row>
    <row r="16" spans="1:2" ht="42.75" x14ac:dyDescent="0.25">
      <c r="A16" s="206" t="s">
        <v>26</v>
      </c>
      <c r="B16" s="212" t="s">
        <v>27</v>
      </c>
    </row>
    <row r="17" spans="1:3" ht="42.75" x14ac:dyDescent="0.25">
      <c r="A17" s="206" t="s">
        <v>28</v>
      </c>
      <c r="B17" s="212" t="s">
        <v>29</v>
      </c>
    </row>
    <row r="18" spans="1:3" ht="8.25" customHeight="1" x14ac:dyDescent="0.25">
      <c r="A18" s="210"/>
      <c r="B18" s="213"/>
    </row>
    <row r="19" spans="1:3" ht="28.5" x14ac:dyDescent="0.25">
      <c r="A19" s="206" t="s">
        <v>30</v>
      </c>
      <c r="B19" s="212" t="s">
        <v>31</v>
      </c>
    </row>
    <row r="20" spans="1:3" ht="28.5" x14ac:dyDescent="0.25">
      <c r="A20" s="206" t="s">
        <v>32</v>
      </c>
      <c r="B20" s="212" t="s">
        <v>33</v>
      </c>
    </row>
    <row r="21" spans="1:3" ht="42.75" x14ac:dyDescent="0.25">
      <c r="A21" s="206" t="s">
        <v>34</v>
      </c>
      <c r="B21" s="212" t="s">
        <v>35</v>
      </c>
    </row>
    <row r="22" spans="1:3" ht="20.25" customHeight="1" x14ac:dyDescent="0.25">
      <c r="A22" s="375" t="s">
        <v>269</v>
      </c>
      <c r="B22" s="376"/>
    </row>
    <row r="23" spans="1:3" ht="42.75" x14ac:dyDescent="0.25">
      <c r="A23" s="206" t="s">
        <v>36</v>
      </c>
      <c r="B23" s="212" t="s">
        <v>37</v>
      </c>
    </row>
    <row r="24" spans="1:3" ht="54" customHeight="1" x14ac:dyDescent="0.25">
      <c r="A24" s="206" t="s">
        <v>38</v>
      </c>
      <c r="B24" s="212" t="s">
        <v>39</v>
      </c>
    </row>
    <row r="25" spans="1:3" ht="144" customHeight="1" x14ac:dyDescent="0.25">
      <c r="A25" s="206" t="s">
        <v>40</v>
      </c>
      <c r="B25" s="214" t="s">
        <v>41</v>
      </c>
    </row>
    <row r="26" spans="1:3" ht="57" x14ac:dyDescent="0.25">
      <c r="A26" s="206" t="s">
        <v>42</v>
      </c>
      <c r="B26" s="212" t="s">
        <v>43</v>
      </c>
    </row>
    <row r="27" spans="1:3" ht="57" x14ac:dyDescent="0.25">
      <c r="A27" s="206" t="s">
        <v>44</v>
      </c>
      <c r="B27" s="212" t="s">
        <v>45</v>
      </c>
    </row>
    <row r="28" spans="1:3" ht="28.5" x14ac:dyDescent="0.25">
      <c r="A28" s="206" t="s">
        <v>46</v>
      </c>
      <c r="B28" s="212" t="s">
        <v>47</v>
      </c>
    </row>
    <row r="29" spans="1:3" ht="57" x14ac:dyDescent="0.25">
      <c r="A29" s="206" t="s">
        <v>48</v>
      </c>
      <c r="B29" s="212" t="s">
        <v>49</v>
      </c>
      <c r="C29" s="204"/>
    </row>
    <row r="30" spans="1:3" ht="90" customHeight="1" x14ac:dyDescent="0.25">
      <c r="A30" s="215" t="s">
        <v>50</v>
      </c>
      <c r="B30" s="212" t="s">
        <v>51</v>
      </c>
    </row>
    <row r="31" spans="1:3" ht="81.599999999999994" customHeight="1" x14ac:dyDescent="0.25">
      <c r="A31" s="215" t="s">
        <v>52</v>
      </c>
      <c r="B31" s="212" t="s">
        <v>53</v>
      </c>
    </row>
    <row r="32" spans="1:3" ht="54" customHeight="1" x14ac:dyDescent="0.25">
      <c r="A32" s="215" t="s">
        <v>54</v>
      </c>
      <c r="B32" s="212" t="s">
        <v>55</v>
      </c>
    </row>
    <row r="33" spans="1:3" ht="28.5" customHeight="1" x14ac:dyDescent="0.25">
      <c r="A33" s="377" t="s">
        <v>56</v>
      </c>
      <c r="B33" s="378"/>
    </row>
    <row r="34" spans="1:3" ht="71.25" x14ac:dyDescent="0.25">
      <c r="A34" s="215" t="s">
        <v>57</v>
      </c>
      <c r="B34" s="212" t="s">
        <v>58</v>
      </c>
    </row>
    <row r="35" spans="1:3" ht="57" x14ac:dyDescent="0.25">
      <c r="A35" s="215" t="s">
        <v>59</v>
      </c>
      <c r="B35" s="212" t="s">
        <v>60</v>
      </c>
    </row>
    <row r="36" spans="1:3" ht="36" customHeight="1" x14ac:dyDescent="0.25">
      <c r="A36" s="215" t="s">
        <v>61</v>
      </c>
      <c r="B36" s="212" t="s">
        <v>62</v>
      </c>
      <c r="C36" s="205"/>
    </row>
    <row r="37" spans="1:3" ht="28.5" x14ac:dyDescent="0.25">
      <c r="A37" s="215" t="s">
        <v>63</v>
      </c>
      <c r="B37" s="212" t="s">
        <v>64</v>
      </c>
    </row>
    <row r="38" spans="1:3" ht="71.25" x14ac:dyDescent="0.25">
      <c r="A38" s="215" t="s">
        <v>65</v>
      </c>
      <c r="B38" s="212" t="s">
        <v>66</v>
      </c>
    </row>
    <row r="39" spans="1:3" ht="28.5" x14ac:dyDescent="0.25">
      <c r="A39" s="206" t="s">
        <v>67</v>
      </c>
      <c r="B39" s="212" t="s">
        <v>68</v>
      </c>
    </row>
    <row r="40" spans="1:3" ht="25.5" customHeight="1" x14ac:dyDescent="0.25">
      <c r="A40" s="371" t="s">
        <v>69</v>
      </c>
      <c r="B40" s="372"/>
    </row>
    <row r="41" spans="1:3" ht="24" customHeight="1" x14ac:dyDescent="0.25">
      <c r="A41" s="210" t="s">
        <v>2</v>
      </c>
      <c r="B41" s="227" t="s">
        <v>3</v>
      </c>
    </row>
    <row r="42" spans="1:3" ht="28.5" x14ac:dyDescent="0.25">
      <c r="A42" s="206" t="s">
        <v>21</v>
      </c>
      <c r="B42" s="216" t="s">
        <v>70</v>
      </c>
    </row>
    <row r="43" spans="1:3" ht="42.75" x14ac:dyDescent="0.25">
      <c r="A43" s="206" t="s">
        <v>71</v>
      </c>
      <c r="B43" s="216" t="s">
        <v>72</v>
      </c>
    </row>
    <row r="44" spans="1:3" ht="42.75" x14ac:dyDescent="0.25">
      <c r="A44" s="206" t="s">
        <v>73</v>
      </c>
      <c r="B44" s="216" t="s">
        <v>74</v>
      </c>
    </row>
    <row r="45" spans="1:3" ht="42.75" x14ac:dyDescent="0.25">
      <c r="A45" s="206" t="s">
        <v>75</v>
      </c>
      <c r="B45" s="216" t="s">
        <v>76</v>
      </c>
    </row>
    <row r="46" spans="1:3" ht="42.75" x14ac:dyDescent="0.25">
      <c r="A46" s="206" t="s">
        <v>77</v>
      </c>
      <c r="B46" s="216" t="s">
        <v>78</v>
      </c>
    </row>
    <row r="47" spans="1:3" ht="28.5" x14ac:dyDescent="0.25">
      <c r="A47" s="206" t="s">
        <v>79</v>
      </c>
      <c r="B47" s="216" t="s">
        <v>80</v>
      </c>
    </row>
    <row r="48" spans="1:3" ht="152.25" customHeight="1" x14ac:dyDescent="0.25">
      <c r="A48" s="206" t="s">
        <v>81</v>
      </c>
      <c r="B48" s="217" t="s">
        <v>82</v>
      </c>
    </row>
    <row r="49" spans="1:2" ht="22.9" customHeight="1" x14ac:dyDescent="0.25">
      <c r="A49" s="375" t="s">
        <v>83</v>
      </c>
      <c r="B49" s="376"/>
    </row>
    <row r="50" spans="1:2" ht="71.25" x14ac:dyDescent="0.25">
      <c r="A50" s="206" t="s">
        <v>84</v>
      </c>
      <c r="B50" s="212" t="s">
        <v>85</v>
      </c>
    </row>
    <row r="51" spans="1:2" ht="28.5" x14ac:dyDescent="0.25">
      <c r="A51" s="206" t="s">
        <v>86</v>
      </c>
      <c r="B51" s="212" t="s">
        <v>87</v>
      </c>
    </row>
    <row r="52" spans="1:2" ht="57" x14ac:dyDescent="0.25">
      <c r="A52" s="206" t="s">
        <v>88</v>
      </c>
      <c r="B52" s="212" t="s">
        <v>89</v>
      </c>
    </row>
    <row r="53" spans="1:2" ht="99.75" x14ac:dyDescent="0.25">
      <c r="A53" s="206" t="s">
        <v>90</v>
      </c>
      <c r="B53" s="212" t="s">
        <v>91</v>
      </c>
    </row>
    <row r="54" spans="1:2" ht="85.5" x14ac:dyDescent="0.25">
      <c r="A54" s="206" t="s">
        <v>92</v>
      </c>
      <c r="B54" s="212" t="s">
        <v>53</v>
      </c>
    </row>
    <row r="55" spans="1:2" ht="71.25" x14ac:dyDescent="0.25">
      <c r="A55" s="206" t="s">
        <v>93</v>
      </c>
      <c r="B55" s="212" t="s">
        <v>94</v>
      </c>
    </row>
    <row r="56" spans="1:2" ht="28.5" x14ac:dyDescent="0.25">
      <c r="A56" s="206" t="s">
        <v>95</v>
      </c>
      <c r="B56" s="212" t="s">
        <v>96</v>
      </c>
    </row>
    <row r="57" spans="1:2" ht="24" customHeight="1" x14ac:dyDescent="0.25">
      <c r="A57" s="379" t="s">
        <v>97</v>
      </c>
      <c r="B57" s="380"/>
    </row>
    <row r="58" spans="1:2" ht="23.65" customHeight="1" x14ac:dyDescent="0.25">
      <c r="A58" s="375" t="s">
        <v>98</v>
      </c>
      <c r="B58" s="376"/>
    </row>
    <row r="59" spans="1:2" ht="42.75" x14ac:dyDescent="0.25">
      <c r="A59" s="206" t="s">
        <v>99</v>
      </c>
      <c r="B59" s="216" t="s">
        <v>100</v>
      </c>
    </row>
    <row r="60" spans="1:2" ht="28.5" x14ac:dyDescent="0.25">
      <c r="A60" s="206" t="s">
        <v>101</v>
      </c>
      <c r="B60" s="216" t="s">
        <v>102</v>
      </c>
    </row>
    <row r="61" spans="1:2" ht="42.75" x14ac:dyDescent="0.25">
      <c r="A61" s="206" t="s">
        <v>13</v>
      </c>
      <c r="B61" s="216" t="s">
        <v>103</v>
      </c>
    </row>
    <row r="62" spans="1:2" ht="57" x14ac:dyDescent="0.25">
      <c r="A62" s="206" t="s">
        <v>26</v>
      </c>
      <c r="B62" s="212" t="s">
        <v>104</v>
      </c>
    </row>
    <row r="63" spans="1:2" ht="57" x14ac:dyDescent="0.25">
      <c r="A63" s="206" t="s">
        <v>28</v>
      </c>
      <c r="B63" s="212" t="s">
        <v>105</v>
      </c>
    </row>
    <row r="64" spans="1:2" ht="42.75" x14ac:dyDescent="0.25">
      <c r="A64" s="206" t="s">
        <v>106</v>
      </c>
      <c r="B64" s="216" t="s">
        <v>107</v>
      </c>
    </row>
    <row r="65" spans="1:2" ht="25.5" customHeight="1" x14ac:dyDescent="0.25">
      <c r="A65" s="371" t="s">
        <v>108</v>
      </c>
      <c r="B65" s="372"/>
    </row>
    <row r="66" spans="1:2" ht="22.9" customHeight="1" x14ac:dyDescent="0.25">
      <c r="A66" s="373" t="s">
        <v>109</v>
      </c>
      <c r="B66" s="374"/>
    </row>
    <row r="67" spans="1:2" ht="94.15" customHeight="1" x14ac:dyDescent="0.25">
      <c r="A67" s="383" t="s">
        <v>110</v>
      </c>
      <c r="B67" s="384"/>
    </row>
    <row r="68" spans="1:2" ht="39.75" customHeight="1" x14ac:dyDescent="0.25">
      <c r="A68" s="206" t="s">
        <v>111</v>
      </c>
      <c r="B68" s="218" t="s">
        <v>112</v>
      </c>
    </row>
    <row r="69" spans="1:2" ht="42.75" x14ac:dyDescent="0.25">
      <c r="A69" s="206" t="s">
        <v>113</v>
      </c>
      <c r="B69" s="219" t="s">
        <v>114</v>
      </c>
    </row>
    <row r="70" spans="1:2" ht="37.5" customHeight="1" x14ac:dyDescent="0.25">
      <c r="A70" s="215" t="s">
        <v>115</v>
      </c>
      <c r="B70" s="219" t="s">
        <v>116</v>
      </c>
    </row>
    <row r="71" spans="1:2" ht="37.5" customHeight="1" x14ac:dyDescent="0.25">
      <c r="A71" s="206" t="s">
        <v>117</v>
      </c>
      <c r="B71" s="219" t="s">
        <v>118</v>
      </c>
    </row>
    <row r="72" spans="1:2" ht="37.5" customHeight="1" x14ac:dyDescent="0.25">
      <c r="A72" s="215" t="s">
        <v>119</v>
      </c>
      <c r="B72" s="219" t="s">
        <v>120</v>
      </c>
    </row>
    <row r="73" spans="1:2" ht="25.5" customHeight="1" x14ac:dyDescent="0.25">
      <c r="A73" s="371" t="s">
        <v>121</v>
      </c>
      <c r="B73" s="372"/>
    </row>
    <row r="74" spans="1:2" ht="28.5" x14ac:dyDescent="0.25">
      <c r="A74" s="206" t="s">
        <v>122</v>
      </c>
      <c r="B74" s="216" t="s">
        <v>123</v>
      </c>
    </row>
    <row r="75" spans="1:2" ht="28.5" x14ac:dyDescent="0.25">
      <c r="A75" s="206" t="s">
        <v>124</v>
      </c>
      <c r="B75" s="216" t="s">
        <v>125</v>
      </c>
    </row>
    <row r="76" spans="1:2" ht="28.5" x14ac:dyDescent="0.25">
      <c r="A76" s="206" t="s">
        <v>126</v>
      </c>
      <c r="B76" s="216" t="s">
        <v>127</v>
      </c>
    </row>
    <row r="77" spans="1:2" ht="28.5" x14ac:dyDescent="0.25">
      <c r="A77" s="206" t="s">
        <v>128</v>
      </c>
      <c r="B77" s="216" t="s">
        <v>129</v>
      </c>
    </row>
    <row r="78" spans="1:2" ht="28.5" x14ac:dyDescent="0.25">
      <c r="A78" s="206" t="s">
        <v>130</v>
      </c>
      <c r="B78" s="216" t="s">
        <v>131</v>
      </c>
    </row>
    <row r="79" spans="1:2" ht="42.75" x14ac:dyDescent="0.25">
      <c r="A79" s="206" t="s">
        <v>132</v>
      </c>
      <c r="B79" s="216" t="s">
        <v>133</v>
      </c>
    </row>
    <row r="80" spans="1:2" ht="28.5" x14ac:dyDescent="0.25">
      <c r="A80" s="206" t="s">
        <v>134</v>
      </c>
      <c r="B80" s="216" t="s">
        <v>135</v>
      </c>
    </row>
    <row r="81" spans="1:2" ht="15" x14ac:dyDescent="0.25">
      <c r="A81" s="206" t="s">
        <v>136</v>
      </c>
      <c r="B81" s="216" t="s">
        <v>137</v>
      </c>
    </row>
    <row r="82" spans="1:2" ht="42.75" x14ac:dyDescent="0.25">
      <c r="A82" s="223" t="s">
        <v>138</v>
      </c>
      <c r="B82" s="216" t="s">
        <v>139</v>
      </c>
    </row>
    <row r="83" spans="1:2" ht="42.75" x14ac:dyDescent="0.25">
      <c r="A83" s="215" t="s">
        <v>140</v>
      </c>
      <c r="B83" s="216" t="s">
        <v>141</v>
      </c>
    </row>
    <row r="84" spans="1:2" ht="42.75" x14ac:dyDescent="0.25">
      <c r="A84" s="206" t="s">
        <v>142</v>
      </c>
      <c r="B84" s="216" t="s">
        <v>143</v>
      </c>
    </row>
    <row r="85" spans="1:2" ht="28.5" x14ac:dyDescent="0.25">
      <c r="A85" s="206" t="s">
        <v>44</v>
      </c>
      <c r="B85" s="216" t="s">
        <v>144</v>
      </c>
    </row>
    <row r="86" spans="1:2" ht="28.5" x14ac:dyDescent="0.25">
      <c r="A86" s="206" t="s">
        <v>145</v>
      </c>
      <c r="B86" s="216" t="s">
        <v>146</v>
      </c>
    </row>
    <row r="87" spans="1:2" ht="42.75" x14ac:dyDescent="0.25">
      <c r="A87" s="206" t="s">
        <v>147</v>
      </c>
      <c r="B87" s="216" t="s">
        <v>148</v>
      </c>
    </row>
    <row r="88" spans="1:2" ht="18.600000000000001" customHeight="1" x14ac:dyDescent="0.25">
      <c r="A88" s="371" t="s">
        <v>264</v>
      </c>
      <c r="B88" s="372"/>
    </row>
    <row r="89" spans="1:2" ht="28.5" x14ac:dyDescent="0.25">
      <c r="A89" s="224" t="s">
        <v>260</v>
      </c>
      <c r="B89" s="222" t="s">
        <v>265</v>
      </c>
    </row>
    <row r="90" spans="1:2" ht="15" x14ac:dyDescent="0.25">
      <c r="A90" s="224" t="s">
        <v>261</v>
      </c>
      <c r="B90" s="222" t="s">
        <v>266</v>
      </c>
    </row>
    <row r="91" spans="1:2" ht="15" x14ac:dyDescent="0.25">
      <c r="A91" s="224" t="s">
        <v>262</v>
      </c>
      <c r="B91" s="222" t="s">
        <v>267</v>
      </c>
    </row>
    <row r="92" spans="1:2" ht="15" x14ac:dyDescent="0.25">
      <c r="A92" s="224" t="s">
        <v>263</v>
      </c>
      <c r="B92" s="222" t="s">
        <v>268</v>
      </c>
    </row>
    <row r="93" spans="1:2" ht="15" x14ac:dyDescent="0.25">
      <c r="A93" s="381" t="s">
        <v>149</v>
      </c>
      <c r="B93" s="382"/>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F37"/>
  <sheetViews>
    <sheetView view="pageBreakPreview" topLeftCell="A10" zoomScale="70" zoomScaleNormal="70" zoomScaleSheetLayoutView="70" workbookViewId="0">
      <selection activeCell="C16" sqref="C16"/>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712"/>
      <c r="B1" s="713" t="s">
        <v>150</v>
      </c>
      <c r="C1" s="713"/>
      <c r="D1" s="713"/>
      <c r="E1" s="416" t="s">
        <v>270</v>
      </c>
      <c r="F1" s="417"/>
      <c r="G1" s="418"/>
    </row>
    <row r="2" spans="1:84" ht="22.5" customHeight="1" thickBot="1" x14ac:dyDescent="0.3">
      <c r="A2" s="712"/>
      <c r="B2" s="714" t="s">
        <v>151</v>
      </c>
      <c r="C2" s="714"/>
      <c r="D2" s="714"/>
      <c r="E2" s="416" t="s">
        <v>271</v>
      </c>
      <c r="F2" s="417"/>
      <c r="G2" s="418"/>
    </row>
    <row r="3" spans="1:84" ht="31.5" customHeight="1" thickBot="1" x14ac:dyDescent="0.3">
      <c r="A3" s="712"/>
      <c r="B3" s="431" t="s">
        <v>0</v>
      </c>
      <c r="C3" s="432"/>
      <c r="D3" s="433"/>
      <c r="E3" s="416" t="s">
        <v>272</v>
      </c>
      <c r="F3" s="417"/>
      <c r="G3" s="418"/>
    </row>
    <row r="4" spans="1:84" ht="22.5" customHeight="1" thickBot="1" x14ac:dyDescent="0.3">
      <c r="A4" s="712"/>
      <c r="B4" s="434" t="s">
        <v>258</v>
      </c>
      <c r="C4" s="435"/>
      <c r="D4" s="436"/>
      <c r="E4" s="416" t="s">
        <v>278</v>
      </c>
      <c r="F4" s="417"/>
      <c r="G4" s="418"/>
    </row>
    <row r="5" spans="1:84" ht="15.75" thickBot="1" x14ac:dyDescent="0.3">
      <c r="A5" s="57"/>
      <c r="B5" s="57"/>
      <c r="C5" s="220"/>
      <c r="D5" s="220"/>
      <c r="E5" s="220"/>
      <c r="F5" s="221"/>
      <c r="G5" s="221"/>
      <c r="H5" s="221"/>
      <c r="I5" s="221"/>
      <c r="J5" s="221"/>
      <c r="K5" s="221"/>
    </row>
    <row r="6" spans="1:84" ht="52.5" customHeight="1" x14ac:dyDescent="0.25">
      <c r="A6" s="404" t="s">
        <v>154</v>
      </c>
      <c r="B6" s="405"/>
      <c r="C6" s="717" t="str">
        <f>+PMR!C6</f>
        <v>8219 - Fortalecimiento a la implementación, seguimiento y coordinación del Sistema Distrital de Cuidado en Bogotá D.C.</v>
      </c>
      <c r="D6" s="718"/>
      <c r="E6" s="719"/>
      <c r="F6" s="7"/>
      <c r="G6" s="7"/>
      <c r="H6" s="7"/>
      <c r="I6" s="7"/>
      <c r="J6" s="7"/>
      <c r="K6" s="7"/>
      <c r="L6" s="1"/>
      <c r="M6" s="16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82" t="s">
        <v>259</v>
      </c>
      <c r="B7" s="583"/>
      <c r="C7" s="715"/>
      <c r="D7" s="715"/>
      <c r="E7" s="716"/>
      <c r="F7" s="221"/>
      <c r="G7" s="221"/>
      <c r="H7" s="221"/>
      <c r="I7" s="221"/>
      <c r="J7" s="221"/>
      <c r="K7" s="221"/>
    </row>
    <row r="8" spans="1:84" ht="45.75" customHeight="1" thickBot="1" x14ac:dyDescent="0.3">
      <c r="A8" s="58" t="s">
        <v>260</v>
      </c>
      <c r="B8" s="58" t="s">
        <v>261</v>
      </c>
      <c r="C8" s="59" t="s">
        <v>262</v>
      </c>
      <c r="D8" s="710" t="s">
        <v>263</v>
      </c>
      <c r="E8" s="711"/>
    </row>
    <row r="9" spans="1:84" ht="165.6" customHeight="1" x14ac:dyDescent="0.25">
      <c r="A9" s="60">
        <v>45736</v>
      </c>
      <c r="B9" s="228">
        <v>45741</v>
      </c>
      <c r="C9" s="73" t="s">
        <v>377</v>
      </c>
      <c r="D9" s="704" t="s">
        <v>378</v>
      </c>
      <c r="E9" s="705"/>
    </row>
    <row r="10" spans="1:84" ht="88.9" customHeight="1" x14ac:dyDescent="0.25">
      <c r="A10" s="60">
        <v>45784</v>
      </c>
      <c r="B10" s="61"/>
      <c r="C10" s="74" t="s">
        <v>410</v>
      </c>
      <c r="D10" s="700" t="s">
        <v>409</v>
      </c>
      <c r="E10" s="701"/>
    </row>
    <row r="11" spans="1:84" ht="335.45" customHeight="1" x14ac:dyDescent="0.25">
      <c r="A11" s="60">
        <v>45877</v>
      </c>
      <c r="B11" s="228">
        <v>45880</v>
      </c>
      <c r="C11" s="74" t="s">
        <v>488</v>
      </c>
      <c r="D11" s="700" t="s">
        <v>487</v>
      </c>
      <c r="E11" s="701"/>
    </row>
    <row r="12" spans="1:84" ht="48.6" customHeight="1" x14ac:dyDescent="0.25">
      <c r="A12" s="364">
        <v>45915</v>
      </c>
      <c r="B12" s="364">
        <v>45915</v>
      </c>
      <c r="C12" s="74" t="s">
        <v>533</v>
      </c>
      <c r="D12" s="700" t="s">
        <v>532</v>
      </c>
      <c r="E12" s="701"/>
    </row>
    <row r="13" spans="1:84" ht="157.15" customHeight="1" x14ac:dyDescent="0.25">
      <c r="A13" s="364">
        <v>45930</v>
      </c>
      <c r="B13" s="364">
        <v>45930</v>
      </c>
      <c r="C13" s="74" t="s">
        <v>530</v>
      </c>
      <c r="D13" s="708" t="s">
        <v>531</v>
      </c>
      <c r="E13" s="709"/>
    </row>
    <row r="14" spans="1:84" ht="28.5" x14ac:dyDescent="0.25">
      <c r="A14" s="364">
        <v>45937</v>
      </c>
      <c r="B14" s="364">
        <v>45937</v>
      </c>
      <c r="C14" s="74" t="s">
        <v>521</v>
      </c>
      <c r="D14" s="706" t="s">
        <v>522</v>
      </c>
      <c r="E14" s="707"/>
    </row>
    <row r="15" spans="1:84" ht="28.5" x14ac:dyDescent="0.25">
      <c r="A15" s="364">
        <v>45937</v>
      </c>
      <c r="B15" s="364">
        <v>45937</v>
      </c>
      <c r="C15" s="75" t="s">
        <v>534</v>
      </c>
      <c r="D15" s="700" t="s">
        <v>535</v>
      </c>
      <c r="E15" s="701"/>
    </row>
    <row r="16" spans="1:84" x14ac:dyDescent="0.25">
      <c r="A16" s="63"/>
      <c r="B16" s="62"/>
      <c r="C16" s="75"/>
      <c r="D16" s="700"/>
      <c r="E16" s="701"/>
    </row>
    <row r="17" spans="1:5" x14ac:dyDescent="0.25">
      <c r="A17" s="64"/>
      <c r="B17" s="62"/>
      <c r="C17" s="74"/>
      <c r="D17" s="700"/>
      <c r="E17" s="701"/>
    </row>
    <row r="18" spans="1:5" x14ac:dyDescent="0.25">
      <c r="A18" s="65"/>
      <c r="B18" s="66"/>
      <c r="C18" s="76"/>
    </row>
    <row r="19" spans="1:5" x14ac:dyDescent="0.25">
      <c r="A19" s="65"/>
      <c r="B19" s="66"/>
      <c r="C19" s="76"/>
      <c r="D19" s="700"/>
      <c r="E19" s="701"/>
    </row>
    <row r="20" spans="1:5" x14ac:dyDescent="0.25">
      <c r="A20" s="67"/>
      <c r="B20" s="68"/>
      <c r="C20" s="70"/>
      <c r="D20" s="700"/>
      <c r="E20" s="701"/>
    </row>
    <row r="21" spans="1:5" x14ac:dyDescent="0.25">
      <c r="A21" s="69"/>
      <c r="B21" s="70"/>
      <c r="C21" s="70"/>
      <c r="D21" s="700"/>
      <c r="E21" s="701"/>
    </row>
    <row r="22" spans="1:5" x14ac:dyDescent="0.25">
      <c r="A22" s="69"/>
      <c r="B22" s="70"/>
      <c r="C22" s="70"/>
      <c r="D22" s="700"/>
      <c r="E22" s="701"/>
    </row>
    <row r="23" spans="1:5" x14ac:dyDescent="0.25">
      <c r="A23" s="69"/>
      <c r="B23" s="70"/>
      <c r="C23" s="70"/>
      <c r="D23" s="700"/>
      <c r="E23" s="701"/>
    </row>
    <row r="24" spans="1:5" x14ac:dyDescent="0.25">
      <c r="A24" s="69"/>
      <c r="B24" s="70"/>
      <c r="C24" s="70"/>
      <c r="D24" s="700"/>
      <c r="E24" s="701"/>
    </row>
    <row r="25" spans="1:5" x14ac:dyDescent="0.25">
      <c r="A25" s="69"/>
      <c r="B25" s="70"/>
      <c r="C25" s="70"/>
      <c r="D25" s="700"/>
      <c r="E25" s="701"/>
    </row>
    <row r="26" spans="1:5" x14ac:dyDescent="0.25">
      <c r="A26" s="69"/>
      <c r="B26" s="70"/>
      <c r="C26" s="70"/>
      <c r="D26" s="700"/>
      <c r="E26" s="701"/>
    </row>
    <row r="27" spans="1:5" x14ac:dyDescent="0.25">
      <c r="A27" s="69"/>
      <c r="B27" s="70"/>
      <c r="C27" s="70"/>
      <c r="D27" s="700"/>
      <c r="E27" s="701"/>
    </row>
    <row r="28" spans="1:5" x14ac:dyDescent="0.25">
      <c r="A28" s="69"/>
      <c r="B28" s="70"/>
      <c r="C28" s="70"/>
      <c r="D28" s="700"/>
      <c r="E28" s="701"/>
    </row>
    <row r="29" spans="1:5" x14ac:dyDescent="0.25">
      <c r="A29" s="69"/>
      <c r="B29" s="70"/>
      <c r="C29" s="70"/>
      <c r="D29" s="700"/>
      <c r="E29" s="701"/>
    </row>
    <row r="30" spans="1:5" x14ac:dyDescent="0.25">
      <c r="A30" s="69"/>
      <c r="B30" s="70"/>
      <c r="C30" s="70"/>
      <c r="D30" s="700"/>
      <c r="E30" s="701"/>
    </row>
    <row r="31" spans="1:5" x14ac:dyDescent="0.25">
      <c r="A31" s="69"/>
      <c r="B31" s="70"/>
      <c r="C31" s="70"/>
      <c r="D31" s="700"/>
      <c r="E31" s="701"/>
    </row>
    <row r="32" spans="1:5" x14ac:dyDescent="0.25">
      <c r="A32" s="69"/>
      <c r="B32" s="70"/>
      <c r="C32" s="70"/>
      <c r="D32" s="700"/>
      <c r="E32" s="701"/>
    </row>
    <row r="33" spans="1:5" x14ac:dyDescent="0.25">
      <c r="A33" s="69"/>
      <c r="B33" s="70"/>
      <c r="C33" s="70"/>
      <c r="D33" s="700"/>
      <c r="E33" s="701"/>
    </row>
    <row r="34" spans="1:5" x14ac:dyDescent="0.25">
      <c r="A34" s="69"/>
      <c r="B34" s="70"/>
      <c r="C34" s="70"/>
      <c r="D34" s="700"/>
      <c r="E34" s="701"/>
    </row>
    <row r="35" spans="1:5" x14ac:dyDescent="0.25">
      <c r="A35" s="69"/>
      <c r="B35" s="70"/>
      <c r="C35" s="70"/>
      <c r="D35" s="700"/>
      <c r="E35" s="701"/>
    </row>
    <row r="36" spans="1:5" x14ac:dyDescent="0.25">
      <c r="A36" s="69"/>
      <c r="B36" s="70"/>
      <c r="C36" s="70"/>
      <c r="D36" s="700"/>
      <c r="E36" s="701"/>
    </row>
    <row r="37" spans="1:5" x14ac:dyDescent="0.25">
      <c r="A37" s="71"/>
      <c r="B37" s="72"/>
      <c r="C37" s="72"/>
      <c r="D37" s="702"/>
      <c r="E37" s="703"/>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4:E14"/>
    <mergeCell ref="D13:E13"/>
    <mergeCell ref="D22:E22"/>
    <mergeCell ref="D23:E23"/>
    <mergeCell ref="D24:E24"/>
    <mergeCell ref="D15:E15"/>
    <mergeCell ref="D16:E16"/>
    <mergeCell ref="D17:E17"/>
    <mergeCell ref="D19:E19"/>
    <mergeCell ref="D20:E20"/>
    <mergeCell ref="D21:E21"/>
    <mergeCell ref="D35:E35"/>
    <mergeCell ref="D36:E36"/>
    <mergeCell ref="D37:E37"/>
    <mergeCell ref="D30:E30"/>
    <mergeCell ref="D31:E31"/>
    <mergeCell ref="D32:E32"/>
    <mergeCell ref="D33:E33"/>
    <mergeCell ref="D34:E34"/>
    <mergeCell ref="D25:E25"/>
    <mergeCell ref="D26:E26"/>
    <mergeCell ref="D27:E27"/>
    <mergeCell ref="D28:E28"/>
    <mergeCell ref="D29:E29"/>
  </mergeCells>
  <pageMargins left="0.7" right="0.7" top="0.75" bottom="0.75" header="0.3" footer="0.3"/>
  <pageSetup paperSize="9" scale="50"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O126"/>
  <sheetViews>
    <sheetView showGridLines="0" view="pageBreakPreview" topLeftCell="F1" zoomScale="70" zoomScaleNormal="70" zoomScaleSheetLayoutView="70" workbookViewId="0">
      <selection activeCell="N24" sqref="N24:N29"/>
    </sheetView>
  </sheetViews>
  <sheetFormatPr baseColWidth="10" defaultColWidth="10.7109375" defaultRowHeight="14.25" x14ac:dyDescent="0.25"/>
  <cols>
    <col min="1" max="1" width="49.7109375" style="1" customWidth="1"/>
    <col min="2" max="5" width="35.7109375" style="1" customWidth="1"/>
    <col min="6" max="6" width="43" style="1" customWidth="1"/>
    <col min="7" max="7" width="41.28515625" style="1" customWidth="1"/>
    <col min="8" max="8" width="35.7109375" style="1" customWidth="1"/>
    <col min="9" max="9" width="42.28515625" style="1" customWidth="1"/>
    <col min="10" max="13" width="35.7109375" style="1" customWidth="1"/>
    <col min="14" max="14" width="31"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4" customFormat="1" ht="22.15" customHeight="1" thickBot="1" x14ac:dyDescent="0.3">
      <c r="A1" s="438"/>
      <c r="B1" s="419" t="s">
        <v>150</v>
      </c>
      <c r="C1" s="420"/>
      <c r="D1" s="420"/>
      <c r="E1" s="420"/>
      <c r="F1" s="420"/>
      <c r="G1" s="420"/>
      <c r="H1" s="420"/>
      <c r="I1" s="420"/>
      <c r="J1" s="420"/>
      <c r="K1" s="420"/>
      <c r="L1" s="421"/>
      <c r="M1" s="416" t="s">
        <v>270</v>
      </c>
      <c r="N1" s="417"/>
      <c r="O1" s="418"/>
    </row>
    <row r="2" spans="1:15" s="84" customFormat="1" ht="18" customHeight="1" thickBot="1" x14ac:dyDescent="0.3">
      <c r="A2" s="439"/>
      <c r="B2" s="422" t="s">
        <v>151</v>
      </c>
      <c r="C2" s="423"/>
      <c r="D2" s="423"/>
      <c r="E2" s="423"/>
      <c r="F2" s="423"/>
      <c r="G2" s="423"/>
      <c r="H2" s="423"/>
      <c r="I2" s="423"/>
      <c r="J2" s="423"/>
      <c r="K2" s="423"/>
      <c r="L2" s="424"/>
      <c r="M2" s="416" t="s">
        <v>271</v>
      </c>
      <c r="N2" s="417"/>
      <c r="O2" s="418"/>
    </row>
    <row r="3" spans="1:15" s="84" customFormat="1" ht="19.899999999999999" customHeight="1" thickBot="1" x14ac:dyDescent="0.3">
      <c r="A3" s="439"/>
      <c r="B3" s="422" t="s">
        <v>0</v>
      </c>
      <c r="C3" s="423"/>
      <c r="D3" s="423"/>
      <c r="E3" s="423"/>
      <c r="F3" s="423"/>
      <c r="G3" s="423"/>
      <c r="H3" s="423"/>
      <c r="I3" s="423"/>
      <c r="J3" s="423"/>
      <c r="K3" s="423"/>
      <c r="L3" s="424"/>
      <c r="M3" s="416" t="s">
        <v>272</v>
      </c>
      <c r="N3" s="417"/>
      <c r="O3" s="418"/>
    </row>
    <row r="4" spans="1:15" s="84" customFormat="1" ht="21.75" customHeight="1" thickBot="1" x14ac:dyDescent="0.3">
      <c r="A4" s="440"/>
      <c r="B4" s="425" t="s">
        <v>152</v>
      </c>
      <c r="C4" s="426"/>
      <c r="D4" s="426"/>
      <c r="E4" s="426"/>
      <c r="F4" s="426"/>
      <c r="G4" s="426"/>
      <c r="H4" s="426"/>
      <c r="I4" s="426"/>
      <c r="J4" s="426"/>
      <c r="K4" s="426"/>
      <c r="L4" s="427"/>
      <c r="M4" s="416" t="s">
        <v>273</v>
      </c>
      <c r="N4" s="417"/>
      <c r="O4" s="418"/>
    </row>
    <row r="5" spans="1:15" s="84" customFormat="1" ht="16.149999999999999" customHeight="1" thickBot="1" x14ac:dyDescent="0.3">
      <c r="A5" s="85"/>
      <c r="B5" s="86"/>
      <c r="C5" s="86"/>
      <c r="D5" s="86"/>
      <c r="E5" s="86"/>
      <c r="F5" s="86"/>
      <c r="G5" s="86"/>
      <c r="H5" s="86"/>
      <c r="I5" s="86"/>
      <c r="J5" s="86"/>
      <c r="K5" s="86"/>
      <c r="L5" s="86"/>
      <c r="M5" s="87"/>
      <c r="N5" s="87"/>
      <c r="O5" s="87"/>
    </row>
    <row r="6" spans="1:15" ht="40.35" customHeight="1" thickBot="1" x14ac:dyDescent="0.3">
      <c r="A6" s="55" t="s">
        <v>154</v>
      </c>
      <c r="B6" s="448" t="s">
        <v>307</v>
      </c>
      <c r="C6" s="449"/>
      <c r="D6" s="449"/>
      <c r="E6" s="449"/>
      <c r="F6" s="449"/>
      <c r="G6" s="449"/>
      <c r="H6" s="449"/>
      <c r="I6" s="449"/>
      <c r="J6" s="449"/>
      <c r="K6" s="450"/>
      <c r="L6" s="160" t="s">
        <v>155</v>
      </c>
      <c r="M6" s="451">
        <v>2024110010309</v>
      </c>
      <c r="N6" s="452"/>
      <c r="O6" s="453"/>
    </row>
    <row r="7" spans="1:15" s="84" customFormat="1" ht="18"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442" t="s">
        <v>6</v>
      </c>
      <c r="B8" s="160" t="s">
        <v>156</v>
      </c>
      <c r="C8" s="130"/>
      <c r="D8" s="160" t="s">
        <v>157</v>
      </c>
      <c r="E8" s="130"/>
      <c r="F8" s="160" t="s">
        <v>158</v>
      </c>
      <c r="G8" s="130"/>
      <c r="H8" s="160" t="s">
        <v>159</v>
      </c>
      <c r="I8" s="132"/>
      <c r="J8" s="406" t="s">
        <v>8</v>
      </c>
      <c r="K8" s="441"/>
      <c r="L8" s="159" t="s">
        <v>160</v>
      </c>
      <c r="M8" s="403"/>
      <c r="N8" s="403"/>
      <c r="O8" s="403"/>
    </row>
    <row r="9" spans="1:15" s="84" customFormat="1" ht="21.75" customHeight="1" thickBot="1" x14ac:dyDescent="0.3">
      <c r="A9" s="442"/>
      <c r="B9" s="161" t="s">
        <v>161</v>
      </c>
      <c r="C9" s="133"/>
      <c r="D9" s="160" t="s">
        <v>162</v>
      </c>
      <c r="E9" s="133"/>
      <c r="F9" s="160" t="s">
        <v>163</v>
      </c>
      <c r="G9" s="133"/>
      <c r="H9" s="160" t="s">
        <v>164</v>
      </c>
      <c r="I9" s="132"/>
      <c r="J9" s="406"/>
      <c r="K9" s="441"/>
      <c r="L9" s="159" t="s">
        <v>165</v>
      </c>
      <c r="M9" s="403" t="s">
        <v>280</v>
      </c>
      <c r="N9" s="403"/>
      <c r="O9" s="403"/>
    </row>
    <row r="10" spans="1:15" s="84" customFormat="1" ht="21.75" customHeight="1" thickBot="1" x14ac:dyDescent="0.3">
      <c r="A10" s="442"/>
      <c r="B10" s="160" t="s">
        <v>166</v>
      </c>
      <c r="C10" s="130" t="s">
        <v>280</v>
      </c>
      <c r="D10" s="160" t="s">
        <v>167</v>
      </c>
      <c r="E10" s="134"/>
      <c r="F10" s="160" t="s">
        <v>168</v>
      </c>
      <c r="G10" s="134"/>
      <c r="H10" s="160" t="s">
        <v>169</v>
      </c>
      <c r="I10" s="132"/>
      <c r="J10" s="406"/>
      <c r="K10" s="441"/>
      <c r="L10" s="159" t="s">
        <v>170</v>
      </c>
      <c r="M10" s="403" t="s">
        <v>280</v>
      </c>
      <c r="N10" s="403"/>
      <c r="O10" s="403"/>
    </row>
    <row r="11" spans="1:15" ht="15" customHeight="1" thickBot="1" x14ac:dyDescent="0.3">
      <c r="A11" s="6"/>
      <c r="B11" s="7"/>
      <c r="C11" s="7"/>
      <c r="D11" s="9"/>
      <c r="E11" s="8"/>
      <c r="F11" s="8"/>
      <c r="G11" s="199"/>
      <c r="H11" s="199"/>
      <c r="I11" s="10"/>
      <c r="J11" s="10"/>
      <c r="K11" s="7"/>
      <c r="L11" s="7"/>
      <c r="M11" s="7"/>
      <c r="N11" s="7"/>
      <c r="O11" s="7"/>
    </row>
    <row r="12" spans="1:15" ht="15" customHeight="1" x14ac:dyDescent="0.25">
      <c r="A12" s="445" t="s">
        <v>171</v>
      </c>
      <c r="B12" s="428" t="s">
        <v>281</v>
      </c>
      <c r="C12" s="429"/>
      <c r="D12" s="429"/>
      <c r="E12" s="429"/>
      <c r="F12" s="429"/>
      <c r="G12" s="429"/>
      <c r="H12" s="429"/>
      <c r="I12" s="429"/>
      <c r="J12" s="429"/>
      <c r="K12" s="429"/>
      <c r="L12" s="429"/>
      <c r="M12" s="429"/>
      <c r="N12" s="429"/>
      <c r="O12" s="430"/>
    </row>
    <row r="13" spans="1:15" ht="15" customHeight="1" x14ac:dyDescent="0.25">
      <c r="A13" s="446"/>
      <c r="B13" s="431"/>
      <c r="C13" s="432"/>
      <c r="D13" s="432"/>
      <c r="E13" s="432"/>
      <c r="F13" s="432"/>
      <c r="G13" s="432"/>
      <c r="H13" s="432"/>
      <c r="I13" s="432"/>
      <c r="J13" s="432"/>
      <c r="K13" s="432"/>
      <c r="L13" s="432"/>
      <c r="M13" s="432"/>
      <c r="N13" s="432"/>
      <c r="O13" s="433"/>
    </row>
    <row r="14" spans="1:15" ht="15" customHeight="1" thickBot="1" x14ac:dyDescent="0.3">
      <c r="A14" s="447"/>
      <c r="B14" s="434"/>
      <c r="C14" s="435"/>
      <c r="D14" s="435"/>
      <c r="E14" s="435"/>
      <c r="F14" s="435"/>
      <c r="G14" s="435"/>
      <c r="H14" s="435"/>
      <c r="I14" s="435"/>
      <c r="J14" s="435"/>
      <c r="K14" s="435"/>
      <c r="L14" s="435"/>
      <c r="M14" s="435"/>
      <c r="N14" s="435"/>
      <c r="O14" s="436"/>
    </row>
    <row r="15" spans="1:15" ht="9" customHeight="1" thickBot="1" x14ac:dyDescent="0.3">
      <c r="A15" s="14"/>
      <c r="B15" s="83"/>
      <c r="C15" s="15"/>
      <c r="D15" s="15"/>
      <c r="E15" s="15"/>
      <c r="F15" s="15"/>
      <c r="G15" s="16"/>
      <c r="H15" s="16"/>
      <c r="I15" s="16"/>
      <c r="J15" s="16"/>
      <c r="K15" s="16"/>
      <c r="L15" s="17"/>
      <c r="M15" s="17"/>
      <c r="N15" s="17"/>
      <c r="O15" s="17"/>
    </row>
    <row r="16" spans="1:15" s="18" customFormat="1" ht="37.5" customHeight="1" thickBot="1" x14ac:dyDescent="0.3">
      <c r="A16" s="55" t="s">
        <v>13</v>
      </c>
      <c r="B16" s="437" t="s">
        <v>282</v>
      </c>
      <c r="C16" s="437"/>
      <c r="D16" s="437"/>
      <c r="E16" s="437"/>
      <c r="F16" s="437"/>
      <c r="G16" s="442" t="s">
        <v>15</v>
      </c>
      <c r="H16" s="442"/>
      <c r="I16" s="437" t="s">
        <v>283</v>
      </c>
      <c r="J16" s="437"/>
      <c r="K16" s="437"/>
      <c r="L16" s="437"/>
      <c r="M16" s="437"/>
      <c r="N16" s="437"/>
      <c r="O16" s="43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37" t="s">
        <v>284</v>
      </c>
      <c r="C18" s="437"/>
      <c r="D18" s="437"/>
      <c r="E18" s="437"/>
      <c r="F18" s="55" t="s">
        <v>19</v>
      </c>
      <c r="G18" s="443" t="s">
        <v>285</v>
      </c>
      <c r="H18" s="443"/>
      <c r="I18" s="443"/>
      <c r="J18" s="55" t="s">
        <v>21</v>
      </c>
      <c r="K18" s="437" t="s">
        <v>286</v>
      </c>
      <c r="L18" s="437"/>
      <c r="M18" s="437"/>
      <c r="N18" s="437"/>
      <c r="O18" s="437"/>
    </row>
    <row r="19" spans="1:15" ht="9" customHeight="1" x14ac:dyDescent="0.25">
      <c r="A19" s="5"/>
      <c r="B19" s="2"/>
      <c r="C19" s="444"/>
      <c r="D19" s="444"/>
      <c r="E19" s="444"/>
      <c r="F19" s="444"/>
      <c r="G19" s="444"/>
      <c r="H19" s="444"/>
      <c r="I19" s="444"/>
      <c r="J19" s="444"/>
      <c r="K19" s="444"/>
      <c r="L19" s="444"/>
      <c r="M19" s="444"/>
      <c r="N19" s="444"/>
      <c r="O19" s="444"/>
    </row>
    <row r="20" spans="1:15" ht="16.5" customHeight="1" thickBot="1" x14ac:dyDescent="0.3">
      <c r="A20" s="81"/>
      <c r="B20" s="82"/>
      <c r="C20" s="82"/>
      <c r="D20" s="82"/>
      <c r="E20" s="82"/>
      <c r="F20" s="82"/>
      <c r="G20" s="82"/>
      <c r="H20" s="82"/>
      <c r="I20" s="82"/>
      <c r="J20" s="82"/>
      <c r="K20" s="82"/>
      <c r="L20" s="82"/>
      <c r="M20" s="82"/>
      <c r="N20" s="82"/>
      <c r="O20" s="82"/>
    </row>
    <row r="21" spans="1:15" ht="32.1" customHeight="1" thickBot="1" x14ac:dyDescent="0.3">
      <c r="A21" s="404" t="s">
        <v>23</v>
      </c>
      <c r="B21" s="405"/>
      <c r="C21" s="405"/>
      <c r="D21" s="405"/>
      <c r="E21" s="405"/>
      <c r="F21" s="405"/>
      <c r="G21" s="405"/>
      <c r="H21" s="405"/>
      <c r="I21" s="405"/>
      <c r="J21" s="405"/>
      <c r="K21" s="405"/>
      <c r="L21" s="405"/>
      <c r="M21" s="405"/>
      <c r="N21" s="405"/>
      <c r="O21" s="406"/>
    </row>
    <row r="22" spans="1:15" ht="32.1" customHeight="1" thickBot="1" x14ac:dyDescent="0.3">
      <c r="A22" s="404" t="s">
        <v>172</v>
      </c>
      <c r="B22" s="405"/>
      <c r="C22" s="405"/>
      <c r="D22" s="405"/>
      <c r="E22" s="405"/>
      <c r="F22" s="405"/>
      <c r="G22" s="405"/>
      <c r="H22" s="405"/>
      <c r="I22" s="405"/>
      <c r="J22" s="405"/>
      <c r="K22" s="405"/>
      <c r="L22" s="405"/>
      <c r="M22" s="405"/>
      <c r="N22" s="405"/>
      <c r="O22" s="406"/>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30">
        <v>202530937</v>
      </c>
      <c r="E24" s="22">
        <v>597420000</v>
      </c>
      <c r="F24" s="22">
        <v>152772000</v>
      </c>
      <c r="G24" s="22">
        <v>2311231000</v>
      </c>
      <c r="H24" s="342">
        <v>95474266</v>
      </c>
      <c r="I24" s="231"/>
      <c r="J24" s="359">
        <v>-45892680</v>
      </c>
      <c r="K24" s="231"/>
      <c r="L24" s="231"/>
      <c r="M24" s="231"/>
      <c r="N24" s="365">
        <f>SUM(B24:M24)</f>
        <v>8533940523</v>
      </c>
      <c r="O24" s="232"/>
    </row>
    <row r="25" spans="1:15" ht="32.1" customHeight="1" x14ac:dyDescent="0.25">
      <c r="A25" s="21" t="s">
        <v>26</v>
      </c>
      <c r="B25" s="233">
        <v>1075999750</v>
      </c>
      <c r="C25" s="233">
        <v>3854788144</v>
      </c>
      <c r="D25" s="233">
        <v>57378586</v>
      </c>
      <c r="E25" s="233">
        <v>-56643194</v>
      </c>
      <c r="F25" s="233">
        <v>391411001</v>
      </c>
      <c r="G25" s="318">
        <v>-15236636</v>
      </c>
      <c r="H25" s="343">
        <v>2085337916</v>
      </c>
      <c r="I25" s="318">
        <v>408838889</v>
      </c>
      <c r="J25" s="318">
        <v>146495063</v>
      </c>
      <c r="K25" s="22"/>
      <c r="L25" s="22"/>
      <c r="M25" s="22"/>
      <c r="N25" s="365">
        <f t="shared" ref="N25:N29" si="0">SUM(B25:M25)</f>
        <v>7948369519</v>
      </c>
      <c r="O25" s="234">
        <f>+(B25+C25+D25+E25+F25+G25+H25+I25+J25+K25+L25+M25)/N24</f>
        <v>0.93138328039411389</v>
      </c>
    </row>
    <row r="26" spans="1:15" ht="32.1" customHeight="1" x14ac:dyDescent="0.25">
      <c r="A26" s="21" t="s">
        <v>28</v>
      </c>
      <c r="B26" s="235">
        <v>0</v>
      </c>
      <c r="C26" s="233">
        <v>2996364</v>
      </c>
      <c r="D26" s="233">
        <v>284490908</v>
      </c>
      <c r="E26" s="233">
        <v>497059052</v>
      </c>
      <c r="F26" s="233">
        <v>465516700</v>
      </c>
      <c r="G26" s="318">
        <v>462802598</v>
      </c>
      <c r="H26" s="318">
        <v>765624111</v>
      </c>
      <c r="I26" s="318">
        <v>495010089</v>
      </c>
      <c r="J26" s="318">
        <v>495432944</v>
      </c>
      <c r="K26" s="22"/>
      <c r="L26" s="22"/>
      <c r="M26" s="22"/>
      <c r="N26" s="365">
        <f t="shared" si="0"/>
        <v>3468932766</v>
      </c>
      <c r="O26" s="234"/>
    </row>
    <row r="27" spans="1:15" ht="32.1" customHeight="1" x14ac:dyDescent="0.25">
      <c r="A27" s="21" t="s">
        <v>175</v>
      </c>
      <c r="B27" s="233">
        <v>323745281</v>
      </c>
      <c r="C27" s="233">
        <v>295554336</v>
      </c>
      <c r="D27" s="233">
        <v>125358769</v>
      </c>
      <c r="E27" s="235"/>
      <c r="F27" s="22"/>
      <c r="G27" s="319"/>
      <c r="H27" s="22"/>
      <c r="I27" s="22"/>
      <c r="J27" s="22"/>
      <c r="K27" s="22"/>
      <c r="L27" s="22"/>
      <c r="M27" s="22"/>
      <c r="N27" s="365">
        <f t="shared" si="0"/>
        <v>744658386</v>
      </c>
      <c r="O27" s="23"/>
    </row>
    <row r="28" spans="1:15" ht="32.1" customHeight="1" x14ac:dyDescent="0.25">
      <c r="A28" s="21" t="s">
        <v>176</v>
      </c>
      <c r="B28" s="235">
        <v>0</v>
      </c>
      <c r="C28" s="235">
        <v>0</v>
      </c>
      <c r="D28" s="235">
        <v>0</v>
      </c>
      <c r="E28" s="235" t="s">
        <v>287</v>
      </c>
      <c r="F28" s="22"/>
      <c r="G28" s="319" t="s">
        <v>287</v>
      </c>
      <c r="H28" s="22"/>
      <c r="I28" s="22"/>
      <c r="J28" s="318">
        <v>3359517</v>
      </c>
      <c r="K28" s="22"/>
      <c r="L28" s="22"/>
      <c r="M28" s="22"/>
      <c r="N28" s="365">
        <f t="shared" si="0"/>
        <v>3359517</v>
      </c>
      <c r="O28" s="23"/>
    </row>
    <row r="29" spans="1:15" ht="32.1" customHeight="1" thickBot="1" x14ac:dyDescent="0.3">
      <c r="A29" s="24" t="s">
        <v>34</v>
      </c>
      <c r="B29" s="236">
        <v>323745281</v>
      </c>
      <c r="C29" s="236">
        <v>203692800</v>
      </c>
      <c r="D29" s="236">
        <v>125358769</v>
      </c>
      <c r="E29" s="236">
        <v>42282073</v>
      </c>
      <c r="F29" s="25"/>
      <c r="G29" s="320">
        <v>1944983</v>
      </c>
      <c r="H29" s="320">
        <v>23614824</v>
      </c>
      <c r="I29" s="25"/>
      <c r="J29" s="25"/>
      <c r="K29" s="25"/>
      <c r="L29" s="25"/>
      <c r="M29" s="25"/>
      <c r="N29" s="357">
        <f t="shared" si="0"/>
        <v>720638730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63" t="s">
        <v>177</v>
      </c>
      <c r="B33" s="464"/>
      <c r="C33" s="464"/>
      <c r="D33" s="464"/>
      <c r="E33" s="464"/>
      <c r="F33" s="464"/>
      <c r="G33" s="464"/>
      <c r="H33" s="464"/>
      <c r="I33" s="465"/>
      <c r="J33" s="31"/>
    </row>
    <row r="34" spans="1:13" ht="50.25" customHeight="1" thickBot="1" x14ac:dyDescent="0.3">
      <c r="A34" s="40" t="s">
        <v>178</v>
      </c>
      <c r="B34" s="466"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67"/>
      <c r="D34" s="467"/>
      <c r="E34" s="467"/>
      <c r="F34" s="467"/>
      <c r="G34" s="467"/>
      <c r="H34" s="467"/>
      <c r="I34" s="468"/>
      <c r="J34" s="29"/>
      <c r="M34" s="185"/>
    </row>
    <row r="35" spans="1:13" ht="18.75" customHeight="1" thickBot="1" x14ac:dyDescent="0.3">
      <c r="A35" s="480" t="s">
        <v>38</v>
      </c>
      <c r="B35" s="90">
        <v>2024</v>
      </c>
      <c r="C35" s="90">
        <v>2025</v>
      </c>
      <c r="D35" s="90">
        <v>2026</v>
      </c>
      <c r="E35" s="90">
        <v>2027</v>
      </c>
      <c r="F35" s="90" t="s">
        <v>179</v>
      </c>
      <c r="G35" s="482" t="s">
        <v>40</v>
      </c>
      <c r="H35" s="483" t="s">
        <v>288</v>
      </c>
      <c r="I35" s="483"/>
      <c r="J35" s="29"/>
      <c r="M35" s="185"/>
    </row>
    <row r="36" spans="1:13" ht="50.25" customHeight="1" thickBot="1" x14ac:dyDescent="0.3">
      <c r="A36" s="481"/>
      <c r="B36" s="237">
        <v>0.5</v>
      </c>
      <c r="C36" s="237">
        <v>2</v>
      </c>
      <c r="D36" s="237">
        <v>1</v>
      </c>
      <c r="E36" s="237">
        <v>0.5</v>
      </c>
      <c r="F36" s="181">
        <f>B36+C36+D36+E36</f>
        <v>4</v>
      </c>
      <c r="G36" s="482"/>
      <c r="H36" s="483"/>
      <c r="I36" s="483"/>
      <c r="J36" s="29"/>
      <c r="M36" s="186"/>
    </row>
    <row r="37" spans="1:13" ht="52.5" customHeight="1" thickBot="1" x14ac:dyDescent="0.3">
      <c r="A37" s="41" t="s">
        <v>42</v>
      </c>
      <c r="B37" s="469" t="s">
        <v>289</v>
      </c>
      <c r="C37" s="470"/>
      <c r="D37" s="475" t="s">
        <v>180</v>
      </c>
      <c r="E37" s="476"/>
      <c r="F37" s="476"/>
      <c r="G37" s="476"/>
      <c r="H37" s="476"/>
      <c r="I37" s="477"/>
    </row>
    <row r="38" spans="1:13" s="30" customFormat="1" ht="39" customHeight="1" thickBot="1" x14ac:dyDescent="0.3">
      <c r="A38" s="480" t="s">
        <v>181</v>
      </c>
      <c r="B38" s="41" t="s">
        <v>182</v>
      </c>
      <c r="C38" s="40" t="s">
        <v>86</v>
      </c>
      <c r="D38" s="461" t="s">
        <v>88</v>
      </c>
      <c r="E38" s="462"/>
      <c r="F38" s="461" t="s">
        <v>90</v>
      </c>
      <c r="G38" s="462"/>
      <c r="H38" s="42" t="s">
        <v>92</v>
      </c>
      <c r="I38" s="44" t="s">
        <v>93</v>
      </c>
      <c r="M38" s="187"/>
    </row>
    <row r="39" spans="1:13" ht="39" customHeight="1" x14ac:dyDescent="0.25">
      <c r="A39" s="481"/>
      <c r="B39" s="182">
        <v>0</v>
      </c>
      <c r="C39" s="35">
        <v>0</v>
      </c>
      <c r="D39" s="471"/>
      <c r="E39" s="472"/>
      <c r="F39" s="478"/>
      <c r="G39" s="479"/>
      <c r="H39" s="198"/>
      <c r="I39" s="33"/>
      <c r="M39" s="185"/>
    </row>
    <row r="40" spans="1:13" s="30" customFormat="1" ht="39" customHeight="1" x14ac:dyDescent="0.25">
      <c r="A40" s="480" t="s">
        <v>183</v>
      </c>
      <c r="B40" s="43" t="s">
        <v>182</v>
      </c>
      <c r="C40" s="42" t="s">
        <v>86</v>
      </c>
      <c r="D40" s="461" t="s">
        <v>88</v>
      </c>
      <c r="E40" s="462"/>
      <c r="F40" s="461" t="s">
        <v>90</v>
      </c>
      <c r="G40" s="462"/>
      <c r="H40" s="42" t="s">
        <v>92</v>
      </c>
      <c r="I40" s="44" t="s">
        <v>93</v>
      </c>
    </row>
    <row r="41" spans="1:13" ht="39" customHeight="1" x14ac:dyDescent="0.25">
      <c r="A41" s="481"/>
      <c r="B41" s="189">
        <v>0</v>
      </c>
      <c r="C41" s="35">
        <v>0</v>
      </c>
      <c r="D41" s="473"/>
      <c r="E41" s="474"/>
      <c r="F41" s="478"/>
      <c r="G41" s="479"/>
      <c r="H41" s="198"/>
      <c r="I41" s="33"/>
    </row>
    <row r="42" spans="1:13" s="30" customFormat="1" ht="39" customHeight="1" thickBot="1" x14ac:dyDescent="0.3">
      <c r="A42" s="480" t="s">
        <v>184</v>
      </c>
      <c r="B42" s="43" t="s">
        <v>182</v>
      </c>
      <c r="C42" s="42" t="s">
        <v>86</v>
      </c>
      <c r="D42" s="461" t="s">
        <v>88</v>
      </c>
      <c r="E42" s="462"/>
      <c r="F42" s="461" t="s">
        <v>90</v>
      </c>
      <c r="G42" s="462"/>
      <c r="H42" s="42" t="s">
        <v>92</v>
      </c>
      <c r="I42" s="44" t="s">
        <v>93</v>
      </c>
    </row>
    <row r="43" spans="1:13" ht="39" customHeight="1" thickBot="1" x14ac:dyDescent="0.3">
      <c r="A43" s="481"/>
      <c r="B43" s="188">
        <v>0</v>
      </c>
      <c r="C43" s="188">
        <v>0</v>
      </c>
      <c r="D43" s="473"/>
      <c r="E43" s="474"/>
      <c r="F43" s="478"/>
      <c r="G43" s="479"/>
      <c r="H43" s="198"/>
      <c r="I43" s="33"/>
    </row>
    <row r="44" spans="1:13" s="30" customFormat="1" ht="39" customHeight="1" thickBot="1" x14ac:dyDescent="0.3">
      <c r="A44" s="480" t="s">
        <v>185</v>
      </c>
      <c r="B44" s="43" t="s">
        <v>182</v>
      </c>
      <c r="C44" s="43" t="s">
        <v>86</v>
      </c>
      <c r="D44" s="461" t="s">
        <v>88</v>
      </c>
      <c r="E44" s="462"/>
      <c r="F44" s="461" t="s">
        <v>90</v>
      </c>
      <c r="G44" s="462"/>
      <c r="H44" s="42" t="s">
        <v>92</v>
      </c>
      <c r="I44" s="42" t="s">
        <v>93</v>
      </c>
    </row>
    <row r="45" spans="1:13" ht="39" customHeight="1" thickBot="1" x14ac:dyDescent="0.3">
      <c r="A45" s="481"/>
      <c r="B45" s="188">
        <v>0</v>
      </c>
      <c r="C45" s="35">
        <v>0</v>
      </c>
      <c r="D45" s="484"/>
      <c r="E45" s="485"/>
      <c r="F45" s="484"/>
      <c r="G45" s="485"/>
      <c r="H45" s="50"/>
      <c r="I45" s="51"/>
    </row>
    <row r="46" spans="1:13" s="30" customFormat="1" ht="39" customHeight="1" thickBot="1" x14ac:dyDescent="0.3">
      <c r="A46" s="480" t="s">
        <v>186</v>
      </c>
      <c r="B46" s="43" t="s">
        <v>182</v>
      </c>
      <c r="C46" s="42" t="s">
        <v>86</v>
      </c>
      <c r="D46" s="461" t="s">
        <v>88</v>
      </c>
      <c r="E46" s="462"/>
      <c r="F46" s="461" t="s">
        <v>90</v>
      </c>
      <c r="G46" s="462"/>
      <c r="H46" s="42" t="s">
        <v>92</v>
      </c>
      <c r="I46" s="44" t="s">
        <v>93</v>
      </c>
    </row>
    <row r="47" spans="1:13" ht="39" customHeight="1" thickBot="1" x14ac:dyDescent="0.3">
      <c r="A47" s="481"/>
      <c r="B47" s="188">
        <v>0</v>
      </c>
      <c r="C47" s="35">
        <v>0</v>
      </c>
      <c r="D47" s="389"/>
      <c r="E47" s="390"/>
      <c r="F47" s="389"/>
      <c r="G47" s="390"/>
      <c r="H47" s="32"/>
      <c r="I47" s="34"/>
    </row>
    <row r="48" spans="1:13" s="30" customFormat="1" ht="39" customHeight="1" thickBot="1" x14ac:dyDescent="0.3">
      <c r="A48" s="480" t="s">
        <v>187</v>
      </c>
      <c r="B48" s="43" t="s">
        <v>182</v>
      </c>
      <c r="C48" s="42" t="s">
        <v>86</v>
      </c>
      <c r="D48" s="461" t="s">
        <v>88</v>
      </c>
      <c r="E48" s="462"/>
      <c r="F48" s="461" t="s">
        <v>90</v>
      </c>
      <c r="G48" s="462"/>
      <c r="H48" s="42" t="s">
        <v>92</v>
      </c>
      <c r="I48" s="44" t="s">
        <v>93</v>
      </c>
    </row>
    <row r="49" spans="1:9" ht="39" customHeight="1" thickBot="1" x14ac:dyDescent="0.3">
      <c r="A49" s="481"/>
      <c r="B49" s="188">
        <v>0</v>
      </c>
      <c r="C49" s="36">
        <v>0</v>
      </c>
      <c r="D49" s="389"/>
      <c r="E49" s="390"/>
      <c r="F49" s="389"/>
      <c r="G49" s="390"/>
      <c r="H49" s="32"/>
      <c r="I49" s="34"/>
    </row>
    <row r="50" spans="1:9" ht="39" customHeight="1" thickBot="1" x14ac:dyDescent="0.3">
      <c r="A50" s="480" t="s">
        <v>188</v>
      </c>
      <c r="B50" s="41" t="s">
        <v>182</v>
      </c>
      <c r="C50" s="40" t="s">
        <v>86</v>
      </c>
      <c r="D50" s="461" t="s">
        <v>88</v>
      </c>
      <c r="E50" s="462"/>
      <c r="F50" s="461" t="s">
        <v>90</v>
      </c>
      <c r="G50" s="462"/>
      <c r="H50" s="42" t="s">
        <v>92</v>
      </c>
      <c r="I50" s="44" t="s">
        <v>93</v>
      </c>
    </row>
    <row r="51" spans="1:9" ht="39" customHeight="1" thickBot="1" x14ac:dyDescent="0.3">
      <c r="A51" s="481"/>
      <c r="B51" s="353">
        <v>0</v>
      </c>
      <c r="C51" s="36">
        <v>0</v>
      </c>
      <c r="D51" s="389"/>
      <c r="E51" s="486"/>
      <c r="F51" s="389"/>
      <c r="G51" s="390"/>
      <c r="H51" s="32"/>
      <c r="I51" s="34"/>
    </row>
    <row r="52" spans="1:9" ht="39" customHeight="1" thickBot="1" x14ac:dyDescent="0.3">
      <c r="A52" s="480" t="s">
        <v>189</v>
      </c>
      <c r="B52" s="41" t="s">
        <v>182</v>
      </c>
      <c r="C52" s="40" t="s">
        <v>86</v>
      </c>
      <c r="D52" s="461" t="s">
        <v>88</v>
      </c>
      <c r="E52" s="462"/>
      <c r="F52" s="461" t="s">
        <v>90</v>
      </c>
      <c r="G52" s="462"/>
      <c r="H52" s="42" t="s">
        <v>92</v>
      </c>
      <c r="I52" s="44" t="s">
        <v>93</v>
      </c>
    </row>
    <row r="53" spans="1:9" ht="39" customHeight="1" thickBot="1" x14ac:dyDescent="0.3">
      <c r="A53" s="481"/>
      <c r="B53" s="188">
        <v>0</v>
      </c>
      <c r="C53" s="36">
        <v>0</v>
      </c>
      <c r="D53" s="389"/>
      <c r="E53" s="486"/>
      <c r="F53" s="389"/>
      <c r="G53" s="390"/>
      <c r="H53" s="52"/>
      <c r="I53" s="34"/>
    </row>
    <row r="54" spans="1:9" ht="39" customHeight="1" thickBot="1" x14ac:dyDescent="0.3">
      <c r="A54" s="480" t="s">
        <v>190</v>
      </c>
      <c r="B54" s="41" t="s">
        <v>182</v>
      </c>
      <c r="C54" s="40" t="s">
        <v>86</v>
      </c>
      <c r="D54" s="461" t="s">
        <v>88</v>
      </c>
      <c r="E54" s="462"/>
      <c r="F54" s="461" t="s">
        <v>90</v>
      </c>
      <c r="G54" s="462"/>
      <c r="H54" s="42" t="s">
        <v>92</v>
      </c>
      <c r="I54" s="44" t="s">
        <v>93</v>
      </c>
    </row>
    <row r="55" spans="1:9" ht="39" customHeight="1" thickBot="1" x14ac:dyDescent="0.3">
      <c r="A55" s="481"/>
      <c r="B55" s="188">
        <v>0</v>
      </c>
      <c r="C55" s="36">
        <v>0</v>
      </c>
      <c r="D55" s="389"/>
      <c r="E55" s="390"/>
      <c r="F55" s="389"/>
      <c r="G55" s="390"/>
      <c r="H55" s="32"/>
      <c r="I55" s="32"/>
    </row>
    <row r="56" spans="1:9" ht="39" customHeight="1" thickBot="1" x14ac:dyDescent="0.3">
      <c r="A56" s="480" t="s">
        <v>191</v>
      </c>
      <c r="B56" s="41" t="s">
        <v>182</v>
      </c>
      <c r="C56" s="40">
        <v>0</v>
      </c>
      <c r="D56" s="461" t="s">
        <v>88</v>
      </c>
      <c r="E56" s="462"/>
      <c r="F56" s="461" t="s">
        <v>90</v>
      </c>
      <c r="G56" s="462"/>
      <c r="H56" s="42" t="s">
        <v>92</v>
      </c>
      <c r="I56" s="44" t="s">
        <v>93</v>
      </c>
    </row>
    <row r="57" spans="1:9" ht="39" customHeight="1" thickBot="1" x14ac:dyDescent="0.3">
      <c r="A57" s="481"/>
      <c r="B57" s="353">
        <v>1</v>
      </c>
      <c r="C57" s="36"/>
      <c r="D57" s="389"/>
      <c r="E57" s="390"/>
      <c r="F57" s="389"/>
      <c r="G57" s="390"/>
      <c r="H57" s="32"/>
      <c r="I57" s="34"/>
    </row>
    <row r="58" spans="1:9" ht="39" customHeight="1" thickBot="1" x14ac:dyDescent="0.3">
      <c r="A58" s="480" t="s">
        <v>192</v>
      </c>
      <c r="B58" s="41" t="s">
        <v>182</v>
      </c>
      <c r="C58" s="40" t="s">
        <v>86</v>
      </c>
      <c r="D58" s="461" t="s">
        <v>88</v>
      </c>
      <c r="E58" s="462"/>
      <c r="F58" s="461" t="s">
        <v>90</v>
      </c>
      <c r="G58" s="462"/>
      <c r="H58" s="42" t="s">
        <v>92</v>
      </c>
      <c r="I58" s="44" t="s">
        <v>93</v>
      </c>
    </row>
    <row r="59" spans="1:9" ht="39" customHeight="1" thickBot="1" x14ac:dyDescent="0.3">
      <c r="A59" s="481"/>
      <c r="B59" s="188">
        <v>0</v>
      </c>
      <c r="C59" s="36"/>
      <c r="D59" s="389"/>
      <c r="E59" s="390"/>
      <c r="F59" s="486"/>
      <c r="G59" s="486"/>
      <c r="H59" s="32"/>
      <c r="I59" s="32"/>
    </row>
    <row r="60" spans="1:9" ht="39" customHeight="1" thickBot="1" x14ac:dyDescent="0.3">
      <c r="A60" s="480" t="s">
        <v>193</v>
      </c>
      <c r="B60" s="41" t="s">
        <v>182</v>
      </c>
      <c r="C60" s="40" t="s">
        <v>86</v>
      </c>
      <c r="D60" s="461" t="s">
        <v>88</v>
      </c>
      <c r="E60" s="462"/>
      <c r="F60" s="461" t="s">
        <v>90</v>
      </c>
      <c r="G60" s="462"/>
      <c r="H60" s="42" t="s">
        <v>92</v>
      </c>
      <c r="I60" s="44" t="s">
        <v>93</v>
      </c>
    </row>
    <row r="61" spans="1:9" ht="39" customHeight="1" thickBot="1" x14ac:dyDescent="0.3">
      <c r="A61" s="481"/>
      <c r="B61" s="189">
        <v>1</v>
      </c>
      <c r="C61" s="36"/>
      <c r="D61" s="389"/>
      <c r="E61" s="390"/>
      <c r="F61" s="389"/>
      <c r="G61" s="390"/>
      <c r="H61" s="32"/>
      <c r="I61" s="32"/>
    </row>
    <row r="62" spans="1:9" x14ac:dyDescent="0.25">
      <c r="B62" s="183">
        <f>+B47+B43+B41+B45+B49+B51+B53+B55+B57+B59+B61</f>
        <v>2</v>
      </c>
    </row>
    <row r="64" spans="1:9" s="29" customFormat="1" ht="30" customHeight="1" x14ac:dyDescent="0.25">
      <c r="A64" s="1"/>
      <c r="B64" s="1"/>
      <c r="C64" s="1"/>
      <c r="D64" s="1"/>
      <c r="E64" s="1"/>
      <c r="F64" s="1"/>
      <c r="G64" s="1"/>
      <c r="H64" s="1"/>
      <c r="I64" s="1"/>
    </row>
    <row r="65" spans="1:9" ht="34.5" customHeight="1" x14ac:dyDescent="0.25">
      <c r="A65" s="407" t="s">
        <v>56</v>
      </c>
      <c r="B65" s="407"/>
      <c r="C65" s="407"/>
      <c r="D65" s="407"/>
      <c r="E65" s="407"/>
      <c r="F65" s="407"/>
      <c r="G65" s="407"/>
      <c r="H65" s="407"/>
      <c r="I65" s="407"/>
    </row>
    <row r="66" spans="1:9" ht="90" customHeight="1" x14ac:dyDescent="0.25">
      <c r="A66" s="45" t="s">
        <v>57</v>
      </c>
      <c r="B66" s="488" t="s">
        <v>379</v>
      </c>
      <c r="C66" s="489"/>
      <c r="D66" s="408" t="s">
        <v>380</v>
      </c>
      <c r="E66" s="409"/>
      <c r="F66" s="408" t="s">
        <v>381</v>
      </c>
      <c r="G66" s="409"/>
      <c r="H66" s="408" t="s">
        <v>382</v>
      </c>
      <c r="I66" s="409"/>
    </row>
    <row r="67" spans="1:9" ht="45.75" hidden="1" customHeight="1" x14ac:dyDescent="0.25">
      <c r="A67" s="45" t="s">
        <v>194</v>
      </c>
      <c r="B67" s="385">
        <v>8.3350000000000009</v>
      </c>
      <c r="C67" s="386"/>
      <c r="D67" s="385">
        <v>8.3350000000000009</v>
      </c>
      <c r="E67" s="386"/>
      <c r="F67" s="385">
        <v>8.3350000000000009</v>
      </c>
      <c r="G67" s="386"/>
      <c r="H67" s="385">
        <v>8.3350000000000009</v>
      </c>
      <c r="I67" s="386"/>
    </row>
    <row r="68" spans="1:9" ht="30" hidden="1" customHeight="1" x14ac:dyDescent="0.25">
      <c r="A68" s="387" t="s">
        <v>156</v>
      </c>
      <c r="B68" s="95" t="s">
        <v>84</v>
      </c>
      <c r="C68" s="95" t="s">
        <v>86</v>
      </c>
      <c r="D68" s="95" t="s">
        <v>84</v>
      </c>
      <c r="E68" s="95" t="s">
        <v>86</v>
      </c>
      <c r="F68" s="95" t="s">
        <v>84</v>
      </c>
      <c r="G68" s="95" t="s">
        <v>86</v>
      </c>
      <c r="H68" s="95" t="s">
        <v>84</v>
      </c>
      <c r="I68" s="95" t="s">
        <v>86</v>
      </c>
    </row>
    <row r="69" spans="1:9" ht="30" hidden="1" customHeight="1" x14ac:dyDescent="0.25">
      <c r="A69" s="388"/>
      <c r="B69" s="238">
        <v>0.05</v>
      </c>
      <c r="C69" s="239">
        <v>0.05</v>
      </c>
      <c r="D69" s="238">
        <v>0.03</v>
      </c>
      <c r="E69" s="239">
        <v>0.03</v>
      </c>
      <c r="F69" s="53">
        <v>0.05</v>
      </c>
      <c r="G69" s="239">
        <v>0.05</v>
      </c>
      <c r="H69" s="53">
        <v>0</v>
      </c>
      <c r="I69" s="239"/>
    </row>
    <row r="70" spans="1:9" ht="276.75" hidden="1" customHeight="1" x14ac:dyDescent="0.25">
      <c r="A70" s="45" t="s">
        <v>195</v>
      </c>
      <c r="B70" s="410" t="s">
        <v>290</v>
      </c>
      <c r="C70" s="411"/>
      <c r="D70" s="412" t="s">
        <v>291</v>
      </c>
      <c r="E70" s="413"/>
      <c r="F70" s="412" t="s">
        <v>292</v>
      </c>
      <c r="G70" s="413"/>
      <c r="H70" s="414"/>
      <c r="I70" s="415"/>
    </row>
    <row r="71" spans="1:9" ht="167.25" hidden="1" customHeight="1" x14ac:dyDescent="0.25">
      <c r="A71" s="45" t="s">
        <v>196</v>
      </c>
      <c r="B71" s="410" t="s">
        <v>293</v>
      </c>
      <c r="C71" s="411"/>
      <c r="D71" s="412" t="s">
        <v>294</v>
      </c>
      <c r="E71" s="413"/>
      <c r="F71" s="412" t="s">
        <v>295</v>
      </c>
      <c r="G71" s="413"/>
      <c r="H71" s="459"/>
      <c r="I71" s="460"/>
    </row>
    <row r="72" spans="1:9" ht="30.75" hidden="1" customHeight="1" x14ac:dyDescent="0.25">
      <c r="A72" s="387" t="s">
        <v>157</v>
      </c>
      <c r="B72" s="95" t="s">
        <v>84</v>
      </c>
      <c r="C72" s="95" t="s">
        <v>86</v>
      </c>
      <c r="D72" s="95" t="s">
        <v>84</v>
      </c>
      <c r="E72" s="95" t="s">
        <v>86</v>
      </c>
      <c r="F72" s="95" t="s">
        <v>84</v>
      </c>
      <c r="G72" s="95" t="s">
        <v>86</v>
      </c>
      <c r="H72" s="95" t="s">
        <v>84</v>
      </c>
      <c r="I72" s="95" t="s">
        <v>86</v>
      </c>
    </row>
    <row r="73" spans="1:9" ht="30.75" hidden="1" customHeight="1" x14ac:dyDescent="0.25">
      <c r="A73" s="388"/>
      <c r="B73" s="239">
        <v>0.1</v>
      </c>
      <c r="C73" s="239">
        <v>0.1</v>
      </c>
      <c r="D73" s="239">
        <v>0.05</v>
      </c>
      <c r="E73" s="239">
        <v>0.05</v>
      </c>
      <c r="F73" s="53">
        <v>0.05</v>
      </c>
      <c r="G73" s="47">
        <v>0.05</v>
      </c>
      <c r="H73" s="53">
        <v>0</v>
      </c>
      <c r="I73" s="47"/>
    </row>
    <row r="74" spans="1:9" ht="244.5" hidden="1" customHeight="1" x14ac:dyDescent="0.25">
      <c r="A74" s="45" t="s">
        <v>195</v>
      </c>
      <c r="B74" s="410" t="s">
        <v>296</v>
      </c>
      <c r="C74" s="411"/>
      <c r="D74" s="457" t="s">
        <v>297</v>
      </c>
      <c r="E74" s="458"/>
      <c r="F74" s="412" t="s">
        <v>298</v>
      </c>
      <c r="G74" s="413"/>
      <c r="H74" s="455"/>
      <c r="I74" s="456"/>
    </row>
    <row r="75" spans="1:9" ht="312" hidden="1" customHeight="1" x14ac:dyDescent="0.25">
      <c r="A75" s="45" t="s">
        <v>196</v>
      </c>
      <c r="B75" s="410" t="s">
        <v>293</v>
      </c>
      <c r="C75" s="411"/>
      <c r="D75" s="412" t="s">
        <v>294</v>
      </c>
      <c r="E75" s="413"/>
      <c r="F75" s="412" t="s">
        <v>299</v>
      </c>
      <c r="G75" s="413"/>
      <c r="H75" s="459"/>
      <c r="I75" s="460"/>
    </row>
    <row r="76" spans="1:9" ht="30.75" hidden="1" customHeight="1" x14ac:dyDescent="0.25">
      <c r="A76" s="387" t="s">
        <v>158</v>
      </c>
      <c r="B76" s="95" t="s">
        <v>84</v>
      </c>
      <c r="C76" s="95" t="s">
        <v>86</v>
      </c>
      <c r="D76" s="95" t="s">
        <v>84</v>
      </c>
      <c r="E76" s="95" t="s">
        <v>86</v>
      </c>
      <c r="F76" s="95" t="s">
        <v>84</v>
      </c>
      <c r="G76" s="95" t="s">
        <v>86</v>
      </c>
      <c r="H76" s="95" t="s">
        <v>84</v>
      </c>
      <c r="I76" s="95" t="s">
        <v>86</v>
      </c>
    </row>
    <row r="77" spans="1:9" ht="30.75" hidden="1" customHeight="1" x14ac:dyDescent="0.25">
      <c r="A77" s="388"/>
      <c r="B77" s="238">
        <v>7.0000000000000007E-2</v>
      </c>
      <c r="C77" s="238">
        <v>7.0000000000000007E-2</v>
      </c>
      <c r="D77" s="238">
        <v>0.05</v>
      </c>
      <c r="E77" s="238">
        <v>0.05</v>
      </c>
      <c r="F77" s="238">
        <v>0.09</v>
      </c>
      <c r="G77" s="238">
        <v>0.09</v>
      </c>
      <c r="H77" s="238">
        <v>0.1</v>
      </c>
      <c r="I77" s="238">
        <v>0.1</v>
      </c>
    </row>
    <row r="78" spans="1:9" ht="206.25" hidden="1" customHeight="1" x14ac:dyDescent="0.25">
      <c r="A78" s="45" t="s">
        <v>195</v>
      </c>
      <c r="B78" s="410" t="s">
        <v>300</v>
      </c>
      <c r="C78" s="411"/>
      <c r="D78" s="412" t="s">
        <v>301</v>
      </c>
      <c r="E78" s="413"/>
      <c r="F78" s="412" t="s">
        <v>302</v>
      </c>
      <c r="G78" s="413"/>
      <c r="H78" s="412" t="s">
        <v>303</v>
      </c>
      <c r="I78" s="413"/>
    </row>
    <row r="79" spans="1:9" ht="255.75" hidden="1" customHeight="1" x14ac:dyDescent="0.25">
      <c r="A79" s="45" t="s">
        <v>196</v>
      </c>
      <c r="B79" s="410" t="s">
        <v>304</v>
      </c>
      <c r="C79" s="411"/>
      <c r="D79" s="410" t="s">
        <v>305</v>
      </c>
      <c r="E79" s="411"/>
      <c r="F79" s="412" t="s">
        <v>299</v>
      </c>
      <c r="G79" s="413"/>
      <c r="H79" s="412" t="s">
        <v>306</v>
      </c>
      <c r="I79" s="413"/>
    </row>
    <row r="80" spans="1:9" ht="30.75" hidden="1" customHeight="1" x14ac:dyDescent="0.25">
      <c r="A80" s="387" t="s">
        <v>159</v>
      </c>
      <c r="B80" s="95" t="s">
        <v>84</v>
      </c>
      <c r="C80" s="95" t="s">
        <v>86</v>
      </c>
      <c r="D80" s="95" t="s">
        <v>84</v>
      </c>
      <c r="E80" s="95" t="s">
        <v>86</v>
      </c>
      <c r="F80" s="95" t="s">
        <v>84</v>
      </c>
      <c r="G80" s="95" t="s">
        <v>86</v>
      </c>
      <c r="H80" s="95" t="s">
        <v>84</v>
      </c>
      <c r="I80" s="95" t="s">
        <v>86</v>
      </c>
    </row>
    <row r="81" spans="1:9" ht="30.75" hidden="1" customHeight="1" x14ac:dyDescent="0.25">
      <c r="A81" s="388"/>
      <c r="B81" s="239">
        <v>0.1</v>
      </c>
      <c r="C81" s="239">
        <v>0.1</v>
      </c>
      <c r="D81" s="239">
        <v>0.05</v>
      </c>
      <c r="E81" s="239">
        <v>0.05</v>
      </c>
      <c r="F81" s="48">
        <v>0.09</v>
      </c>
      <c r="G81" s="48">
        <v>0.09</v>
      </c>
      <c r="H81" s="240"/>
      <c r="I81" s="47"/>
    </row>
    <row r="82" spans="1:9" ht="409.6" hidden="1" customHeight="1" x14ac:dyDescent="0.25">
      <c r="A82" s="45" t="s">
        <v>195</v>
      </c>
      <c r="B82" s="491" t="s">
        <v>388</v>
      </c>
      <c r="C82" s="492"/>
      <c r="D82" s="491" t="s">
        <v>389</v>
      </c>
      <c r="E82" s="492"/>
      <c r="F82" s="491" t="s">
        <v>390</v>
      </c>
      <c r="G82" s="492"/>
      <c r="H82" s="399"/>
      <c r="I82" s="400"/>
    </row>
    <row r="83" spans="1:9" ht="117" hidden="1" customHeight="1" x14ac:dyDescent="0.25">
      <c r="A83" s="45" t="s">
        <v>196</v>
      </c>
      <c r="B83" s="391" t="s">
        <v>392</v>
      </c>
      <c r="C83" s="392"/>
      <c r="D83" s="391" t="s">
        <v>393</v>
      </c>
      <c r="E83" s="392"/>
      <c r="F83" s="391" t="s">
        <v>391</v>
      </c>
      <c r="G83" s="392"/>
      <c r="H83" s="399"/>
      <c r="I83" s="400"/>
    </row>
    <row r="84" spans="1:9" ht="30" hidden="1" customHeight="1" x14ac:dyDescent="0.25">
      <c r="A84" s="387" t="s">
        <v>161</v>
      </c>
      <c r="B84" s="95" t="s">
        <v>84</v>
      </c>
      <c r="C84" s="95" t="s">
        <v>86</v>
      </c>
      <c r="D84" s="95" t="s">
        <v>84</v>
      </c>
      <c r="E84" s="95" t="s">
        <v>86</v>
      </c>
      <c r="F84" s="95" t="s">
        <v>84</v>
      </c>
      <c r="G84" s="95" t="s">
        <v>86</v>
      </c>
      <c r="H84" s="95" t="s">
        <v>84</v>
      </c>
      <c r="I84" s="95" t="s">
        <v>86</v>
      </c>
    </row>
    <row r="85" spans="1:9" ht="30" hidden="1" customHeight="1" x14ac:dyDescent="0.25">
      <c r="A85" s="388"/>
      <c r="B85" s="238">
        <v>7.0000000000000007E-2</v>
      </c>
      <c r="C85" s="239">
        <v>7.0000000000000007E-2</v>
      </c>
      <c r="D85" s="238">
        <v>0.05</v>
      </c>
      <c r="E85" s="239">
        <v>0.05</v>
      </c>
      <c r="F85" s="240">
        <v>0.09</v>
      </c>
      <c r="G85" s="47">
        <v>0.09</v>
      </c>
      <c r="H85" s="240"/>
      <c r="I85" s="47"/>
    </row>
    <row r="86" spans="1:9" ht="368.65" hidden="1" customHeight="1" x14ac:dyDescent="0.25">
      <c r="A86" s="45" t="s">
        <v>195</v>
      </c>
      <c r="B86" s="401" t="s">
        <v>426</v>
      </c>
      <c r="C86" s="402"/>
      <c r="D86" s="490" t="s">
        <v>411</v>
      </c>
      <c r="E86" s="454"/>
      <c r="F86" s="491" t="s">
        <v>427</v>
      </c>
      <c r="G86" s="492"/>
      <c r="H86" s="454"/>
      <c r="I86" s="454"/>
    </row>
    <row r="87" spans="1:9" ht="80.25" hidden="1" customHeight="1" x14ac:dyDescent="0.25">
      <c r="A87" s="45" t="s">
        <v>196</v>
      </c>
      <c r="B87" s="391" t="s">
        <v>430</v>
      </c>
      <c r="C87" s="392"/>
      <c r="D87" s="391" t="s">
        <v>431</v>
      </c>
      <c r="E87" s="392"/>
      <c r="F87" s="391" t="s">
        <v>391</v>
      </c>
      <c r="G87" s="392"/>
      <c r="H87" s="393"/>
      <c r="I87" s="394"/>
    </row>
    <row r="88" spans="1:9" ht="29.25" hidden="1" customHeight="1" x14ac:dyDescent="0.25">
      <c r="A88" s="387" t="s">
        <v>162</v>
      </c>
      <c r="B88" s="95" t="s">
        <v>84</v>
      </c>
      <c r="C88" s="95" t="s">
        <v>86</v>
      </c>
      <c r="D88" s="95" t="s">
        <v>84</v>
      </c>
      <c r="E88" s="95" t="s">
        <v>86</v>
      </c>
      <c r="F88" s="95" t="s">
        <v>84</v>
      </c>
      <c r="G88" s="95" t="s">
        <v>86</v>
      </c>
      <c r="H88" s="95" t="s">
        <v>84</v>
      </c>
      <c r="I88" s="95" t="s">
        <v>86</v>
      </c>
    </row>
    <row r="89" spans="1:9" ht="29.25" hidden="1" customHeight="1" x14ac:dyDescent="0.25">
      <c r="A89" s="388"/>
      <c r="B89" s="240">
        <v>0.1</v>
      </c>
      <c r="C89" s="48">
        <v>0.1</v>
      </c>
      <c r="D89" s="240">
        <v>0.11</v>
      </c>
      <c r="E89" s="48">
        <v>0.11</v>
      </c>
      <c r="F89" s="238">
        <v>0.09</v>
      </c>
      <c r="G89" s="47">
        <v>0.09</v>
      </c>
      <c r="H89" s="238">
        <v>0.3</v>
      </c>
      <c r="I89" s="47">
        <v>0.3</v>
      </c>
    </row>
    <row r="90" spans="1:9" ht="409.15" hidden="1" customHeight="1" x14ac:dyDescent="0.25">
      <c r="A90" s="45" t="s">
        <v>195</v>
      </c>
      <c r="B90" s="395" t="s">
        <v>466</v>
      </c>
      <c r="C90" s="396"/>
      <c r="D90" s="395" t="s">
        <v>437</v>
      </c>
      <c r="E90" s="396"/>
      <c r="F90" s="397" t="s">
        <v>438</v>
      </c>
      <c r="G90" s="398"/>
      <c r="H90" s="395" t="s">
        <v>439</v>
      </c>
      <c r="I90" s="396"/>
    </row>
    <row r="91" spans="1:9" ht="75.599999999999994" hidden="1" customHeight="1" x14ac:dyDescent="0.25">
      <c r="A91" s="45" t="s">
        <v>196</v>
      </c>
      <c r="B91" s="391" t="s">
        <v>450</v>
      </c>
      <c r="C91" s="392"/>
      <c r="D91" s="391" t="s">
        <v>451</v>
      </c>
      <c r="E91" s="392"/>
      <c r="F91" s="391" t="s">
        <v>391</v>
      </c>
      <c r="G91" s="392"/>
      <c r="H91" s="391" t="s">
        <v>452</v>
      </c>
      <c r="I91" s="392"/>
    </row>
    <row r="92" spans="1:9" ht="25.15" hidden="1" customHeight="1" x14ac:dyDescent="0.25">
      <c r="A92" s="387" t="s">
        <v>163</v>
      </c>
      <c r="B92" s="95" t="s">
        <v>84</v>
      </c>
      <c r="C92" s="95" t="s">
        <v>86</v>
      </c>
      <c r="D92" s="95" t="s">
        <v>84</v>
      </c>
      <c r="E92" s="95" t="s">
        <v>86</v>
      </c>
      <c r="F92" s="95" t="s">
        <v>84</v>
      </c>
      <c r="G92" s="95" t="s">
        <v>86</v>
      </c>
      <c r="H92" s="95" t="s">
        <v>84</v>
      </c>
      <c r="I92" s="95" t="s">
        <v>86</v>
      </c>
    </row>
    <row r="93" spans="1:9" ht="25.15" hidden="1" customHeight="1" x14ac:dyDescent="0.25">
      <c r="A93" s="388"/>
      <c r="B93" s="240">
        <v>7.0000000000000007E-2</v>
      </c>
      <c r="C93" s="48">
        <v>7.0000000000000007E-2</v>
      </c>
      <c r="D93" s="240">
        <v>0.11</v>
      </c>
      <c r="E93" s="240">
        <v>0.11</v>
      </c>
      <c r="F93" s="240">
        <v>0.09</v>
      </c>
      <c r="G93" s="240">
        <v>0.09</v>
      </c>
      <c r="H93" s="240"/>
      <c r="I93" s="47"/>
    </row>
    <row r="94" spans="1:9" ht="408.6" hidden="1" customHeight="1" x14ac:dyDescent="0.25">
      <c r="A94" s="45" t="s">
        <v>195</v>
      </c>
      <c r="B94" s="395" t="s">
        <v>470</v>
      </c>
      <c r="C94" s="396"/>
      <c r="D94" s="395" t="s">
        <v>472</v>
      </c>
      <c r="E94" s="396"/>
      <c r="F94" s="397" t="s">
        <v>473</v>
      </c>
      <c r="G94" s="398"/>
      <c r="H94" s="396"/>
      <c r="I94" s="396"/>
    </row>
    <row r="95" spans="1:9" ht="51.6" hidden="1" customHeight="1" x14ac:dyDescent="0.25">
      <c r="A95" s="45" t="s">
        <v>196</v>
      </c>
      <c r="B95" s="391" t="s">
        <v>484</v>
      </c>
      <c r="C95" s="392"/>
      <c r="D95" s="391" t="s">
        <v>471</v>
      </c>
      <c r="E95" s="392"/>
      <c r="F95" s="391" t="s">
        <v>391</v>
      </c>
      <c r="G95" s="392"/>
      <c r="H95" s="393"/>
      <c r="I95" s="394"/>
    </row>
    <row r="96" spans="1:9" ht="25.15" customHeight="1" x14ac:dyDescent="0.25">
      <c r="A96" s="387" t="s">
        <v>164</v>
      </c>
      <c r="B96" s="95" t="s">
        <v>84</v>
      </c>
      <c r="C96" s="95" t="s">
        <v>86</v>
      </c>
      <c r="D96" s="95" t="s">
        <v>84</v>
      </c>
      <c r="E96" s="95" t="s">
        <v>86</v>
      </c>
      <c r="F96" s="95" t="s">
        <v>84</v>
      </c>
      <c r="G96" s="95" t="s">
        <v>86</v>
      </c>
      <c r="H96" s="95" t="s">
        <v>84</v>
      </c>
      <c r="I96" s="95" t="s">
        <v>86</v>
      </c>
    </row>
    <row r="97" spans="1:9" ht="25.15" customHeight="1" x14ac:dyDescent="0.25">
      <c r="A97" s="388"/>
      <c r="B97" s="240">
        <v>0.1</v>
      </c>
      <c r="C97" s="48">
        <v>0.1</v>
      </c>
      <c r="D97" s="240">
        <v>0.11</v>
      </c>
      <c r="E97" s="48">
        <v>0.11</v>
      </c>
      <c r="F97" s="240">
        <v>0.09</v>
      </c>
      <c r="G97" s="47">
        <v>0.09</v>
      </c>
      <c r="H97" s="240"/>
      <c r="I97" s="47"/>
    </row>
    <row r="98" spans="1:9" ht="409.15" customHeight="1" x14ac:dyDescent="0.25">
      <c r="A98" s="45" t="s">
        <v>195</v>
      </c>
      <c r="B98" s="395" t="s">
        <v>489</v>
      </c>
      <c r="C98" s="396"/>
      <c r="D98" s="395" t="s">
        <v>492</v>
      </c>
      <c r="E98" s="396"/>
      <c r="F98" s="487" t="s">
        <v>493</v>
      </c>
      <c r="G98" s="487"/>
      <c r="H98" s="396"/>
      <c r="I98" s="396"/>
    </row>
    <row r="99" spans="1:9" ht="43.9" customHeight="1" x14ac:dyDescent="0.25">
      <c r="A99" s="45" t="s">
        <v>196</v>
      </c>
      <c r="B99" s="391" t="s">
        <v>490</v>
      </c>
      <c r="C99" s="392"/>
      <c r="D99" s="391" t="s">
        <v>491</v>
      </c>
      <c r="E99" s="392"/>
      <c r="F99" s="391" t="s">
        <v>391</v>
      </c>
      <c r="G99" s="392"/>
      <c r="H99" s="393"/>
      <c r="I99" s="394"/>
    </row>
    <row r="100" spans="1:9" ht="25.15" customHeight="1" x14ac:dyDescent="0.25">
      <c r="A100" s="387" t="s">
        <v>166</v>
      </c>
      <c r="B100" s="95" t="s">
        <v>84</v>
      </c>
      <c r="C100" s="95" t="s">
        <v>86</v>
      </c>
      <c r="D100" s="95" t="s">
        <v>84</v>
      </c>
      <c r="E100" s="95" t="s">
        <v>86</v>
      </c>
      <c r="F100" s="95" t="s">
        <v>84</v>
      </c>
      <c r="G100" s="95" t="s">
        <v>86</v>
      </c>
      <c r="H100" s="95" t="s">
        <v>84</v>
      </c>
      <c r="I100" s="95" t="s">
        <v>86</v>
      </c>
    </row>
    <row r="101" spans="1:9" ht="25.15" customHeight="1" x14ac:dyDescent="0.25">
      <c r="A101" s="388"/>
      <c r="B101" s="240">
        <v>7.0000000000000007E-2</v>
      </c>
      <c r="C101" s="240">
        <v>7.0000000000000007E-2</v>
      </c>
      <c r="D101" s="240">
        <v>0.11</v>
      </c>
      <c r="E101" s="240">
        <v>0.11</v>
      </c>
      <c r="F101" s="238">
        <v>0.09</v>
      </c>
      <c r="G101" s="238">
        <v>0.09</v>
      </c>
      <c r="H101" s="238">
        <v>0.3</v>
      </c>
      <c r="I101" s="238">
        <v>0.3</v>
      </c>
    </row>
    <row r="102" spans="1:9" ht="408.6" customHeight="1" x14ac:dyDescent="0.25">
      <c r="A102" s="45" t="s">
        <v>195</v>
      </c>
      <c r="B102" s="395" t="s">
        <v>505</v>
      </c>
      <c r="C102" s="396"/>
      <c r="D102" s="395" t="s">
        <v>514</v>
      </c>
      <c r="E102" s="396"/>
      <c r="F102" s="487" t="s">
        <v>507</v>
      </c>
      <c r="G102" s="487"/>
      <c r="H102" s="487" t="s">
        <v>508</v>
      </c>
      <c r="I102" s="494"/>
    </row>
    <row r="103" spans="1:9" ht="75" customHeight="1" x14ac:dyDescent="0.25">
      <c r="A103" s="45" t="s">
        <v>196</v>
      </c>
      <c r="B103" s="391" t="s">
        <v>506</v>
      </c>
      <c r="C103" s="392"/>
      <c r="D103" s="391" t="s">
        <v>516</v>
      </c>
      <c r="E103" s="392"/>
      <c r="F103" s="391" t="s">
        <v>391</v>
      </c>
      <c r="G103" s="392"/>
      <c r="H103" s="391" t="s">
        <v>509</v>
      </c>
      <c r="I103" s="392"/>
    </row>
    <row r="104" spans="1:9" ht="25.15" customHeight="1" x14ac:dyDescent="0.25">
      <c r="A104" s="387" t="s">
        <v>167</v>
      </c>
      <c r="B104" s="95" t="s">
        <v>84</v>
      </c>
      <c r="C104" s="95" t="s">
        <v>86</v>
      </c>
      <c r="D104" s="95" t="s">
        <v>84</v>
      </c>
      <c r="E104" s="95" t="s">
        <v>86</v>
      </c>
      <c r="F104" s="95" t="s">
        <v>84</v>
      </c>
      <c r="G104" s="95" t="s">
        <v>86</v>
      </c>
      <c r="H104" s="95" t="s">
        <v>84</v>
      </c>
      <c r="I104" s="95" t="s">
        <v>86</v>
      </c>
    </row>
    <row r="105" spans="1:9" ht="25.15" customHeight="1" x14ac:dyDescent="0.25">
      <c r="A105" s="388"/>
      <c r="B105" s="240">
        <v>0.1</v>
      </c>
      <c r="C105" s="48"/>
      <c r="D105" s="240">
        <v>0.11</v>
      </c>
      <c r="E105" s="48"/>
      <c r="F105" s="240">
        <v>0.09</v>
      </c>
      <c r="G105" s="47"/>
      <c r="H105" s="240"/>
      <c r="I105" s="47"/>
    </row>
    <row r="106" spans="1:9" ht="42.6" customHeight="1" x14ac:dyDescent="0.25">
      <c r="A106" s="45" t="s">
        <v>195</v>
      </c>
      <c r="B106" s="396"/>
      <c r="C106" s="396"/>
      <c r="D106" s="396"/>
      <c r="E106" s="396"/>
      <c r="F106" s="396"/>
      <c r="G106" s="396"/>
      <c r="H106" s="396"/>
      <c r="I106" s="396"/>
    </row>
    <row r="107" spans="1:9" ht="42.6" customHeight="1" x14ac:dyDescent="0.25">
      <c r="A107" s="45" t="s">
        <v>196</v>
      </c>
      <c r="B107" s="393"/>
      <c r="C107" s="394"/>
      <c r="D107" s="393"/>
      <c r="E107" s="394"/>
      <c r="F107" s="393"/>
      <c r="G107" s="394"/>
      <c r="H107" s="393"/>
      <c r="I107" s="394"/>
    </row>
    <row r="108" spans="1:9" ht="25.15" customHeight="1" x14ac:dyDescent="0.25">
      <c r="A108" s="387" t="s">
        <v>168</v>
      </c>
      <c r="B108" s="95" t="s">
        <v>84</v>
      </c>
      <c r="C108" s="95" t="s">
        <v>86</v>
      </c>
      <c r="D108" s="95" t="s">
        <v>84</v>
      </c>
      <c r="E108" s="95" t="s">
        <v>86</v>
      </c>
      <c r="F108" s="95" t="s">
        <v>84</v>
      </c>
      <c r="G108" s="95" t="s">
        <v>86</v>
      </c>
      <c r="H108" s="95" t="s">
        <v>84</v>
      </c>
      <c r="I108" s="95" t="s">
        <v>86</v>
      </c>
    </row>
    <row r="109" spans="1:9" ht="25.15" customHeight="1" x14ac:dyDescent="0.25">
      <c r="A109" s="388"/>
      <c r="B109" s="240">
        <v>7.0000000000000007E-2</v>
      </c>
      <c r="C109" s="48"/>
      <c r="D109" s="240">
        <v>0.11</v>
      </c>
      <c r="E109" s="48"/>
      <c r="F109" s="240">
        <v>0.09</v>
      </c>
      <c r="G109" s="47"/>
      <c r="H109" s="241"/>
      <c r="I109" s="47"/>
    </row>
    <row r="110" spans="1:9" ht="51" customHeight="1" x14ac:dyDescent="0.25">
      <c r="A110" s="45" t="s">
        <v>195</v>
      </c>
      <c r="B110" s="396"/>
      <c r="C110" s="396"/>
      <c r="D110" s="396"/>
      <c r="E110" s="396"/>
      <c r="F110" s="396"/>
      <c r="G110" s="396"/>
      <c r="H110" s="396"/>
      <c r="I110" s="396"/>
    </row>
    <row r="111" spans="1:9" ht="51" customHeight="1" x14ac:dyDescent="0.25">
      <c r="A111" s="45" t="s">
        <v>196</v>
      </c>
      <c r="B111" s="393"/>
      <c r="C111" s="394"/>
      <c r="D111" s="393"/>
      <c r="E111" s="394"/>
      <c r="F111" s="393"/>
      <c r="G111" s="394"/>
      <c r="H111" s="393"/>
      <c r="I111" s="394"/>
    </row>
    <row r="112" spans="1:9" ht="25.15" customHeight="1" x14ac:dyDescent="0.25">
      <c r="A112" s="387" t="s">
        <v>169</v>
      </c>
      <c r="B112" s="95" t="s">
        <v>84</v>
      </c>
      <c r="C112" s="95" t="s">
        <v>86</v>
      </c>
      <c r="D112" s="95" t="s">
        <v>84</v>
      </c>
      <c r="E112" s="95" t="s">
        <v>86</v>
      </c>
      <c r="F112" s="95" t="s">
        <v>84</v>
      </c>
      <c r="G112" s="95" t="s">
        <v>86</v>
      </c>
      <c r="H112" s="95" t="s">
        <v>84</v>
      </c>
      <c r="I112" s="95" t="s">
        <v>86</v>
      </c>
    </row>
    <row r="113" spans="1:9" ht="25.15" customHeight="1" x14ac:dyDescent="0.25">
      <c r="A113" s="388"/>
      <c r="B113" s="240">
        <v>0.1</v>
      </c>
      <c r="C113" s="48"/>
      <c r="D113" s="240">
        <v>0.11</v>
      </c>
      <c r="E113" s="48"/>
      <c r="F113" s="240">
        <v>0.09</v>
      </c>
      <c r="G113" s="47"/>
      <c r="H113" s="240">
        <v>0.3</v>
      </c>
      <c r="I113" s="47"/>
    </row>
    <row r="114" spans="1:9" ht="48.6" customHeight="1" x14ac:dyDescent="0.25">
      <c r="A114" s="45" t="s">
        <v>195</v>
      </c>
      <c r="B114" s="493"/>
      <c r="C114" s="493"/>
      <c r="D114" s="493"/>
      <c r="E114" s="493"/>
      <c r="F114" s="493"/>
      <c r="G114" s="493"/>
      <c r="H114" s="493"/>
      <c r="I114" s="493"/>
    </row>
    <row r="115" spans="1:9" ht="48.6" customHeight="1" x14ac:dyDescent="0.25">
      <c r="A115" s="45" t="s">
        <v>196</v>
      </c>
      <c r="B115" s="393"/>
      <c r="C115" s="394"/>
      <c r="D115" s="393"/>
      <c r="E115" s="394"/>
      <c r="F115" s="393"/>
      <c r="G115" s="394"/>
      <c r="H115" s="393"/>
      <c r="I115" s="394"/>
    </row>
    <row r="116" spans="1:9" ht="16.5" x14ac:dyDescent="0.25">
      <c r="A116" s="46" t="s">
        <v>197</v>
      </c>
      <c r="B116" s="49">
        <f t="shared" ref="B116:I116" si="1">(B69+B73+B77+B81+B85+B89+B93+B97+B101+B105+B109+B113)</f>
        <v>0.99999999999999989</v>
      </c>
      <c r="C116" s="49">
        <f t="shared" si="1"/>
        <v>0.73</v>
      </c>
      <c r="D116" s="49">
        <f t="shared" si="1"/>
        <v>0.99999999999999989</v>
      </c>
      <c r="E116" s="49">
        <f t="shared" si="1"/>
        <v>0.66999999999999993</v>
      </c>
      <c r="F116" s="49">
        <f t="shared" si="1"/>
        <v>0.99999999999999978</v>
      </c>
      <c r="G116" s="49">
        <f t="shared" si="1"/>
        <v>0.72999999999999987</v>
      </c>
      <c r="H116" s="49">
        <f t="shared" si="1"/>
        <v>1</v>
      </c>
      <c r="I116" s="49">
        <f t="shared" si="1"/>
        <v>0.7</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5" type="noConversion"/>
  <hyperlinks>
    <hyperlink ref="B91" r:id="rId1" display="https://secretariadistritald.sharepoint.com/:f:/s/ContratacinSPI-2022/EiwrQ0E27s9IhC76QZMwHvYB5qPap6dX8cG6WWBdnLBEbw?e=2dRCGJ" xr:uid="{00000000-0004-0000-0100-000000000000}"/>
    <hyperlink ref="D91" r:id="rId2" display="https://secretariadistritald.sharepoint.com/:f:/s/ContratacinSPI-2022/EiwrQ0E27s9IhC76QZMwHvYB5qPap6dX8cG6WWBdnLBEbw?e=2dRCGJ" xr:uid="{00000000-0004-0000-0100-000001000000}"/>
    <hyperlink ref="H91" r:id="rId3" display="https://secretariadistritald.sharepoint.com/:f:/s/ContratacinSPI-2022/EiwrQ0E27s9IhC76QZMwHvYB5qPap6dX8cG6WWBdnLBEbw?e=2dRCGJ" xr:uid="{00000000-0004-0000-0100-000002000000}"/>
  </hyperlinks>
  <pageMargins left="0.25" right="0.25" top="0.75" bottom="0.75" header="0.3" footer="0.3"/>
  <pageSetup paperSize="9" scale="18" fitToHeight="0" orientation="portrait" r:id="rId4"/>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view="pageBreakPreview" topLeftCell="F6" zoomScale="70" zoomScaleNormal="70" zoomScaleSheetLayoutView="70" workbookViewId="0">
      <selection activeCell="N24" sqref="N24:N29"/>
    </sheetView>
  </sheetViews>
  <sheetFormatPr baseColWidth="10" defaultColWidth="10.7109375" defaultRowHeight="14.25" x14ac:dyDescent="0.25"/>
  <cols>
    <col min="1" max="1" width="49.7109375" style="1" customWidth="1"/>
    <col min="2" max="3" width="46.7109375" style="1" customWidth="1"/>
    <col min="4" max="5" width="33.28515625" style="1" customWidth="1"/>
    <col min="6" max="6" width="43" style="1" customWidth="1"/>
    <col min="7" max="7" width="41.28515625" style="1" customWidth="1"/>
    <col min="8" max="8" width="35.7109375" style="1" customWidth="1"/>
    <col min="9" max="9" width="66.28515625" style="1" customWidth="1"/>
    <col min="10" max="14" width="25.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4" customFormat="1" ht="22.15" customHeight="1" thickBot="1" x14ac:dyDescent="0.3">
      <c r="A1" s="438"/>
      <c r="B1" s="419" t="s">
        <v>150</v>
      </c>
      <c r="C1" s="420"/>
      <c r="D1" s="420"/>
      <c r="E1" s="420"/>
      <c r="F1" s="420"/>
      <c r="G1" s="420"/>
      <c r="H1" s="420"/>
      <c r="I1" s="420"/>
      <c r="J1" s="420"/>
      <c r="K1" s="420"/>
      <c r="L1" s="421"/>
      <c r="M1" s="416" t="s">
        <v>270</v>
      </c>
      <c r="N1" s="417"/>
      <c r="O1" s="418"/>
    </row>
    <row r="2" spans="1:15" s="84" customFormat="1" ht="18" customHeight="1" thickBot="1" x14ac:dyDescent="0.3">
      <c r="A2" s="439"/>
      <c r="B2" s="422" t="s">
        <v>151</v>
      </c>
      <c r="C2" s="423"/>
      <c r="D2" s="423"/>
      <c r="E2" s="423"/>
      <c r="F2" s="423"/>
      <c r="G2" s="423"/>
      <c r="H2" s="423"/>
      <c r="I2" s="423"/>
      <c r="J2" s="423"/>
      <c r="K2" s="423"/>
      <c r="L2" s="424"/>
      <c r="M2" s="416" t="s">
        <v>271</v>
      </c>
      <c r="N2" s="417"/>
      <c r="O2" s="418"/>
    </row>
    <row r="3" spans="1:15" s="84" customFormat="1" ht="19.899999999999999" customHeight="1" thickBot="1" x14ac:dyDescent="0.3">
      <c r="A3" s="439"/>
      <c r="B3" s="422" t="s">
        <v>0</v>
      </c>
      <c r="C3" s="423"/>
      <c r="D3" s="423"/>
      <c r="E3" s="423"/>
      <c r="F3" s="423"/>
      <c r="G3" s="423"/>
      <c r="H3" s="423"/>
      <c r="I3" s="423"/>
      <c r="J3" s="423"/>
      <c r="K3" s="423"/>
      <c r="L3" s="424"/>
      <c r="M3" s="416" t="s">
        <v>272</v>
      </c>
      <c r="N3" s="417"/>
      <c r="O3" s="418"/>
    </row>
    <row r="4" spans="1:15" s="84" customFormat="1" ht="21.75" customHeight="1" thickBot="1" x14ac:dyDescent="0.3">
      <c r="A4" s="440"/>
      <c r="B4" s="425" t="s">
        <v>152</v>
      </c>
      <c r="C4" s="426"/>
      <c r="D4" s="426"/>
      <c r="E4" s="426"/>
      <c r="F4" s="426"/>
      <c r="G4" s="426"/>
      <c r="H4" s="426"/>
      <c r="I4" s="426"/>
      <c r="J4" s="426"/>
      <c r="K4" s="426"/>
      <c r="L4" s="427"/>
      <c r="M4" s="416" t="s">
        <v>273</v>
      </c>
      <c r="N4" s="417"/>
      <c r="O4" s="418"/>
    </row>
    <row r="5" spans="1:15" s="84" customFormat="1" ht="16.149999999999999" customHeight="1" thickBot="1" x14ac:dyDescent="0.3">
      <c r="A5" s="85"/>
      <c r="B5" s="86"/>
      <c r="C5" s="86"/>
      <c r="D5" s="86"/>
      <c r="E5" s="86"/>
      <c r="F5" s="86"/>
      <c r="G5" s="86"/>
      <c r="H5" s="86"/>
      <c r="I5" s="86"/>
      <c r="J5" s="86"/>
      <c r="K5" s="86"/>
      <c r="L5" s="86"/>
      <c r="M5" s="87"/>
      <c r="N5" s="87"/>
      <c r="O5" s="87"/>
    </row>
    <row r="6" spans="1:15" ht="40.35" customHeight="1" thickBot="1" x14ac:dyDescent="0.3">
      <c r="A6" s="55" t="s">
        <v>154</v>
      </c>
      <c r="B6" s="448" t="s">
        <v>307</v>
      </c>
      <c r="C6" s="449"/>
      <c r="D6" s="449"/>
      <c r="E6" s="449"/>
      <c r="F6" s="449"/>
      <c r="G6" s="449"/>
      <c r="H6" s="449"/>
      <c r="I6" s="449"/>
      <c r="J6" s="449"/>
      <c r="K6" s="450"/>
      <c r="L6" s="160" t="s">
        <v>155</v>
      </c>
      <c r="M6" s="451">
        <v>2024110010309</v>
      </c>
      <c r="N6" s="452"/>
      <c r="O6" s="453"/>
    </row>
    <row r="7" spans="1:15" s="84" customFormat="1" ht="18"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442" t="s">
        <v>6</v>
      </c>
      <c r="B8" s="160" t="s">
        <v>156</v>
      </c>
      <c r="C8" s="130"/>
      <c r="D8" s="160" t="s">
        <v>157</v>
      </c>
      <c r="E8" s="130"/>
      <c r="F8" s="160" t="s">
        <v>158</v>
      </c>
      <c r="G8" s="130"/>
      <c r="H8" s="160" t="s">
        <v>159</v>
      </c>
      <c r="I8" s="132"/>
      <c r="J8" s="406" t="s">
        <v>8</v>
      </c>
      <c r="K8" s="441"/>
      <c r="L8" s="159" t="s">
        <v>160</v>
      </c>
      <c r="M8" s="403"/>
      <c r="N8" s="403"/>
      <c r="O8" s="403"/>
    </row>
    <row r="9" spans="1:15" s="84" customFormat="1" ht="21.75" customHeight="1" thickBot="1" x14ac:dyDescent="0.3">
      <c r="A9" s="442"/>
      <c r="B9" s="161" t="s">
        <v>161</v>
      </c>
      <c r="C9" s="133"/>
      <c r="D9" s="160" t="s">
        <v>162</v>
      </c>
      <c r="E9" s="133"/>
      <c r="F9" s="160" t="s">
        <v>163</v>
      </c>
      <c r="G9" s="133"/>
      <c r="H9" s="160" t="s">
        <v>164</v>
      </c>
      <c r="I9" s="132"/>
      <c r="J9" s="406"/>
      <c r="K9" s="441"/>
      <c r="L9" s="159" t="s">
        <v>165</v>
      </c>
      <c r="M9" s="403" t="s">
        <v>280</v>
      </c>
      <c r="N9" s="403"/>
      <c r="O9" s="403"/>
    </row>
    <row r="10" spans="1:15" s="84" customFormat="1" ht="21.75" customHeight="1" thickBot="1" x14ac:dyDescent="0.3">
      <c r="A10" s="442"/>
      <c r="B10" s="160" t="s">
        <v>166</v>
      </c>
      <c r="C10" s="130" t="s">
        <v>280</v>
      </c>
      <c r="D10" s="160" t="s">
        <v>167</v>
      </c>
      <c r="E10" s="134"/>
      <c r="F10" s="160" t="s">
        <v>168</v>
      </c>
      <c r="G10" s="134"/>
      <c r="H10" s="160" t="s">
        <v>169</v>
      </c>
      <c r="I10" s="132"/>
      <c r="J10" s="406"/>
      <c r="K10" s="441"/>
      <c r="L10" s="159" t="s">
        <v>170</v>
      </c>
      <c r="M10" s="403" t="s">
        <v>280</v>
      </c>
      <c r="N10" s="403"/>
      <c r="O10" s="403"/>
    </row>
    <row r="11" spans="1:15" ht="15" customHeight="1" thickBot="1" x14ac:dyDescent="0.3">
      <c r="A11" s="6"/>
      <c r="B11" s="7"/>
      <c r="C11" s="7"/>
      <c r="D11" s="9"/>
      <c r="E11" s="8"/>
      <c r="F11" s="8"/>
      <c r="G11" s="199"/>
      <c r="H11" s="199"/>
      <c r="I11" s="10"/>
      <c r="J11" s="10"/>
      <c r="K11" s="7"/>
      <c r="L11" s="7"/>
      <c r="M11" s="7"/>
      <c r="N11" s="7"/>
      <c r="O11" s="7"/>
    </row>
    <row r="12" spans="1:15" ht="15" customHeight="1" x14ac:dyDescent="0.25">
      <c r="A12" s="445" t="s">
        <v>171</v>
      </c>
      <c r="B12" s="428" t="s">
        <v>311</v>
      </c>
      <c r="C12" s="429"/>
      <c r="D12" s="429"/>
      <c r="E12" s="429"/>
      <c r="F12" s="429"/>
      <c r="G12" s="429"/>
      <c r="H12" s="429"/>
      <c r="I12" s="429"/>
      <c r="J12" s="429"/>
      <c r="K12" s="429"/>
      <c r="L12" s="429"/>
      <c r="M12" s="429"/>
      <c r="N12" s="429"/>
      <c r="O12" s="430"/>
    </row>
    <row r="13" spans="1:15" ht="15" customHeight="1" x14ac:dyDescent="0.25">
      <c r="A13" s="446"/>
      <c r="B13" s="431"/>
      <c r="C13" s="432"/>
      <c r="D13" s="432"/>
      <c r="E13" s="432"/>
      <c r="F13" s="432"/>
      <c r="G13" s="432"/>
      <c r="H13" s="432"/>
      <c r="I13" s="432"/>
      <c r="J13" s="432"/>
      <c r="K13" s="432"/>
      <c r="L13" s="432"/>
      <c r="M13" s="432"/>
      <c r="N13" s="432"/>
      <c r="O13" s="433"/>
    </row>
    <row r="14" spans="1:15" ht="15" customHeight="1" thickBot="1" x14ac:dyDescent="0.3">
      <c r="A14" s="447"/>
      <c r="B14" s="434"/>
      <c r="C14" s="435"/>
      <c r="D14" s="435"/>
      <c r="E14" s="435"/>
      <c r="F14" s="435"/>
      <c r="G14" s="435"/>
      <c r="H14" s="435"/>
      <c r="I14" s="435"/>
      <c r="J14" s="435"/>
      <c r="K14" s="435"/>
      <c r="L14" s="435"/>
      <c r="M14" s="435"/>
      <c r="N14" s="435"/>
      <c r="O14" s="436"/>
    </row>
    <row r="15" spans="1:15" ht="9" customHeight="1" thickBot="1" x14ac:dyDescent="0.3">
      <c r="A15" s="14"/>
      <c r="B15" s="83"/>
      <c r="C15" s="15"/>
      <c r="D15" s="15"/>
      <c r="E15" s="15"/>
      <c r="F15" s="15"/>
      <c r="G15" s="16"/>
      <c r="H15" s="16"/>
      <c r="I15" s="16"/>
      <c r="J15" s="16"/>
      <c r="K15" s="16"/>
      <c r="L15" s="17"/>
      <c r="M15" s="17"/>
      <c r="N15" s="17"/>
      <c r="O15" s="17"/>
    </row>
    <row r="16" spans="1:15" s="18" customFormat="1" ht="37.5" customHeight="1" thickBot="1" x14ac:dyDescent="0.3">
      <c r="A16" s="55" t="s">
        <v>13</v>
      </c>
      <c r="B16" s="437" t="s">
        <v>282</v>
      </c>
      <c r="C16" s="437"/>
      <c r="D16" s="437"/>
      <c r="E16" s="437"/>
      <c r="F16" s="437"/>
      <c r="G16" s="442" t="s">
        <v>15</v>
      </c>
      <c r="H16" s="442"/>
      <c r="I16" s="437" t="s">
        <v>315</v>
      </c>
      <c r="J16" s="437"/>
      <c r="K16" s="437"/>
      <c r="L16" s="437"/>
      <c r="M16" s="437"/>
      <c r="N16" s="437"/>
      <c r="O16" s="43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37" t="s">
        <v>284</v>
      </c>
      <c r="C18" s="437"/>
      <c r="D18" s="437"/>
      <c r="E18" s="437"/>
      <c r="F18" s="55" t="s">
        <v>19</v>
      </c>
      <c r="G18" s="443" t="s">
        <v>285</v>
      </c>
      <c r="H18" s="443"/>
      <c r="I18" s="443"/>
      <c r="J18" s="55" t="s">
        <v>21</v>
      </c>
      <c r="K18" s="437" t="s">
        <v>286</v>
      </c>
      <c r="L18" s="437"/>
      <c r="M18" s="437"/>
      <c r="N18" s="437"/>
      <c r="O18" s="437"/>
    </row>
    <row r="19" spans="1:15" ht="9" customHeight="1" x14ac:dyDescent="0.25">
      <c r="A19" s="5"/>
      <c r="B19" s="2"/>
      <c r="C19" s="444"/>
      <c r="D19" s="444"/>
      <c r="E19" s="444"/>
      <c r="F19" s="444"/>
      <c r="G19" s="444"/>
      <c r="H19" s="444"/>
      <c r="I19" s="444"/>
      <c r="J19" s="444"/>
      <c r="K19" s="444"/>
      <c r="L19" s="444"/>
      <c r="M19" s="444"/>
      <c r="N19" s="444"/>
      <c r="O19" s="444"/>
    </row>
    <row r="20" spans="1:15" ht="16.5" customHeight="1" thickBot="1" x14ac:dyDescent="0.3">
      <c r="A20" s="81"/>
      <c r="B20" s="82"/>
      <c r="C20" s="82"/>
      <c r="D20" s="82"/>
      <c r="E20" s="82"/>
      <c r="F20" s="82"/>
      <c r="G20" s="82"/>
      <c r="H20" s="82"/>
      <c r="I20" s="82"/>
      <c r="J20" s="82"/>
      <c r="K20" s="82"/>
      <c r="L20" s="82"/>
      <c r="M20" s="82"/>
      <c r="N20" s="82"/>
      <c r="O20" s="82"/>
    </row>
    <row r="21" spans="1:15" ht="32.1" customHeight="1" thickBot="1" x14ac:dyDescent="0.3">
      <c r="A21" s="404" t="s">
        <v>23</v>
      </c>
      <c r="B21" s="405"/>
      <c r="C21" s="405"/>
      <c r="D21" s="405"/>
      <c r="E21" s="405"/>
      <c r="F21" s="405"/>
      <c r="G21" s="405"/>
      <c r="H21" s="405"/>
      <c r="I21" s="405"/>
      <c r="J21" s="405"/>
      <c r="K21" s="405"/>
      <c r="L21" s="405"/>
      <c r="M21" s="405"/>
      <c r="N21" s="405"/>
      <c r="O21" s="406"/>
    </row>
    <row r="22" spans="1:15" ht="32.1" customHeight="1" thickBot="1" x14ac:dyDescent="0.3">
      <c r="A22" s="404" t="s">
        <v>172</v>
      </c>
      <c r="B22" s="405"/>
      <c r="C22" s="405"/>
      <c r="D22" s="405"/>
      <c r="E22" s="405"/>
      <c r="F22" s="405"/>
      <c r="G22" s="405"/>
      <c r="H22" s="405"/>
      <c r="I22" s="405"/>
      <c r="J22" s="405"/>
      <c r="K22" s="405"/>
      <c r="L22" s="405"/>
      <c r="M22" s="405"/>
      <c r="N22" s="405"/>
      <c r="O22" s="406"/>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3">
        <v>1019185000</v>
      </c>
      <c r="C24" s="233">
        <v>786017000</v>
      </c>
      <c r="D24" s="252">
        <v>33828063</v>
      </c>
      <c r="E24" s="235"/>
      <c r="F24" s="22"/>
      <c r="G24" s="22"/>
      <c r="H24" s="344">
        <v>68439734</v>
      </c>
      <c r="I24" s="231"/>
      <c r="J24" s="344">
        <v>45892680</v>
      </c>
      <c r="K24" s="231"/>
      <c r="L24" s="231"/>
      <c r="M24" s="231"/>
      <c r="N24" s="365">
        <f>SUM(B24:M24)</f>
        <v>1953362477</v>
      </c>
      <c r="O24" s="232"/>
    </row>
    <row r="25" spans="1:15" ht="32.1" customHeight="1" x14ac:dyDescent="0.25">
      <c r="A25" s="21" t="s">
        <v>26</v>
      </c>
      <c r="B25" s="233">
        <v>1019184190</v>
      </c>
      <c r="C25" s="233">
        <v>786482624</v>
      </c>
      <c r="D25" s="235">
        <v>0</v>
      </c>
      <c r="E25" s="233">
        <v>-5676039</v>
      </c>
      <c r="F25" s="233">
        <v>-764878</v>
      </c>
      <c r="G25" s="22"/>
      <c r="H25" s="22"/>
      <c r="I25" s="318">
        <v>40000000</v>
      </c>
      <c r="J25" s="318">
        <v>68243900</v>
      </c>
      <c r="K25" s="22"/>
      <c r="L25" s="22"/>
      <c r="M25" s="22"/>
      <c r="N25" s="365">
        <f t="shared" ref="N25:N29" si="0">SUM(B25:M25)</f>
        <v>1907469797</v>
      </c>
      <c r="O25" s="311">
        <f>+(B25+C25+D25+E25+F25+G25+H25+I25+J25+K25+L25+M25)/N24</f>
        <v>0.97650580445751034</v>
      </c>
    </row>
    <row r="26" spans="1:15" ht="32.1" customHeight="1" x14ac:dyDescent="0.25">
      <c r="A26" s="21" t="s">
        <v>28</v>
      </c>
      <c r="B26" s="235">
        <v>0</v>
      </c>
      <c r="C26" s="233">
        <v>7821677</v>
      </c>
      <c r="D26" s="233">
        <v>122502612</v>
      </c>
      <c r="E26" s="233">
        <v>176141402</v>
      </c>
      <c r="F26" s="233">
        <v>173591808</v>
      </c>
      <c r="G26" s="318">
        <v>173591808</v>
      </c>
      <c r="H26" s="318">
        <v>171491808</v>
      </c>
      <c r="I26" s="318">
        <v>172225141</v>
      </c>
      <c r="J26" s="318">
        <v>175640588</v>
      </c>
      <c r="K26" s="22"/>
      <c r="L26" s="22"/>
      <c r="M26" s="22"/>
      <c r="N26" s="365">
        <f t="shared" si="0"/>
        <v>1173006844</v>
      </c>
      <c r="O26" s="234"/>
    </row>
    <row r="27" spans="1:15" ht="32.1" customHeight="1" x14ac:dyDescent="0.25">
      <c r="A27" s="21" t="s">
        <v>175</v>
      </c>
      <c r="B27" s="233">
        <v>8400000</v>
      </c>
      <c r="C27" s="233">
        <v>51833333</v>
      </c>
      <c r="D27" s="235"/>
      <c r="E27" s="235"/>
      <c r="F27" s="22"/>
      <c r="G27" s="22"/>
      <c r="H27" s="22"/>
      <c r="I27" s="22"/>
      <c r="J27" s="22"/>
      <c r="K27" s="22"/>
      <c r="L27" s="22"/>
      <c r="M27" s="22"/>
      <c r="N27" s="365">
        <f t="shared" si="0"/>
        <v>60233333</v>
      </c>
      <c r="O27" s="23"/>
    </row>
    <row r="28" spans="1:15" ht="32.1" customHeight="1" x14ac:dyDescent="0.25">
      <c r="A28" s="21" t="s">
        <v>176</v>
      </c>
      <c r="B28" s="235">
        <v>0</v>
      </c>
      <c r="C28" s="233">
        <v>8400000</v>
      </c>
      <c r="D28" s="235">
        <v>0</v>
      </c>
      <c r="E28" s="235" t="s">
        <v>287</v>
      </c>
      <c r="F28" s="22"/>
      <c r="G28" s="22"/>
      <c r="H28" s="22"/>
      <c r="I28" s="22"/>
      <c r="J28" s="22"/>
      <c r="K28" s="22"/>
      <c r="L28" s="22"/>
      <c r="M28" s="22"/>
      <c r="N28" s="365">
        <f t="shared" si="0"/>
        <v>8400000</v>
      </c>
      <c r="O28" s="23"/>
    </row>
    <row r="29" spans="1:15" ht="32.1" customHeight="1" thickBot="1" x14ac:dyDescent="0.3">
      <c r="A29" s="24" t="s">
        <v>34</v>
      </c>
      <c r="B29" s="236">
        <v>8400000</v>
      </c>
      <c r="C29" s="236">
        <v>35033333</v>
      </c>
      <c r="D29" s="236">
        <v>8400000</v>
      </c>
      <c r="E29" s="258" t="s">
        <v>287</v>
      </c>
      <c r="F29" s="25"/>
      <c r="G29" s="25"/>
      <c r="H29" s="25"/>
      <c r="I29" s="25"/>
      <c r="J29" s="25"/>
      <c r="K29" s="25"/>
      <c r="L29" s="25"/>
      <c r="M29" s="25"/>
      <c r="N29" s="357">
        <f t="shared" si="0"/>
        <v>51833333</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63" t="s">
        <v>177</v>
      </c>
      <c r="B33" s="464"/>
      <c r="C33" s="464"/>
      <c r="D33" s="464"/>
      <c r="E33" s="464"/>
      <c r="F33" s="464"/>
      <c r="G33" s="464"/>
      <c r="H33" s="464"/>
      <c r="I33" s="465"/>
      <c r="J33" s="31"/>
    </row>
    <row r="34" spans="1:13" ht="50.25" customHeight="1" thickBot="1" x14ac:dyDescent="0.3">
      <c r="A34" s="40" t="s">
        <v>178</v>
      </c>
      <c r="B34" s="466" t="str">
        <f>+B12</f>
        <v>Coordinar un (1) mecanismo de Gobernanza para la articulación y gestión intersectorial con las entidades e instancias que permita la implementación, seguimiento y evaluación del Sistema Distrital de Cuidado.</v>
      </c>
      <c r="C34" s="467"/>
      <c r="D34" s="467"/>
      <c r="E34" s="467"/>
      <c r="F34" s="467"/>
      <c r="G34" s="467"/>
      <c r="H34" s="467"/>
      <c r="I34" s="468"/>
      <c r="J34" s="29"/>
      <c r="M34" s="185"/>
    </row>
    <row r="35" spans="1:13" ht="18.75" customHeight="1" thickBot="1" x14ac:dyDescent="0.3">
      <c r="A35" s="480" t="s">
        <v>38</v>
      </c>
      <c r="B35" s="90">
        <v>2024</v>
      </c>
      <c r="C35" s="90">
        <v>2025</v>
      </c>
      <c r="D35" s="90">
        <v>2026</v>
      </c>
      <c r="E35" s="90">
        <v>2027</v>
      </c>
      <c r="F35" s="90" t="s">
        <v>179</v>
      </c>
      <c r="G35" s="482" t="s">
        <v>40</v>
      </c>
      <c r="H35" s="497" t="s">
        <v>316</v>
      </c>
      <c r="I35" s="497"/>
      <c r="J35" s="29"/>
      <c r="M35" s="185"/>
    </row>
    <row r="36" spans="1:13" ht="50.25" customHeight="1" thickBot="1" x14ac:dyDescent="0.3">
      <c r="A36" s="481"/>
      <c r="B36" s="237">
        <v>1</v>
      </c>
      <c r="C36" s="237">
        <v>1</v>
      </c>
      <c r="D36" s="237">
        <v>1</v>
      </c>
      <c r="E36" s="237">
        <v>1</v>
      </c>
      <c r="F36" s="253">
        <v>1</v>
      </c>
      <c r="G36" s="482"/>
      <c r="H36" s="497"/>
      <c r="I36" s="497"/>
      <c r="J36" s="29"/>
      <c r="M36" s="186"/>
    </row>
    <row r="37" spans="1:13" ht="52.5" customHeight="1" thickBot="1" x14ac:dyDescent="0.3">
      <c r="A37" s="41" t="s">
        <v>42</v>
      </c>
      <c r="B37" s="469" t="s">
        <v>289</v>
      </c>
      <c r="C37" s="470"/>
      <c r="D37" s="475" t="s">
        <v>180</v>
      </c>
      <c r="E37" s="476"/>
      <c r="F37" s="476"/>
      <c r="G37" s="476"/>
      <c r="H37" s="476"/>
      <c r="I37" s="477"/>
    </row>
    <row r="38" spans="1:13" s="30" customFormat="1" ht="48" customHeight="1" thickBot="1" x14ac:dyDescent="0.3">
      <c r="A38" s="480" t="s">
        <v>181</v>
      </c>
      <c r="B38" s="41" t="s">
        <v>182</v>
      </c>
      <c r="C38" s="40" t="s">
        <v>86</v>
      </c>
      <c r="D38" s="461" t="s">
        <v>88</v>
      </c>
      <c r="E38" s="462"/>
      <c r="F38" s="461" t="s">
        <v>90</v>
      </c>
      <c r="G38" s="462"/>
      <c r="H38" s="42" t="s">
        <v>92</v>
      </c>
      <c r="I38" s="44" t="s">
        <v>93</v>
      </c>
      <c r="M38" s="187"/>
    </row>
    <row r="39" spans="1:13" ht="211.5" customHeight="1" thickBot="1" x14ac:dyDescent="0.3">
      <c r="A39" s="481"/>
      <c r="B39" s="254">
        <v>8.3400000000000002E-2</v>
      </c>
      <c r="C39" s="255">
        <v>8.3400000000000002E-2</v>
      </c>
      <c r="D39" s="495" t="s">
        <v>317</v>
      </c>
      <c r="E39" s="496"/>
      <c r="F39" s="495" t="s">
        <v>318</v>
      </c>
      <c r="G39" s="496"/>
      <c r="H39" s="256" t="s">
        <v>319</v>
      </c>
      <c r="I39" s="257" t="s">
        <v>320</v>
      </c>
      <c r="M39" s="185"/>
    </row>
    <row r="40" spans="1:13" s="30" customFormat="1" ht="54" customHeight="1" thickBot="1" x14ac:dyDescent="0.3">
      <c r="A40" s="480" t="s">
        <v>183</v>
      </c>
      <c r="B40" s="43" t="s">
        <v>182</v>
      </c>
      <c r="C40" s="42" t="s">
        <v>86</v>
      </c>
      <c r="D40" s="461" t="s">
        <v>88</v>
      </c>
      <c r="E40" s="462"/>
      <c r="F40" s="461" t="s">
        <v>90</v>
      </c>
      <c r="G40" s="462"/>
      <c r="H40" s="42" t="s">
        <v>92</v>
      </c>
      <c r="I40" s="44" t="s">
        <v>93</v>
      </c>
    </row>
    <row r="41" spans="1:13" ht="223.5" customHeight="1" thickBot="1" x14ac:dyDescent="0.3">
      <c r="A41" s="481"/>
      <c r="B41" s="254">
        <v>8.3400000000000002E-2</v>
      </c>
      <c r="C41" s="255">
        <v>8.3400000000000002E-2</v>
      </c>
      <c r="D41" s="495" t="s">
        <v>321</v>
      </c>
      <c r="E41" s="496"/>
      <c r="F41" s="498" t="s">
        <v>322</v>
      </c>
      <c r="G41" s="499"/>
      <c r="H41" s="256" t="s">
        <v>319</v>
      </c>
      <c r="I41" s="257" t="s">
        <v>320</v>
      </c>
    </row>
    <row r="42" spans="1:13" s="30" customFormat="1" ht="45" customHeight="1" thickBot="1" x14ac:dyDescent="0.3">
      <c r="A42" s="480" t="s">
        <v>184</v>
      </c>
      <c r="B42" s="43" t="s">
        <v>182</v>
      </c>
      <c r="C42" s="42" t="s">
        <v>86</v>
      </c>
      <c r="D42" s="461" t="s">
        <v>88</v>
      </c>
      <c r="E42" s="462"/>
      <c r="F42" s="461" t="s">
        <v>90</v>
      </c>
      <c r="G42" s="462"/>
      <c r="H42" s="42" t="s">
        <v>92</v>
      </c>
      <c r="I42" s="44" t="s">
        <v>93</v>
      </c>
    </row>
    <row r="43" spans="1:13" ht="205.5" customHeight="1" thickBot="1" x14ac:dyDescent="0.3">
      <c r="A43" s="481"/>
      <c r="B43" s="254">
        <v>8.3400000000000002E-2</v>
      </c>
      <c r="C43" s="254">
        <v>8.3400000000000002E-2</v>
      </c>
      <c r="D43" s="495" t="s">
        <v>323</v>
      </c>
      <c r="E43" s="496"/>
      <c r="F43" s="500" t="s">
        <v>324</v>
      </c>
      <c r="G43" s="501"/>
      <c r="H43" s="256" t="s">
        <v>319</v>
      </c>
      <c r="I43" s="257" t="s">
        <v>320</v>
      </c>
    </row>
    <row r="44" spans="1:13" s="30" customFormat="1" ht="44.25" customHeight="1" thickBot="1" x14ac:dyDescent="0.3">
      <c r="A44" s="480" t="s">
        <v>185</v>
      </c>
      <c r="B44" s="43" t="s">
        <v>182</v>
      </c>
      <c r="C44" s="43" t="s">
        <v>86</v>
      </c>
      <c r="D44" s="461" t="s">
        <v>88</v>
      </c>
      <c r="E44" s="462"/>
      <c r="F44" s="461" t="s">
        <v>90</v>
      </c>
      <c r="G44" s="462"/>
      <c r="H44" s="42" t="s">
        <v>92</v>
      </c>
      <c r="I44" s="42" t="s">
        <v>93</v>
      </c>
    </row>
    <row r="45" spans="1:13" ht="173.65" customHeight="1" thickBot="1" x14ac:dyDescent="0.3">
      <c r="A45" s="481"/>
      <c r="B45" s="254">
        <v>8.3400000000000002E-2</v>
      </c>
      <c r="C45" s="254">
        <v>8.3400000000000002E-2</v>
      </c>
      <c r="D45" s="502" t="s">
        <v>394</v>
      </c>
      <c r="E45" s="503"/>
      <c r="F45" s="502" t="s">
        <v>395</v>
      </c>
      <c r="G45" s="503"/>
      <c r="H45" s="256" t="s">
        <v>319</v>
      </c>
      <c r="I45" s="257" t="s">
        <v>320</v>
      </c>
    </row>
    <row r="46" spans="1:13" s="30" customFormat="1" ht="47.25" customHeight="1" thickBot="1" x14ac:dyDescent="0.3">
      <c r="A46" s="480" t="s">
        <v>186</v>
      </c>
      <c r="B46" s="43" t="s">
        <v>182</v>
      </c>
      <c r="C46" s="42" t="s">
        <v>86</v>
      </c>
      <c r="D46" s="461" t="s">
        <v>88</v>
      </c>
      <c r="E46" s="462"/>
      <c r="F46" s="461" t="s">
        <v>90</v>
      </c>
      <c r="G46" s="462"/>
      <c r="H46" s="42" t="s">
        <v>92</v>
      </c>
      <c r="I46" s="44" t="s">
        <v>93</v>
      </c>
    </row>
    <row r="47" spans="1:13" ht="144" customHeight="1" thickBot="1" x14ac:dyDescent="0.3">
      <c r="A47" s="481"/>
      <c r="B47" s="254">
        <v>8.3400000000000002E-2</v>
      </c>
      <c r="C47" s="254">
        <v>8.3400000000000002E-2</v>
      </c>
      <c r="D47" s="478" t="s">
        <v>421</v>
      </c>
      <c r="E47" s="479"/>
      <c r="F47" s="478" t="s">
        <v>422</v>
      </c>
      <c r="G47" s="479"/>
      <c r="H47" s="256" t="s">
        <v>319</v>
      </c>
      <c r="I47" s="257" t="s">
        <v>320</v>
      </c>
    </row>
    <row r="48" spans="1:13" s="30" customFormat="1" ht="36.6" customHeight="1" thickBot="1" x14ac:dyDescent="0.3">
      <c r="A48" s="480" t="s">
        <v>187</v>
      </c>
      <c r="B48" s="42" t="s">
        <v>182</v>
      </c>
      <c r="C48" s="42" t="s">
        <v>86</v>
      </c>
      <c r="D48" s="461" t="s">
        <v>88</v>
      </c>
      <c r="E48" s="462"/>
      <c r="F48" s="461" t="s">
        <v>90</v>
      </c>
      <c r="G48" s="462"/>
      <c r="H48" s="42" t="s">
        <v>92</v>
      </c>
      <c r="I48" s="44" t="s">
        <v>93</v>
      </c>
    </row>
    <row r="49" spans="1:9" ht="385.9" customHeight="1" thickBot="1" x14ac:dyDescent="0.3">
      <c r="A49" s="481"/>
      <c r="B49" s="36">
        <v>8.3400000000000002E-2</v>
      </c>
      <c r="C49" s="256">
        <v>8.3400000000000002E-2</v>
      </c>
      <c r="D49" s="478" t="s">
        <v>441</v>
      </c>
      <c r="E49" s="390"/>
      <c r="F49" s="478" t="s">
        <v>440</v>
      </c>
      <c r="G49" s="390"/>
      <c r="H49" s="256" t="s">
        <v>319</v>
      </c>
      <c r="I49" s="257" t="s">
        <v>320</v>
      </c>
    </row>
    <row r="50" spans="1:9" ht="36.6" customHeight="1" thickBot="1" x14ac:dyDescent="0.3">
      <c r="A50" s="480" t="s">
        <v>188</v>
      </c>
      <c r="B50" s="40" t="s">
        <v>182</v>
      </c>
      <c r="C50" s="40" t="s">
        <v>86</v>
      </c>
      <c r="D50" s="461" t="s">
        <v>88</v>
      </c>
      <c r="E50" s="462"/>
      <c r="F50" s="461" t="s">
        <v>90</v>
      </c>
      <c r="G50" s="462"/>
      <c r="H50" s="42" t="s">
        <v>92</v>
      </c>
      <c r="I50" s="44" t="s">
        <v>93</v>
      </c>
    </row>
    <row r="51" spans="1:9" ht="234.75" customHeight="1" thickBot="1" x14ac:dyDescent="0.3">
      <c r="A51" s="481"/>
      <c r="B51" s="36">
        <v>8.3400000000000002E-2</v>
      </c>
      <c r="C51" s="36">
        <v>8.3400000000000002E-2</v>
      </c>
      <c r="D51" s="478" t="s">
        <v>474</v>
      </c>
      <c r="E51" s="479"/>
      <c r="F51" s="478" t="s">
        <v>482</v>
      </c>
      <c r="G51" s="479"/>
      <c r="H51" s="256" t="s">
        <v>319</v>
      </c>
      <c r="I51" s="257" t="s">
        <v>320</v>
      </c>
    </row>
    <row r="52" spans="1:9" ht="36.6" customHeight="1" thickBot="1" x14ac:dyDescent="0.3">
      <c r="A52" s="480" t="s">
        <v>189</v>
      </c>
      <c r="B52" s="40" t="s">
        <v>182</v>
      </c>
      <c r="C52" s="40" t="s">
        <v>86</v>
      </c>
      <c r="D52" s="461" t="s">
        <v>88</v>
      </c>
      <c r="E52" s="462"/>
      <c r="F52" s="461" t="s">
        <v>90</v>
      </c>
      <c r="G52" s="462"/>
      <c r="H52" s="42" t="s">
        <v>92</v>
      </c>
      <c r="I52" s="44" t="s">
        <v>93</v>
      </c>
    </row>
    <row r="53" spans="1:9" ht="306.60000000000002" customHeight="1" thickBot="1" x14ac:dyDescent="0.3">
      <c r="A53" s="481"/>
      <c r="B53" s="36">
        <v>8.3400000000000002E-2</v>
      </c>
      <c r="C53" s="36">
        <v>8.3400000000000002E-2</v>
      </c>
      <c r="D53" s="478" t="s">
        <v>494</v>
      </c>
      <c r="E53" s="479"/>
      <c r="F53" s="478" t="s">
        <v>497</v>
      </c>
      <c r="G53" s="479"/>
      <c r="H53" s="256" t="s">
        <v>319</v>
      </c>
      <c r="I53" s="257" t="s">
        <v>320</v>
      </c>
    </row>
    <row r="54" spans="1:9" ht="36.6" customHeight="1" thickBot="1" x14ac:dyDescent="0.3">
      <c r="A54" s="480" t="s">
        <v>190</v>
      </c>
      <c r="B54" s="40" t="s">
        <v>182</v>
      </c>
      <c r="C54" s="40" t="s">
        <v>86</v>
      </c>
      <c r="D54" s="461" t="s">
        <v>88</v>
      </c>
      <c r="E54" s="462"/>
      <c r="F54" s="461" t="s">
        <v>90</v>
      </c>
      <c r="G54" s="462"/>
      <c r="H54" s="42" t="s">
        <v>92</v>
      </c>
      <c r="I54" s="44" t="s">
        <v>93</v>
      </c>
    </row>
    <row r="55" spans="1:9" ht="312.60000000000002" customHeight="1" thickBot="1" x14ac:dyDescent="0.3">
      <c r="A55" s="481"/>
      <c r="B55" s="36">
        <v>8.3400000000000002E-2</v>
      </c>
      <c r="C55" s="36">
        <v>8.3400000000000002E-2</v>
      </c>
      <c r="D55" s="478" t="s">
        <v>513</v>
      </c>
      <c r="E55" s="479"/>
      <c r="F55" s="478" t="s">
        <v>523</v>
      </c>
      <c r="G55" s="390"/>
      <c r="H55" s="256" t="s">
        <v>319</v>
      </c>
      <c r="I55" s="257" t="s">
        <v>320</v>
      </c>
    </row>
    <row r="56" spans="1:9" ht="36.6" customHeight="1" thickBot="1" x14ac:dyDescent="0.3">
      <c r="A56" s="480" t="s">
        <v>191</v>
      </c>
      <c r="B56" s="40" t="s">
        <v>182</v>
      </c>
      <c r="C56" s="40" t="s">
        <v>86</v>
      </c>
      <c r="D56" s="461" t="s">
        <v>88</v>
      </c>
      <c r="E56" s="462"/>
      <c r="F56" s="461" t="s">
        <v>90</v>
      </c>
      <c r="G56" s="462"/>
      <c r="H56" s="42" t="s">
        <v>92</v>
      </c>
      <c r="I56" s="44" t="s">
        <v>93</v>
      </c>
    </row>
    <row r="57" spans="1:9" ht="36.6" customHeight="1" thickBot="1" x14ac:dyDescent="0.3">
      <c r="A57" s="481"/>
      <c r="B57" s="36">
        <v>8.3400000000000002E-2</v>
      </c>
      <c r="C57" s="36"/>
      <c r="D57" s="389"/>
      <c r="E57" s="390"/>
      <c r="F57" s="389"/>
      <c r="G57" s="390"/>
      <c r="H57" s="32"/>
      <c r="I57" s="34"/>
    </row>
    <row r="58" spans="1:9" ht="36.6" customHeight="1" thickBot="1" x14ac:dyDescent="0.3">
      <c r="A58" s="480" t="s">
        <v>192</v>
      </c>
      <c r="B58" s="40" t="s">
        <v>182</v>
      </c>
      <c r="C58" s="40" t="s">
        <v>86</v>
      </c>
      <c r="D58" s="461" t="s">
        <v>88</v>
      </c>
      <c r="E58" s="462"/>
      <c r="F58" s="461" t="s">
        <v>90</v>
      </c>
      <c r="G58" s="462"/>
      <c r="H58" s="42" t="s">
        <v>92</v>
      </c>
      <c r="I58" s="44" t="s">
        <v>93</v>
      </c>
    </row>
    <row r="59" spans="1:9" ht="36.6" customHeight="1" thickBot="1" x14ac:dyDescent="0.3">
      <c r="A59" s="481"/>
      <c r="B59" s="36">
        <v>8.3400000000000002E-2</v>
      </c>
      <c r="C59" s="36"/>
      <c r="D59" s="389"/>
      <c r="E59" s="390"/>
      <c r="F59" s="486"/>
      <c r="G59" s="486"/>
      <c r="H59" s="32"/>
      <c r="I59" s="32"/>
    </row>
    <row r="60" spans="1:9" ht="36.6" customHeight="1" thickBot="1" x14ac:dyDescent="0.3">
      <c r="A60" s="480" t="s">
        <v>193</v>
      </c>
      <c r="B60" s="40" t="s">
        <v>182</v>
      </c>
      <c r="C60" s="40" t="s">
        <v>182</v>
      </c>
      <c r="D60" s="461" t="s">
        <v>88</v>
      </c>
      <c r="E60" s="462"/>
      <c r="F60" s="461" t="s">
        <v>90</v>
      </c>
      <c r="G60" s="462"/>
      <c r="H60" s="42" t="s">
        <v>92</v>
      </c>
      <c r="I60" s="44" t="s">
        <v>93</v>
      </c>
    </row>
    <row r="61" spans="1:9" ht="36.6" customHeight="1" thickBot="1" x14ac:dyDescent="0.3">
      <c r="A61" s="481"/>
      <c r="B61" s="36">
        <v>8.3400000000000002E-2</v>
      </c>
      <c r="C61" s="36"/>
      <c r="D61" s="389"/>
      <c r="E61" s="390"/>
      <c r="F61" s="389"/>
      <c r="G61" s="390"/>
      <c r="H61" s="32"/>
      <c r="I61" s="32"/>
    </row>
    <row r="62" spans="1:9" x14ac:dyDescent="0.25">
      <c r="B62" s="315">
        <f>+B39+B41+B43+B45+B47+B49+B51+B53+B55+B57+B59+B61</f>
        <v>1.0008000000000001</v>
      </c>
    </row>
    <row r="63" spans="1:9" x14ac:dyDescent="0.25">
      <c r="B63" s="316"/>
    </row>
    <row r="64" spans="1:9" s="29" customFormat="1" ht="30" customHeight="1" x14ac:dyDescent="0.25">
      <c r="A64" s="1"/>
      <c r="B64" s="1"/>
      <c r="C64" s="1"/>
      <c r="D64" s="1"/>
      <c r="E64" s="1"/>
      <c r="F64" s="1"/>
      <c r="G64" s="1"/>
      <c r="H64" s="1"/>
      <c r="I64" s="1"/>
    </row>
    <row r="65" spans="1:9" ht="34.5" customHeight="1" x14ac:dyDescent="0.25">
      <c r="A65" s="407" t="s">
        <v>56</v>
      </c>
      <c r="B65" s="407"/>
      <c r="C65" s="407"/>
      <c r="D65" s="407"/>
      <c r="E65" s="407"/>
      <c r="F65" s="407"/>
      <c r="G65" s="407"/>
      <c r="H65" s="407"/>
      <c r="I65" s="407"/>
    </row>
    <row r="66" spans="1:9" ht="86.65" customHeight="1" x14ac:dyDescent="0.25">
      <c r="A66" s="45" t="s">
        <v>57</v>
      </c>
      <c r="B66" s="488" t="s">
        <v>383</v>
      </c>
      <c r="C66" s="489"/>
      <c r="D66" s="408" t="s">
        <v>384</v>
      </c>
      <c r="E66" s="409"/>
      <c r="F66" s="408" t="s">
        <v>385</v>
      </c>
      <c r="G66" s="409"/>
      <c r="H66" s="504"/>
      <c r="I66" s="505"/>
    </row>
    <row r="67" spans="1:9" ht="45.75" customHeight="1" x14ac:dyDescent="0.25">
      <c r="A67" s="45" t="s">
        <v>194</v>
      </c>
      <c r="B67" s="385">
        <v>8.3350000000000009</v>
      </c>
      <c r="C67" s="386"/>
      <c r="D67" s="385">
        <v>8.3350000000000009</v>
      </c>
      <c r="E67" s="386"/>
      <c r="F67" s="385">
        <v>8.3350000000000009</v>
      </c>
      <c r="G67" s="386"/>
      <c r="H67" s="385"/>
      <c r="I67" s="386"/>
    </row>
    <row r="68" spans="1:9" ht="30" customHeight="1" x14ac:dyDescent="0.25">
      <c r="A68" s="387" t="s">
        <v>156</v>
      </c>
      <c r="B68" s="95" t="s">
        <v>84</v>
      </c>
      <c r="C68" s="95" t="s">
        <v>86</v>
      </c>
      <c r="D68" s="95" t="s">
        <v>84</v>
      </c>
      <c r="E68" s="95" t="s">
        <v>86</v>
      </c>
      <c r="F68" s="95" t="s">
        <v>84</v>
      </c>
      <c r="G68" s="95" t="s">
        <v>86</v>
      </c>
      <c r="H68" s="95" t="s">
        <v>84</v>
      </c>
      <c r="I68" s="95" t="s">
        <v>86</v>
      </c>
    </row>
    <row r="69" spans="1:9" ht="30" customHeight="1" x14ac:dyDescent="0.25">
      <c r="A69" s="388"/>
      <c r="B69" s="310">
        <v>8.3000000000000004E-2</v>
      </c>
      <c r="C69" s="310">
        <v>8.3000000000000004E-2</v>
      </c>
      <c r="D69" s="238"/>
      <c r="E69" s="239"/>
      <c r="F69" s="53"/>
      <c r="G69" s="239"/>
      <c r="H69" s="53">
        <v>0</v>
      </c>
      <c r="I69" s="239"/>
    </row>
    <row r="70" spans="1:9" ht="54.6" customHeight="1" x14ac:dyDescent="0.25">
      <c r="A70" s="45" t="s">
        <v>195</v>
      </c>
      <c r="B70" s="391" t="s">
        <v>413</v>
      </c>
      <c r="C70" s="392"/>
      <c r="D70" s="412"/>
      <c r="E70" s="413"/>
      <c r="F70" s="412"/>
      <c r="G70" s="413"/>
      <c r="H70" s="414"/>
      <c r="I70" s="415"/>
    </row>
    <row r="71" spans="1:9" ht="54.6" customHeight="1" x14ac:dyDescent="0.25">
      <c r="A71" s="45" t="s">
        <v>196</v>
      </c>
      <c r="B71" s="410" t="s">
        <v>414</v>
      </c>
      <c r="C71" s="411"/>
      <c r="D71" s="412"/>
      <c r="E71" s="413"/>
      <c r="F71" s="412"/>
      <c r="G71" s="413"/>
      <c r="H71" s="459"/>
      <c r="I71" s="460"/>
    </row>
    <row r="72" spans="1:9" ht="30.75" customHeight="1" x14ac:dyDescent="0.25">
      <c r="A72" s="387" t="s">
        <v>157</v>
      </c>
      <c r="B72" s="95" t="s">
        <v>84</v>
      </c>
      <c r="C72" s="95" t="s">
        <v>86</v>
      </c>
      <c r="D72" s="95" t="s">
        <v>84</v>
      </c>
      <c r="E72" s="95" t="s">
        <v>86</v>
      </c>
      <c r="F72" s="95" t="s">
        <v>84</v>
      </c>
      <c r="G72" s="95" t="s">
        <v>86</v>
      </c>
      <c r="H72" s="95" t="s">
        <v>84</v>
      </c>
      <c r="I72" s="95" t="s">
        <v>86</v>
      </c>
    </row>
    <row r="73" spans="1:9" ht="30.75" customHeight="1" x14ac:dyDescent="0.25">
      <c r="A73" s="388"/>
      <c r="B73" s="310">
        <v>8.3000000000000004E-2</v>
      </c>
      <c r="C73" s="310">
        <v>8.3000000000000004E-2</v>
      </c>
      <c r="D73" s="238"/>
      <c r="E73" s="239"/>
      <c r="F73" s="53"/>
      <c r="G73" s="47"/>
      <c r="H73" s="53">
        <v>0</v>
      </c>
      <c r="I73" s="47"/>
    </row>
    <row r="74" spans="1:9" ht="94.15" customHeight="1" x14ac:dyDescent="0.25">
      <c r="A74" s="45" t="s">
        <v>195</v>
      </c>
      <c r="B74" s="490" t="s">
        <v>415</v>
      </c>
      <c r="C74" s="490"/>
      <c r="D74" s="506"/>
      <c r="E74" s="456"/>
      <c r="F74" s="414"/>
      <c r="G74" s="507"/>
      <c r="H74" s="455"/>
      <c r="I74" s="456"/>
    </row>
    <row r="75" spans="1:9" ht="94.15" customHeight="1" x14ac:dyDescent="0.25">
      <c r="A75" s="45" t="s">
        <v>196</v>
      </c>
      <c r="B75" s="508" t="s">
        <v>414</v>
      </c>
      <c r="C75" s="509"/>
      <c r="D75" s="410"/>
      <c r="E75" s="411"/>
      <c r="F75" s="459"/>
      <c r="G75" s="460"/>
      <c r="H75" s="459"/>
      <c r="I75" s="460"/>
    </row>
    <row r="76" spans="1:9" ht="30.75" customHeight="1" x14ac:dyDescent="0.25">
      <c r="A76" s="387" t="s">
        <v>158</v>
      </c>
      <c r="B76" s="95" t="s">
        <v>84</v>
      </c>
      <c r="C76" s="95" t="s">
        <v>86</v>
      </c>
      <c r="D76" s="95" t="s">
        <v>84</v>
      </c>
      <c r="E76" s="95" t="s">
        <v>86</v>
      </c>
      <c r="F76" s="95" t="s">
        <v>84</v>
      </c>
      <c r="G76" s="95" t="s">
        <v>86</v>
      </c>
      <c r="H76" s="95" t="s">
        <v>84</v>
      </c>
      <c r="I76" s="95" t="s">
        <v>86</v>
      </c>
    </row>
    <row r="77" spans="1:9" ht="30.75" customHeight="1" x14ac:dyDescent="0.25">
      <c r="A77" s="388"/>
      <c r="B77" s="238">
        <v>8.3000000000000004E-2</v>
      </c>
      <c r="C77" s="238">
        <v>8.3000000000000004E-2</v>
      </c>
      <c r="D77" s="238">
        <v>0.25</v>
      </c>
      <c r="E77" s="238">
        <v>0.25</v>
      </c>
      <c r="F77" s="238">
        <v>0.1</v>
      </c>
      <c r="G77" s="238">
        <v>0.1</v>
      </c>
      <c r="H77" s="238"/>
      <c r="I77" s="238"/>
    </row>
    <row r="78" spans="1:9" ht="235.9" customHeight="1" x14ac:dyDescent="0.25">
      <c r="A78" s="45" t="s">
        <v>195</v>
      </c>
      <c r="B78" s="410" t="s">
        <v>416</v>
      </c>
      <c r="C78" s="411"/>
      <c r="D78" s="412" t="s">
        <v>417</v>
      </c>
      <c r="E78" s="413"/>
      <c r="F78" s="412" t="s">
        <v>418</v>
      </c>
      <c r="G78" s="413"/>
      <c r="H78" s="412"/>
      <c r="I78" s="413"/>
    </row>
    <row r="79" spans="1:9" ht="103.15" customHeight="1" x14ac:dyDescent="0.25">
      <c r="A79" s="45" t="s">
        <v>196</v>
      </c>
      <c r="B79" s="410" t="s">
        <v>419</v>
      </c>
      <c r="C79" s="411"/>
      <c r="D79" s="410" t="s">
        <v>419</v>
      </c>
      <c r="E79" s="411"/>
      <c r="F79" s="410" t="s">
        <v>420</v>
      </c>
      <c r="G79" s="411"/>
      <c r="H79" s="412"/>
      <c r="I79" s="413"/>
    </row>
    <row r="80" spans="1:9" ht="30.75" customHeight="1" x14ac:dyDescent="0.25">
      <c r="A80" s="387" t="s">
        <v>159</v>
      </c>
      <c r="B80" s="95" t="s">
        <v>84</v>
      </c>
      <c r="C80" s="95" t="s">
        <v>86</v>
      </c>
      <c r="D80" s="95" t="s">
        <v>84</v>
      </c>
      <c r="E80" s="95" t="s">
        <v>86</v>
      </c>
      <c r="F80" s="95" t="s">
        <v>84</v>
      </c>
      <c r="G80" s="95" t="s">
        <v>86</v>
      </c>
      <c r="H80" s="95" t="s">
        <v>84</v>
      </c>
      <c r="I80" s="95" t="s">
        <v>86</v>
      </c>
    </row>
    <row r="81" spans="1:9" ht="30.75" customHeight="1" x14ac:dyDescent="0.25">
      <c r="A81" s="388"/>
      <c r="B81" s="310">
        <v>8.3000000000000004E-2</v>
      </c>
      <c r="C81" s="310">
        <v>8.3000000000000004E-2</v>
      </c>
      <c r="D81" s="239"/>
      <c r="E81" s="239"/>
      <c r="F81" s="48">
        <v>0.15</v>
      </c>
      <c r="G81" s="48">
        <v>0.15</v>
      </c>
      <c r="H81" s="240"/>
      <c r="I81" s="47"/>
    </row>
    <row r="82" spans="1:9" ht="148.9" customHeight="1" x14ac:dyDescent="0.25">
      <c r="A82" s="45" t="s">
        <v>195</v>
      </c>
      <c r="B82" s="491" t="s">
        <v>396</v>
      </c>
      <c r="C82" s="492"/>
      <c r="D82" s="491"/>
      <c r="E82" s="492"/>
      <c r="F82" s="510" t="s">
        <v>398</v>
      </c>
      <c r="G82" s="511"/>
      <c r="H82" s="399"/>
      <c r="I82" s="400"/>
    </row>
    <row r="83" spans="1:9" ht="81" customHeight="1" x14ac:dyDescent="0.25">
      <c r="A83" s="45" t="s">
        <v>196</v>
      </c>
      <c r="B83" s="391" t="s">
        <v>397</v>
      </c>
      <c r="C83" s="392"/>
      <c r="D83" s="391"/>
      <c r="E83" s="392"/>
      <c r="F83" s="512" t="s">
        <v>399</v>
      </c>
      <c r="G83" s="513"/>
      <c r="H83" s="399"/>
      <c r="I83" s="400"/>
    </row>
    <row r="84" spans="1:9" ht="30" customHeight="1" x14ac:dyDescent="0.25">
      <c r="A84" s="387" t="s">
        <v>161</v>
      </c>
      <c r="B84" s="95" t="s">
        <v>84</v>
      </c>
      <c r="C84" s="95" t="s">
        <v>86</v>
      </c>
      <c r="D84" s="95" t="s">
        <v>84</v>
      </c>
      <c r="E84" s="95" t="s">
        <v>86</v>
      </c>
      <c r="F84" s="95" t="s">
        <v>84</v>
      </c>
      <c r="G84" s="95" t="s">
        <v>86</v>
      </c>
      <c r="H84" s="95" t="s">
        <v>84</v>
      </c>
      <c r="I84" s="95" t="s">
        <v>86</v>
      </c>
    </row>
    <row r="85" spans="1:9" ht="30" customHeight="1" x14ac:dyDescent="0.25">
      <c r="A85" s="388"/>
      <c r="B85" s="310">
        <v>8.3000000000000004E-2</v>
      </c>
      <c r="C85" s="310">
        <v>8.3000000000000004E-2</v>
      </c>
      <c r="D85" s="238"/>
      <c r="E85" s="239"/>
      <c r="F85" s="240"/>
      <c r="G85" s="47"/>
      <c r="H85" s="240"/>
      <c r="I85" s="47"/>
    </row>
    <row r="86" spans="1:9" ht="360.6" customHeight="1" x14ac:dyDescent="0.25">
      <c r="A86" s="45" t="s">
        <v>195</v>
      </c>
      <c r="B86" s="490" t="s">
        <v>412</v>
      </c>
      <c r="C86" s="454"/>
      <c r="D86" s="490"/>
      <c r="E86" s="454"/>
      <c r="F86" s="490"/>
      <c r="G86" s="454"/>
      <c r="H86" s="454"/>
      <c r="I86" s="454"/>
    </row>
    <row r="87" spans="1:9" ht="80.25" customHeight="1" x14ac:dyDescent="0.25">
      <c r="A87" s="45" t="s">
        <v>196</v>
      </c>
      <c r="B87" s="391" t="s">
        <v>432</v>
      </c>
      <c r="C87" s="392"/>
      <c r="D87" s="393"/>
      <c r="E87" s="394"/>
      <c r="F87" s="393"/>
      <c r="G87" s="394"/>
      <c r="H87" s="393"/>
      <c r="I87" s="394"/>
    </row>
    <row r="88" spans="1:9" ht="29.25" customHeight="1" x14ac:dyDescent="0.25">
      <c r="A88" s="387" t="s">
        <v>162</v>
      </c>
      <c r="B88" s="95" t="s">
        <v>84</v>
      </c>
      <c r="C88" s="95" t="s">
        <v>86</v>
      </c>
      <c r="D88" s="95" t="s">
        <v>84</v>
      </c>
      <c r="E88" s="95" t="s">
        <v>86</v>
      </c>
      <c r="F88" s="95" t="s">
        <v>84</v>
      </c>
      <c r="G88" s="95" t="s">
        <v>86</v>
      </c>
      <c r="H88" s="95" t="s">
        <v>84</v>
      </c>
      <c r="I88" s="95" t="s">
        <v>86</v>
      </c>
    </row>
    <row r="89" spans="1:9" ht="29.25" customHeight="1" x14ac:dyDescent="0.25">
      <c r="A89" s="388"/>
      <c r="B89" s="310">
        <v>8.3000000000000004E-2</v>
      </c>
      <c r="C89" s="310">
        <v>8.3000000000000004E-2</v>
      </c>
      <c r="D89" s="240">
        <v>0.25</v>
      </c>
      <c r="E89" s="240">
        <v>0.25</v>
      </c>
      <c r="F89" s="238">
        <v>0.15</v>
      </c>
      <c r="G89" s="238">
        <v>0.15</v>
      </c>
      <c r="H89" s="238"/>
      <c r="I89" s="238">
        <v>0.3</v>
      </c>
    </row>
    <row r="90" spans="1:9" ht="186.6" customHeight="1" x14ac:dyDescent="0.25">
      <c r="A90" s="45" t="s">
        <v>195</v>
      </c>
      <c r="B90" s="395" t="s">
        <v>442</v>
      </c>
      <c r="C90" s="396"/>
      <c r="D90" s="487" t="s">
        <v>443</v>
      </c>
      <c r="E90" s="487"/>
      <c r="F90" s="397" t="s">
        <v>454</v>
      </c>
      <c r="G90" s="398"/>
      <c r="H90" s="396"/>
      <c r="I90" s="396"/>
    </row>
    <row r="91" spans="1:9" ht="71.650000000000006" customHeight="1" x14ac:dyDescent="0.25">
      <c r="A91" s="45" t="s">
        <v>196</v>
      </c>
      <c r="B91" s="391" t="s">
        <v>453</v>
      </c>
      <c r="C91" s="392"/>
      <c r="D91" s="391" t="s">
        <v>453</v>
      </c>
      <c r="E91" s="392"/>
      <c r="F91" s="391" t="s">
        <v>453</v>
      </c>
      <c r="G91" s="392"/>
      <c r="H91" s="391"/>
      <c r="I91" s="392"/>
    </row>
    <row r="92" spans="1:9" ht="25.15" customHeight="1" x14ac:dyDescent="0.25">
      <c r="A92" s="387" t="s">
        <v>163</v>
      </c>
      <c r="B92" s="95" t="s">
        <v>84</v>
      </c>
      <c r="C92" s="95" t="s">
        <v>86</v>
      </c>
      <c r="D92" s="95" t="s">
        <v>84</v>
      </c>
      <c r="E92" s="95" t="s">
        <v>86</v>
      </c>
      <c r="F92" s="95" t="s">
        <v>84</v>
      </c>
      <c r="G92" s="95" t="s">
        <v>86</v>
      </c>
      <c r="H92" s="95" t="s">
        <v>84</v>
      </c>
      <c r="I92" s="95" t="s">
        <v>86</v>
      </c>
    </row>
    <row r="93" spans="1:9" ht="25.15" customHeight="1" x14ac:dyDescent="0.25">
      <c r="A93" s="388"/>
      <c r="B93" s="310">
        <v>8.3000000000000004E-2</v>
      </c>
      <c r="C93" s="310">
        <v>8.3000000000000004E-2</v>
      </c>
      <c r="D93" s="240"/>
      <c r="E93" s="48"/>
      <c r="F93" s="240">
        <v>0.15</v>
      </c>
      <c r="G93" s="240">
        <v>0.15</v>
      </c>
      <c r="H93" s="240"/>
      <c r="I93" s="47"/>
    </row>
    <row r="94" spans="1:9" ht="409.6" customHeight="1" x14ac:dyDescent="0.25">
      <c r="A94" s="45" t="s">
        <v>195</v>
      </c>
      <c r="B94" s="395" t="s">
        <v>475</v>
      </c>
      <c r="C94" s="396"/>
      <c r="D94" s="396"/>
      <c r="E94" s="396"/>
      <c r="F94" s="397" t="s">
        <v>476</v>
      </c>
      <c r="G94" s="398"/>
      <c r="H94" s="396"/>
      <c r="I94" s="396"/>
    </row>
    <row r="95" spans="1:9" ht="54" customHeight="1" x14ac:dyDescent="0.25">
      <c r="A95" s="45" t="s">
        <v>196</v>
      </c>
      <c r="B95" s="391" t="s">
        <v>483</v>
      </c>
      <c r="C95" s="392"/>
      <c r="D95" s="393"/>
      <c r="E95" s="394"/>
      <c r="F95" s="391" t="s">
        <v>483</v>
      </c>
      <c r="G95" s="392"/>
      <c r="H95" s="393"/>
      <c r="I95" s="394"/>
    </row>
    <row r="96" spans="1:9" ht="25.15" customHeight="1" x14ac:dyDescent="0.25">
      <c r="A96" s="387" t="s">
        <v>164</v>
      </c>
      <c r="B96" s="95" t="s">
        <v>84</v>
      </c>
      <c r="C96" s="95" t="s">
        <v>86</v>
      </c>
      <c r="D96" s="95" t="s">
        <v>84</v>
      </c>
      <c r="E96" s="95" t="s">
        <v>86</v>
      </c>
      <c r="F96" s="95" t="s">
        <v>84</v>
      </c>
      <c r="G96" s="95" t="s">
        <v>86</v>
      </c>
      <c r="H96" s="95" t="s">
        <v>84</v>
      </c>
      <c r="I96" s="95" t="s">
        <v>86</v>
      </c>
    </row>
    <row r="97" spans="1:9" ht="25.15" customHeight="1" x14ac:dyDescent="0.25">
      <c r="A97" s="388"/>
      <c r="B97" s="310">
        <v>8.3000000000000004E-2</v>
      </c>
      <c r="C97" s="310">
        <v>8.3000000000000004E-2</v>
      </c>
      <c r="D97" s="240">
        <v>0</v>
      </c>
      <c r="E97" s="48"/>
      <c r="F97" s="240">
        <v>0</v>
      </c>
      <c r="G97" s="47"/>
      <c r="H97" s="240"/>
      <c r="I97" s="47"/>
    </row>
    <row r="98" spans="1:9" ht="408.6" customHeight="1" x14ac:dyDescent="0.25">
      <c r="A98" s="45" t="s">
        <v>195</v>
      </c>
      <c r="B98" s="395" t="s">
        <v>495</v>
      </c>
      <c r="C98" s="396"/>
      <c r="D98" s="396"/>
      <c r="E98" s="396"/>
      <c r="F98" s="396"/>
      <c r="G98" s="396"/>
      <c r="H98" s="396"/>
      <c r="I98" s="396"/>
    </row>
    <row r="99" spans="1:9" ht="40.9" customHeight="1" x14ac:dyDescent="0.25">
      <c r="A99" s="45" t="s">
        <v>196</v>
      </c>
      <c r="B99" s="391" t="s">
        <v>496</v>
      </c>
      <c r="C99" s="392"/>
      <c r="D99" s="393"/>
      <c r="E99" s="394"/>
      <c r="F99" s="393"/>
      <c r="G99" s="394"/>
      <c r="H99" s="393"/>
      <c r="I99" s="394"/>
    </row>
    <row r="100" spans="1:9" ht="25.15" customHeight="1" x14ac:dyDescent="0.25">
      <c r="A100" s="387" t="s">
        <v>166</v>
      </c>
      <c r="B100" s="95" t="s">
        <v>84</v>
      </c>
      <c r="C100" s="95" t="s">
        <v>86</v>
      </c>
      <c r="D100" s="95" t="s">
        <v>84</v>
      </c>
      <c r="E100" s="95" t="s">
        <v>86</v>
      </c>
      <c r="F100" s="95" t="s">
        <v>84</v>
      </c>
      <c r="G100" s="95" t="s">
        <v>86</v>
      </c>
      <c r="H100" s="95" t="s">
        <v>84</v>
      </c>
      <c r="I100" s="95" t="s">
        <v>86</v>
      </c>
    </row>
    <row r="101" spans="1:9" ht="25.15" customHeight="1" x14ac:dyDescent="0.25">
      <c r="A101" s="388"/>
      <c r="B101" s="310">
        <v>8.3000000000000004E-2</v>
      </c>
      <c r="C101" s="310">
        <v>8.3000000000000004E-2</v>
      </c>
      <c r="D101" s="240">
        <v>0.25</v>
      </c>
      <c r="E101" s="240">
        <v>0.25</v>
      </c>
      <c r="F101" s="238">
        <v>0.15</v>
      </c>
      <c r="G101" s="238">
        <v>0.15</v>
      </c>
      <c r="H101" s="238"/>
      <c r="I101" s="47"/>
    </row>
    <row r="102" spans="1:9" ht="387.6" customHeight="1" x14ac:dyDescent="0.25">
      <c r="A102" s="45" t="s">
        <v>195</v>
      </c>
      <c r="B102" s="487" t="s">
        <v>510</v>
      </c>
      <c r="C102" s="494"/>
      <c r="D102" s="487" t="s">
        <v>524</v>
      </c>
      <c r="E102" s="494"/>
      <c r="F102" s="487" t="s">
        <v>511</v>
      </c>
      <c r="G102" s="494"/>
      <c r="H102" s="396"/>
      <c r="I102" s="396"/>
    </row>
    <row r="103" spans="1:9" ht="48.6" customHeight="1" x14ac:dyDescent="0.25">
      <c r="A103" s="45" t="s">
        <v>196</v>
      </c>
      <c r="B103" s="391" t="s">
        <v>512</v>
      </c>
      <c r="C103" s="392"/>
      <c r="D103" s="391" t="s">
        <v>512</v>
      </c>
      <c r="E103" s="392"/>
      <c r="F103" s="391" t="s">
        <v>512</v>
      </c>
      <c r="G103" s="392"/>
      <c r="H103" s="393"/>
      <c r="I103" s="394"/>
    </row>
    <row r="104" spans="1:9" ht="25.15" customHeight="1" x14ac:dyDescent="0.25">
      <c r="A104" s="387" t="s">
        <v>167</v>
      </c>
      <c r="B104" s="95" t="s">
        <v>84</v>
      </c>
      <c r="C104" s="95" t="s">
        <v>86</v>
      </c>
      <c r="D104" s="95" t="s">
        <v>84</v>
      </c>
      <c r="E104" s="95" t="s">
        <v>86</v>
      </c>
      <c r="F104" s="95" t="s">
        <v>84</v>
      </c>
      <c r="G104" s="95" t="s">
        <v>86</v>
      </c>
      <c r="H104" s="95" t="s">
        <v>84</v>
      </c>
      <c r="I104" s="95" t="s">
        <v>86</v>
      </c>
    </row>
    <row r="105" spans="1:9" ht="25.15" customHeight="1" x14ac:dyDescent="0.25">
      <c r="A105" s="388"/>
      <c r="B105" s="310">
        <v>8.3000000000000004E-2</v>
      </c>
      <c r="C105" s="48"/>
      <c r="D105" s="240">
        <v>0</v>
      </c>
      <c r="E105" s="48"/>
      <c r="F105" s="240">
        <v>0</v>
      </c>
      <c r="G105" s="47"/>
      <c r="H105" s="240"/>
      <c r="I105" s="47"/>
    </row>
    <row r="106" spans="1:9" ht="51.6" customHeight="1" x14ac:dyDescent="0.25">
      <c r="A106" s="45" t="s">
        <v>195</v>
      </c>
      <c r="B106" s="396"/>
      <c r="C106" s="396"/>
      <c r="D106" s="396"/>
      <c r="E106" s="396"/>
      <c r="F106" s="396"/>
      <c r="G106" s="396"/>
      <c r="H106" s="396"/>
      <c r="I106" s="396"/>
    </row>
    <row r="107" spans="1:9" ht="51.6" customHeight="1" x14ac:dyDescent="0.25">
      <c r="A107" s="45" t="s">
        <v>196</v>
      </c>
      <c r="B107" s="393"/>
      <c r="C107" s="394"/>
      <c r="D107" s="393"/>
      <c r="E107" s="394"/>
      <c r="F107" s="393"/>
      <c r="G107" s="394"/>
      <c r="H107" s="393"/>
      <c r="I107" s="394"/>
    </row>
    <row r="108" spans="1:9" ht="25.15" customHeight="1" x14ac:dyDescent="0.25">
      <c r="A108" s="387" t="s">
        <v>168</v>
      </c>
      <c r="B108" s="95" t="s">
        <v>84</v>
      </c>
      <c r="C108" s="95" t="s">
        <v>86</v>
      </c>
      <c r="D108" s="95" t="s">
        <v>84</v>
      </c>
      <c r="E108" s="95" t="s">
        <v>86</v>
      </c>
      <c r="F108" s="95" t="s">
        <v>84</v>
      </c>
      <c r="G108" s="95" t="s">
        <v>86</v>
      </c>
      <c r="H108" s="95" t="s">
        <v>84</v>
      </c>
      <c r="I108" s="95" t="s">
        <v>86</v>
      </c>
    </row>
    <row r="109" spans="1:9" ht="25.15" customHeight="1" x14ac:dyDescent="0.25">
      <c r="A109" s="388"/>
      <c r="B109" s="310">
        <v>8.3000000000000004E-2</v>
      </c>
      <c r="C109" s="48"/>
      <c r="D109" s="240">
        <v>0</v>
      </c>
      <c r="E109" s="48"/>
      <c r="F109" s="240">
        <v>0</v>
      </c>
      <c r="G109" s="47"/>
      <c r="H109" s="241"/>
      <c r="I109" s="47"/>
    </row>
    <row r="110" spans="1:9" ht="51.6" customHeight="1" x14ac:dyDescent="0.25">
      <c r="A110" s="45" t="s">
        <v>195</v>
      </c>
      <c r="B110" s="396"/>
      <c r="C110" s="396"/>
      <c r="D110" s="396"/>
      <c r="E110" s="396"/>
      <c r="F110" s="396"/>
      <c r="G110" s="396"/>
      <c r="H110" s="396"/>
      <c r="I110" s="396"/>
    </row>
    <row r="111" spans="1:9" ht="51.6" customHeight="1" x14ac:dyDescent="0.25">
      <c r="A111" s="45" t="s">
        <v>196</v>
      </c>
      <c r="B111" s="393"/>
      <c r="C111" s="394"/>
      <c r="D111" s="393"/>
      <c r="E111" s="394"/>
      <c r="F111" s="393"/>
      <c r="G111" s="394"/>
      <c r="H111" s="393"/>
      <c r="I111" s="394"/>
    </row>
    <row r="112" spans="1:9" ht="25.15" customHeight="1" x14ac:dyDescent="0.25">
      <c r="A112" s="387" t="s">
        <v>169</v>
      </c>
      <c r="B112" s="95" t="s">
        <v>84</v>
      </c>
      <c r="C112" s="95" t="s">
        <v>86</v>
      </c>
      <c r="D112" s="95" t="s">
        <v>84</v>
      </c>
      <c r="E112" s="95" t="s">
        <v>86</v>
      </c>
      <c r="F112" s="95" t="s">
        <v>84</v>
      </c>
      <c r="G112" s="95" t="s">
        <v>86</v>
      </c>
      <c r="H112" s="95" t="s">
        <v>84</v>
      </c>
      <c r="I112" s="95" t="s">
        <v>86</v>
      </c>
    </row>
    <row r="113" spans="1:9" ht="25.15" customHeight="1" x14ac:dyDescent="0.25">
      <c r="A113" s="388"/>
      <c r="B113" s="310">
        <v>8.3000000000000004E-2</v>
      </c>
      <c r="C113" s="48"/>
      <c r="D113" s="240">
        <v>0.25</v>
      </c>
      <c r="E113" s="48"/>
      <c r="F113" s="240">
        <v>0.3</v>
      </c>
      <c r="G113" s="47"/>
      <c r="H113" s="240">
        <v>0.3</v>
      </c>
      <c r="I113" s="47"/>
    </row>
    <row r="114" spans="1:9" ht="54.6" customHeight="1" x14ac:dyDescent="0.25">
      <c r="A114" s="45" t="s">
        <v>195</v>
      </c>
      <c r="B114" s="493"/>
      <c r="C114" s="493"/>
      <c r="D114" s="493"/>
      <c r="E114" s="493"/>
      <c r="F114" s="493"/>
      <c r="G114" s="493"/>
      <c r="H114" s="493"/>
      <c r="I114" s="493"/>
    </row>
    <row r="115" spans="1:9" ht="54.6" customHeight="1" x14ac:dyDescent="0.25">
      <c r="A115" s="45" t="s">
        <v>196</v>
      </c>
      <c r="B115" s="393"/>
      <c r="C115" s="394"/>
      <c r="D115" s="393"/>
      <c r="E115" s="394"/>
      <c r="F115" s="393"/>
      <c r="G115" s="394"/>
      <c r="H115" s="393"/>
      <c r="I115" s="394"/>
    </row>
    <row r="116" spans="1:9" ht="16.5" x14ac:dyDescent="0.25">
      <c r="A116" s="46" t="s">
        <v>197</v>
      </c>
      <c r="B116" s="49">
        <f t="shared" ref="B116:I116" si="1">(B69+B73+B77+B81+B85+B89+B93+B97+B101+B105+B109+B113)</f>
        <v>0.99599999999999989</v>
      </c>
      <c r="C116" s="49">
        <f t="shared" si="1"/>
        <v>0.747</v>
      </c>
      <c r="D116" s="49">
        <f t="shared" si="1"/>
        <v>1</v>
      </c>
      <c r="E116" s="49">
        <f t="shared" si="1"/>
        <v>0.75</v>
      </c>
      <c r="F116" s="49">
        <f t="shared" si="1"/>
        <v>1</v>
      </c>
      <c r="G116" s="49">
        <f t="shared" si="1"/>
        <v>0.70000000000000007</v>
      </c>
      <c r="H116" s="49">
        <f t="shared" si="1"/>
        <v>0.3</v>
      </c>
      <c r="I116" s="49">
        <f t="shared" si="1"/>
        <v>0.3</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91" r:id="rId1" display="https://secretariadistritald.sharepoint.com/:f:/s/ContratacinSPI-2022/EiwrQ0E27s9IhC76QZMwHvYB5qPap6dX8cG6WWBdnLBEbw?e=2dRCGJ" xr:uid="{00000000-0004-0000-0200-000000000000}"/>
    <hyperlink ref="D91" r:id="rId2" display="https://secretariadistritald.sharepoint.com/:f:/s/ContratacinSPI-2022/EiwrQ0E27s9IhC76QZMwHvYB5qPap6dX8cG6WWBdnLBEbw?e=2dRCGJ" xr:uid="{00000000-0004-0000-0200-000001000000}"/>
    <hyperlink ref="F91" r:id="rId3" display="https://secretariadistritald.sharepoint.com/:f:/s/ContratacinSPI-2022/EiwrQ0E27s9IhC76QZMwHvYB5qPap6dX8cG6WWBdnLBEbw?e=2dRCGJ" xr:uid="{00000000-0004-0000-0200-000002000000}"/>
  </hyperlinks>
  <pageMargins left="0.25" right="0.25" top="0.75" bottom="0.75" header="0.3" footer="0.3"/>
  <pageSetup paperSize="9" scale="18" fitToHeight="0" orientation="portrait"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O126"/>
  <sheetViews>
    <sheetView showGridLines="0" view="pageBreakPreview" topLeftCell="F7" zoomScale="70" zoomScaleNormal="85" zoomScaleSheetLayoutView="70" workbookViewId="0">
      <selection activeCell="N24" sqref="N24:N29"/>
    </sheetView>
  </sheetViews>
  <sheetFormatPr baseColWidth="10" defaultColWidth="10.7109375" defaultRowHeight="14.25" x14ac:dyDescent="0.25"/>
  <cols>
    <col min="1" max="1" width="49.7109375" style="1" customWidth="1"/>
    <col min="2" max="2" width="41.42578125" style="1" customWidth="1"/>
    <col min="3" max="3" width="42.7109375" style="1" customWidth="1"/>
    <col min="4" max="4" width="35.7109375" style="1" customWidth="1"/>
    <col min="5" max="5" width="45" style="1" customWidth="1"/>
    <col min="6" max="6" width="43" style="1" customWidth="1"/>
    <col min="7" max="7" width="41.28515625" style="1" customWidth="1"/>
    <col min="8" max="8" width="35.7109375" style="1" customWidth="1"/>
    <col min="9" max="9" width="42.28515625" style="1" customWidth="1"/>
    <col min="10" max="14" width="23.28515625" style="1" customWidth="1"/>
    <col min="15"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4" customFormat="1" ht="22.15" customHeight="1" thickBot="1" x14ac:dyDescent="0.3">
      <c r="A1" s="438"/>
      <c r="B1" s="419" t="s">
        <v>150</v>
      </c>
      <c r="C1" s="420"/>
      <c r="D1" s="420"/>
      <c r="E1" s="420"/>
      <c r="F1" s="420"/>
      <c r="G1" s="420"/>
      <c r="H1" s="420"/>
      <c r="I1" s="420"/>
      <c r="J1" s="420"/>
      <c r="K1" s="420"/>
      <c r="L1" s="421"/>
      <c r="M1" s="416" t="s">
        <v>270</v>
      </c>
      <c r="N1" s="417"/>
      <c r="O1" s="418"/>
    </row>
    <row r="2" spans="1:15" s="84" customFormat="1" ht="18" customHeight="1" thickBot="1" x14ac:dyDescent="0.3">
      <c r="A2" s="439"/>
      <c r="B2" s="422" t="s">
        <v>151</v>
      </c>
      <c r="C2" s="423"/>
      <c r="D2" s="423"/>
      <c r="E2" s="423"/>
      <c r="F2" s="423"/>
      <c r="G2" s="423"/>
      <c r="H2" s="423"/>
      <c r="I2" s="423"/>
      <c r="J2" s="423"/>
      <c r="K2" s="423"/>
      <c r="L2" s="424"/>
      <c r="M2" s="416" t="s">
        <v>271</v>
      </c>
      <c r="N2" s="417"/>
      <c r="O2" s="418"/>
    </row>
    <row r="3" spans="1:15" s="84" customFormat="1" ht="19.899999999999999" customHeight="1" thickBot="1" x14ac:dyDescent="0.3">
      <c r="A3" s="439"/>
      <c r="B3" s="422" t="s">
        <v>0</v>
      </c>
      <c r="C3" s="423"/>
      <c r="D3" s="423"/>
      <c r="E3" s="423"/>
      <c r="F3" s="423"/>
      <c r="G3" s="423"/>
      <c r="H3" s="423"/>
      <c r="I3" s="423"/>
      <c r="J3" s="423"/>
      <c r="K3" s="423"/>
      <c r="L3" s="424"/>
      <c r="M3" s="416" t="s">
        <v>272</v>
      </c>
      <c r="N3" s="417"/>
      <c r="O3" s="418"/>
    </row>
    <row r="4" spans="1:15" s="84" customFormat="1" ht="21.75" customHeight="1" thickBot="1" x14ac:dyDescent="0.3">
      <c r="A4" s="440"/>
      <c r="B4" s="425" t="s">
        <v>152</v>
      </c>
      <c r="C4" s="426"/>
      <c r="D4" s="426"/>
      <c r="E4" s="426"/>
      <c r="F4" s="426"/>
      <c r="G4" s="426"/>
      <c r="H4" s="426"/>
      <c r="I4" s="426"/>
      <c r="J4" s="426"/>
      <c r="K4" s="426"/>
      <c r="L4" s="427"/>
      <c r="M4" s="416" t="s">
        <v>273</v>
      </c>
      <c r="N4" s="417"/>
      <c r="O4" s="418"/>
    </row>
    <row r="5" spans="1:15" s="84" customFormat="1" ht="16.149999999999999" customHeight="1" thickBot="1" x14ac:dyDescent="0.3">
      <c r="A5" s="85"/>
      <c r="B5" s="86"/>
      <c r="C5" s="86"/>
      <c r="D5" s="86"/>
      <c r="E5" s="86"/>
      <c r="F5" s="86"/>
      <c r="G5" s="86"/>
      <c r="H5" s="86"/>
      <c r="I5" s="86"/>
      <c r="J5" s="86"/>
      <c r="K5" s="86"/>
      <c r="L5" s="86"/>
      <c r="M5" s="87"/>
      <c r="N5" s="87"/>
      <c r="O5" s="87"/>
    </row>
    <row r="6" spans="1:15" ht="40.35" customHeight="1" thickBot="1" x14ac:dyDescent="0.3">
      <c r="A6" s="55" t="s">
        <v>154</v>
      </c>
      <c r="B6" s="448" t="s">
        <v>307</v>
      </c>
      <c r="C6" s="449"/>
      <c r="D6" s="449"/>
      <c r="E6" s="449"/>
      <c r="F6" s="449"/>
      <c r="G6" s="449"/>
      <c r="H6" s="449"/>
      <c r="I6" s="449"/>
      <c r="J6" s="449"/>
      <c r="K6" s="450"/>
      <c r="L6" s="160" t="s">
        <v>155</v>
      </c>
      <c r="M6" s="451">
        <v>2024110010309</v>
      </c>
      <c r="N6" s="452"/>
      <c r="O6" s="453"/>
    </row>
    <row r="7" spans="1:15" s="84" customFormat="1" ht="18"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442" t="s">
        <v>6</v>
      </c>
      <c r="B8" s="160" t="s">
        <v>156</v>
      </c>
      <c r="C8" s="130"/>
      <c r="D8" s="160" t="s">
        <v>157</v>
      </c>
      <c r="E8" s="130"/>
      <c r="F8" s="160" t="s">
        <v>158</v>
      </c>
      <c r="G8" s="130"/>
      <c r="H8" s="160" t="s">
        <v>159</v>
      </c>
      <c r="I8" s="132"/>
      <c r="J8" s="406" t="s">
        <v>8</v>
      </c>
      <c r="K8" s="441"/>
      <c r="L8" s="159" t="s">
        <v>160</v>
      </c>
      <c r="M8" s="403"/>
      <c r="N8" s="403"/>
      <c r="O8" s="403"/>
    </row>
    <row r="9" spans="1:15" s="84" customFormat="1" ht="21.75" customHeight="1" thickBot="1" x14ac:dyDescent="0.3">
      <c r="A9" s="442"/>
      <c r="B9" s="161" t="s">
        <v>161</v>
      </c>
      <c r="C9" s="133"/>
      <c r="D9" s="160" t="s">
        <v>162</v>
      </c>
      <c r="E9" s="133"/>
      <c r="F9" s="160" t="s">
        <v>163</v>
      </c>
      <c r="G9" s="133"/>
      <c r="H9" s="160" t="s">
        <v>164</v>
      </c>
      <c r="I9" s="132"/>
      <c r="J9" s="406"/>
      <c r="K9" s="441"/>
      <c r="L9" s="159" t="s">
        <v>165</v>
      </c>
      <c r="M9" s="403"/>
      <c r="N9" s="403"/>
      <c r="O9" s="403"/>
    </row>
    <row r="10" spans="1:15" s="84" customFormat="1" ht="21.75" customHeight="1" thickBot="1" x14ac:dyDescent="0.3">
      <c r="A10" s="442"/>
      <c r="B10" s="160" t="s">
        <v>166</v>
      </c>
      <c r="C10" s="130" t="s">
        <v>280</v>
      </c>
      <c r="D10" s="160" t="s">
        <v>167</v>
      </c>
      <c r="E10" s="134"/>
      <c r="F10" s="160" t="s">
        <v>168</v>
      </c>
      <c r="G10" s="134"/>
      <c r="H10" s="160" t="s">
        <v>169</v>
      </c>
      <c r="I10" s="132"/>
      <c r="J10" s="406"/>
      <c r="K10" s="441"/>
      <c r="L10" s="159" t="s">
        <v>170</v>
      </c>
      <c r="M10" s="403" t="s">
        <v>280</v>
      </c>
      <c r="N10" s="403"/>
      <c r="O10" s="403"/>
    </row>
    <row r="11" spans="1:15" ht="15" customHeight="1" thickBot="1" x14ac:dyDescent="0.3">
      <c r="A11" s="6"/>
      <c r="B11" s="7"/>
      <c r="C11" s="7"/>
      <c r="D11" s="9"/>
      <c r="E11" s="8"/>
      <c r="F11" s="8"/>
      <c r="G11" s="199"/>
      <c r="H11" s="199"/>
      <c r="I11" s="10"/>
      <c r="J11" s="10"/>
      <c r="K11" s="7"/>
      <c r="L11" s="7"/>
      <c r="M11" s="7"/>
      <c r="N11" s="7"/>
      <c r="O11" s="7"/>
    </row>
    <row r="12" spans="1:15" ht="15" customHeight="1" x14ac:dyDescent="0.25">
      <c r="A12" s="445" t="s">
        <v>171</v>
      </c>
      <c r="B12" s="428" t="s">
        <v>313</v>
      </c>
      <c r="C12" s="429"/>
      <c r="D12" s="429"/>
      <c r="E12" s="429"/>
      <c r="F12" s="429"/>
      <c r="G12" s="429"/>
      <c r="H12" s="429"/>
      <c r="I12" s="429"/>
      <c r="J12" s="429"/>
      <c r="K12" s="429"/>
      <c r="L12" s="429"/>
      <c r="M12" s="429"/>
      <c r="N12" s="429"/>
      <c r="O12" s="430"/>
    </row>
    <row r="13" spans="1:15" ht="15" customHeight="1" x14ac:dyDescent="0.25">
      <c r="A13" s="446"/>
      <c r="B13" s="431"/>
      <c r="C13" s="432"/>
      <c r="D13" s="432"/>
      <c r="E13" s="432"/>
      <c r="F13" s="432"/>
      <c r="G13" s="432"/>
      <c r="H13" s="432"/>
      <c r="I13" s="432"/>
      <c r="J13" s="432"/>
      <c r="K13" s="432"/>
      <c r="L13" s="432"/>
      <c r="M13" s="432"/>
      <c r="N13" s="432"/>
      <c r="O13" s="433"/>
    </row>
    <row r="14" spans="1:15" ht="15" customHeight="1" thickBot="1" x14ac:dyDescent="0.3">
      <c r="A14" s="447"/>
      <c r="B14" s="434"/>
      <c r="C14" s="435"/>
      <c r="D14" s="435"/>
      <c r="E14" s="435"/>
      <c r="F14" s="435"/>
      <c r="G14" s="435"/>
      <c r="H14" s="435"/>
      <c r="I14" s="435"/>
      <c r="J14" s="435"/>
      <c r="K14" s="435"/>
      <c r="L14" s="435"/>
      <c r="M14" s="435"/>
      <c r="N14" s="435"/>
      <c r="O14" s="436"/>
    </row>
    <row r="15" spans="1:15" ht="9" customHeight="1" thickBot="1" x14ac:dyDescent="0.3">
      <c r="A15" s="14"/>
      <c r="B15" s="83"/>
      <c r="C15" s="15"/>
      <c r="D15" s="15"/>
      <c r="E15" s="15"/>
      <c r="F15" s="15"/>
      <c r="G15" s="16"/>
      <c r="H15" s="16"/>
      <c r="I15" s="16"/>
      <c r="J15" s="16"/>
      <c r="K15" s="16"/>
      <c r="L15" s="17"/>
      <c r="M15" s="17"/>
      <c r="N15" s="17"/>
      <c r="O15" s="17"/>
    </row>
    <row r="16" spans="1:15" s="18" customFormat="1" ht="37.5" customHeight="1" thickBot="1" x14ac:dyDescent="0.3">
      <c r="A16" s="55" t="s">
        <v>13</v>
      </c>
      <c r="B16" s="437" t="s">
        <v>314</v>
      </c>
      <c r="C16" s="437"/>
      <c r="D16" s="437"/>
      <c r="E16" s="437"/>
      <c r="F16" s="437"/>
      <c r="G16" s="442" t="s">
        <v>15</v>
      </c>
      <c r="H16" s="442"/>
      <c r="I16" s="437" t="s">
        <v>325</v>
      </c>
      <c r="J16" s="437"/>
      <c r="K16" s="437"/>
      <c r="L16" s="437"/>
      <c r="M16" s="437"/>
      <c r="N16" s="437"/>
      <c r="O16" s="437"/>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37" t="s">
        <v>284</v>
      </c>
      <c r="C18" s="437"/>
      <c r="D18" s="437"/>
      <c r="E18" s="437"/>
      <c r="F18" s="55" t="s">
        <v>19</v>
      </c>
      <c r="G18" s="443" t="s">
        <v>285</v>
      </c>
      <c r="H18" s="443"/>
      <c r="I18" s="443"/>
      <c r="J18" s="55" t="s">
        <v>21</v>
      </c>
      <c r="K18" s="437" t="s">
        <v>326</v>
      </c>
      <c r="L18" s="437"/>
      <c r="M18" s="437"/>
      <c r="N18" s="437"/>
      <c r="O18" s="437"/>
    </row>
    <row r="19" spans="1:15" ht="9" customHeight="1" x14ac:dyDescent="0.25">
      <c r="A19" s="5"/>
      <c r="B19" s="2"/>
      <c r="C19" s="444"/>
      <c r="D19" s="444"/>
      <c r="E19" s="444"/>
      <c r="F19" s="444"/>
      <c r="G19" s="444"/>
      <c r="H19" s="444"/>
      <c r="I19" s="444"/>
      <c r="J19" s="444"/>
      <c r="K19" s="444"/>
      <c r="L19" s="444"/>
      <c r="M19" s="444"/>
      <c r="N19" s="444"/>
      <c r="O19" s="444"/>
    </row>
    <row r="20" spans="1:15" ht="16.5" customHeight="1" thickBot="1" x14ac:dyDescent="0.3">
      <c r="A20" s="81"/>
      <c r="B20" s="82"/>
      <c r="C20" s="82"/>
      <c r="D20" s="82"/>
      <c r="E20" s="82"/>
      <c r="F20" s="82"/>
      <c r="G20" s="82"/>
      <c r="H20" s="82"/>
      <c r="I20" s="82"/>
      <c r="J20" s="82"/>
      <c r="K20" s="82"/>
      <c r="L20" s="82"/>
      <c r="M20" s="82"/>
      <c r="N20" s="82"/>
      <c r="O20" s="82"/>
    </row>
    <row r="21" spans="1:15" ht="32.1" customHeight="1" thickBot="1" x14ac:dyDescent="0.3">
      <c r="A21" s="404" t="s">
        <v>23</v>
      </c>
      <c r="B21" s="405"/>
      <c r="C21" s="405"/>
      <c r="D21" s="405"/>
      <c r="E21" s="405"/>
      <c r="F21" s="405"/>
      <c r="G21" s="405"/>
      <c r="H21" s="405"/>
      <c r="I21" s="405"/>
      <c r="J21" s="405"/>
      <c r="K21" s="405"/>
      <c r="L21" s="405"/>
      <c r="M21" s="405"/>
      <c r="N21" s="405"/>
      <c r="O21" s="406"/>
    </row>
    <row r="22" spans="1:15" ht="32.1" customHeight="1" thickBot="1" x14ac:dyDescent="0.3">
      <c r="A22" s="404" t="s">
        <v>172</v>
      </c>
      <c r="B22" s="405"/>
      <c r="C22" s="405"/>
      <c r="D22" s="405"/>
      <c r="E22" s="405"/>
      <c r="F22" s="405"/>
      <c r="G22" s="405"/>
      <c r="H22" s="405"/>
      <c r="I22" s="405"/>
      <c r="J22" s="405"/>
      <c r="K22" s="405"/>
      <c r="L22" s="405"/>
      <c r="M22" s="405"/>
      <c r="N22" s="405"/>
      <c r="O22" s="406"/>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33">
        <v>356145000</v>
      </c>
      <c r="C24" s="233">
        <v>1372193000</v>
      </c>
      <c r="D24" s="233">
        <v>37080000</v>
      </c>
      <c r="E24" s="22"/>
      <c r="F24" s="22">
        <v>61200000</v>
      </c>
      <c r="G24" s="22">
        <v>49440000</v>
      </c>
      <c r="H24" s="231">
        <v>61800000</v>
      </c>
      <c r="I24" s="231"/>
      <c r="J24" s="360"/>
      <c r="K24" s="231"/>
      <c r="L24" s="231"/>
      <c r="M24" s="231"/>
      <c r="N24" s="365">
        <f>SUM(B24:M24)</f>
        <v>1937858000</v>
      </c>
      <c r="O24" s="232"/>
    </row>
    <row r="25" spans="1:15" ht="32.1" customHeight="1" x14ac:dyDescent="0.25">
      <c r="A25" s="21" t="s">
        <v>26</v>
      </c>
      <c r="B25" s="233">
        <v>356144475</v>
      </c>
      <c r="C25" s="233">
        <v>1291607700</v>
      </c>
      <c r="D25" s="233">
        <v>36050000</v>
      </c>
      <c r="E25" s="233">
        <v>-44938096</v>
      </c>
      <c r="F25" s="233">
        <v>21127696</v>
      </c>
      <c r="G25" s="318">
        <v>38245445</v>
      </c>
      <c r="H25" s="318">
        <v>64644082</v>
      </c>
      <c r="I25" s="318">
        <v>20600000</v>
      </c>
      <c r="J25" s="318">
        <v>79640529</v>
      </c>
      <c r="K25" s="22"/>
      <c r="L25" s="22"/>
      <c r="M25" s="22"/>
      <c r="N25" s="365">
        <f t="shared" ref="N25:N29" si="0">SUM(B25:M25)</f>
        <v>1863121831</v>
      </c>
      <c r="O25" s="234">
        <f>+(B25+C25+D25+E25+F25+G25+H25+I25+J25+K25+L25+M25)/N24</f>
        <v>0.96143361949121142</v>
      </c>
    </row>
    <row r="26" spans="1:15" ht="32.1" customHeight="1" x14ac:dyDescent="0.25">
      <c r="A26" s="21" t="s">
        <v>28</v>
      </c>
      <c r="B26" s="235" t="s">
        <v>287</v>
      </c>
      <c r="C26" s="233">
        <v>1400000</v>
      </c>
      <c r="D26" s="233">
        <v>91327020</v>
      </c>
      <c r="E26" s="233">
        <v>158600224</v>
      </c>
      <c r="F26" s="233">
        <v>156866390</v>
      </c>
      <c r="G26" s="318">
        <v>157832102</v>
      </c>
      <c r="H26" s="318">
        <v>162157223</v>
      </c>
      <c r="I26" s="318">
        <v>160223722</v>
      </c>
      <c r="J26" s="318">
        <v>173647626</v>
      </c>
      <c r="K26" s="22"/>
      <c r="L26" s="22"/>
      <c r="M26" s="22"/>
      <c r="N26" s="365">
        <f t="shared" si="0"/>
        <v>1062054307</v>
      </c>
      <c r="O26" s="234"/>
    </row>
    <row r="27" spans="1:15" ht="32.1" customHeight="1" x14ac:dyDescent="0.25">
      <c r="A27" s="21" t="s">
        <v>175</v>
      </c>
      <c r="B27" s="233">
        <v>2619000</v>
      </c>
      <c r="C27" s="235"/>
      <c r="D27" s="235"/>
      <c r="E27" s="22"/>
      <c r="F27" s="22"/>
      <c r="G27" s="22"/>
      <c r="H27" s="22"/>
      <c r="I27" s="22"/>
      <c r="J27" s="22"/>
      <c r="K27" s="22"/>
      <c r="L27" s="22"/>
      <c r="M27" s="22"/>
      <c r="N27" s="365">
        <f t="shared" si="0"/>
        <v>2619000</v>
      </c>
      <c r="O27" s="23"/>
    </row>
    <row r="28" spans="1:15" ht="32.1" customHeight="1" x14ac:dyDescent="0.25">
      <c r="A28" s="21" t="s">
        <v>176</v>
      </c>
      <c r="B28" s="235" t="s">
        <v>287</v>
      </c>
      <c r="C28" s="235" t="s">
        <v>287</v>
      </c>
      <c r="D28" s="235" t="s">
        <v>287</v>
      </c>
      <c r="E28" s="22"/>
      <c r="F28" s="22"/>
      <c r="G28" s="22"/>
      <c r="H28" s="22"/>
      <c r="I28" s="22"/>
      <c r="J28" s="22"/>
      <c r="K28" s="22"/>
      <c r="L28" s="22"/>
      <c r="M28" s="22"/>
      <c r="N28" s="365">
        <f t="shared" si="0"/>
        <v>0</v>
      </c>
      <c r="O28" s="23"/>
    </row>
    <row r="29" spans="1:15" ht="32.1" customHeight="1" thickBot="1" x14ac:dyDescent="0.3">
      <c r="A29" s="24" t="s">
        <v>34</v>
      </c>
      <c r="B29" s="236">
        <v>2619000</v>
      </c>
      <c r="C29" s="258" t="s">
        <v>287</v>
      </c>
      <c r="D29" s="258" t="s">
        <v>287</v>
      </c>
      <c r="E29" s="25"/>
      <c r="F29" s="25"/>
      <c r="G29" s="25"/>
      <c r="H29" s="25"/>
      <c r="I29" s="25"/>
      <c r="J29" s="25"/>
      <c r="K29" s="25"/>
      <c r="L29" s="25"/>
      <c r="M29" s="25"/>
      <c r="N29" s="357">
        <f t="shared" si="0"/>
        <v>2619000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63" t="s">
        <v>177</v>
      </c>
      <c r="B33" s="464"/>
      <c r="C33" s="464"/>
      <c r="D33" s="464"/>
      <c r="E33" s="464"/>
      <c r="F33" s="464"/>
      <c r="G33" s="464"/>
      <c r="H33" s="464"/>
      <c r="I33" s="465"/>
      <c r="J33" s="31"/>
    </row>
    <row r="34" spans="1:13" ht="50.25" customHeight="1" thickBot="1" x14ac:dyDescent="0.3">
      <c r="A34" s="40" t="s">
        <v>178</v>
      </c>
      <c r="B34" s="466" t="str">
        <f>+B12</f>
        <v>Implementrar una (1) estrategia de formación para mujeres, en el reconocimiento, empoderamiento y garantía de sus derechos que fomenten la autonomía en condiciones de equidad.</v>
      </c>
      <c r="C34" s="467"/>
      <c r="D34" s="467"/>
      <c r="E34" s="467"/>
      <c r="F34" s="467"/>
      <c r="G34" s="467"/>
      <c r="H34" s="467"/>
      <c r="I34" s="468"/>
      <c r="J34" s="29"/>
      <c r="M34" s="185"/>
    </row>
    <row r="35" spans="1:13" ht="18.75" customHeight="1" thickBot="1" x14ac:dyDescent="0.3">
      <c r="A35" s="480" t="s">
        <v>38</v>
      </c>
      <c r="B35" s="90">
        <v>2024</v>
      </c>
      <c r="C35" s="90">
        <v>2025</v>
      </c>
      <c r="D35" s="90">
        <v>2026</v>
      </c>
      <c r="E35" s="90">
        <v>2027</v>
      </c>
      <c r="F35" s="90" t="s">
        <v>179</v>
      </c>
      <c r="G35" s="482" t="s">
        <v>40</v>
      </c>
      <c r="H35" s="497" t="s">
        <v>316</v>
      </c>
      <c r="I35" s="497"/>
      <c r="J35" s="29"/>
      <c r="M35" s="185"/>
    </row>
    <row r="36" spans="1:13" ht="50.25" customHeight="1" thickBot="1" x14ac:dyDescent="0.3">
      <c r="A36" s="481"/>
      <c r="B36" s="237">
        <v>1</v>
      </c>
      <c r="C36" s="237">
        <v>1</v>
      </c>
      <c r="D36" s="237">
        <v>1</v>
      </c>
      <c r="E36" s="237">
        <v>1</v>
      </c>
      <c r="F36" s="259">
        <v>1</v>
      </c>
      <c r="G36" s="482"/>
      <c r="H36" s="497"/>
      <c r="I36" s="497"/>
      <c r="J36" s="29"/>
      <c r="M36" s="186"/>
    </row>
    <row r="37" spans="1:13" ht="52.5" customHeight="1" thickBot="1" x14ac:dyDescent="0.3">
      <c r="A37" s="41" t="s">
        <v>42</v>
      </c>
      <c r="B37" s="469" t="s">
        <v>289</v>
      </c>
      <c r="C37" s="470"/>
      <c r="D37" s="475" t="s">
        <v>180</v>
      </c>
      <c r="E37" s="476"/>
      <c r="F37" s="476"/>
      <c r="G37" s="476"/>
      <c r="H37" s="476"/>
      <c r="I37" s="477"/>
    </row>
    <row r="38" spans="1:13" s="30" customFormat="1" ht="48" customHeight="1" thickBot="1" x14ac:dyDescent="0.3">
      <c r="A38" s="480" t="s">
        <v>181</v>
      </c>
      <c r="B38" s="41" t="s">
        <v>182</v>
      </c>
      <c r="C38" s="40" t="s">
        <v>86</v>
      </c>
      <c r="D38" s="461" t="s">
        <v>88</v>
      </c>
      <c r="E38" s="462"/>
      <c r="F38" s="461" t="s">
        <v>90</v>
      </c>
      <c r="G38" s="462"/>
      <c r="H38" s="42" t="s">
        <v>92</v>
      </c>
      <c r="I38" s="44" t="s">
        <v>93</v>
      </c>
      <c r="M38" s="187"/>
    </row>
    <row r="39" spans="1:13" ht="225" customHeight="1" thickBot="1" x14ac:dyDescent="0.3">
      <c r="A39" s="481"/>
      <c r="B39" s="254">
        <v>8.3400000000000002E-2</v>
      </c>
      <c r="C39" s="254">
        <v>8.3400000000000002E-2</v>
      </c>
      <c r="D39" s="495" t="s">
        <v>327</v>
      </c>
      <c r="E39" s="496"/>
      <c r="F39" s="495" t="s">
        <v>327</v>
      </c>
      <c r="G39" s="496"/>
      <c r="H39" s="256" t="s">
        <v>319</v>
      </c>
      <c r="I39" s="257" t="s">
        <v>328</v>
      </c>
      <c r="M39" s="185"/>
    </row>
    <row r="40" spans="1:13" s="30" customFormat="1" ht="54" customHeight="1" thickBot="1" x14ac:dyDescent="0.3">
      <c r="A40" s="480" t="s">
        <v>183</v>
      </c>
      <c r="B40" s="43" t="s">
        <v>182</v>
      </c>
      <c r="C40" s="42" t="s">
        <v>86</v>
      </c>
      <c r="D40" s="461" t="s">
        <v>88</v>
      </c>
      <c r="E40" s="462"/>
      <c r="F40" s="461" t="s">
        <v>90</v>
      </c>
      <c r="G40" s="462"/>
      <c r="H40" s="42" t="s">
        <v>92</v>
      </c>
      <c r="I40" s="44" t="s">
        <v>93</v>
      </c>
    </row>
    <row r="41" spans="1:13" ht="274.14999999999998" customHeight="1" thickBot="1" x14ac:dyDescent="0.3">
      <c r="A41" s="481"/>
      <c r="B41" s="254">
        <v>8.3400000000000002E-2</v>
      </c>
      <c r="C41" s="254">
        <v>8.3400000000000002E-2</v>
      </c>
      <c r="D41" s="514" t="s">
        <v>329</v>
      </c>
      <c r="E41" s="515"/>
      <c r="F41" s="495" t="s">
        <v>330</v>
      </c>
      <c r="G41" s="496"/>
      <c r="H41" s="256" t="s">
        <v>319</v>
      </c>
      <c r="I41" s="257" t="s">
        <v>328</v>
      </c>
    </row>
    <row r="42" spans="1:13" s="30" customFormat="1" ht="45" customHeight="1" thickBot="1" x14ac:dyDescent="0.3">
      <c r="A42" s="480" t="s">
        <v>184</v>
      </c>
      <c r="B42" s="43" t="s">
        <v>182</v>
      </c>
      <c r="C42" s="42" t="s">
        <v>86</v>
      </c>
      <c r="D42" s="461" t="s">
        <v>88</v>
      </c>
      <c r="E42" s="462"/>
      <c r="F42" s="461" t="s">
        <v>90</v>
      </c>
      <c r="G42" s="462"/>
      <c r="H42" s="42" t="s">
        <v>92</v>
      </c>
      <c r="I42" s="44" t="s">
        <v>93</v>
      </c>
    </row>
    <row r="43" spans="1:13" ht="205.5" customHeight="1" thickBot="1" x14ac:dyDescent="0.3">
      <c r="A43" s="481"/>
      <c r="B43" s="254">
        <v>8.3400000000000002E-2</v>
      </c>
      <c r="C43" s="254">
        <v>8.3400000000000002E-2</v>
      </c>
      <c r="D43" s="502" t="s">
        <v>460</v>
      </c>
      <c r="E43" s="503"/>
      <c r="F43" s="502" t="s">
        <v>461</v>
      </c>
      <c r="G43" s="503"/>
      <c r="H43" s="256" t="s">
        <v>319</v>
      </c>
      <c r="I43" s="257" t="s">
        <v>320</v>
      </c>
    </row>
    <row r="44" spans="1:13" s="30" customFormat="1" ht="44.25" customHeight="1" thickBot="1" x14ac:dyDescent="0.3">
      <c r="A44" s="480" t="s">
        <v>185</v>
      </c>
      <c r="B44" s="43" t="s">
        <v>182</v>
      </c>
      <c r="C44" s="43" t="s">
        <v>86</v>
      </c>
      <c r="D44" s="461" t="s">
        <v>88</v>
      </c>
      <c r="E44" s="462"/>
      <c r="F44" s="461" t="s">
        <v>90</v>
      </c>
      <c r="G44" s="462"/>
      <c r="H44" s="42" t="s">
        <v>92</v>
      </c>
      <c r="I44" s="42" t="s">
        <v>93</v>
      </c>
    </row>
    <row r="45" spans="1:13" ht="211.9" customHeight="1" thickBot="1" x14ac:dyDescent="0.3">
      <c r="A45" s="481"/>
      <c r="B45" s="254">
        <v>8.3400000000000002E-2</v>
      </c>
      <c r="C45" s="254">
        <v>8.3400000000000002E-2</v>
      </c>
      <c r="D45" s="502" t="s">
        <v>400</v>
      </c>
      <c r="E45" s="503"/>
      <c r="F45" s="502" t="s">
        <v>406</v>
      </c>
      <c r="G45" s="503"/>
      <c r="H45" s="256" t="s">
        <v>319</v>
      </c>
      <c r="I45" s="257" t="s">
        <v>320</v>
      </c>
    </row>
    <row r="46" spans="1:13" s="30" customFormat="1" ht="47.25" customHeight="1" thickBot="1" x14ac:dyDescent="0.3">
      <c r="A46" s="480" t="s">
        <v>186</v>
      </c>
      <c r="B46" s="43" t="s">
        <v>182</v>
      </c>
      <c r="C46" s="42" t="s">
        <v>86</v>
      </c>
      <c r="D46" s="461" t="s">
        <v>88</v>
      </c>
      <c r="E46" s="462"/>
      <c r="F46" s="461" t="s">
        <v>90</v>
      </c>
      <c r="G46" s="462"/>
      <c r="H46" s="42" t="s">
        <v>92</v>
      </c>
      <c r="I46" s="44" t="s">
        <v>93</v>
      </c>
    </row>
    <row r="47" spans="1:13" ht="237" customHeight="1" thickBot="1" x14ac:dyDescent="0.3">
      <c r="A47" s="481"/>
      <c r="B47" s="254">
        <v>8.3400000000000002E-2</v>
      </c>
      <c r="C47" s="254">
        <v>8.3400000000000002E-2</v>
      </c>
      <c r="D47" s="516" t="s">
        <v>423</v>
      </c>
      <c r="E47" s="517"/>
      <c r="F47" s="478" t="s">
        <v>435</v>
      </c>
      <c r="G47" s="479"/>
      <c r="H47" s="256" t="s">
        <v>319</v>
      </c>
      <c r="I47" s="257" t="s">
        <v>320</v>
      </c>
    </row>
    <row r="48" spans="1:13" s="30" customFormat="1" ht="33.6" customHeight="1" thickBot="1" x14ac:dyDescent="0.3">
      <c r="A48" s="480" t="s">
        <v>187</v>
      </c>
      <c r="B48" s="42" t="s">
        <v>182</v>
      </c>
      <c r="C48" s="42" t="s">
        <v>86</v>
      </c>
      <c r="D48" s="461" t="s">
        <v>88</v>
      </c>
      <c r="E48" s="462"/>
      <c r="F48" s="461" t="s">
        <v>90</v>
      </c>
      <c r="G48" s="462"/>
      <c r="H48" s="42" t="s">
        <v>92</v>
      </c>
      <c r="I48" s="44" t="s">
        <v>93</v>
      </c>
    </row>
    <row r="49" spans="1:9" ht="208.15" customHeight="1" thickBot="1" x14ac:dyDescent="0.3">
      <c r="A49" s="481"/>
      <c r="B49" s="36">
        <v>8.3400000000000002E-2</v>
      </c>
      <c r="C49" s="36">
        <v>8.3400000000000002E-2</v>
      </c>
      <c r="D49" s="478" t="s">
        <v>467</v>
      </c>
      <c r="E49" s="479"/>
      <c r="F49" s="478" t="s">
        <v>459</v>
      </c>
      <c r="G49" s="479"/>
      <c r="H49" s="256" t="s">
        <v>319</v>
      </c>
      <c r="I49" s="257" t="s">
        <v>320</v>
      </c>
    </row>
    <row r="50" spans="1:9" ht="33.6" customHeight="1" thickBot="1" x14ac:dyDescent="0.3">
      <c r="A50" s="480" t="s">
        <v>188</v>
      </c>
      <c r="B50" s="40" t="s">
        <v>182</v>
      </c>
      <c r="C50" s="40" t="s">
        <v>86</v>
      </c>
      <c r="D50" s="461" t="s">
        <v>88</v>
      </c>
      <c r="E50" s="462"/>
      <c r="F50" s="461" t="s">
        <v>90</v>
      </c>
      <c r="G50" s="462"/>
      <c r="H50" s="42" t="s">
        <v>92</v>
      </c>
      <c r="I50" s="44" t="s">
        <v>93</v>
      </c>
    </row>
    <row r="51" spans="1:9" ht="254.25" customHeight="1" thickBot="1" x14ac:dyDescent="0.3">
      <c r="A51" s="481"/>
      <c r="B51" s="36">
        <v>8.3400000000000002E-2</v>
      </c>
      <c r="C51" s="36">
        <v>8.3400000000000002E-2</v>
      </c>
      <c r="D51" s="478" t="s">
        <v>478</v>
      </c>
      <c r="E51" s="518"/>
      <c r="F51" s="478" t="s">
        <v>477</v>
      </c>
      <c r="G51" s="518"/>
      <c r="H51" s="256" t="s">
        <v>319</v>
      </c>
      <c r="I51" s="257" t="s">
        <v>320</v>
      </c>
    </row>
    <row r="52" spans="1:9" ht="33.6" customHeight="1" thickBot="1" x14ac:dyDescent="0.3">
      <c r="A52" s="480" t="s">
        <v>189</v>
      </c>
      <c r="B52" s="40" t="s">
        <v>182</v>
      </c>
      <c r="C52" s="40" t="s">
        <v>86</v>
      </c>
      <c r="D52" s="461" t="s">
        <v>88</v>
      </c>
      <c r="E52" s="462"/>
      <c r="F52" s="461" t="s">
        <v>90</v>
      </c>
      <c r="G52" s="462"/>
      <c r="H52" s="42" t="s">
        <v>92</v>
      </c>
      <c r="I52" s="44" t="s">
        <v>93</v>
      </c>
    </row>
    <row r="53" spans="1:9" ht="259.89999999999998" customHeight="1" thickBot="1" x14ac:dyDescent="0.3">
      <c r="A53" s="481"/>
      <c r="B53" s="36">
        <v>8.3400000000000002E-2</v>
      </c>
      <c r="C53" s="36">
        <v>8.3400000000000002E-2</v>
      </c>
      <c r="D53" s="478" t="s">
        <v>499</v>
      </c>
      <c r="E53" s="486"/>
      <c r="F53" s="478" t="s">
        <v>498</v>
      </c>
      <c r="G53" s="479"/>
      <c r="H53" s="256" t="s">
        <v>319</v>
      </c>
      <c r="I53" s="257" t="s">
        <v>320</v>
      </c>
    </row>
    <row r="54" spans="1:9" ht="33.6" customHeight="1" thickBot="1" x14ac:dyDescent="0.3">
      <c r="A54" s="480" t="s">
        <v>190</v>
      </c>
      <c r="B54" s="40" t="s">
        <v>182</v>
      </c>
      <c r="C54" s="40" t="s">
        <v>86</v>
      </c>
      <c r="D54" s="461" t="s">
        <v>88</v>
      </c>
      <c r="E54" s="462"/>
      <c r="F54" s="461" t="s">
        <v>90</v>
      </c>
      <c r="G54" s="462"/>
      <c r="H54" s="42" t="s">
        <v>92</v>
      </c>
      <c r="I54" s="44" t="s">
        <v>93</v>
      </c>
    </row>
    <row r="55" spans="1:9" ht="286.89999999999998" customHeight="1" thickBot="1" x14ac:dyDescent="0.3">
      <c r="A55" s="481"/>
      <c r="B55" s="36">
        <v>8.3400000000000002E-2</v>
      </c>
      <c r="C55" s="36">
        <v>8.3400000000000002E-2</v>
      </c>
      <c r="D55" s="478" t="s">
        <v>525</v>
      </c>
      <c r="E55" s="390"/>
      <c r="F55" s="478" t="s">
        <v>517</v>
      </c>
      <c r="G55" s="479"/>
      <c r="H55" s="256" t="s">
        <v>319</v>
      </c>
      <c r="I55" s="257" t="s">
        <v>320</v>
      </c>
    </row>
    <row r="56" spans="1:9" ht="33.6" customHeight="1" thickBot="1" x14ac:dyDescent="0.3">
      <c r="A56" s="480" t="s">
        <v>191</v>
      </c>
      <c r="B56" s="40" t="s">
        <v>182</v>
      </c>
      <c r="C56" s="40" t="s">
        <v>86</v>
      </c>
      <c r="D56" s="461" t="s">
        <v>88</v>
      </c>
      <c r="E56" s="462"/>
      <c r="F56" s="461" t="s">
        <v>90</v>
      </c>
      <c r="G56" s="462"/>
      <c r="H56" s="42" t="s">
        <v>92</v>
      </c>
      <c r="I56" s="44" t="s">
        <v>93</v>
      </c>
    </row>
    <row r="57" spans="1:9" ht="33.6" customHeight="1" thickBot="1" x14ac:dyDescent="0.3">
      <c r="A57" s="481"/>
      <c r="B57" s="36">
        <v>8.3400000000000002E-2</v>
      </c>
      <c r="C57" s="36"/>
      <c r="D57" s="389"/>
      <c r="E57" s="390"/>
      <c r="F57" s="389"/>
      <c r="G57" s="390"/>
      <c r="H57" s="32"/>
      <c r="I57" s="34"/>
    </row>
    <row r="58" spans="1:9" ht="33.6" customHeight="1" thickBot="1" x14ac:dyDescent="0.3">
      <c r="A58" s="480" t="s">
        <v>192</v>
      </c>
      <c r="B58" s="40" t="s">
        <v>182</v>
      </c>
      <c r="C58" s="40" t="s">
        <v>86</v>
      </c>
      <c r="D58" s="461" t="s">
        <v>88</v>
      </c>
      <c r="E58" s="462"/>
      <c r="F58" s="461" t="s">
        <v>90</v>
      </c>
      <c r="G58" s="462"/>
      <c r="H58" s="42" t="s">
        <v>92</v>
      </c>
      <c r="I58" s="44" t="s">
        <v>93</v>
      </c>
    </row>
    <row r="59" spans="1:9" ht="33.6" customHeight="1" thickBot="1" x14ac:dyDescent="0.3">
      <c r="A59" s="481"/>
      <c r="B59" s="36">
        <v>8.3400000000000002E-2</v>
      </c>
      <c r="C59" s="36"/>
      <c r="D59" s="389"/>
      <c r="E59" s="390"/>
      <c r="F59" s="486"/>
      <c r="G59" s="486"/>
      <c r="H59" s="32"/>
      <c r="I59" s="32"/>
    </row>
    <row r="60" spans="1:9" ht="33.6" customHeight="1" thickBot="1" x14ac:dyDescent="0.3">
      <c r="A60" s="480" t="s">
        <v>193</v>
      </c>
      <c r="B60" s="40" t="s">
        <v>182</v>
      </c>
      <c r="C60" s="40" t="s">
        <v>86</v>
      </c>
      <c r="D60" s="461" t="s">
        <v>88</v>
      </c>
      <c r="E60" s="462"/>
      <c r="F60" s="461" t="s">
        <v>90</v>
      </c>
      <c r="G60" s="462"/>
      <c r="H60" s="42" t="s">
        <v>92</v>
      </c>
      <c r="I60" s="44" t="s">
        <v>93</v>
      </c>
    </row>
    <row r="61" spans="1:9" ht="33.6" customHeight="1" thickBot="1" x14ac:dyDescent="0.3">
      <c r="A61" s="481"/>
      <c r="B61" s="36">
        <v>8.3400000000000002E-2</v>
      </c>
      <c r="C61" s="36"/>
      <c r="D61" s="389"/>
      <c r="E61" s="390"/>
      <c r="F61" s="389"/>
      <c r="G61" s="390"/>
      <c r="H61" s="32"/>
      <c r="I61" s="32"/>
    </row>
    <row r="62" spans="1:9" x14ac:dyDescent="0.25">
      <c r="B62" s="183">
        <f>+B47+B43+B41+B45+B49+B51+B53+B55+B57+B59+B61+B39</f>
        <v>1.0008000000000001</v>
      </c>
    </row>
    <row r="64" spans="1:9" s="29" customFormat="1" ht="30" customHeight="1" x14ac:dyDescent="0.25">
      <c r="A64" s="1"/>
      <c r="B64" s="1"/>
      <c r="C64" s="1"/>
      <c r="D64" s="1"/>
      <c r="E64" s="1"/>
      <c r="F64" s="1"/>
      <c r="G64" s="1"/>
      <c r="H64" s="1"/>
      <c r="I64" s="1"/>
    </row>
    <row r="65" spans="1:9" ht="34.5" customHeight="1" x14ac:dyDescent="0.25">
      <c r="A65" s="407" t="s">
        <v>56</v>
      </c>
      <c r="B65" s="407"/>
      <c r="C65" s="407"/>
      <c r="D65" s="407"/>
      <c r="E65" s="407"/>
      <c r="F65" s="407"/>
      <c r="G65" s="407"/>
      <c r="H65" s="407"/>
      <c r="I65" s="407"/>
    </row>
    <row r="66" spans="1:9" ht="92.25" customHeight="1" x14ac:dyDescent="0.25">
      <c r="A66" s="45" t="s">
        <v>57</v>
      </c>
      <c r="B66" s="519" t="s">
        <v>386</v>
      </c>
      <c r="C66" s="520"/>
      <c r="D66" s="519" t="s">
        <v>387</v>
      </c>
      <c r="E66" s="520"/>
      <c r="F66" s="519"/>
      <c r="G66" s="520"/>
      <c r="H66" s="504"/>
      <c r="I66" s="505"/>
    </row>
    <row r="67" spans="1:9" ht="45.75" customHeight="1" x14ac:dyDescent="0.25">
      <c r="A67" s="45" t="s">
        <v>194</v>
      </c>
      <c r="B67" s="385">
        <v>16.664999999999999</v>
      </c>
      <c r="C67" s="386"/>
      <c r="D67" s="385">
        <v>16.664999999999999</v>
      </c>
      <c r="E67" s="386"/>
      <c r="F67" s="385"/>
      <c r="G67" s="386"/>
      <c r="H67" s="385"/>
      <c r="I67" s="386"/>
    </row>
    <row r="68" spans="1:9" ht="30" customHeight="1" x14ac:dyDescent="0.25">
      <c r="A68" s="387" t="s">
        <v>156</v>
      </c>
      <c r="B68" s="95" t="s">
        <v>84</v>
      </c>
      <c r="C68" s="95" t="s">
        <v>86</v>
      </c>
      <c r="D68" s="95" t="s">
        <v>84</v>
      </c>
      <c r="E68" s="95" t="s">
        <v>86</v>
      </c>
      <c r="F68" s="95" t="s">
        <v>84</v>
      </c>
      <c r="G68" s="95" t="s">
        <v>86</v>
      </c>
      <c r="H68" s="95" t="s">
        <v>84</v>
      </c>
      <c r="I68" s="95" t="s">
        <v>86</v>
      </c>
    </row>
    <row r="69" spans="1:9" ht="30" customHeight="1" x14ac:dyDescent="0.25">
      <c r="A69" s="388"/>
      <c r="B69" s="238">
        <v>0.02</v>
      </c>
      <c r="C69" s="239">
        <v>0.02</v>
      </c>
      <c r="D69" s="238">
        <v>0.05</v>
      </c>
      <c r="E69" s="239">
        <v>0.05</v>
      </c>
      <c r="F69" s="53"/>
      <c r="G69" s="239"/>
      <c r="H69" s="53">
        <v>0</v>
      </c>
      <c r="I69" s="239"/>
    </row>
    <row r="70" spans="1:9" ht="96.6" customHeight="1" x14ac:dyDescent="0.25">
      <c r="A70" s="45" t="s">
        <v>195</v>
      </c>
      <c r="B70" s="410" t="s">
        <v>331</v>
      </c>
      <c r="C70" s="411"/>
      <c r="D70" s="410" t="s">
        <v>332</v>
      </c>
      <c r="E70" s="411"/>
      <c r="F70" s="414"/>
      <c r="G70" s="507"/>
      <c r="H70" s="414"/>
      <c r="I70" s="415"/>
    </row>
    <row r="71" spans="1:9" ht="96.6" customHeight="1" x14ac:dyDescent="0.25">
      <c r="A71" s="45" t="s">
        <v>196</v>
      </c>
      <c r="B71" s="410" t="s">
        <v>333</v>
      </c>
      <c r="C71" s="411"/>
      <c r="D71" s="410" t="s">
        <v>334</v>
      </c>
      <c r="E71" s="411"/>
      <c r="F71" s="459"/>
      <c r="G71" s="460"/>
      <c r="H71" s="459"/>
      <c r="I71" s="460"/>
    </row>
    <row r="72" spans="1:9" ht="30.75" customHeight="1" x14ac:dyDescent="0.25">
      <c r="A72" s="387" t="s">
        <v>157</v>
      </c>
      <c r="B72" s="95" t="s">
        <v>84</v>
      </c>
      <c r="C72" s="95" t="s">
        <v>86</v>
      </c>
      <c r="D72" s="95" t="s">
        <v>84</v>
      </c>
      <c r="E72" s="95" t="s">
        <v>86</v>
      </c>
      <c r="F72" s="95" t="s">
        <v>84</v>
      </c>
      <c r="G72" s="95" t="s">
        <v>86</v>
      </c>
      <c r="H72" s="95" t="s">
        <v>84</v>
      </c>
      <c r="I72" s="95" t="s">
        <v>86</v>
      </c>
    </row>
    <row r="73" spans="1:9" ht="30.75" customHeight="1" x14ac:dyDescent="0.25">
      <c r="A73" s="388"/>
      <c r="B73" s="238">
        <v>0.03</v>
      </c>
      <c r="C73" s="238">
        <v>0.03</v>
      </c>
      <c r="D73" s="238">
        <v>0.05</v>
      </c>
      <c r="E73" s="238">
        <v>0.05</v>
      </c>
      <c r="F73" s="53"/>
      <c r="G73" s="47"/>
      <c r="H73" s="53"/>
      <c r="I73" s="47"/>
    </row>
    <row r="74" spans="1:9" ht="244.5" customHeight="1" x14ac:dyDescent="0.25">
      <c r="A74" s="45" t="s">
        <v>195</v>
      </c>
      <c r="B74" s="410" t="s">
        <v>335</v>
      </c>
      <c r="C74" s="411"/>
      <c r="D74" s="521" t="s">
        <v>458</v>
      </c>
      <c r="E74" s="522"/>
      <c r="F74" s="414"/>
      <c r="G74" s="507"/>
      <c r="H74" s="455"/>
      <c r="I74" s="456"/>
    </row>
    <row r="75" spans="1:9" ht="85.15" customHeight="1" x14ac:dyDescent="0.25">
      <c r="A75" s="45" t="s">
        <v>196</v>
      </c>
      <c r="B75" s="410" t="s">
        <v>336</v>
      </c>
      <c r="C75" s="411"/>
      <c r="D75" s="410" t="s">
        <v>337</v>
      </c>
      <c r="E75" s="411"/>
      <c r="F75" s="459"/>
      <c r="G75" s="460"/>
      <c r="H75" s="459"/>
      <c r="I75" s="460"/>
    </row>
    <row r="76" spans="1:9" ht="30.75" customHeight="1" x14ac:dyDescent="0.25">
      <c r="A76" s="387" t="s">
        <v>158</v>
      </c>
      <c r="B76" s="95" t="s">
        <v>84</v>
      </c>
      <c r="C76" s="95" t="s">
        <v>86</v>
      </c>
      <c r="D76" s="95" t="s">
        <v>84</v>
      </c>
      <c r="E76" s="95" t="s">
        <v>86</v>
      </c>
      <c r="F76" s="95" t="s">
        <v>84</v>
      </c>
      <c r="G76" s="95" t="s">
        <v>86</v>
      </c>
      <c r="H76" s="95" t="s">
        <v>84</v>
      </c>
      <c r="I76" s="95" t="s">
        <v>86</v>
      </c>
    </row>
    <row r="77" spans="1:9" ht="30.75" customHeight="1" x14ac:dyDescent="0.25">
      <c r="A77" s="388"/>
      <c r="B77" s="238">
        <v>0.05</v>
      </c>
      <c r="C77" s="239">
        <v>0.05</v>
      </c>
      <c r="D77" s="238">
        <v>0.09</v>
      </c>
      <c r="E77" s="239">
        <v>0.09</v>
      </c>
      <c r="F77" s="238"/>
      <c r="G77" s="47"/>
      <c r="H77" s="238"/>
      <c r="I77" s="47"/>
    </row>
    <row r="78" spans="1:9" ht="261" customHeight="1" x14ac:dyDescent="0.25">
      <c r="A78" s="45" t="s">
        <v>195</v>
      </c>
      <c r="B78" s="523" t="s">
        <v>338</v>
      </c>
      <c r="C78" s="524"/>
      <c r="D78" s="412" t="s">
        <v>462</v>
      </c>
      <c r="E78" s="413"/>
      <c r="F78" s="414"/>
      <c r="G78" s="507"/>
      <c r="H78" s="459"/>
      <c r="I78" s="460"/>
    </row>
    <row r="79" spans="1:9" ht="70.900000000000006" customHeight="1" x14ac:dyDescent="0.25">
      <c r="A79" s="45" t="s">
        <v>196</v>
      </c>
      <c r="B79" s="410" t="s">
        <v>339</v>
      </c>
      <c r="C79" s="411"/>
      <c r="D79" s="410" t="s">
        <v>340</v>
      </c>
      <c r="E79" s="411"/>
      <c r="F79" s="459"/>
      <c r="G79" s="460"/>
      <c r="H79" s="459"/>
      <c r="I79" s="460"/>
    </row>
    <row r="80" spans="1:9" ht="30.75" customHeight="1" x14ac:dyDescent="0.25">
      <c r="A80" s="387" t="s">
        <v>159</v>
      </c>
      <c r="B80" s="95" t="s">
        <v>84</v>
      </c>
      <c r="C80" s="95" t="s">
        <v>86</v>
      </c>
      <c r="D80" s="95" t="s">
        <v>84</v>
      </c>
      <c r="E80" s="95" t="s">
        <v>86</v>
      </c>
      <c r="F80" s="95" t="s">
        <v>84</v>
      </c>
      <c r="G80" s="95" t="s">
        <v>86</v>
      </c>
      <c r="H80" s="95" t="s">
        <v>84</v>
      </c>
      <c r="I80" s="95" t="s">
        <v>86</v>
      </c>
    </row>
    <row r="81" spans="1:9" ht="30.75" customHeight="1" x14ac:dyDescent="0.25">
      <c r="A81" s="388"/>
      <c r="B81" s="239">
        <v>0.1</v>
      </c>
      <c r="C81" s="239">
        <v>0.1</v>
      </c>
      <c r="D81" s="239">
        <v>0.09</v>
      </c>
      <c r="E81" s="239">
        <v>0.09</v>
      </c>
      <c r="F81" s="240"/>
      <c r="G81" s="47"/>
      <c r="H81" s="240"/>
      <c r="I81" s="47"/>
    </row>
    <row r="82" spans="1:9" ht="253.9" customHeight="1" x14ac:dyDescent="0.25">
      <c r="A82" s="45" t="s">
        <v>195</v>
      </c>
      <c r="B82" s="491" t="s">
        <v>446</v>
      </c>
      <c r="C82" s="492"/>
      <c r="D82" s="491" t="s">
        <v>402</v>
      </c>
      <c r="E82" s="492"/>
      <c r="F82" s="525"/>
      <c r="G82" s="526"/>
      <c r="H82" s="399"/>
      <c r="I82" s="400"/>
    </row>
    <row r="83" spans="1:9" ht="81" customHeight="1" x14ac:dyDescent="0.25">
      <c r="A83" s="45" t="s">
        <v>196</v>
      </c>
      <c r="B83" s="391" t="s">
        <v>401</v>
      </c>
      <c r="C83" s="392"/>
      <c r="D83" s="391" t="s">
        <v>403</v>
      </c>
      <c r="E83" s="392"/>
      <c r="F83" s="399"/>
      <c r="G83" s="400"/>
      <c r="H83" s="399"/>
      <c r="I83" s="400"/>
    </row>
    <row r="84" spans="1:9" ht="30" customHeight="1" x14ac:dyDescent="0.25">
      <c r="A84" s="387" t="s">
        <v>161</v>
      </c>
      <c r="B84" s="95" t="s">
        <v>84</v>
      </c>
      <c r="C84" s="95" t="s">
        <v>86</v>
      </c>
      <c r="D84" s="95" t="s">
        <v>84</v>
      </c>
      <c r="E84" s="95" t="s">
        <v>86</v>
      </c>
      <c r="F84" s="95" t="s">
        <v>84</v>
      </c>
      <c r="G84" s="95" t="s">
        <v>86</v>
      </c>
      <c r="H84" s="95" t="s">
        <v>84</v>
      </c>
      <c r="I84" s="95" t="s">
        <v>86</v>
      </c>
    </row>
    <row r="85" spans="1:9" ht="30" customHeight="1" x14ac:dyDescent="0.25">
      <c r="A85" s="388"/>
      <c r="B85" s="238">
        <v>0.1</v>
      </c>
      <c r="C85" s="239">
        <v>0.1</v>
      </c>
      <c r="D85" s="238">
        <v>0.09</v>
      </c>
      <c r="E85" s="239">
        <v>0.09</v>
      </c>
      <c r="F85" s="240"/>
      <c r="G85" s="47"/>
      <c r="H85" s="240"/>
      <c r="I85" s="47"/>
    </row>
    <row r="86" spans="1:9" ht="408.6" customHeight="1" x14ac:dyDescent="0.25">
      <c r="A86" s="45" t="s">
        <v>195</v>
      </c>
      <c r="B86" s="490" t="s">
        <v>424</v>
      </c>
      <c r="C86" s="454"/>
      <c r="D86" s="490" t="s">
        <v>457</v>
      </c>
      <c r="E86" s="454"/>
      <c r="F86" s="393"/>
      <c r="G86" s="394"/>
      <c r="H86" s="454"/>
      <c r="I86" s="454"/>
    </row>
    <row r="87" spans="1:9" ht="80.25" customHeight="1" x14ac:dyDescent="0.25">
      <c r="A87" s="45" t="s">
        <v>196</v>
      </c>
      <c r="B87" s="391" t="s">
        <v>433</v>
      </c>
      <c r="C87" s="392"/>
      <c r="D87" s="391" t="s">
        <v>434</v>
      </c>
      <c r="E87" s="392"/>
      <c r="F87" s="393"/>
      <c r="G87" s="394"/>
      <c r="H87" s="393"/>
      <c r="I87" s="394"/>
    </row>
    <row r="88" spans="1:9" ht="29.25" customHeight="1" x14ac:dyDescent="0.25">
      <c r="A88" s="387" t="s">
        <v>162</v>
      </c>
      <c r="B88" s="95" t="s">
        <v>84</v>
      </c>
      <c r="C88" s="95" t="s">
        <v>86</v>
      </c>
      <c r="D88" s="95" t="s">
        <v>84</v>
      </c>
      <c r="E88" s="95" t="s">
        <v>86</v>
      </c>
      <c r="F88" s="95" t="s">
        <v>84</v>
      </c>
      <c r="G88" s="95" t="s">
        <v>86</v>
      </c>
      <c r="H88" s="95" t="s">
        <v>84</v>
      </c>
      <c r="I88" s="95" t="s">
        <v>86</v>
      </c>
    </row>
    <row r="89" spans="1:9" ht="29.25" customHeight="1" x14ac:dyDescent="0.25">
      <c r="A89" s="388"/>
      <c r="B89" s="240">
        <v>0.1</v>
      </c>
      <c r="C89" s="240">
        <v>0.1</v>
      </c>
      <c r="D89" s="240">
        <v>0.09</v>
      </c>
      <c r="E89" s="240">
        <v>0.09</v>
      </c>
      <c r="F89" s="238"/>
      <c r="G89" s="47"/>
      <c r="H89" s="238"/>
      <c r="I89" s="47"/>
    </row>
    <row r="90" spans="1:9" ht="408.6" customHeight="1" x14ac:dyDescent="0.25">
      <c r="A90" s="45" t="s">
        <v>195</v>
      </c>
      <c r="B90" s="395" t="s">
        <v>447</v>
      </c>
      <c r="C90" s="396"/>
      <c r="D90" s="487" t="s">
        <v>456</v>
      </c>
      <c r="E90" s="494"/>
      <c r="F90" s="527"/>
      <c r="G90" s="528"/>
      <c r="H90" s="396"/>
      <c r="I90" s="396"/>
    </row>
    <row r="91" spans="1:9" ht="72" customHeight="1" x14ac:dyDescent="0.25">
      <c r="A91" s="45" t="s">
        <v>196</v>
      </c>
      <c r="B91" s="391" t="s">
        <v>455</v>
      </c>
      <c r="C91" s="392"/>
      <c r="D91" s="391" t="s">
        <v>455</v>
      </c>
      <c r="E91" s="392"/>
      <c r="F91" s="393"/>
      <c r="G91" s="394"/>
      <c r="H91" s="393"/>
      <c r="I91" s="394"/>
    </row>
    <row r="92" spans="1:9" ht="25.15" customHeight="1" x14ac:dyDescent="0.25">
      <c r="A92" s="387" t="s">
        <v>163</v>
      </c>
      <c r="B92" s="95" t="s">
        <v>84</v>
      </c>
      <c r="C92" s="95" t="s">
        <v>86</v>
      </c>
      <c r="D92" s="95" t="s">
        <v>84</v>
      </c>
      <c r="E92" s="95" t="s">
        <v>86</v>
      </c>
      <c r="F92" s="95" t="s">
        <v>84</v>
      </c>
      <c r="G92" s="95" t="s">
        <v>86</v>
      </c>
      <c r="H92" s="95" t="s">
        <v>84</v>
      </c>
      <c r="I92" s="95" t="s">
        <v>86</v>
      </c>
    </row>
    <row r="93" spans="1:9" ht="25.15" customHeight="1" x14ac:dyDescent="0.25">
      <c r="A93" s="388"/>
      <c r="B93" s="240">
        <v>0.1</v>
      </c>
      <c r="C93" s="240">
        <v>0.1</v>
      </c>
      <c r="D93" s="240">
        <v>0.09</v>
      </c>
      <c r="E93" s="240">
        <v>0.09</v>
      </c>
      <c r="F93" s="240"/>
      <c r="G93" s="47"/>
      <c r="H93" s="240"/>
      <c r="I93" s="47"/>
    </row>
    <row r="94" spans="1:9" ht="329.25" customHeight="1" x14ac:dyDescent="0.25">
      <c r="A94" s="45" t="s">
        <v>195</v>
      </c>
      <c r="B94" s="395" t="s">
        <v>479</v>
      </c>
      <c r="C94" s="396"/>
      <c r="D94" s="487" t="s">
        <v>480</v>
      </c>
      <c r="E94" s="487"/>
      <c r="F94" s="527"/>
      <c r="G94" s="528"/>
      <c r="H94" s="396"/>
      <c r="I94" s="396"/>
    </row>
    <row r="95" spans="1:9" ht="79.5" customHeight="1" x14ac:dyDescent="0.25">
      <c r="A95" s="45" t="s">
        <v>196</v>
      </c>
      <c r="B95" s="391" t="s">
        <v>485</v>
      </c>
      <c r="C95" s="392"/>
      <c r="D95" s="391" t="s">
        <v>485</v>
      </c>
      <c r="E95" s="392"/>
      <c r="F95" s="393"/>
      <c r="G95" s="394"/>
      <c r="H95" s="393"/>
      <c r="I95" s="394"/>
    </row>
    <row r="96" spans="1:9" ht="25.15" customHeight="1" x14ac:dyDescent="0.25">
      <c r="A96" s="387" t="s">
        <v>164</v>
      </c>
      <c r="B96" s="95" t="s">
        <v>84</v>
      </c>
      <c r="C96" s="95" t="s">
        <v>86</v>
      </c>
      <c r="D96" s="95" t="s">
        <v>84</v>
      </c>
      <c r="E96" s="95" t="s">
        <v>86</v>
      </c>
      <c r="F96" s="95" t="s">
        <v>84</v>
      </c>
      <c r="G96" s="95" t="s">
        <v>86</v>
      </c>
      <c r="H96" s="95" t="s">
        <v>84</v>
      </c>
      <c r="I96" s="95" t="s">
        <v>86</v>
      </c>
    </row>
    <row r="97" spans="1:9" ht="25.15" customHeight="1" x14ac:dyDescent="0.25">
      <c r="A97" s="388"/>
      <c r="B97" s="240">
        <v>0.1</v>
      </c>
      <c r="C97" s="240">
        <v>0.1</v>
      </c>
      <c r="D97" s="240">
        <v>0.09</v>
      </c>
      <c r="E97" s="240">
        <v>0.09</v>
      </c>
      <c r="F97" s="240"/>
      <c r="G97" s="47"/>
      <c r="H97" s="240"/>
      <c r="I97" s="47"/>
    </row>
    <row r="98" spans="1:9" ht="408.6" customHeight="1" x14ac:dyDescent="0.25">
      <c r="A98" s="45" t="s">
        <v>195</v>
      </c>
      <c r="B98" s="395" t="s">
        <v>500</v>
      </c>
      <c r="C98" s="396"/>
      <c r="D98" s="487" t="s">
        <v>501</v>
      </c>
      <c r="E98" s="494"/>
      <c r="F98" s="396"/>
      <c r="G98" s="396"/>
      <c r="H98" s="396"/>
      <c r="I98" s="396"/>
    </row>
    <row r="99" spans="1:9" ht="76.150000000000006" customHeight="1" x14ac:dyDescent="0.25">
      <c r="A99" s="45" t="s">
        <v>196</v>
      </c>
      <c r="B99" s="391" t="s">
        <v>502</v>
      </c>
      <c r="C99" s="392"/>
      <c r="D99" s="391" t="s">
        <v>502</v>
      </c>
      <c r="E99" s="392"/>
      <c r="F99" s="393"/>
      <c r="G99" s="394"/>
      <c r="H99" s="393"/>
      <c r="I99" s="394"/>
    </row>
    <row r="100" spans="1:9" ht="25.15" customHeight="1" x14ac:dyDescent="0.25">
      <c r="A100" s="387" t="s">
        <v>166</v>
      </c>
      <c r="B100" s="95" t="s">
        <v>84</v>
      </c>
      <c r="C100" s="95" t="s">
        <v>86</v>
      </c>
      <c r="D100" s="95" t="s">
        <v>84</v>
      </c>
      <c r="E100" s="95" t="s">
        <v>86</v>
      </c>
      <c r="F100" s="95" t="s">
        <v>84</v>
      </c>
      <c r="G100" s="95" t="s">
        <v>86</v>
      </c>
      <c r="H100" s="95" t="s">
        <v>84</v>
      </c>
      <c r="I100" s="95" t="s">
        <v>86</v>
      </c>
    </row>
    <row r="101" spans="1:9" ht="25.15" customHeight="1" x14ac:dyDescent="0.25">
      <c r="A101" s="388"/>
      <c r="B101" s="240">
        <v>0.1</v>
      </c>
      <c r="C101" s="240">
        <v>0.1</v>
      </c>
      <c r="D101" s="240">
        <v>0.09</v>
      </c>
      <c r="E101" s="240">
        <v>0.09</v>
      </c>
      <c r="F101" s="238"/>
      <c r="G101" s="47"/>
      <c r="H101" s="238"/>
      <c r="I101" s="47"/>
    </row>
    <row r="102" spans="1:9" ht="318" customHeight="1" x14ac:dyDescent="0.25">
      <c r="A102" s="45" t="s">
        <v>195</v>
      </c>
      <c r="B102" s="395" t="s">
        <v>519</v>
      </c>
      <c r="C102" s="396"/>
      <c r="D102" s="487" t="s">
        <v>526</v>
      </c>
      <c r="E102" s="494"/>
      <c r="F102" s="396"/>
      <c r="G102" s="396"/>
      <c r="H102" s="396"/>
      <c r="I102" s="396"/>
    </row>
    <row r="103" spans="1:9" ht="48.6" customHeight="1" x14ac:dyDescent="0.25">
      <c r="A103" s="45" t="s">
        <v>196</v>
      </c>
      <c r="B103" s="391" t="s">
        <v>518</v>
      </c>
      <c r="C103" s="392"/>
      <c r="D103" s="391" t="s">
        <v>518</v>
      </c>
      <c r="E103" s="392"/>
      <c r="F103" s="393"/>
      <c r="G103" s="394"/>
      <c r="H103" s="393"/>
      <c r="I103" s="394"/>
    </row>
    <row r="104" spans="1:9" ht="25.15" customHeight="1" x14ac:dyDescent="0.25">
      <c r="A104" s="387" t="s">
        <v>167</v>
      </c>
      <c r="B104" s="95" t="s">
        <v>84</v>
      </c>
      <c r="C104" s="95" t="s">
        <v>86</v>
      </c>
      <c r="D104" s="95" t="s">
        <v>84</v>
      </c>
      <c r="E104" s="95" t="s">
        <v>86</v>
      </c>
      <c r="F104" s="95" t="s">
        <v>84</v>
      </c>
      <c r="G104" s="95" t="s">
        <v>86</v>
      </c>
      <c r="H104" s="95" t="s">
        <v>84</v>
      </c>
      <c r="I104" s="95" t="s">
        <v>86</v>
      </c>
    </row>
    <row r="105" spans="1:9" ht="25.15" customHeight="1" x14ac:dyDescent="0.25">
      <c r="A105" s="388"/>
      <c r="B105" s="240">
        <v>0.1</v>
      </c>
      <c r="C105" s="48"/>
      <c r="D105" s="240">
        <v>0.09</v>
      </c>
      <c r="E105" s="48"/>
      <c r="F105" s="240"/>
      <c r="G105" s="47"/>
      <c r="H105" s="240"/>
      <c r="I105" s="47"/>
    </row>
    <row r="106" spans="1:9" ht="52.9" customHeight="1" x14ac:dyDescent="0.25">
      <c r="A106" s="45" t="s">
        <v>195</v>
      </c>
      <c r="B106" s="396"/>
      <c r="C106" s="396"/>
      <c r="D106" s="396"/>
      <c r="E106" s="396"/>
      <c r="F106" s="396"/>
      <c r="G106" s="396"/>
      <c r="H106" s="396"/>
      <c r="I106" s="396"/>
    </row>
    <row r="107" spans="1:9" ht="52.9" customHeight="1" x14ac:dyDescent="0.25">
      <c r="A107" s="45" t="s">
        <v>196</v>
      </c>
      <c r="B107" s="393"/>
      <c r="C107" s="394"/>
      <c r="D107" s="393"/>
      <c r="E107" s="394"/>
      <c r="F107" s="393"/>
      <c r="G107" s="394"/>
      <c r="H107" s="393"/>
      <c r="I107" s="394"/>
    </row>
    <row r="108" spans="1:9" ht="25.15" customHeight="1" x14ac:dyDescent="0.25">
      <c r="A108" s="387" t="s">
        <v>168</v>
      </c>
      <c r="B108" s="95" t="s">
        <v>84</v>
      </c>
      <c r="C108" s="95" t="s">
        <v>86</v>
      </c>
      <c r="D108" s="95" t="s">
        <v>84</v>
      </c>
      <c r="E108" s="95" t="s">
        <v>86</v>
      </c>
      <c r="F108" s="95" t="s">
        <v>84</v>
      </c>
      <c r="G108" s="95" t="s">
        <v>86</v>
      </c>
      <c r="H108" s="95" t="s">
        <v>84</v>
      </c>
      <c r="I108" s="95" t="s">
        <v>86</v>
      </c>
    </row>
    <row r="109" spans="1:9" ht="25.15" customHeight="1" x14ac:dyDescent="0.25">
      <c r="A109" s="388"/>
      <c r="B109" s="240">
        <v>0.1</v>
      </c>
      <c r="C109" s="48"/>
      <c r="D109" s="240">
        <v>0.09</v>
      </c>
      <c r="E109" s="48"/>
      <c r="F109" s="240"/>
      <c r="G109" s="47"/>
      <c r="H109" s="241"/>
      <c r="I109" s="47"/>
    </row>
    <row r="110" spans="1:9" ht="54.6" customHeight="1" x14ac:dyDescent="0.25">
      <c r="A110" s="45" t="s">
        <v>195</v>
      </c>
      <c r="B110" s="396"/>
      <c r="C110" s="396"/>
      <c r="D110" s="396"/>
      <c r="E110" s="396"/>
      <c r="F110" s="396"/>
      <c r="G110" s="396"/>
      <c r="H110" s="396"/>
      <c r="I110" s="396"/>
    </row>
    <row r="111" spans="1:9" ht="54.6" customHeight="1" x14ac:dyDescent="0.25">
      <c r="A111" s="45" t="s">
        <v>196</v>
      </c>
      <c r="B111" s="393"/>
      <c r="C111" s="394"/>
      <c r="D111" s="393"/>
      <c r="E111" s="394"/>
      <c r="F111" s="393"/>
      <c r="G111" s="394"/>
      <c r="H111" s="393"/>
      <c r="I111" s="394"/>
    </row>
    <row r="112" spans="1:9" ht="25.15" customHeight="1" x14ac:dyDescent="0.25">
      <c r="A112" s="387" t="s">
        <v>169</v>
      </c>
      <c r="B112" s="95" t="s">
        <v>84</v>
      </c>
      <c r="C112" s="95" t="s">
        <v>86</v>
      </c>
      <c r="D112" s="95" t="s">
        <v>84</v>
      </c>
      <c r="E112" s="95" t="s">
        <v>86</v>
      </c>
      <c r="F112" s="95" t="s">
        <v>84</v>
      </c>
      <c r="G112" s="95" t="s">
        <v>86</v>
      </c>
      <c r="H112" s="95" t="s">
        <v>84</v>
      </c>
      <c r="I112" s="95" t="s">
        <v>86</v>
      </c>
    </row>
    <row r="113" spans="1:9" ht="25.15" customHeight="1" x14ac:dyDescent="0.25">
      <c r="A113" s="388"/>
      <c r="B113" s="240">
        <v>0.1</v>
      </c>
      <c r="C113" s="48"/>
      <c r="D113" s="240">
        <v>0.09</v>
      </c>
      <c r="E113" s="48"/>
      <c r="F113" s="240"/>
      <c r="G113" s="47"/>
      <c r="H113" s="240"/>
      <c r="I113" s="47"/>
    </row>
    <row r="114" spans="1:9" ht="49.9" customHeight="1" x14ac:dyDescent="0.25">
      <c r="A114" s="45" t="s">
        <v>195</v>
      </c>
      <c r="B114" s="493"/>
      <c r="C114" s="493"/>
      <c r="D114" s="493"/>
      <c r="E114" s="493"/>
      <c r="F114" s="493"/>
      <c r="G114" s="493"/>
      <c r="H114" s="493"/>
      <c r="I114" s="493"/>
    </row>
    <row r="115" spans="1:9" ht="49.9" customHeight="1" x14ac:dyDescent="0.25">
      <c r="A115" s="45" t="s">
        <v>196</v>
      </c>
      <c r="B115" s="393"/>
      <c r="C115" s="394"/>
      <c r="D115" s="393"/>
      <c r="E115" s="394"/>
      <c r="F115" s="393"/>
      <c r="G115" s="394"/>
      <c r="H115" s="393"/>
      <c r="I115" s="394"/>
    </row>
    <row r="116" spans="1:9" ht="16.5" x14ac:dyDescent="0.25">
      <c r="A116" s="46" t="s">
        <v>197</v>
      </c>
      <c r="B116" s="49">
        <f t="shared" ref="B116:I116" si="1">(B69+B73+B77+B81+B85+B89+B93+B97+B101+B105+B109+B113)</f>
        <v>0.99999999999999989</v>
      </c>
      <c r="C116" s="49">
        <f t="shared" si="1"/>
        <v>0.7</v>
      </c>
      <c r="D116" s="49">
        <f t="shared" si="1"/>
        <v>0.99999999999999978</v>
      </c>
      <c r="E116" s="49">
        <f t="shared" si="1"/>
        <v>0.72999999999999987</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91" r:id="rId1" display="https://secretariadistritald.sharepoint.com/:f:/s/ContratacinSPI-2022/EiwrQ0E27s9IhC76QZMwHvYB5qPap6dX8cG6WWBdnLBEbw?e=2dRCGJ" xr:uid="{00000000-0004-0000-0300-000000000000}"/>
    <hyperlink ref="D91" r:id="rId2" display="https://secretariadistritald.sharepoint.com/:f:/s/ContratacinSPI-2022/EiwrQ0E27s9IhC76QZMwHvYB5qPap6dX8cG6WWBdnLBEbw?e=2dRCGJ" xr:uid="{00000000-0004-0000-0300-000001000000}"/>
  </hyperlinks>
  <pageMargins left="0.25" right="0.25" top="0.75" bottom="0.75" header="0.3" footer="0.3"/>
  <pageSetup paperSize="9" scale="19" fitToHeight="0" orientation="portrait" r:id="rId3"/>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Y64"/>
  <sheetViews>
    <sheetView showGridLines="0" view="pageBreakPreview" topLeftCell="A39" zoomScale="70" zoomScaleNormal="70" zoomScaleSheetLayoutView="70" workbookViewId="0">
      <selection activeCell="D45" sqref="D45:G45"/>
    </sheetView>
  </sheetViews>
  <sheetFormatPr baseColWidth="10" defaultColWidth="10.7109375" defaultRowHeight="14.25" x14ac:dyDescent="0.25"/>
  <cols>
    <col min="1" max="1" width="42.42578125" style="1" customWidth="1"/>
    <col min="2" max="4" width="35.7109375" style="1" customWidth="1"/>
    <col min="5" max="5" width="48.7109375" style="1" customWidth="1"/>
    <col min="6" max="6" width="41.28515625" style="1" customWidth="1"/>
    <col min="7" max="7" width="48.7109375" style="1" customWidth="1"/>
    <col min="8" max="8" width="35.7109375" style="1" customWidth="1"/>
    <col min="9" max="9" width="68.28515625" style="1" customWidth="1"/>
    <col min="10" max="10" width="42.28515625" style="1" customWidth="1"/>
    <col min="11"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29"/>
      <c r="B1" s="419" t="s">
        <v>150</v>
      </c>
      <c r="C1" s="420"/>
      <c r="D1" s="420"/>
      <c r="E1" s="420"/>
      <c r="F1" s="420"/>
      <c r="G1" s="420"/>
      <c r="H1" s="421"/>
      <c r="I1" s="55" t="s">
        <v>198</v>
      </c>
      <c r="J1" s="314" t="s">
        <v>270</v>
      </c>
      <c r="K1" s="312"/>
      <c r="L1" s="313"/>
      <c r="M1" s="89"/>
    </row>
    <row r="2" spans="1:25" ht="24" customHeight="1" thickBot="1" x14ac:dyDescent="0.3">
      <c r="A2" s="530"/>
      <c r="B2" s="422" t="s">
        <v>151</v>
      </c>
      <c r="C2" s="423"/>
      <c r="D2" s="423"/>
      <c r="E2" s="423"/>
      <c r="F2" s="423"/>
      <c r="G2" s="423"/>
      <c r="H2" s="424"/>
      <c r="I2" s="55" t="s">
        <v>199</v>
      </c>
      <c r="J2" s="314" t="s">
        <v>271</v>
      </c>
      <c r="K2" s="314"/>
      <c r="L2" s="314"/>
      <c r="M2" s="89"/>
    </row>
    <row r="3" spans="1:25" ht="24" customHeight="1" thickBot="1" x14ac:dyDescent="0.3">
      <c r="A3" s="530"/>
      <c r="B3" s="422" t="s">
        <v>0</v>
      </c>
      <c r="C3" s="423"/>
      <c r="D3" s="423"/>
      <c r="E3" s="423"/>
      <c r="F3" s="423"/>
      <c r="G3" s="423"/>
      <c r="H3" s="424"/>
      <c r="I3" s="55" t="s">
        <v>200</v>
      </c>
      <c r="J3" s="314" t="s">
        <v>272</v>
      </c>
      <c r="K3" s="314"/>
      <c r="L3" s="314"/>
      <c r="M3" s="89"/>
    </row>
    <row r="4" spans="1:25" ht="24" customHeight="1" thickBot="1" x14ac:dyDescent="0.3">
      <c r="A4" s="531"/>
      <c r="B4" s="425" t="s">
        <v>201</v>
      </c>
      <c r="C4" s="426"/>
      <c r="D4" s="426"/>
      <c r="E4" s="426"/>
      <c r="F4" s="426"/>
      <c r="G4" s="426"/>
      <c r="H4" s="427"/>
      <c r="I4" s="55" t="s">
        <v>153</v>
      </c>
      <c r="J4" s="314" t="s">
        <v>274</v>
      </c>
      <c r="K4" s="314"/>
      <c r="L4" s="314"/>
      <c r="M4" s="89"/>
    </row>
    <row r="6" spans="1:25" ht="15" customHeight="1" thickBot="1" x14ac:dyDescent="0.3">
      <c r="A6" s="6"/>
      <c r="B6" s="7"/>
      <c r="C6" s="7"/>
      <c r="D6" s="9"/>
      <c r="E6" s="8"/>
      <c r="F6" s="8"/>
      <c r="G6" s="199"/>
      <c r="H6" s="199"/>
      <c r="I6" s="10"/>
      <c r="J6" s="10"/>
      <c r="K6" s="7"/>
      <c r="L6" s="7"/>
      <c r="M6" s="7"/>
      <c r="N6" s="7"/>
      <c r="O6" s="7"/>
      <c r="P6" s="7"/>
      <c r="Q6" s="7"/>
      <c r="R6" s="7"/>
      <c r="S6" s="7"/>
      <c r="T6" s="11"/>
      <c r="U6" s="7"/>
      <c r="V6" s="7"/>
      <c r="X6" s="12"/>
      <c r="Y6" s="13"/>
    </row>
    <row r="7" spans="1:25" ht="15" customHeight="1" x14ac:dyDescent="0.25">
      <c r="A7" s="532" t="s">
        <v>4</v>
      </c>
      <c r="B7" s="535" t="s">
        <v>307</v>
      </c>
      <c r="C7" s="535"/>
      <c r="D7" s="535"/>
      <c r="E7" s="535"/>
      <c r="F7" s="535"/>
      <c r="G7" s="535"/>
      <c r="H7" s="535"/>
      <c r="I7" s="532" t="s">
        <v>155</v>
      </c>
      <c r="J7" s="538">
        <v>2024110010309</v>
      </c>
      <c r="K7" s="7"/>
      <c r="L7" s="7"/>
      <c r="M7" s="7"/>
      <c r="N7" s="7"/>
      <c r="O7" s="7"/>
      <c r="P7" s="7"/>
      <c r="Q7" s="7"/>
      <c r="R7" s="7"/>
      <c r="S7" s="7"/>
      <c r="T7" s="7"/>
      <c r="U7" s="7"/>
      <c r="V7" s="7"/>
      <c r="W7" s="7"/>
      <c r="X7" s="7"/>
      <c r="Y7" s="7"/>
    </row>
    <row r="8" spans="1:25" ht="15" customHeight="1" x14ac:dyDescent="0.25">
      <c r="A8" s="533"/>
      <c r="B8" s="536"/>
      <c r="C8" s="536"/>
      <c r="D8" s="536"/>
      <c r="E8" s="536"/>
      <c r="F8" s="536"/>
      <c r="G8" s="536"/>
      <c r="H8" s="536"/>
      <c r="I8" s="533"/>
      <c r="J8" s="539"/>
      <c r="K8" s="7"/>
      <c r="L8" s="7"/>
      <c r="M8" s="7"/>
      <c r="N8" s="7"/>
      <c r="O8" s="7"/>
      <c r="P8" s="7"/>
      <c r="Q8" s="7"/>
      <c r="R8" s="7"/>
      <c r="S8" s="7"/>
      <c r="T8" s="7"/>
      <c r="U8" s="7"/>
      <c r="V8" s="7"/>
      <c r="W8" s="7"/>
      <c r="X8" s="7"/>
      <c r="Y8" s="7"/>
    </row>
    <row r="9" spans="1:25" ht="15" customHeight="1" x14ac:dyDescent="0.25">
      <c r="A9" s="533"/>
      <c r="B9" s="536"/>
      <c r="C9" s="536"/>
      <c r="D9" s="536"/>
      <c r="E9" s="536"/>
      <c r="F9" s="536"/>
      <c r="G9" s="536"/>
      <c r="H9" s="536"/>
      <c r="I9" s="533"/>
      <c r="J9" s="539"/>
      <c r="K9" s="7"/>
      <c r="L9" s="7"/>
      <c r="M9" s="7"/>
      <c r="N9" s="7"/>
      <c r="O9" s="7"/>
      <c r="P9" s="7"/>
      <c r="Q9" s="7"/>
      <c r="R9" s="7"/>
      <c r="S9" s="7"/>
      <c r="T9" s="7"/>
      <c r="U9" s="7"/>
      <c r="V9" s="7"/>
      <c r="W9" s="7"/>
      <c r="X9" s="7"/>
      <c r="Y9" s="7"/>
    </row>
    <row r="10" spans="1:25" ht="15" customHeight="1" thickBot="1" x14ac:dyDescent="0.3">
      <c r="A10" s="534"/>
      <c r="B10" s="537"/>
      <c r="C10" s="537"/>
      <c r="D10" s="537"/>
      <c r="E10" s="537"/>
      <c r="F10" s="537"/>
      <c r="G10" s="537"/>
      <c r="H10" s="537"/>
      <c r="I10" s="534"/>
      <c r="J10" s="540"/>
      <c r="K10" s="7"/>
      <c r="L10" s="7"/>
      <c r="M10" s="7"/>
      <c r="N10" s="7"/>
      <c r="O10" s="7"/>
      <c r="P10" s="7"/>
      <c r="Q10" s="7"/>
      <c r="R10" s="7"/>
      <c r="S10" s="7"/>
      <c r="T10" s="7"/>
      <c r="U10" s="7"/>
      <c r="V10" s="7"/>
      <c r="W10" s="7"/>
      <c r="X10" s="7"/>
      <c r="Y10" s="7"/>
    </row>
    <row r="11" spans="1:25" ht="9" customHeight="1" thickBot="1" x14ac:dyDescent="0.3">
      <c r="A11" s="14"/>
      <c r="B11" s="83"/>
      <c r="C11" s="7"/>
      <c r="D11" s="7"/>
      <c r="E11" s="7"/>
      <c r="F11" s="7"/>
      <c r="G11" s="7"/>
      <c r="H11" s="7"/>
      <c r="I11" s="7"/>
      <c r="J11" s="7"/>
      <c r="K11" s="7"/>
      <c r="L11" s="7"/>
      <c r="M11" s="7"/>
      <c r="N11" s="7"/>
      <c r="O11" s="7"/>
      <c r="P11" s="7"/>
      <c r="Q11" s="7"/>
      <c r="R11" s="7"/>
      <c r="S11" s="7"/>
      <c r="T11" s="7"/>
      <c r="U11" s="7"/>
      <c r="V11" s="7"/>
      <c r="W11" s="7"/>
      <c r="X11" s="7"/>
      <c r="Y11" s="7"/>
    </row>
    <row r="12" spans="1:25" s="84" customFormat="1" ht="21.75" customHeight="1" thickBot="1" x14ac:dyDescent="0.3">
      <c r="A12" s="442" t="s">
        <v>6</v>
      </c>
      <c r="B12" s="144" t="s">
        <v>156</v>
      </c>
      <c r="C12" s="162"/>
      <c r="D12" s="144" t="s">
        <v>157</v>
      </c>
      <c r="E12" s="162"/>
      <c r="F12" s="144" t="s">
        <v>158</v>
      </c>
      <c r="G12" s="162"/>
      <c r="H12" s="144" t="s">
        <v>159</v>
      </c>
      <c r="I12" s="163"/>
    </row>
    <row r="13" spans="1:25" s="84" customFormat="1" ht="21.75" customHeight="1" thickBot="1" x14ac:dyDescent="0.3">
      <c r="A13" s="442"/>
      <c r="B13" s="146" t="s">
        <v>161</v>
      </c>
      <c r="C13" s="91"/>
      <c r="D13" s="144" t="s">
        <v>162</v>
      </c>
      <c r="E13" s="91"/>
      <c r="F13" s="144" t="s">
        <v>163</v>
      </c>
      <c r="G13" s="56"/>
      <c r="H13" s="144" t="s">
        <v>164</v>
      </c>
      <c r="I13" s="163"/>
    </row>
    <row r="14" spans="1:25" s="84" customFormat="1" ht="21.75" customHeight="1" thickBot="1" x14ac:dyDescent="0.3">
      <c r="A14" s="442"/>
      <c r="B14" s="144" t="s">
        <v>166</v>
      </c>
      <c r="C14" s="162" t="s">
        <v>280</v>
      </c>
      <c r="D14" s="144" t="s">
        <v>167</v>
      </c>
      <c r="E14" s="56"/>
      <c r="F14" s="144" t="s">
        <v>168</v>
      </c>
      <c r="G14" s="56"/>
      <c r="H14" s="144" t="s">
        <v>169</v>
      </c>
      <c r="I14" s="163"/>
    </row>
    <row r="15" spans="1:25" s="84" customFormat="1" ht="21.75" customHeight="1" thickBot="1" x14ac:dyDescent="0.3">
      <c r="A15" s="1"/>
      <c r="B15" s="1"/>
      <c r="C15" s="1"/>
      <c r="D15" s="1"/>
      <c r="E15" s="1"/>
      <c r="F15" s="1"/>
      <c r="G15" s="1"/>
      <c r="H15" s="1"/>
      <c r="I15" s="1"/>
      <c r="J15" s="1"/>
      <c r="K15" s="1"/>
      <c r="L15" s="96"/>
      <c r="M15" s="97"/>
      <c r="N15" s="97"/>
      <c r="O15" s="97"/>
    </row>
    <row r="16" spans="1:25" s="84" customFormat="1" ht="21.75" customHeight="1" thickBot="1" x14ac:dyDescent="0.3">
      <c r="A16" s="441" t="s">
        <v>8</v>
      </c>
      <c r="B16" s="441"/>
      <c r="C16" s="159" t="s">
        <v>160</v>
      </c>
      <c r="D16" s="403"/>
      <c r="E16" s="403"/>
      <c r="F16" s="403"/>
      <c r="G16" s="1"/>
      <c r="H16" s="1"/>
      <c r="I16" s="1"/>
      <c r="J16" s="1"/>
      <c r="K16" s="1"/>
      <c r="L16" s="96"/>
      <c r="M16" s="97"/>
      <c r="N16" s="97"/>
      <c r="O16" s="97"/>
    </row>
    <row r="17" spans="1:15" s="84" customFormat="1" ht="21.75" customHeight="1" thickBot="1" x14ac:dyDescent="0.3">
      <c r="A17" s="441"/>
      <c r="B17" s="441"/>
      <c r="C17" s="159" t="s">
        <v>165</v>
      </c>
      <c r="D17" s="403"/>
      <c r="E17" s="403"/>
      <c r="F17" s="403"/>
      <c r="G17" s="1"/>
      <c r="H17" s="1"/>
      <c r="I17" s="1"/>
      <c r="J17" s="1"/>
      <c r="K17" s="1"/>
      <c r="L17" s="96"/>
      <c r="M17" s="97"/>
      <c r="N17" s="97"/>
      <c r="O17" s="97"/>
    </row>
    <row r="18" spans="1:15" s="84" customFormat="1" ht="21.75" customHeight="1" thickBot="1" x14ac:dyDescent="0.3">
      <c r="A18" s="441"/>
      <c r="B18" s="441"/>
      <c r="C18" s="159" t="s">
        <v>170</v>
      </c>
      <c r="D18" s="403" t="s">
        <v>280</v>
      </c>
      <c r="E18" s="403"/>
      <c r="F18" s="403"/>
      <c r="G18" s="1"/>
      <c r="H18" s="1"/>
      <c r="I18" s="1"/>
      <c r="J18" s="1"/>
      <c r="K18" s="1"/>
      <c r="L18" s="96"/>
      <c r="M18" s="97"/>
      <c r="N18" s="97"/>
      <c r="O18" s="97"/>
    </row>
    <row r="19" spans="1:15" s="84" customFormat="1" ht="21.75" customHeight="1" x14ac:dyDescent="0.25">
      <c r="A19" s="1"/>
      <c r="B19" s="1"/>
      <c r="C19" s="1"/>
      <c r="D19" s="1"/>
      <c r="E19" s="1"/>
      <c r="F19" s="1"/>
      <c r="G19" s="1"/>
      <c r="H19" s="1"/>
      <c r="I19" s="1"/>
      <c r="J19" s="1"/>
      <c r="K19" s="1"/>
      <c r="L19" s="96"/>
      <c r="M19" s="97"/>
      <c r="N19" s="97"/>
      <c r="O19" s="97"/>
    </row>
    <row r="20" spans="1:15" s="26" customFormat="1" ht="16.5" customHeight="1" x14ac:dyDescent="0.2"/>
    <row r="21" spans="1:15" ht="5.25" customHeight="1" thickBot="1" x14ac:dyDescent="0.3"/>
    <row r="22" spans="1:15" ht="48" customHeight="1" thickBot="1" x14ac:dyDescent="0.3">
      <c r="A22" s="541" t="s">
        <v>202</v>
      </c>
      <c r="B22" s="541"/>
      <c r="C22" s="541"/>
      <c r="D22" s="541"/>
      <c r="E22" s="541"/>
      <c r="F22" s="541"/>
      <c r="G22" s="541"/>
      <c r="H22" s="541"/>
      <c r="I22" s="541"/>
      <c r="J22" s="541"/>
    </row>
    <row r="23" spans="1:15" ht="70.150000000000006" customHeight="1" thickBot="1" x14ac:dyDescent="0.3">
      <c r="A23" s="150" t="s">
        <v>21</v>
      </c>
      <c r="B23" s="542" t="s">
        <v>341</v>
      </c>
      <c r="C23" s="543"/>
      <c r="D23" s="544"/>
      <c r="E23" s="151" t="s">
        <v>71</v>
      </c>
      <c r="F23" s="260" t="s">
        <v>342</v>
      </c>
      <c r="G23" s="151" t="s">
        <v>73</v>
      </c>
      <c r="H23" s="542" t="s">
        <v>343</v>
      </c>
      <c r="I23" s="543"/>
      <c r="J23" s="544"/>
    </row>
    <row r="24" spans="1:15" ht="50.25" customHeight="1" thickBot="1" x14ac:dyDescent="0.3">
      <c r="A24" s="125" t="s">
        <v>75</v>
      </c>
      <c r="B24" s="542" t="s">
        <v>344</v>
      </c>
      <c r="C24" s="543"/>
      <c r="D24" s="543"/>
      <c r="E24" s="543"/>
      <c r="F24" s="543"/>
      <c r="G24" s="543"/>
      <c r="H24" s="543"/>
      <c r="I24" s="543"/>
      <c r="J24" s="544"/>
    </row>
    <row r="25" spans="1:15" ht="50.25" customHeight="1" thickBot="1" x14ac:dyDescent="0.3">
      <c r="A25" s="545" t="s">
        <v>77</v>
      </c>
      <c r="B25" s="152">
        <v>2024</v>
      </c>
      <c r="C25" s="153">
        <v>2025</v>
      </c>
      <c r="D25" s="153">
        <v>2026</v>
      </c>
      <c r="E25" s="153">
        <v>2027</v>
      </c>
      <c r="F25" s="154" t="s">
        <v>203</v>
      </c>
      <c r="G25" s="155" t="s">
        <v>79</v>
      </c>
      <c r="H25" s="547" t="s">
        <v>81</v>
      </c>
      <c r="I25" s="548"/>
      <c r="J25" s="549"/>
    </row>
    <row r="26" spans="1:15" ht="50.25" customHeight="1" thickBot="1" x14ac:dyDescent="0.3">
      <c r="A26" s="546"/>
      <c r="B26" s="261">
        <v>25</v>
      </c>
      <c r="C26" s="262">
        <v>29</v>
      </c>
      <c r="D26" s="262">
        <v>30</v>
      </c>
      <c r="E26" s="262">
        <v>31</v>
      </c>
      <c r="F26" s="263">
        <f>+E26</f>
        <v>31</v>
      </c>
      <c r="G26" s="264">
        <v>25</v>
      </c>
      <c r="H26" s="542" t="s">
        <v>345</v>
      </c>
      <c r="I26" s="543"/>
      <c r="J26" s="544"/>
    </row>
    <row r="27" spans="1:15" ht="52.5" customHeight="1" thickBot="1" x14ac:dyDescent="0.3">
      <c r="A27" s="125"/>
      <c r="B27" s="550" t="s">
        <v>346</v>
      </c>
      <c r="C27" s="551"/>
      <c r="D27" s="551"/>
      <c r="E27" s="551"/>
      <c r="F27" s="551"/>
      <c r="G27" s="551"/>
      <c r="H27" s="551"/>
      <c r="I27" s="551"/>
      <c r="J27" s="552"/>
    </row>
    <row r="28" spans="1:15" s="30" customFormat="1" ht="56.25" customHeight="1" thickBot="1" x14ac:dyDescent="0.3">
      <c r="A28" s="545" t="s">
        <v>181</v>
      </c>
      <c r="B28" s="125" t="s">
        <v>182</v>
      </c>
      <c r="C28" s="150" t="s">
        <v>86</v>
      </c>
      <c r="D28" s="553" t="s">
        <v>88</v>
      </c>
      <c r="E28" s="554"/>
      <c r="F28" s="553" t="s">
        <v>90</v>
      </c>
      <c r="G28" s="554"/>
      <c r="H28" s="126" t="s">
        <v>92</v>
      </c>
      <c r="I28" s="124" t="s">
        <v>93</v>
      </c>
      <c r="J28" s="124" t="s">
        <v>95</v>
      </c>
    </row>
    <row r="29" spans="1:15" ht="177.6" customHeight="1" thickBot="1" x14ac:dyDescent="0.3">
      <c r="A29" s="546"/>
      <c r="B29" s="265">
        <v>25</v>
      </c>
      <c r="C29" s="266">
        <v>25</v>
      </c>
      <c r="D29" s="542" t="s">
        <v>347</v>
      </c>
      <c r="E29" s="544"/>
      <c r="F29" s="542" t="s">
        <v>348</v>
      </c>
      <c r="G29" s="544"/>
      <c r="H29" s="229" t="s">
        <v>319</v>
      </c>
      <c r="I29" s="267" t="s">
        <v>349</v>
      </c>
      <c r="J29" s="267" t="s">
        <v>350</v>
      </c>
    </row>
    <row r="30" spans="1:15" s="30" customFormat="1" ht="45" customHeight="1" thickBot="1" x14ac:dyDescent="0.3">
      <c r="A30" s="545" t="s">
        <v>183</v>
      </c>
      <c r="B30" s="123" t="s">
        <v>182</v>
      </c>
      <c r="C30" s="126" t="s">
        <v>86</v>
      </c>
      <c r="D30" s="553" t="s">
        <v>88</v>
      </c>
      <c r="E30" s="554"/>
      <c r="F30" s="553" t="s">
        <v>90</v>
      </c>
      <c r="G30" s="554"/>
      <c r="H30" s="126" t="s">
        <v>92</v>
      </c>
      <c r="I30" s="124" t="s">
        <v>93</v>
      </c>
      <c r="J30" s="124" t="s">
        <v>95</v>
      </c>
    </row>
    <row r="31" spans="1:15" ht="164.65" customHeight="1" thickBot="1" x14ac:dyDescent="0.3">
      <c r="A31" s="546"/>
      <c r="B31" s="265">
        <v>25</v>
      </c>
      <c r="C31" s="266">
        <v>25</v>
      </c>
      <c r="D31" s="542" t="s">
        <v>351</v>
      </c>
      <c r="E31" s="544"/>
      <c r="F31" s="542" t="s">
        <v>348</v>
      </c>
      <c r="G31" s="544"/>
      <c r="H31" s="229" t="s">
        <v>319</v>
      </c>
      <c r="I31" s="267" t="s">
        <v>349</v>
      </c>
      <c r="J31" s="267" t="s">
        <v>350</v>
      </c>
    </row>
    <row r="32" spans="1:15" s="30" customFormat="1" ht="54" customHeight="1" thickBot="1" x14ac:dyDescent="0.3">
      <c r="A32" s="545" t="s">
        <v>184</v>
      </c>
      <c r="B32" s="123" t="s">
        <v>182</v>
      </c>
      <c r="C32" s="126" t="s">
        <v>86</v>
      </c>
      <c r="D32" s="553" t="s">
        <v>88</v>
      </c>
      <c r="E32" s="554"/>
      <c r="F32" s="553" t="s">
        <v>90</v>
      </c>
      <c r="G32" s="554"/>
      <c r="H32" s="126" t="s">
        <v>92</v>
      </c>
      <c r="I32" s="124" t="s">
        <v>93</v>
      </c>
      <c r="J32" s="124" t="s">
        <v>95</v>
      </c>
    </row>
    <row r="33" spans="1:10" ht="206.65" customHeight="1" thickBot="1" x14ac:dyDescent="0.3">
      <c r="A33" s="546"/>
      <c r="B33" s="265">
        <v>25</v>
      </c>
      <c r="C33" s="266">
        <v>25</v>
      </c>
      <c r="D33" s="542" t="s">
        <v>351</v>
      </c>
      <c r="E33" s="544"/>
      <c r="F33" s="555" t="s">
        <v>352</v>
      </c>
      <c r="G33" s="556"/>
      <c r="H33" s="229" t="s">
        <v>319</v>
      </c>
      <c r="I33" s="267" t="s">
        <v>349</v>
      </c>
      <c r="J33" s="267" t="s">
        <v>353</v>
      </c>
    </row>
    <row r="34" spans="1:10" s="30" customFormat="1" ht="47.25" customHeight="1" thickBot="1" x14ac:dyDescent="0.3">
      <c r="A34" s="545" t="s">
        <v>185</v>
      </c>
      <c r="B34" s="123" t="s">
        <v>182</v>
      </c>
      <c r="C34" s="123" t="s">
        <v>86</v>
      </c>
      <c r="D34" s="553" t="s">
        <v>88</v>
      </c>
      <c r="E34" s="554"/>
      <c r="F34" s="553" t="s">
        <v>90</v>
      </c>
      <c r="G34" s="554"/>
      <c r="H34" s="126" t="s">
        <v>92</v>
      </c>
      <c r="I34" s="126" t="s">
        <v>93</v>
      </c>
      <c r="J34" s="124" t="s">
        <v>95</v>
      </c>
    </row>
    <row r="35" spans="1:10" ht="340.9" customHeight="1" thickBot="1" x14ac:dyDescent="0.3">
      <c r="A35" s="546"/>
      <c r="B35" s="265">
        <v>25</v>
      </c>
      <c r="C35" s="265">
        <v>25</v>
      </c>
      <c r="D35" s="559" t="s">
        <v>404</v>
      </c>
      <c r="E35" s="560"/>
      <c r="F35" s="559" t="s">
        <v>352</v>
      </c>
      <c r="G35" s="560"/>
      <c r="H35" s="229" t="s">
        <v>319</v>
      </c>
      <c r="I35" s="267" t="s">
        <v>349</v>
      </c>
      <c r="J35" s="267" t="s">
        <v>353</v>
      </c>
    </row>
    <row r="36" spans="1:10" s="30" customFormat="1" ht="47.25" customHeight="1" thickBot="1" x14ac:dyDescent="0.3">
      <c r="A36" s="545" t="s">
        <v>186</v>
      </c>
      <c r="B36" s="123" t="s">
        <v>182</v>
      </c>
      <c r="C36" s="126" t="s">
        <v>86</v>
      </c>
      <c r="D36" s="553" t="s">
        <v>88</v>
      </c>
      <c r="E36" s="554"/>
      <c r="F36" s="553" t="s">
        <v>90</v>
      </c>
      <c r="G36" s="554"/>
      <c r="H36" s="126" t="s">
        <v>92</v>
      </c>
      <c r="I36" s="124" t="s">
        <v>93</v>
      </c>
      <c r="J36" s="124" t="s">
        <v>95</v>
      </c>
    </row>
    <row r="37" spans="1:10" ht="298.89999999999998" customHeight="1" thickBot="1" x14ac:dyDescent="0.3">
      <c r="A37" s="546"/>
      <c r="B37" s="265">
        <v>25</v>
      </c>
      <c r="C37" s="93">
        <v>25</v>
      </c>
      <c r="D37" s="557" t="s">
        <v>425</v>
      </c>
      <c r="E37" s="558"/>
      <c r="F37" s="559" t="s">
        <v>352</v>
      </c>
      <c r="G37" s="560"/>
      <c r="H37" s="229" t="s">
        <v>319</v>
      </c>
      <c r="I37" s="267" t="s">
        <v>349</v>
      </c>
      <c r="J37" s="267" t="s">
        <v>464</v>
      </c>
    </row>
    <row r="38" spans="1:10" s="30" customFormat="1" ht="53.65" customHeight="1" thickBot="1" x14ac:dyDescent="0.3">
      <c r="A38" s="545" t="s">
        <v>187</v>
      </c>
      <c r="B38" s="123" t="s">
        <v>182</v>
      </c>
      <c r="C38" s="126" t="s">
        <v>86</v>
      </c>
      <c r="D38" s="553" t="s">
        <v>88</v>
      </c>
      <c r="E38" s="554"/>
      <c r="F38" s="553" t="s">
        <v>90</v>
      </c>
      <c r="G38" s="554"/>
      <c r="H38" s="126" t="s">
        <v>92</v>
      </c>
      <c r="I38" s="124" t="s">
        <v>93</v>
      </c>
      <c r="J38" s="124" t="s">
        <v>95</v>
      </c>
    </row>
    <row r="39" spans="1:10" ht="280.14999999999998" customHeight="1" thickBot="1" x14ac:dyDescent="0.3">
      <c r="A39" s="546"/>
      <c r="B39" s="265">
        <v>25</v>
      </c>
      <c r="C39" s="94">
        <v>25</v>
      </c>
      <c r="D39" s="559" t="s">
        <v>463</v>
      </c>
      <c r="E39" s="562"/>
      <c r="F39" s="559" t="s">
        <v>352</v>
      </c>
      <c r="G39" s="560"/>
      <c r="H39" s="229" t="s">
        <v>319</v>
      </c>
      <c r="I39" s="267" t="s">
        <v>349</v>
      </c>
      <c r="J39" s="267" t="s">
        <v>464</v>
      </c>
    </row>
    <row r="40" spans="1:10" ht="47.65" customHeight="1" thickBot="1" x14ac:dyDescent="0.3">
      <c r="A40" s="545" t="s">
        <v>188</v>
      </c>
      <c r="B40" s="126" t="s">
        <v>182</v>
      </c>
      <c r="C40" s="150" t="s">
        <v>86</v>
      </c>
      <c r="D40" s="553" t="s">
        <v>88</v>
      </c>
      <c r="E40" s="554"/>
      <c r="F40" s="553" t="s">
        <v>90</v>
      </c>
      <c r="G40" s="554"/>
      <c r="H40" s="126" t="s">
        <v>92</v>
      </c>
      <c r="I40" s="124" t="s">
        <v>93</v>
      </c>
      <c r="J40" s="124" t="s">
        <v>95</v>
      </c>
    </row>
    <row r="41" spans="1:10" ht="399.6" customHeight="1" thickBot="1" x14ac:dyDescent="0.3">
      <c r="A41" s="546"/>
      <c r="B41" s="268">
        <v>25</v>
      </c>
      <c r="C41" s="94">
        <v>25</v>
      </c>
      <c r="D41" s="557" t="str">
        <f>+ACTIVIDAD_1!B94</f>
        <v xml:space="preserve">Durante el mes de julio del 2025, desde la Estrategia Territorial de las Manzanas del Cuidado se implementaron 116 actividades de difusión y socialización del Sistema Distrital del Cuidado y los servicios de las 25 Manzanas del Cuidado en 19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(768). 
De acuerdo a la estrategia de difusión del modelo de operación  Manzanas de Cuidado, para el presente mes se realizaron veintidós (22) recorridos territoriales, fortaleciendo así el posicionamiento de las manzanas del cuidado en veintidós (22) Manzanas ubicadas en las localidades. </v>
      </c>
      <c r="E41" s="561"/>
      <c r="F41" s="559" t="s">
        <v>486</v>
      </c>
      <c r="G41" s="560"/>
      <c r="H41" s="229" t="s">
        <v>319</v>
      </c>
      <c r="I41" s="267" t="s">
        <v>349</v>
      </c>
      <c r="J41" s="267" t="s">
        <v>464</v>
      </c>
    </row>
    <row r="42" spans="1:10" ht="47.65" customHeight="1" thickBot="1" x14ac:dyDescent="0.3">
      <c r="A42" s="545" t="s">
        <v>189</v>
      </c>
      <c r="B42" s="125" t="s">
        <v>182</v>
      </c>
      <c r="C42" s="150" t="s">
        <v>86</v>
      </c>
      <c r="D42" s="553" t="s">
        <v>88</v>
      </c>
      <c r="E42" s="554"/>
      <c r="F42" s="553" t="s">
        <v>90</v>
      </c>
      <c r="G42" s="554"/>
      <c r="H42" s="126" t="s">
        <v>92</v>
      </c>
      <c r="I42" s="124" t="s">
        <v>93</v>
      </c>
      <c r="J42" s="124" t="s">
        <v>95</v>
      </c>
    </row>
    <row r="43" spans="1:10" ht="327.60000000000002" customHeight="1" thickBot="1" x14ac:dyDescent="0.3">
      <c r="A43" s="546"/>
      <c r="B43" s="268">
        <v>25</v>
      </c>
      <c r="C43" s="94">
        <v>25</v>
      </c>
      <c r="D43" s="557" t="s">
        <v>489</v>
      </c>
      <c r="E43" s="561"/>
      <c r="F43" s="559" t="s">
        <v>486</v>
      </c>
      <c r="G43" s="560"/>
      <c r="H43" s="229" t="s">
        <v>319</v>
      </c>
      <c r="I43" s="267" t="s">
        <v>349</v>
      </c>
      <c r="J43" s="158"/>
    </row>
    <row r="44" spans="1:10" ht="47.65" customHeight="1" thickBot="1" x14ac:dyDescent="0.3">
      <c r="A44" s="545" t="s">
        <v>190</v>
      </c>
      <c r="B44" s="125" t="s">
        <v>182</v>
      </c>
      <c r="C44" s="150" t="s">
        <v>86</v>
      </c>
      <c r="D44" s="553" t="s">
        <v>88</v>
      </c>
      <c r="E44" s="554"/>
      <c r="F44" s="553" t="s">
        <v>90</v>
      </c>
      <c r="G44" s="554"/>
      <c r="H44" s="126" t="s">
        <v>92</v>
      </c>
      <c r="I44" s="124" t="s">
        <v>93</v>
      </c>
      <c r="J44" s="124" t="s">
        <v>95</v>
      </c>
    </row>
    <row r="45" spans="1:10" ht="344.45" customHeight="1" thickBot="1" x14ac:dyDescent="0.3">
      <c r="A45" s="546"/>
      <c r="B45" s="268">
        <v>25</v>
      </c>
      <c r="C45" s="268">
        <v>25</v>
      </c>
      <c r="D45" s="557" t="s">
        <v>527</v>
      </c>
      <c r="E45" s="558"/>
      <c r="F45" s="557" t="s">
        <v>515</v>
      </c>
      <c r="G45" s="563"/>
      <c r="H45" s="229" t="s">
        <v>319</v>
      </c>
      <c r="I45" s="267" t="s">
        <v>349</v>
      </c>
      <c r="J45" s="92"/>
    </row>
    <row r="46" spans="1:10" ht="47.65" customHeight="1" thickBot="1" x14ac:dyDescent="0.3">
      <c r="A46" s="545" t="s">
        <v>191</v>
      </c>
      <c r="B46" s="125" t="s">
        <v>182</v>
      </c>
      <c r="C46" s="150" t="s">
        <v>86</v>
      </c>
      <c r="D46" s="553" t="s">
        <v>88</v>
      </c>
      <c r="E46" s="554"/>
      <c r="F46" s="553" t="s">
        <v>90</v>
      </c>
      <c r="G46" s="554"/>
      <c r="H46" s="126" t="s">
        <v>92</v>
      </c>
      <c r="I46" s="124" t="s">
        <v>93</v>
      </c>
      <c r="J46" s="124" t="s">
        <v>95</v>
      </c>
    </row>
    <row r="47" spans="1:10" ht="47.65" customHeight="1" thickBot="1" x14ac:dyDescent="0.3">
      <c r="A47" s="546"/>
      <c r="B47" s="268">
        <v>27</v>
      </c>
      <c r="C47" s="94"/>
      <c r="D47" s="565"/>
      <c r="E47" s="558"/>
      <c r="F47" s="565"/>
      <c r="G47" s="558"/>
      <c r="H47" s="92"/>
      <c r="I47" s="158"/>
      <c r="J47" s="158"/>
    </row>
    <row r="48" spans="1:10" ht="47.65" customHeight="1" thickBot="1" x14ac:dyDescent="0.3">
      <c r="A48" s="545" t="s">
        <v>192</v>
      </c>
      <c r="B48" s="125" t="s">
        <v>182</v>
      </c>
      <c r="C48" s="150" t="s">
        <v>86</v>
      </c>
      <c r="D48" s="553" t="s">
        <v>88</v>
      </c>
      <c r="E48" s="554"/>
      <c r="F48" s="553" t="s">
        <v>90</v>
      </c>
      <c r="G48" s="554"/>
      <c r="H48" s="126" t="s">
        <v>92</v>
      </c>
      <c r="I48" s="124" t="s">
        <v>93</v>
      </c>
      <c r="J48" s="124" t="s">
        <v>95</v>
      </c>
    </row>
    <row r="49" spans="1:13" ht="47.65" customHeight="1" thickBot="1" x14ac:dyDescent="0.3">
      <c r="A49" s="546"/>
      <c r="B49" s="268">
        <v>27</v>
      </c>
      <c r="C49" s="94"/>
      <c r="D49" s="565"/>
      <c r="E49" s="558"/>
      <c r="F49" s="566"/>
      <c r="G49" s="566"/>
      <c r="H49" s="92"/>
      <c r="I49" s="92"/>
      <c r="J49" s="92"/>
    </row>
    <row r="50" spans="1:13" ht="47.65" customHeight="1" thickBot="1" x14ac:dyDescent="0.3">
      <c r="A50" s="545" t="s">
        <v>193</v>
      </c>
      <c r="B50" s="125" t="s">
        <v>182</v>
      </c>
      <c r="C50" s="150" t="s">
        <v>86</v>
      </c>
      <c r="D50" s="553" t="s">
        <v>88</v>
      </c>
      <c r="E50" s="554"/>
      <c r="F50" s="553" t="s">
        <v>90</v>
      </c>
      <c r="G50" s="554"/>
      <c r="H50" s="126" t="s">
        <v>92</v>
      </c>
      <c r="I50" s="124" t="s">
        <v>93</v>
      </c>
      <c r="J50" s="124" t="s">
        <v>95</v>
      </c>
    </row>
    <row r="51" spans="1:13" ht="47.65" customHeight="1" thickBot="1" x14ac:dyDescent="0.3">
      <c r="A51" s="546"/>
      <c r="B51" s="268">
        <v>29</v>
      </c>
      <c r="C51" s="94"/>
      <c r="D51" s="565"/>
      <c r="E51" s="558"/>
      <c r="F51" s="565"/>
      <c r="G51" s="558"/>
      <c r="H51" s="92"/>
      <c r="I51" s="92"/>
      <c r="J51" s="92"/>
    </row>
    <row r="52" spans="1:13" x14ac:dyDescent="0.25">
      <c r="B52" s="1">
        <f>B29+B31+B33+B35+B37+B39+B41+B43+B45+B47+B49+B51</f>
        <v>308</v>
      </c>
    </row>
    <row r="53" spans="1:13" ht="18" hidden="1" x14ac:dyDescent="0.25">
      <c r="A53" s="54" t="s">
        <v>204</v>
      </c>
    </row>
    <row r="54" spans="1:13" ht="18" hidden="1" customHeight="1" x14ac:dyDescent="0.25">
      <c r="A54" s="37"/>
    </row>
    <row r="55" spans="1:13" ht="23.25" hidden="1" x14ac:dyDescent="0.25">
      <c r="A55" s="564"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64"/>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54.6" customHeight="1" thickBot="1" x14ac:dyDescent="0.3">
      <c r="A59" s="192" t="s">
        <v>206</v>
      </c>
      <c r="B59" s="184" t="s">
        <v>207</v>
      </c>
      <c r="C59" s="164"/>
      <c r="D59" s="193" t="s">
        <v>208</v>
      </c>
      <c r="E59" s="184" t="s">
        <v>207</v>
      </c>
      <c r="F59" s="164"/>
      <c r="G59" s="193" t="s">
        <v>209</v>
      </c>
      <c r="H59" s="184" t="s">
        <v>210</v>
      </c>
      <c r="I59" s="191"/>
      <c r="J59" s="158"/>
    </row>
    <row r="60" spans="1:13" ht="15.75" thickBot="1" x14ac:dyDescent="0.3">
      <c r="A60" s="194"/>
      <c r="B60" s="184" t="s">
        <v>211</v>
      </c>
      <c r="C60" s="269" t="s">
        <v>354</v>
      </c>
      <c r="D60" s="195"/>
      <c r="E60" s="184" t="s">
        <v>211</v>
      </c>
      <c r="F60" s="269" t="s">
        <v>355</v>
      </c>
      <c r="G60" s="195"/>
      <c r="H60" s="184" t="s">
        <v>212</v>
      </c>
      <c r="I60" s="200"/>
      <c r="J60" s="158"/>
    </row>
    <row r="61" spans="1:13" ht="15.75" thickBot="1" x14ac:dyDescent="0.3">
      <c r="A61" s="194"/>
      <c r="B61" s="184" t="s">
        <v>213</v>
      </c>
      <c r="C61" s="164"/>
      <c r="D61" s="195"/>
      <c r="E61" s="184" t="s">
        <v>213</v>
      </c>
      <c r="F61" s="269" t="s">
        <v>356</v>
      </c>
      <c r="G61" s="195"/>
      <c r="H61" s="184" t="s">
        <v>214</v>
      </c>
      <c r="I61" s="200"/>
      <c r="J61" s="158"/>
    </row>
    <row r="62" spans="1:13" ht="39.75" customHeight="1" thickBot="1" x14ac:dyDescent="0.3">
      <c r="A62" s="194"/>
      <c r="B62" s="184" t="s">
        <v>207</v>
      </c>
      <c r="C62" s="164"/>
      <c r="D62" s="195"/>
      <c r="E62" s="184" t="s">
        <v>207</v>
      </c>
      <c r="F62" s="269"/>
      <c r="G62" s="195"/>
      <c r="H62" s="184" t="s">
        <v>210</v>
      </c>
      <c r="I62" s="191"/>
      <c r="J62" s="158"/>
    </row>
    <row r="63" spans="1:13" ht="15.75" thickBot="1" x14ac:dyDescent="0.3">
      <c r="A63" s="194"/>
      <c r="B63" s="184" t="s">
        <v>211</v>
      </c>
      <c r="C63" s="164"/>
      <c r="D63" s="195"/>
      <c r="E63" s="184" t="s">
        <v>211</v>
      </c>
      <c r="F63" s="269" t="s">
        <v>364</v>
      </c>
      <c r="G63" s="195"/>
      <c r="H63" s="184" t="s">
        <v>212</v>
      </c>
      <c r="I63" s="191"/>
      <c r="J63" s="158"/>
    </row>
    <row r="64" spans="1:13" ht="34.5" customHeight="1" thickBot="1" x14ac:dyDescent="0.3">
      <c r="A64" s="196"/>
      <c r="B64" s="184" t="s">
        <v>213</v>
      </c>
      <c r="C64" s="164"/>
      <c r="D64" s="197"/>
      <c r="E64" s="184" t="s">
        <v>213</v>
      </c>
      <c r="F64" s="269" t="s">
        <v>365</v>
      </c>
      <c r="G64" s="197"/>
      <c r="H64" s="184" t="s">
        <v>214</v>
      </c>
      <c r="I64" s="191"/>
      <c r="J64" s="158"/>
    </row>
  </sheetData>
  <mergeCells count="8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A22:J22"/>
    <mergeCell ref="B23:D23"/>
    <mergeCell ref="H23:J23"/>
    <mergeCell ref="A16:B18"/>
    <mergeCell ref="D16:F16"/>
    <mergeCell ref="D17:F17"/>
    <mergeCell ref="D18:F18"/>
    <mergeCell ref="A7:A10"/>
    <mergeCell ref="B7:H10"/>
    <mergeCell ref="I7:I10"/>
    <mergeCell ref="J7:J10"/>
    <mergeCell ref="A12:A14"/>
    <mergeCell ref="B2:H2"/>
    <mergeCell ref="B3:H3"/>
    <mergeCell ref="A1:A4"/>
    <mergeCell ref="B1:H1"/>
    <mergeCell ref="B4:H4"/>
  </mergeCells>
  <dataValidations disablePrompts="1" count="1">
    <dataValidation type="list" allowBlank="1" showInputMessage="1" showErrorMessage="1" sqref="H26:J26" xr:uid="{00000000-0002-0000-0400-000000000000}">
      <formula1>#REF!</formula1>
    </dataValidation>
  </dataValidations>
  <pageMargins left="0.25" right="0.25" top="0.75" bottom="0.75" header="0.3" footer="0.3"/>
  <pageSetup paperSize="9" scale="17" fitToWidth="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Y64"/>
  <sheetViews>
    <sheetView showGridLines="0" view="pageBreakPreview" topLeftCell="B19" zoomScale="85" zoomScaleNormal="80" zoomScaleSheetLayoutView="85" workbookViewId="0">
      <selection activeCell="F45" sqref="F45:G45"/>
    </sheetView>
  </sheetViews>
  <sheetFormatPr baseColWidth="10" defaultColWidth="10.7109375" defaultRowHeight="14.25" x14ac:dyDescent="0.25"/>
  <cols>
    <col min="1" max="1" width="42.42578125" style="1" customWidth="1"/>
    <col min="2" max="5" width="35.7109375" style="1" customWidth="1"/>
    <col min="6" max="6" width="41.28515625" style="1" customWidth="1"/>
    <col min="7" max="13" width="35.7109375" style="1" customWidth="1"/>
    <col min="14" max="21" width="18.28515625" style="1" customWidth="1"/>
    <col min="22" max="22" width="22.7109375" style="1" customWidth="1"/>
    <col min="23" max="23" width="19" style="1" customWidth="1"/>
    <col min="24" max="24" width="19.42578125" style="1" customWidth="1"/>
    <col min="25" max="25" width="20.42578125" style="1" customWidth="1"/>
    <col min="26" max="26" width="22.71093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7109375" style="1"/>
    <col min="35" max="35" width="18.42578125" style="1" bestFit="1" customWidth="1"/>
    <col min="36" max="36" width="16.28515625" style="1" customWidth="1"/>
    <col min="37" max="16384" width="10.7109375" style="1"/>
  </cols>
  <sheetData>
    <row r="1" spans="1:25" ht="24" customHeight="1" thickBot="1" x14ac:dyDescent="0.3">
      <c r="A1" s="529"/>
      <c r="B1" s="419" t="s">
        <v>150</v>
      </c>
      <c r="C1" s="420"/>
      <c r="D1" s="420"/>
      <c r="E1" s="420"/>
      <c r="F1" s="420"/>
      <c r="G1" s="420"/>
      <c r="H1" s="421"/>
      <c r="I1" s="55" t="s">
        <v>198</v>
      </c>
      <c r="J1" s="314" t="s">
        <v>270</v>
      </c>
      <c r="K1" s="312"/>
      <c r="L1" s="313"/>
      <c r="M1" s="89"/>
    </row>
    <row r="2" spans="1:25" ht="24" customHeight="1" thickBot="1" x14ac:dyDescent="0.3">
      <c r="A2" s="530"/>
      <c r="B2" s="422" t="s">
        <v>151</v>
      </c>
      <c r="C2" s="423"/>
      <c r="D2" s="423"/>
      <c r="E2" s="423"/>
      <c r="F2" s="423"/>
      <c r="G2" s="423"/>
      <c r="H2" s="424"/>
      <c r="I2" s="55" t="s">
        <v>199</v>
      </c>
      <c r="J2" s="314" t="s">
        <v>271</v>
      </c>
      <c r="K2" s="312"/>
      <c r="L2" s="313"/>
      <c r="M2" s="89"/>
    </row>
    <row r="3" spans="1:25" ht="39.6" customHeight="1" thickBot="1" x14ac:dyDescent="0.3">
      <c r="A3" s="530"/>
      <c r="B3" s="422" t="s">
        <v>0</v>
      </c>
      <c r="C3" s="423"/>
      <c r="D3" s="423"/>
      <c r="E3" s="423"/>
      <c r="F3" s="423"/>
      <c r="G3" s="423"/>
      <c r="H3" s="424"/>
      <c r="I3" s="55" t="s">
        <v>200</v>
      </c>
      <c r="J3" s="314" t="s">
        <v>272</v>
      </c>
      <c r="K3" s="312"/>
      <c r="L3" s="313"/>
      <c r="M3" s="89"/>
    </row>
    <row r="4" spans="1:25" ht="24" customHeight="1" thickBot="1" x14ac:dyDescent="0.3">
      <c r="A4" s="531"/>
      <c r="B4" s="425" t="s">
        <v>201</v>
      </c>
      <c r="C4" s="426"/>
      <c r="D4" s="426"/>
      <c r="E4" s="426"/>
      <c r="F4" s="426"/>
      <c r="G4" s="426"/>
      <c r="H4" s="427"/>
      <c r="I4" s="55" t="s">
        <v>153</v>
      </c>
      <c r="J4" s="314" t="s">
        <v>274</v>
      </c>
      <c r="K4" s="312"/>
      <c r="L4" s="313"/>
      <c r="M4" s="89"/>
    </row>
    <row r="6" spans="1:25" ht="15" customHeight="1" thickBot="1" x14ac:dyDescent="0.3">
      <c r="A6" s="6"/>
      <c r="B6" s="7"/>
      <c r="C6" s="7"/>
      <c r="D6" s="9"/>
      <c r="E6" s="8"/>
      <c r="F6" s="8"/>
      <c r="G6" s="199"/>
      <c r="H6" s="199"/>
      <c r="I6" s="10"/>
      <c r="J6" s="10"/>
      <c r="K6" s="7"/>
      <c r="L6" s="7"/>
      <c r="M6" s="7"/>
      <c r="N6" s="7"/>
      <c r="O6" s="7"/>
      <c r="P6" s="7"/>
      <c r="Q6" s="7"/>
      <c r="R6" s="7"/>
      <c r="S6" s="7"/>
      <c r="T6" s="11"/>
      <c r="U6" s="7"/>
      <c r="V6" s="7"/>
      <c r="X6" s="12"/>
      <c r="Y6" s="13"/>
    </row>
    <row r="7" spans="1:25" ht="15" customHeight="1" x14ac:dyDescent="0.25">
      <c r="A7" s="532" t="s">
        <v>4</v>
      </c>
      <c r="B7" s="535" t="s">
        <v>307</v>
      </c>
      <c r="C7" s="535"/>
      <c r="D7" s="535"/>
      <c r="E7" s="535"/>
      <c r="F7" s="535"/>
      <c r="G7" s="535"/>
      <c r="H7" s="535"/>
      <c r="I7" s="532" t="s">
        <v>155</v>
      </c>
      <c r="J7" s="538">
        <v>2024110010309</v>
      </c>
      <c r="K7" s="7"/>
      <c r="L7" s="7"/>
      <c r="M7" s="7"/>
      <c r="N7" s="7"/>
      <c r="O7" s="7"/>
      <c r="P7" s="7"/>
      <c r="Q7" s="7"/>
      <c r="R7" s="7"/>
      <c r="S7" s="7"/>
      <c r="T7" s="7"/>
      <c r="U7" s="7"/>
      <c r="V7" s="7"/>
      <c r="W7" s="7"/>
      <c r="X7" s="7"/>
      <c r="Y7" s="7"/>
    </row>
    <row r="8" spans="1:25" ht="15" customHeight="1" x14ac:dyDescent="0.25">
      <c r="A8" s="533"/>
      <c r="B8" s="536"/>
      <c r="C8" s="536"/>
      <c r="D8" s="536"/>
      <c r="E8" s="536"/>
      <c r="F8" s="536"/>
      <c r="G8" s="536"/>
      <c r="H8" s="536"/>
      <c r="I8" s="533"/>
      <c r="J8" s="539"/>
      <c r="K8" s="7"/>
      <c r="L8" s="7"/>
      <c r="M8" s="7"/>
      <c r="N8" s="7"/>
      <c r="O8" s="7"/>
      <c r="P8" s="7"/>
      <c r="Q8" s="7"/>
      <c r="R8" s="7"/>
      <c r="S8" s="7"/>
      <c r="T8" s="7"/>
      <c r="U8" s="7"/>
      <c r="V8" s="7"/>
      <c r="W8" s="7"/>
      <c r="X8" s="7"/>
      <c r="Y8" s="7"/>
    </row>
    <row r="9" spans="1:25" ht="15" customHeight="1" x14ac:dyDescent="0.25">
      <c r="A9" s="533"/>
      <c r="B9" s="536"/>
      <c r="C9" s="536"/>
      <c r="D9" s="536"/>
      <c r="E9" s="536"/>
      <c r="F9" s="536"/>
      <c r="G9" s="536"/>
      <c r="H9" s="536"/>
      <c r="I9" s="533"/>
      <c r="J9" s="539"/>
      <c r="K9" s="7"/>
      <c r="L9" s="7"/>
      <c r="M9" s="7"/>
      <c r="N9" s="7"/>
      <c r="O9" s="7"/>
      <c r="P9" s="7"/>
      <c r="Q9" s="7"/>
      <c r="R9" s="7"/>
      <c r="S9" s="7"/>
      <c r="T9" s="7"/>
      <c r="U9" s="7"/>
      <c r="V9" s="7"/>
      <c r="W9" s="7"/>
      <c r="X9" s="7"/>
      <c r="Y9" s="7"/>
    </row>
    <row r="10" spans="1:25" ht="15" customHeight="1" thickBot="1" x14ac:dyDescent="0.3">
      <c r="A10" s="534"/>
      <c r="B10" s="537"/>
      <c r="C10" s="537"/>
      <c r="D10" s="537"/>
      <c r="E10" s="537"/>
      <c r="F10" s="537"/>
      <c r="G10" s="537"/>
      <c r="H10" s="537"/>
      <c r="I10" s="534"/>
      <c r="J10" s="540"/>
      <c r="K10" s="7"/>
      <c r="L10" s="7"/>
      <c r="M10" s="7"/>
      <c r="N10" s="7"/>
      <c r="O10" s="7"/>
      <c r="P10" s="7"/>
      <c r="Q10" s="7"/>
      <c r="R10" s="7"/>
      <c r="S10" s="7"/>
      <c r="T10" s="7"/>
      <c r="U10" s="7"/>
      <c r="V10" s="7"/>
      <c r="W10" s="7"/>
      <c r="X10" s="7"/>
      <c r="Y10" s="7"/>
    </row>
    <row r="11" spans="1:25" ht="9" customHeight="1" thickBot="1" x14ac:dyDescent="0.3">
      <c r="A11" s="14"/>
      <c r="B11" s="83"/>
      <c r="C11" s="7"/>
      <c r="D11" s="7"/>
      <c r="E11" s="7"/>
      <c r="F11" s="7"/>
      <c r="G11" s="7"/>
      <c r="H11" s="7"/>
      <c r="I11" s="7"/>
      <c r="J11" s="7"/>
      <c r="K11" s="7"/>
      <c r="L11" s="7"/>
      <c r="M11" s="7"/>
      <c r="N11" s="7"/>
      <c r="O11" s="7"/>
      <c r="P11" s="7"/>
      <c r="Q11" s="7"/>
      <c r="R11" s="7"/>
      <c r="S11" s="7"/>
      <c r="T11" s="7"/>
      <c r="U11" s="7"/>
      <c r="V11" s="7"/>
      <c r="W11" s="7"/>
      <c r="X11" s="7"/>
      <c r="Y11" s="7"/>
    </row>
    <row r="12" spans="1:25" s="84" customFormat="1" ht="21.75" customHeight="1" thickBot="1" x14ac:dyDescent="0.3">
      <c r="A12" s="442" t="s">
        <v>6</v>
      </c>
      <c r="B12" s="144" t="s">
        <v>156</v>
      </c>
      <c r="C12" s="162"/>
      <c r="D12" s="144" t="s">
        <v>157</v>
      </c>
      <c r="E12" s="162"/>
      <c r="F12" s="144" t="s">
        <v>158</v>
      </c>
      <c r="G12" s="162"/>
      <c r="H12" s="144" t="s">
        <v>159</v>
      </c>
      <c r="I12" s="163"/>
    </row>
    <row r="13" spans="1:25" s="84" customFormat="1" ht="21.75" customHeight="1" thickBot="1" x14ac:dyDescent="0.3">
      <c r="A13" s="442"/>
      <c r="B13" s="146" t="s">
        <v>161</v>
      </c>
      <c r="C13" s="91"/>
      <c r="D13" s="144" t="s">
        <v>162</v>
      </c>
      <c r="E13" s="91"/>
      <c r="F13" s="144" t="s">
        <v>163</v>
      </c>
      <c r="G13" s="56"/>
      <c r="H13" s="144" t="s">
        <v>164</v>
      </c>
      <c r="I13" s="163"/>
    </row>
    <row r="14" spans="1:25" s="84" customFormat="1" ht="21.75" customHeight="1" thickBot="1" x14ac:dyDescent="0.3">
      <c r="A14" s="442"/>
      <c r="B14" s="144" t="s">
        <v>166</v>
      </c>
      <c r="C14" s="162" t="s">
        <v>280</v>
      </c>
      <c r="D14" s="144" t="s">
        <v>167</v>
      </c>
      <c r="E14" s="56"/>
      <c r="F14" s="144" t="s">
        <v>168</v>
      </c>
      <c r="G14" s="56"/>
      <c r="H14" s="144" t="s">
        <v>169</v>
      </c>
      <c r="I14" s="163"/>
    </row>
    <row r="15" spans="1:25" s="84" customFormat="1" ht="21.75" customHeight="1" thickBot="1" x14ac:dyDescent="0.3">
      <c r="A15" s="1"/>
      <c r="B15" s="1"/>
      <c r="C15" s="1"/>
      <c r="D15" s="1"/>
      <c r="E15" s="1"/>
      <c r="F15" s="1"/>
      <c r="G15" s="1"/>
      <c r="H15" s="1"/>
      <c r="I15" s="1"/>
      <c r="J15" s="1"/>
      <c r="K15" s="1"/>
      <c r="L15" s="96"/>
      <c r="M15" s="97"/>
      <c r="N15" s="97"/>
      <c r="O15" s="97"/>
    </row>
    <row r="16" spans="1:25" s="84" customFormat="1" ht="21.75" customHeight="1" thickBot="1" x14ac:dyDescent="0.3">
      <c r="A16" s="441" t="s">
        <v>8</v>
      </c>
      <c r="B16" s="441"/>
      <c r="C16" s="159" t="s">
        <v>160</v>
      </c>
      <c r="D16" s="403"/>
      <c r="E16" s="403"/>
      <c r="F16" s="403"/>
      <c r="G16" s="1"/>
      <c r="H16" s="1"/>
      <c r="I16" s="1"/>
      <c r="J16" s="1"/>
      <c r="K16" s="1"/>
      <c r="L16" s="96"/>
      <c r="M16" s="97"/>
      <c r="N16" s="97"/>
      <c r="O16" s="97"/>
    </row>
    <row r="17" spans="1:15" s="84" customFormat="1" ht="21.75" customHeight="1" thickBot="1" x14ac:dyDescent="0.3">
      <c r="A17" s="441"/>
      <c r="B17" s="441"/>
      <c r="C17" s="159" t="s">
        <v>165</v>
      </c>
      <c r="D17" s="403" t="s">
        <v>280</v>
      </c>
      <c r="E17" s="403"/>
      <c r="F17" s="403"/>
      <c r="G17" s="1"/>
      <c r="H17" s="1"/>
      <c r="I17" s="1"/>
      <c r="J17" s="1"/>
      <c r="K17" s="1"/>
      <c r="L17" s="96"/>
      <c r="M17" s="97"/>
      <c r="N17" s="97"/>
      <c r="O17" s="97"/>
    </row>
    <row r="18" spans="1:15" s="84" customFormat="1" ht="21.75" customHeight="1" thickBot="1" x14ac:dyDescent="0.3">
      <c r="A18" s="441"/>
      <c r="B18" s="441"/>
      <c r="C18" s="159" t="s">
        <v>170</v>
      </c>
      <c r="D18" s="403" t="s">
        <v>280</v>
      </c>
      <c r="E18" s="403"/>
      <c r="F18" s="403"/>
      <c r="G18" s="1"/>
      <c r="H18" s="1"/>
      <c r="I18" s="1"/>
      <c r="J18" s="1"/>
      <c r="K18" s="1"/>
      <c r="L18" s="96"/>
      <c r="M18" s="97"/>
      <c r="N18" s="97"/>
      <c r="O18" s="97"/>
    </row>
    <row r="19" spans="1:15" s="84" customFormat="1" ht="21.75" customHeight="1" x14ac:dyDescent="0.25">
      <c r="A19" s="1"/>
      <c r="B19" s="1"/>
      <c r="C19" s="1"/>
      <c r="D19" s="1"/>
      <c r="E19" s="1"/>
      <c r="F19" s="1"/>
      <c r="G19" s="1"/>
      <c r="H19" s="1"/>
      <c r="I19" s="1"/>
      <c r="J19" s="1"/>
      <c r="K19" s="1"/>
      <c r="L19" s="96"/>
      <c r="M19" s="97"/>
      <c r="N19" s="97"/>
      <c r="O19" s="97"/>
    </row>
    <row r="20" spans="1:15" s="26" customFormat="1" ht="16.5" customHeight="1" x14ac:dyDescent="0.2"/>
    <row r="21" spans="1:15" ht="5.25" customHeight="1" thickBot="1" x14ac:dyDescent="0.3"/>
    <row r="22" spans="1:15" ht="48" customHeight="1" thickBot="1" x14ac:dyDescent="0.3">
      <c r="A22" s="541" t="s">
        <v>202</v>
      </c>
      <c r="B22" s="541"/>
      <c r="C22" s="541"/>
      <c r="D22" s="541"/>
      <c r="E22" s="541"/>
      <c r="F22" s="541"/>
      <c r="G22" s="541"/>
      <c r="H22" s="541"/>
      <c r="I22" s="541"/>
      <c r="J22" s="541"/>
    </row>
    <row r="23" spans="1:15" ht="70.150000000000006" customHeight="1" thickBot="1" x14ac:dyDescent="0.3">
      <c r="A23" s="150" t="s">
        <v>21</v>
      </c>
      <c r="B23" s="542" t="s">
        <v>357</v>
      </c>
      <c r="C23" s="543"/>
      <c r="D23" s="544"/>
      <c r="E23" s="151" t="s">
        <v>71</v>
      </c>
      <c r="F23" s="260" t="s">
        <v>342</v>
      </c>
      <c r="G23" s="151" t="s">
        <v>73</v>
      </c>
      <c r="H23" s="542" t="s">
        <v>358</v>
      </c>
      <c r="I23" s="543"/>
      <c r="J23" s="544"/>
    </row>
    <row r="24" spans="1:15" ht="50.25" customHeight="1" thickBot="1" x14ac:dyDescent="0.3">
      <c r="A24" s="125" t="s">
        <v>75</v>
      </c>
      <c r="B24" s="542" t="s">
        <v>359</v>
      </c>
      <c r="C24" s="543"/>
      <c r="D24" s="543"/>
      <c r="E24" s="543"/>
      <c r="F24" s="543"/>
      <c r="G24" s="543"/>
      <c r="H24" s="543"/>
      <c r="I24" s="543"/>
      <c r="J24" s="544"/>
    </row>
    <row r="25" spans="1:15" ht="50.25" customHeight="1" thickBot="1" x14ac:dyDescent="0.3">
      <c r="A25" s="545" t="s">
        <v>77</v>
      </c>
      <c r="B25" s="152">
        <v>2024</v>
      </c>
      <c r="C25" s="153">
        <v>2025</v>
      </c>
      <c r="D25" s="153">
        <v>2026</v>
      </c>
      <c r="E25" s="153">
        <v>2027</v>
      </c>
      <c r="F25" s="154" t="s">
        <v>203</v>
      </c>
      <c r="G25" s="155" t="s">
        <v>79</v>
      </c>
      <c r="H25" s="547" t="s">
        <v>81</v>
      </c>
      <c r="I25" s="548"/>
      <c r="J25" s="549"/>
    </row>
    <row r="26" spans="1:15" ht="50.25" customHeight="1" thickBot="1" x14ac:dyDescent="0.3">
      <c r="A26" s="546"/>
      <c r="B26" s="270">
        <v>362</v>
      </c>
      <c r="C26" s="362">
        <v>5215</v>
      </c>
      <c r="D26" s="362">
        <v>2492</v>
      </c>
      <c r="E26" s="362">
        <v>931</v>
      </c>
      <c r="F26" s="263">
        <f>SUM(B26:E26)</f>
        <v>9000</v>
      </c>
      <c r="G26" s="271">
        <f>+B26</f>
        <v>362</v>
      </c>
      <c r="H26" s="555" t="s">
        <v>288</v>
      </c>
      <c r="I26" s="567"/>
      <c r="J26" s="556"/>
    </row>
    <row r="27" spans="1:15" ht="52.5" customHeight="1" thickBot="1" x14ac:dyDescent="0.3">
      <c r="A27" s="125"/>
      <c r="B27" s="550" t="s">
        <v>360</v>
      </c>
      <c r="C27" s="551"/>
      <c r="D27" s="551"/>
      <c r="E27" s="551"/>
      <c r="F27" s="551"/>
      <c r="G27" s="551"/>
      <c r="H27" s="551"/>
      <c r="I27" s="551"/>
      <c r="J27" s="552"/>
    </row>
    <row r="28" spans="1:15" s="30" customFormat="1" ht="60.6" customHeight="1" thickBot="1" x14ac:dyDescent="0.3">
      <c r="A28" s="545" t="s">
        <v>181</v>
      </c>
      <c r="B28" s="125" t="s">
        <v>182</v>
      </c>
      <c r="C28" s="150" t="s">
        <v>86</v>
      </c>
      <c r="D28" s="553" t="s">
        <v>88</v>
      </c>
      <c r="E28" s="554"/>
      <c r="F28" s="553" t="s">
        <v>90</v>
      </c>
      <c r="G28" s="554"/>
      <c r="H28" s="126" t="s">
        <v>92</v>
      </c>
      <c r="I28" s="124" t="s">
        <v>93</v>
      </c>
      <c r="J28" s="124" t="s">
        <v>95</v>
      </c>
    </row>
    <row r="29" spans="1:15" ht="60.6" customHeight="1" thickBot="1" x14ac:dyDescent="0.3">
      <c r="A29" s="546"/>
      <c r="B29" s="156">
        <v>0</v>
      </c>
      <c r="C29" s="93">
        <v>0</v>
      </c>
      <c r="D29" s="557"/>
      <c r="E29" s="563"/>
      <c r="F29" s="557"/>
      <c r="G29" s="563"/>
      <c r="H29" s="198"/>
      <c r="I29" s="157"/>
      <c r="J29" s="157"/>
    </row>
    <row r="30" spans="1:15" s="30" customFormat="1" ht="60.6" customHeight="1" thickBot="1" x14ac:dyDescent="0.3">
      <c r="A30" s="545" t="s">
        <v>183</v>
      </c>
      <c r="B30" s="123" t="s">
        <v>182</v>
      </c>
      <c r="C30" s="126" t="s">
        <v>86</v>
      </c>
      <c r="D30" s="553" t="s">
        <v>88</v>
      </c>
      <c r="E30" s="554"/>
      <c r="F30" s="553" t="s">
        <v>90</v>
      </c>
      <c r="G30" s="554"/>
      <c r="H30" s="126" t="s">
        <v>92</v>
      </c>
      <c r="I30" s="124" t="s">
        <v>93</v>
      </c>
      <c r="J30" s="124" t="s">
        <v>95</v>
      </c>
    </row>
    <row r="31" spans="1:15" ht="60.6" customHeight="1" thickBot="1" x14ac:dyDescent="0.3">
      <c r="A31" s="546"/>
      <c r="B31" s="156">
        <v>0</v>
      </c>
      <c r="C31" s="156">
        <v>0</v>
      </c>
      <c r="D31" s="568"/>
      <c r="E31" s="569"/>
      <c r="F31" s="557"/>
      <c r="G31" s="563"/>
      <c r="H31" s="157"/>
      <c r="I31" s="157"/>
      <c r="J31" s="157"/>
    </row>
    <row r="32" spans="1:15" s="30" customFormat="1" ht="54" customHeight="1" thickBot="1" x14ac:dyDescent="0.3">
      <c r="A32" s="545" t="s">
        <v>184</v>
      </c>
      <c r="B32" s="123" t="s">
        <v>182</v>
      </c>
      <c r="C32" s="126" t="s">
        <v>86</v>
      </c>
      <c r="D32" s="553" t="s">
        <v>88</v>
      </c>
      <c r="E32" s="554"/>
      <c r="F32" s="553" t="s">
        <v>90</v>
      </c>
      <c r="G32" s="554"/>
      <c r="H32" s="126" t="s">
        <v>92</v>
      </c>
      <c r="I32" s="124" t="s">
        <v>93</v>
      </c>
      <c r="J32" s="124" t="s">
        <v>95</v>
      </c>
    </row>
    <row r="33" spans="1:10" ht="150" customHeight="1" thickBot="1" x14ac:dyDescent="0.3">
      <c r="A33" s="546"/>
      <c r="B33" s="229">
        <v>345</v>
      </c>
      <c r="C33" s="266">
        <f>19+373</f>
        <v>392</v>
      </c>
      <c r="D33" s="542" t="s">
        <v>361</v>
      </c>
      <c r="E33" s="544"/>
      <c r="F33" s="542" t="s">
        <v>361</v>
      </c>
      <c r="G33" s="544"/>
      <c r="H33" s="272" t="s">
        <v>319</v>
      </c>
      <c r="I33" s="267" t="s">
        <v>362</v>
      </c>
      <c r="J33" s="267" t="s">
        <v>363</v>
      </c>
    </row>
    <row r="34" spans="1:10" s="30" customFormat="1" ht="47.25" customHeight="1" thickBot="1" x14ac:dyDescent="0.3">
      <c r="A34" s="545" t="s">
        <v>185</v>
      </c>
      <c r="B34" s="123" t="s">
        <v>182</v>
      </c>
      <c r="C34" s="123" t="s">
        <v>86</v>
      </c>
      <c r="D34" s="553" t="s">
        <v>88</v>
      </c>
      <c r="E34" s="554"/>
      <c r="F34" s="553" t="s">
        <v>90</v>
      </c>
      <c r="G34" s="554"/>
      <c r="H34" s="126" t="s">
        <v>92</v>
      </c>
      <c r="I34" s="126" t="s">
        <v>93</v>
      </c>
      <c r="J34" s="124" t="s">
        <v>95</v>
      </c>
    </row>
    <row r="35" spans="1:10" ht="133.15" customHeight="1" thickBot="1" x14ac:dyDescent="0.3">
      <c r="A35" s="546"/>
      <c r="B35" s="229">
        <v>345</v>
      </c>
      <c r="C35" s="306">
        <v>74</v>
      </c>
      <c r="D35" s="559" t="s">
        <v>405</v>
      </c>
      <c r="E35" s="560"/>
      <c r="F35" s="559" t="s">
        <v>408</v>
      </c>
      <c r="G35" s="560"/>
      <c r="H35" s="272" t="s">
        <v>319</v>
      </c>
      <c r="I35" s="267" t="s">
        <v>362</v>
      </c>
      <c r="J35" s="267" t="s">
        <v>363</v>
      </c>
    </row>
    <row r="36" spans="1:10" s="30" customFormat="1" ht="47.25" customHeight="1" thickBot="1" x14ac:dyDescent="0.3">
      <c r="A36" s="545" t="s">
        <v>186</v>
      </c>
      <c r="B36" s="123" t="s">
        <v>182</v>
      </c>
      <c r="C36" s="126" t="s">
        <v>86</v>
      </c>
      <c r="D36" s="553" t="s">
        <v>88</v>
      </c>
      <c r="E36" s="554"/>
      <c r="F36" s="553" t="s">
        <v>90</v>
      </c>
      <c r="G36" s="554"/>
      <c r="H36" s="126" t="s">
        <v>92</v>
      </c>
      <c r="I36" s="124" t="s">
        <v>93</v>
      </c>
      <c r="J36" s="124" t="s">
        <v>95</v>
      </c>
    </row>
    <row r="37" spans="1:10" ht="159.6" customHeight="1" thickBot="1" x14ac:dyDescent="0.3">
      <c r="A37" s="546"/>
      <c r="B37" s="229">
        <v>345</v>
      </c>
      <c r="C37" s="93">
        <v>247</v>
      </c>
      <c r="D37" s="559" t="s">
        <v>428</v>
      </c>
      <c r="E37" s="560"/>
      <c r="F37" s="559" t="s">
        <v>436</v>
      </c>
      <c r="G37" s="560"/>
      <c r="H37" s="272" t="s">
        <v>319</v>
      </c>
      <c r="I37" s="267" t="s">
        <v>362</v>
      </c>
      <c r="J37" s="267" t="s">
        <v>363</v>
      </c>
    </row>
    <row r="38" spans="1:10" s="30" customFormat="1" ht="48.75" customHeight="1" thickBot="1" x14ac:dyDescent="0.3">
      <c r="A38" s="545" t="s">
        <v>187</v>
      </c>
      <c r="B38" s="123" t="s">
        <v>182</v>
      </c>
      <c r="C38" s="126" t="s">
        <v>86</v>
      </c>
      <c r="D38" s="553" t="s">
        <v>88</v>
      </c>
      <c r="E38" s="554"/>
      <c r="F38" s="553" t="s">
        <v>90</v>
      </c>
      <c r="G38" s="554"/>
      <c r="H38" s="126" t="s">
        <v>92</v>
      </c>
      <c r="I38" s="124" t="s">
        <v>93</v>
      </c>
      <c r="J38" s="124" t="s">
        <v>95</v>
      </c>
    </row>
    <row r="39" spans="1:10" ht="178.9" customHeight="1" thickBot="1" x14ac:dyDescent="0.3">
      <c r="A39" s="546"/>
      <c r="B39" s="229">
        <v>345</v>
      </c>
      <c r="C39" s="94">
        <v>309</v>
      </c>
      <c r="D39" s="557" t="s">
        <v>444</v>
      </c>
      <c r="E39" s="563"/>
      <c r="F39" s="557" t="s">
        <v>445</v>
      </c>
      <c r="G39" s="563"/>
      <c r="H39" s="272" t="s">
        <v>319</v>
      </c>
      <c r="I39" s="317" t="s">
        <v>448</v>
      </c>
      <c r="J39" s="267" t="s">
        <v>363</v>
      </c>
    </row>
    <row r="40" spans="1:10" ht="54.6" customHeight="1" thickBot="1" x14ac:dyDescent="0.3">
      <c r="A40" s="545" t="s">
        <v>188</v>
      </c>
      <c r="B40" s="126" t="s">
        <v>182</v>
      </c>
      <c r="C40" s="150" t="s">
        <v>86</v>
      </c>
      <c r="D40" s="553" t="s">
        <v>88</v>
      </c>
      <c r="E40" s="554"/>
      <c r="F40" s="553" t="s">
        <v>90</v>
      </c>
      <c r="G40" s="554"/>
      <c r="H40" s="126" t="s">
        <v>92</v>
      </c>
      <c r="I40" s="124" t="s">
        <v>93</v>
      </c>
      <c r="J40" s="124" t="s">
        <v>95</v>
      </c>
    </row>
    <row r="41" spans="1:10" ht="231" customHeight="1" thickBot="1" x14ac:dyDescent="0.3">
      <c r="A41" s="546"/>
      <c r="B41" s="229">
        <v>345</v>
      </c>
      <c r="C41" s="94">
        <v>677</v>
      </c>
      <c r="D41" s="557" t="s">
        <v>478</v>
      </c>
      <c r="E41" s="561"/>
      <c r="F41" s="557" t="s">
        <v>477</v>
      </c>
      <c r="G41" s="563"/>
      <c r="H41" s="272" t="s">
        <v>319</v>
      </c>
      <c r="I41" s="317" t="s">
        <v>448</v>
      </c>
      <c r="J41" s="267" t="s">
        <v>363</v>
      </c>
    </row>
    <row r="42" spans="1:10" ht="54.6" customHeight="1" thickBot="1" x14ac:dyDescent="0.3">
      <c r="A42" s="545" t="s">
        <v>189</v>
      </c>
      <c r="B42" s="125" t="s">
        <v>182</v>
      </c>
      <c r="C42" s="150" t="s">
        <v>86</v>
      </c>
      <c r="D42" s="553" t="s">
        <v>88</v>
      </c>
      <c r="E42" s="554"/>
      <c r="F42" s="553" t="s">
        <v>90</v>
      </c>
      <c r="G42" s="554"/>
      <c r="H42" s="126" t="s">
        <v>92</v>
      </c>
      <c r="I42" s="124" t="s">
        <v>93</v>
      </c>
      <c r="J42" s="124" t="s">
        <v>95</v>
      </c>
    </row>
    <row r="43" spans="1:10" ht="247.9" customHeight="1" thickBot="1" x14ac:dyDescent="0.3">
      <c r="A43" s="546"/>
      <c r="B43" s="229">
        <v>345</v>
      </c>
      <c r="C43" s="94">
        <v>1300</v>
      </c>
      <c r="D43" s="557" t="s">
        <v>499</v>
      </c>
      <c r="E43" s="566"/>
      <c r="F43" s="557" t="s">
        <v>498</v>
      </c>
      <c r="G43" s="563"/>
      <c r="H43" s="272" t="s">
        <v>319</v>
      </c>
      <c r="I43" s="317" t="s">
        <v>503</v>
      </c>
      <c r="J43" s="267" t="s">
        <v>363</v>
      </c>
    </row>
    <row r="44" spans="1:10" ht="54.6" customHeight="1" thickBot="1" x14ac:dyDescent="0.3">
      <c r="A44" s="545" t="s">
        <v>190</v>
      </c>
      <c r="B44" s="125" t="s">
        <v>182</v>
      </c>
      <c r="C44" s="150" t="s">
        <v>86</v>
      </c>
      <c r="D44" s="553" t="s">
        <v>88</v>
      </c>
      <c r="E44" s="554"/>
      <c r="F44" s="553" t="s">
        <v>90</v>
      </c>
      <c r="G44" s="554"/>
      <c r="H44" s="126" t="s">
        <v>92</v>
      </c>
      <c r="I44" s="124" t="s">
        <v>93</v>
      </c>
      <c r="J44" s="124" t="s">
        <v>95</v>
      </c>
    </row>
    <row r="45" spans="1:10" ht="243.6" customHeight="1" thickBot="1" x14ac:dyDescent="0.3">
      <c r="A45" s="546"/>
      <c r="B45" s="229">
        <v>920</v>
      </c>
      <c r="C45" s="94">
        <v>709</v>
      </c>
      <c r="D45" s="557" t="s">
        <v>528</v>
      </c>
      <c r="E45" s="558"/>
      <c r="F45" s="557" t="s">
        <v>529</v>
      </c>
      <c r="G45" s="563"/>
      <c r="H45" s="272" t="s">
        <v>319</v>
      </c>
      <c r="I45" s="317" t="s">
        <v>503</v>
      </c>
      <c r="J45" s="267" t="s">
        <v>363</v>
      </c>
    </row>
    <row r="46" spans="1:10" ht="54.6" customHeight="1" thickBot="1" x14ac:dyDescent="0.3">
      <c r="A46" s="545" t="s">
        <v>191</v>
      </c>
      <c r="B46" s="125" t="s">
        <v>182</v>
      </c>
      <c r="C46" s="150" t="s">
        <v>86</v>
      </c>
      <c r="D46" s="553" t="s">
        <v>88</v>
      </c>
      <c r="E46" s="554"/>
      <c r="F46" s="553" t="s">
        <v>90</v>
      </c>
      <c r="G46" s="554"/>
      <c r="H46" s="126" t="s">
        <v>92</v>
      </c>
      <c r="I46" s="124" t="s">
        <v>93</v>
      </c>
      <c r="J46" s="124" t="s">
        <v>95</v>
      </c>
    </row>
    <row r="47" spans="1:10" ht="54.6" customHeight="1" thickBot="1" x14ac:dyDescent="0.3">
      <c r="A47" s="546"/>
      <c r="B47" s="229">
        <v>550</v>
      </c>
      <c r="C47" s="94"/>
      <c r="D47" s="565"/>
      <c r="E47" s="558"/>
      <c r="F47" s="565"/>
      <c r="G47" s="558"/>
      <c r="H47" s="92"/>
      <c r="I47" s="158"/>
      <c r="J47" s="158"/>
    </row>
    <row r="48" spans="1:10" ht="54.6" customHeight="1" thickBot="1" x14ac:dyDescent="0.3">
      <c r="A48" s="545" t="s">
        <v>192</v>
      </c>
      <c r="B48" s="125" t="s">
        <v>182</v>
      </c>
      <c r="C48" s="150" t="s">
        <v>86</v>
      </c>
      <c r="D48" s="553" t="s">
        <v>88</v>
      </c>
      <c r="E48" s="554"/>
      <c r="F48" s="553" t="s">
        <v>90</v>
      </c>
      <c r="G48" s="554"/>
      <c r="H48" s="126" t="s">
        <v>92</v>
      </c>
      <c r="I48" s="124" t="s">
        <v>93</v>
      </c>
      <c r="J48" s="124" t="s">
        <v>95</v>
      </c>
    </row>
    <row r="49" spans="1:13" ht="54.6" customHeight="1" thickBot="1" x14ac:dyDescent="0.3">
      <c r="A49" s="546"/>
      <c r="B49" s="229">
        <v>550</v>
      </c>
      <c r="C49" s="94"/>
      <c r="D49" s="565"/>
      <c r="E49" s="558"/>
      <c r="F49" s="566"/>
      <c r="G49" s="566"/>
      <c r="H49" s="92"/>
      <c r="I49" s="92"/>
      <c r="J49" s="92"/>
    </row>
    <row r="50" spans="1:13" ht="54.6" customHeight="1" thickBot="1" x14ac:dyDescent="0.3">
      <c r="A50" s="545" t="s">
        <v>193</v>
      </c>
      <c r="B50" s="125" t="s">
        <v>182</v>
      </c>
      <c r="C50" s="150" t="s">
        <v>86</v>
      </c>
      <c r="D50" s="553" t="s">
        <v>88</v>
      </c>
      <c r="E50" s="554"/>
      <c r="F50" s="553" t="s">
        <v>90</v>
      </c>
      <c r="G50" s="554"/>
      <c r="H50" s="126" t="s">
        <v>92</v>
      </c>
      <c r="I50" s="124" t="s">
        <v>93</v>
      </c>
      <c r="J50" s="124" t="s">
        <v>95</v>
      </c>
    </row>
    <row r="51" spans="1:13" ht="54.6" customHeight="1" thickBot="1" x14ac:dyDescent="0.3">
      <c r="A51" s="546"/>
      <c r="B51" s="229">
        <v>196</v>
      </c>
      <c r="C51" s="94"/>
      <c r="D51" s="565"/>
      <c r="E51" s="558"/>
      <c r="F51" s="565"/>
      <c r="G51" s="558"/>
      <c r="H51" s="92"/>
      <c r="I51" s="92"/>
      <c r="J51" s="92"/>
    </row>
    <row r="52" spans="1:13" x14ac:dyDescent="0.25">
      <c r="B52" s="1">
        <f>B29+B31+B33+B35+B37+B39+B41+B43+B45+B47+B49+B51</f>
        <v>4286</v>
      </c>
      <c r="C52" s="1">
        <f>C29+C31+C33+C35+C37+C39+C41+C43+C45+C47+C49+C51</f>
        <v>3708</v>
      </c>
    </row>
    <row r="53" spans="1:13" ht="18" hidden="1" x14ac:dyDescent="0.25">
      <c r="A53" s="54" t="s">
        <v>204</v>
      </c>
    </row>
    <row r="54" spans="1:13" ht="18" hidden="1" customHeight="1" x14ac:dyDescent="0.25">
      <c r="A54" s="37"/>
    </row>
    <row r="55" spans="1:13" ht="23.25" hidden="1" x14ac:dyDescent="0.25">
      <c r="A55" s="564"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hidden="1" customHeight="1" x14ac:dyDescent="0.25">
      <c r="A56" s="564"/>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192" t="s">
        <v>206</v>
      </c>
      <c r="B59" s="184" t="s">
        <v>207</v>
      </c>
      <c r="C59" s="164"/>
      <c r="D59" s="193" t="s">
        <v>208</v>
      </c>
      <c r="E59" s="184" t="s">
        <v>207</v>
      </c>
      <c r="F59" s="164"/>
      <c r="G59" s="193" t="s">
        <v>209</v>
      </c>
      <c r="H59" s="184" t="s">
        <v>210</v>
      </c>
      <c r="I59" s="191"/>
      <c r="J59" s="158"/>
    </row>
    <row r="60" spans="1:13" ht="15.75" thickBot="1" x14ac:dyDescent="0.3">
      <c r="A60" s="194"/>
      <c r="B60" s="184" t="s">
        <v>211</v>
      </c>
      <c r="C60" s="269" t="s">
        <v>354</v>
      </c>
      <c r="D60" s="195"/>
      <c r="E60" s="184" t="s">
        <v>211</v>
      </c>
      <c r="F60" s="269" t="s">
        <v>355</v>
      </c>
      <c r="G60" s="195"/>
      <c r="H60" s="184" t="s">
        <v>212</v>
      </c>
      <c r="I60" s="200"/>
      <c r="J60" s="158"/>
    </row>
    <row r="61" spans="1:13" ht="15.75" thickBot="1" x14ac:dyDescent="0.3">
      <c r="A61" s="194"/>
      <c r="B61" s="184" t="s">
        <v>213</v>
      </c>
      <c r="C61" s="164"/>
      <c r="D61" s="195"/>
      <c r="E61" s="184" t="s">
        <v>213</v>
      </c>
      <c r="F61" s="269" t="s">
        <v>356</v>
      </c>
      <c r="G61" s="195"/>
      <c r="H61" s="184" t="s">
        <v>214</v>
      </c>
      <c r="I61" s="200"/>
      <c r="J61" s="158"/>
    </row>
    <row r="62" spans="1:13" ht="39.75" customHeight="1" thickBot="1" x14ac:dyDescent="0.3">
      <c r="A62" s="194"/>
      <c r="B62" s="184" t="s">
        <v>207</v>
      </c>
      <c r="C62" s="164"/>
      <c r="D62" s="195"/>
      <c r="E62" s="184" t="s">
        <v>207</v>
      </c>
      <c r="F62" s="269"/>
      <c r="G62" s="195"/>
      <c r="H62" s="184" t="s">
        <v>210</v>
      </c>
      <c r="I62" s="191"/>
      <c r="J62" s="158"/>
    </row>
    <row r="63" spans="1:13" ht="15.75" thickBot="1" x14ac:dyDescent="0.3">
      <c r="A63" s="194"/>
      <c r="B63" s="184" t="s">
        <v>211</v>
      </c>
      <c r="C63" s="164"/>
      <c r="D63" s="195"/>
      <c r="E63" s="184" t="s">
        <v>211</v>
      </c>
      <c r="F63" s="269" t="s">
        <v>364</v>
      </c>
      <c r="G63" s="195"/>
      <c r="H63" s="184" t="s">
        <v>212</v>
      </c>
      <c r="I63" s="191"/>
      <c r="J63" s="158"/>
    </row>
    <row r="64" spans="1:13" ht="34.5" customHeight="1" thickBot="1" x14ac:dyDescent="0.3">
      <c r="A64" s="196"/>
      <c r="B64" s="184" t="s">
        <v>213</v>
      </c>
      <c r="C64" s="164"/>
      <c r="D64" s="197"/>
      <c r="E64" s="184" t="s">
        <v>213</v>
      </c>
      <c r="F64" s="269" t="s">
        <v>365</v>
      </c>
      <c r="G64" s="197"/>
      <c r="H64" s="184" t="s">
        <v>214</v>
      </c>
      <c r="I64" s="191"/>
      <c r="J64" s="158"/>
    </row>
  </sheetData>
  <mergeCells count="83">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D29:E29"/>
    <mergeCell ref="F29:G29"/>
  </mergeCells>
  <dataValidations count="1">
    <dataValidation type="list" allowBlank="1" showInputMessage="1" showErrorMessage="1" sqref="H26:J26" xr:uid="{00000000-0002-0000-0500-000000000000}">
      <formula1>#REF!</formula1>
    </dataValidation>
  </dataValidations>
  <pageMargins left="0.25" right="0.25" top="0.75" bottom="0.75" header="0.3" footer="0.3"/>
  <pageSetup paperSize="9" scale="23"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O40"/>
  <sheetViews>
    <sheetView showGridLines="0" view="pageBreakPreview" topLeftCell="D24" zoomScale="70" zoomScaleNormal="70" zoomScaleSheetLayoutView="70" workbookViewId="0">
      <selection activeCell="J30" sqref="J30:K32"/>
    </sheetView>
  </sheetViews>
  <sheetFormatPr baseColWidth="10" defaultColWidth="10.7109375" defaultRowHeight="14.25" x14ac:dyDescent="0.25"/>
  <cols>
    <col min="1" max="1" width="49.7109375" style="1" customWidth="1"/>
    <col min="2" max="2" width="43.42578125" style="1" customWidth="1"/>
    <col min="3" max="3" width="23.28515625" style="1" customWidth="1"/>
    <col min="4" max="12" width="25.7109375" style="1" customWidth="1"/>
    <col min="13" max="13" width="35.7109375" style="1" customWidth="1"/>
    <col min="14" max="15" width="18.28515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7109375" style="1"/>
    <col min="23" max="23" width="18.42578125" style="1" bestFit="1" customWidth="1"/>
    <col min="24" max="24" width="16.28515625" style="1" customWidth="1"/>
    <col min="25" max="16384" width="10.7109375" style="1"/>
  </cols>
  <sheetData>
    <row r="1" spans="1:15" s="84" customFormat="1" ht="32.25" customHeight="1" thickBot="1" x14ac:dyDescent="0.3">
      <c r="A1" s="438"/>
      <c r="B1" s="419" t="s">
        <v>150</v>
      </c>
      <c r="C1" s="420"/>
      <c r="D1" s="420"/>
      <c r="E1" s="420"/>
      <c r="F1" s="420"/>
      <c r="G1" s="420"/>
      <c r="H1" s="420"/>
      <c r="I1" s="421"/>
      <c r="J1" s="416" t="s">
        <v>270</v>
      </c>
      <c r="K1" s="417"/>
      <c r="L1" s="418"/>
    </row>
    <row r="2" spans="1:15" s="84" customFormat="1" ht="30.75" customHeight="1" thickBot="1" x14ac:dyDescent="0.3">
      <c r="A2" s="439"/>
      <c r="B2" s="422" t="s">
        <v>151</v>
      </c>
      <c r="C2" s="423"/>
      <c r="D2" s="423"/>
      <c r="E2" s="423"/>
      <c r="F2" s="423"/>
      <c r="G2" s="423"/>
      <c r="H2" s="423"/>
      <c r="I2" s="424"/>
      <c r="J2" s="416" t="s">
        <v>271</v>
      </c>
      <c r="K2" s="417"/>
      <c r="L2" s="418"/>
    </row>
    <row r="3" spans="1:15" s="84" customFormat="1" ht="24" customHeight="1" thickBot="1" x14ac:dyDescent="0.3">
      <c r="A3" s="439"/>
      <c r="B3" s="422" t="s">
        <v>0</v>
      </c>
      <c r="C3" s="423"/>
      <c r="D3" s="423"/>
      <c r="E3" s="423"/>
      <c r="F3" s="423"/>
      <c r="G3" s="423"/>
      <c r="H3" s="423"/>
      <c r="I3" s="424"/>
      <c r="J3" s="416" t="s">
        <v>272</v>
      </c>
      <c r="K3" s="417"/>
      <c r="L3" s="418"/>
    </row>
    <row r="4" spans="1:15" s="84" customFormat="1" ht="21.75" customHeight="1" thickBot="1" x14ac:dyDescent="0.3">
      <c r="A4" s="440"/>
      <c r="B4" s="425" t="s">
        <v>215</v>
      </c>
      <c r="C4" s="426"/>
      <c r="D4" s="426"/>
      <c r="E4" s="426"/>
      <c r="F4" s="426"/>
      <c r="G4" s="426"/>
      <c r="H4" s="426"/>
      <c r="I4" s="427"/>
      <c r="J4" s="416" t="s">
        <v>275</v>
      </c>
      <c r="K4" s="417"/>
      <c r="L4" s="418"/>
    </row>
    <row r="5" spans="1:15" s="84" customFormat="1" ht="21.75" customHeight="1" thickBot="1" x14ac:dyDescent="0.3">
      <c r="A5" s="85"/>
      <c r="B5" s="86"/>
      <c r="C5" s="86"/>
      <c r="D5" s="86"/>
      <c r="E5" s="86"/>
      <c r="F5" s="86"/>
      <c r="G5" s="86"/>
      <c r="H5" s="86"/>
      <c r="I5" s="86"/>
      <c r="J5" s="87"/>
      <c r="K5" s="87"/>
      <c r="L5" s="87"/>
    </row>
    <row r="6" spans="1:15" ht="40.35" customHeight="1" thickBot="1" x14ac:dyDescent="0.3">
      <c r="A6" s="55" t="s">
        <v>154</v>
      </c>
      <c r="B6" s="448" t="s">
        <v>307</v>
      </c>
      <c r="C6" s="449"/>
      <c r="D6" s="449"/>
      <c r="E6" s="449"/>
      <c r="F6" s="449"/>
      <c r="G6" s="449"/>
      <c r="H6" s="449"/>
      <c r="I6" s="450"/>
      <c r="J6" s="190" t="s">
        <v>155</v>
      </c>
      <c r="K6" s="597">
        <v>2024110010309</v>
      </c>
      <c r="L6" s="598"/>
      <c r="M6" s="596"/>
      <c r="N6" s="596"/>
      <c r="O6" s="596"/>
    </row>
    <row r="7" spans="1:15" s="84" customFormat="1" ht="21.75" customHeight="1" thickBot="1" x14ac:dyDescent="0.3">
      <c r="A7" s="85"/>
      <c r="B7" s="86"/>
      <c r="C7" s="86"/>
      <c r="D7" s="86"/>
      <c r="E7" s="86"/>
      <c r="F7" s="86"/>
      <c r="G7" s="86"/>
      <c r="H7" s="86"/>
      <c r="I7" s="86"/>
      <c r="J7" s="86"/>
      <c r="K7" s="86"/>
      <c r="L7" s="86"/>
      <c r="M7" s="87"/>
      <c r="N7" s="87"/>
      <c r="O7" s="87"/>
    </row>
    <row r="8" spans="1:15" s="84" customFormat="1" ht="21.75" customHeight="1" thickBot="1" x14ac:dyDescent="0.3">
      <c r="A8" s="599" t="s">
        <v>6</v>
      </c>
      <c r="B8" s="160" t="s">
        <v>156</v>
      </c>
      <c r="C8" s="130"/>
      <c r="D8" s="160" t="s">
        <v>157</v>
      </c>
      <c r="E8" s="130"/>
      <c r="F8" s="160" t="s">
        <v>158</v>
      </c>
      <c r="G8" s="131"/>
      <c r="H8" s="160" t="s">
        <v>159</v>
      </c>
      <c r="I8" s="132"/>
      <c r="J8" s="604" t="s">
        <v>8</v>
      </c>
      <c r="K8" s="159" t="s">
        <v>160</v>
      </c>
      <c r="L8" s="88"/>
      <c r="M8" s="596"/>
      <c r="N8" s="596"/>
      <c r="O8" s="596"/>
    </row>
    <row r="9" spans="1:15" s="84" customFormat="1" ht="21.75" customHeight="1" thickBot="1" x14ac:dyDescent="0.3">
      <c r="A9" s="599"/>
      <c r="B9" s="161" t="s">
        <v>161</v>
      </c>
      <c r="C9" s="133"/>
      <c r="D9" s="160" t="s">
        <v>162</v>
      </c>
      <c r="E9" s="133"/>
      <c r="F9" s="160" t="s">
        <v>163</v>
      </c>
      <c r="G9" s="133"/>
      <c r="H9" s="160" t="s">
        <v>164</v>
      </c>
      <c r="I9" s="132" t="s">
        <v>280</v>
      </c>
      <c r="J9" s="604"/>
      <c r="K9" s="159" t="s">
        <v>165</v>
      </c>
      <c r="L9" s="88"/>
      <c r="M9" s="596"/>
      <c r="N9" s="596"/>
      <c r="O9" s="596"/>
    </row>
    <row r="10" spans="1:15" s="84" customFormat="1" ht="21.75" customHeight="1" thickBot="1" x14ac:dyDescent="0.3">
      <c r="A10" s="599"/>
      <c r="B10" s="160" t="s">
        <v>166</v>
      </c>
      <c r="C10" s="130"/>
      <c r="D10" s="160" t="s">
        <v>167</v>
      </c>
      <c r="E10" s="133"/>
      <c r="F10" s="160" t="s">
        <v>168</v>
      </c>
      <c r="G10" s="134"/>
      <c r="H10" s="160" t="s">
        <v>169</v>
      </c>
      <c r="I10" s="132"/>
      <c r="J10" s="604"/>
      <c r="K10" s="159" t="s">
        <v>170</v>
      </c>
      <c r="L10" s="88" t="s">
        <v>308</v>
      </c>
      <c r="M10" s="596"/>
      <c r="N10" s="596"/>
      <c r="O10" s="596"/>
    </row>
    <row r="11" spans="1:15" ht="15" thickBot="1" x14ac:dyDescent="0.3"/>
    <row r="12" spans="1:15" ht="32.1" customHeight="1" thickBot="1" x14ac:dyDescent="0.3">
      <c r="A12" s="600" t="s">
        <v>216</v>
      </c>
      <c r="B12" s="601"/>
      <c r="C12" s="601"/>
      <c r="D12" s="601"/>
      <c r="E12" s="601"/>
      <c r="F12" s="601"/>
      <c r="G12" s="601"/>
      <c r="H12" s="601"/>
      <c r="I12" s="601"/>
      <c r="J12" s="601"/>
      <c r="K12" s="601"/>
      <c r="L12" s="602"/>
    </row>
    <row r="13" spans="1:15" ht="32.1" customHeight="1" thickBot="1" x14ac:dyDescent="0.3">
      <c r="A13" s="570" t="s">
        <v>217</v>
      </c>
      <c r="B13" s="572" t="s">
        <v>101</v>
      </c>
      <c r="C13" s="586" t="s">
        <v>13</v>
      </c>
      <c r="D13" s="582" t="s">
        <v>181</v>
      </c>
      <c r="E13" s="583"/>
      <c r="F13" s="584"/>
      <c r="G13" s="582" t="s">
        <v>183</v>
      </c>
      <c r="H13" s="583"/>
      <c r="I13" s="584"/>
      <c r="J13" s="404" t="s">
        <v>184</v>
      </c>
      <c r="K13" s="405"/>
      <c r="L13" s="406"/>
    </row>
    <row r="14" spans="1:15" ht="32.1" customHeight="1" thickBot="1" x14ac:dyDescent="0.3">
      <c r="A14" s="571"/>
      <c r="B14" s="605"/>
      <c r="C14" s="603"/>
      <c r="D14" s="117" t="s">
        <v>26</v>
      </c>
      <c r="E14" s="115" t="s">
        <v>28</v>
      </c>
      <c r="F14" s="116" t="s">
        <v>106</v>
      </c>
      <c r="G14" s="117" t="s">
        <v>26</v>
      </c>
      <c r="H14" s="115" t="s">
        <v>28</v>
      </c>
      <c r="I14" s="116" t="s">
        <v>106</v>
      </c>
      <c r="J14" s="117" t="s">
        <v>26</v>
      </c>
      <c r="K14" s="115" t="s">
        <v>28</v>
      </c>
      <c r="L14" s="116" t="s">
        <v>106</v>
      </c>
    </row>
    <row r="15" spans="1:15" ht="108" customHeight="1" x14ac:dyDescent="0.25">
      <c r="A15" s="242" t="s">
        <v>309</v>
      </c>
      <c r="B15" s="243" t="s">
        <v>281</v>
      </c>
      <c r="C15" s="575" t="s">
        <v>310</v>
      </c>
      <c r="D15" s="590">
        <f>+ACTIVIDAD_1!B25+ACTIVIDAD_2!B25</f>
        <v>2095183940</v>
      </c>
      <c r="E15" s="592">
        <f>+ACTIVIDAD_1!B26+ACTIVIDAD_2!B26</f>
        <v>0</v>
      </c>
      <c r="F15" s="606">
        <v>25</v>
      </c>
      <c r="G15" s="590">
        <f>+ACTIVIDAD_1!C25+ACTIVIDAD_2!C25</f>
        <v>4641270768</v>
      </c>
      <c r="H15" s="592">
        <f>+ACTIVIDAD_1!C26+ACTIVIDAD_2!C26</f>
        <v>10818041</v>
      </c>
      <c r="I15" s="606">
        <v>25</v>
      </c>
      <c r="J15" s="590">
        <f>+ACTIVIDAD_1!D25+ACTIVIDAD_2!D25</f>
        <v>57378586</v>
      </c>
      <c r="K15" s="592">
        <f>+ACTIVIDAD_1!D26+ACTIVIDAD_2!D26</f>
        <v>406993520</v>
      </c>
      <c r="L15" s="606">
        <v>25</v>
      </c>
    </row>
    <row r="16" spans="1:15" ht="108" customHeight="1" x14ac:dyDescent="0.25">
      <c r="A16" s="242" t="s">
        <v>309</v>
      </c>
      <c r="B16" s="244" t="s">
        <v>311</v>
      </c>
      <c r="C16" s="576"/>
      <c r="D16" s="591"/>
      <c r="E16" s="593"/>
      <c r="F16" s="607"/>
      <c r="G16" s="591"/>
      <c r="H16" s="593"/>
      <c r="I16" s="607"/>
      <c r="J16" s="591"/>
      <c r="K16" s="593"/>
      <c r="L16" s="607"/>
    </row>
    <row r="17" spans="1:13" s="26" customFormat="1" ht="108" customHeight="1" x14ac:dyDescent="0.2">
      <c r="A17" s="242" t="s">
        <v>312</v>
      </c>
      <c r="B17" s="244" t="s">
        <v>313</v>
      </c>
      <c r="C17" s="247" t="s">
        <v>314</v>
      </c>
      <c r="D17" s="245">
        <f>+ACTIVIDAD_3!B25</f>
        <v>356144475</v>
      </c>
      <c r="E17" s="246">
        <f>+[1]ACTIVIDAD_2!B26</f>
        <v>1019185000</v>
      </c>
      <c r="F17" s="248"/>
      <c r="G17" s="245">
        <f>+ACTIVIDAD_3!C25</f>
        <v>1291607700</v>
      </c>
      <c r="H17" s="246">
        <f>+ACTIVIDAD_3!C26</f>
        <v>1400000</v>
      </c>
      <c r="I17" s="309">
        <v>19</v>
      </c>
      <c r="J17" s="249">
        <f>+ACTIVIDAD_3!D25</f>
        <v>36050000</v>
      </c>
      <c r="K17" s="250">
        <f>+ACTIVIDAD_3!D26</f>
        <v>91327020</v>
      </c>
      <c r="L17" s="309">
        <v>373</v>
      </c>
      <c r="M17" s="1"/>
    </row>
    <row r="18" spans="1:13" ht="15" customHeight="1" thickBot="1" x14ac:dyDescent="0.3"/>
    <row r="19" spans="1:13" ht="35.1" customHeight="1" thickBot="1" x14ac:dyDescent="0.3">
      <c r="A19" s="600" t="s">
        <v>218</v>
      </c>
      <c r="B19" s="601"/>
      <c r="C19" s="601"/>
      <c r="D19" s="601"/>
      <c r="E19" s="601"/>
      <c r="F19" s="601"/>
      <c r="G19" s="601"/>
      <c r="H19" s="601"/>
      <c r="I19" s="601"/>
      <c r="J19" s="601"/>
      <c r="K19" s="601"/>
      <c r="L19" s="602"/>
    </row>
    <row r="20" spans="1:13" ht="35.1" customHeight="1" x14ac:dyDescent="0.25">
      <c r="A20" s="570" t="s">
        <v>217</v>
      </c>
      <c r="B20" s="572" t="s">
        <v>101</v>
      </c>
      <c r="C20" s="586" t="s">
        <v>13</v>
      </c>
      <c r="D20" s="582" t="s">
        <v>185</v>
      </c>
      <c r="E20" s="583"/>
      <c r="F20" s="584"/>
      <c r="G20" s="582" t="s">
        <v>186</v>
      </c>
      <c r="H20" s="583"/>
      <c r="I20" s="584"/>
      <c r="J20" s="582" t="s">
        <v>187</v>
      </c>
      <c r="K20" s="583"/>
      <c r="L20" s="584"/>
    </row>
    <row r="21" spans="1:13" ht="35.1" customHeight="1" thickBot="1" x14ac:dyDescent="0.3">
      <c r="A21" s="574"/>
      <c r="B21" s="585"/>
      <c r="C21" s="587"/>
      <c r="D21" s="117" t="s">
        <v>26</v>
      </c>
      <c r="E21" s="115" t="s">
        <v>28</v>
      </c>
      <c r="F21" s="116" t="s">
        <v>106</v>
      </c>
      <c r="G21" s="117" t="s">
        <v>26</v>
      </c>
      <c r="H21" s="115" t="s">
        <v>28</v>
      </c>
      <c r="I21" s="116" t="s">
        <v>106</v>
      </c>
      <c r="J21" s="117" t="s">
        <v>26</v>
      </c>
      <c r="K21" s="115" t="s">
        <v>28</v>
      </c>
      <c r="L21" s="116" t="s">
        <v>106</v>
      </c>
    </row>
    <row r="22" spans="1:13" ht="112.15" customHeight="1" x14ac:dyDescent="0.25">
      <c r="A22" s="298" t="s">
        <v>309</v>
      </c>
      <c r="B22" s="299" t="s">
        <v>281</v>
      </c>
      <c r="C22" s="577" t="s">
        <v>310</v>
      </c>
      <c r="D22" s="590">
        <f>+ACTIVIDAD_1!E25+ACTIVIDAD_2!E25</f>
        <v>-62319233</v>
      </c>
      <c r="E22" s="592">
        <f>+ACTIVIDAD_1!E26+ACTIVIDAD_2!E26</f>
        <v>673200454</v>
      </c>
      <c r="F22" s="594">
        <v>25</v>
      </c>
      <c r="G22" s="590">
        <f>+ACTIVIDAD_1!F25+ACTIVIDAD_2!F25</f>
        <v>390646123</v>
      </c>
      <c r="H22" s="592">
        <f>+ACTIVIDAD_1!F26+ACTIVIDAD_2!F26</f>
        <v>639108508</v>
      </c>
      <c r="I22" s="588">
        <v>25</v>
      </c>
      <c r="J22" s="590">
        <f>+ACTIVIDAD_1!G25+ACTIVIDAD_2!G25</f>
        <v>-15236636</v>
      </c>
      <c r="K22" s="592">
        <f>+ACTIVIDAD_1!G26+ACTIVIDAD_2!G26</f>
        <v>636394406</v>
      </c>
      <c r="L22" s="588">
        <v>25</v>
      </c>
    </row>
    <row r="23" spans="1:13" ht="97.9" customHeight="1" x14ac:dyDescent="0.25">
      <c r="A23" s="300" t="s">
        <v>309</v>
      </c>
      <c r="B23" s="244" t="s">
        <v>311</v>
      </c>
      <c r="C23" s="578"/>
      <c r="D23" s="591"/>
      <c r="E23" s="593"/>
      <c r="F23" s="595"/>
      <c r="G23" s="591"/>
      <c r="H23" s="593"/>
      <c r="I23" s="589"/>
      <c r="J23" s="591"/>
      <c r="K23" s="593"/>
      <c r="L23" s="589"/>
    </row>
    <row r="24" spans="1:13" ht="90" customHeight="1" thickBot="1" x14ac:dyDescent="0.3">
      <c r="A24" s="301" t="s">
        <v>312</v>
      </c>
      <c r="B24" s="302" t="s">
        <v>313</v>
      </c>
      <c r="C24" s="305" t="s">
        <v>314</v>
      </c>
      <c r="D24" s="303">
        <f>+ACTIVIDAD_3!E25</f>
        <v>-44938096</v>
      </c>
      <c r="E24" s="25">
        <f>+ACTIVIDAD_3!E26</f>
        <v>158600224</v>
      </c>
      <c r="F24" s="308">
        <v>74</v>
      </c>
      <c r="G24" s="303">
        <f>+ACTIVIDAD_3!F25</f>
        <v>21127696</v>
      </c>
      <c r="H24" s="25">
        <f>+ACTIVIDAD_3!F26</f>
        <v>156866390</v>
      </c>
      <c r="I24" s="28">
        <v>247</v>
      </c>
      <c r="J24" s="303">
        <f>+ACTIVIDAD_3!G25</f>
        <v>38245445</v>
      </c>
      <c r="K24" s="25">
        <f>+ACTIVIDAD_3!G26</f>
        <v>157832102</v>
      </c>
      <c r="L24" s="28">
        <f>+'META_PDD 2056'!C39</f>
        <v>309</v>
      </c>
    </row>
    <row r="26" spans="1:13" ht="15" thickBot="1" x14ac:dyDescent="0.3"/>
    <row r="27" spans="1:13" ht="35.1" customHeight="1" thickBot="1" x14ac:dyDescent="0.3">
      <c r="A27" s="579" t="s">
        <v>219</v>
      </c>
      <c r="B27" s="580"/>
      <c r="C27" s="580"/>
      <c r="D27" s="580"/>
      <c r="E27" s="580"/>
      <c r="F27" s="580"/>
      <c r="G27" s="580"/>
      <c r="H27" s="580"/>
      <c r="I27" s="580"/>
      <c r="J27" s="580"/>
      <c r="K27" s="580"/>
      <c r="L27" s="581"/>
    </row>
    <row r="28" spans="1:13" ht="35.1" customHeight="1" x14ac:dyDescent="0.25">
      <c r="A28" s="570" t="s">
        <v>217</v>
      </c>
      <c r="B28" s="572" t="s">
        <v>101</v>
      </c>
      <c r="C28" s="586" t="s">
        <v>13</v>
      </c>
      <c r="D28" s="582" t="s">
        <v>188</v>
      </c>
      <c r="E28" s="583"/>
      <c r="F28" s="584"/>
      <c r="G28" s="582" t="s">
        <v>189</v>
      </c>
      <c r="H28" s="583"/>
      <c r="I28" s="584"/>
      <c r="J28" s="582" t="s">
        <v>190</v>
      </c>
      <c r="K28" s="583"/>
      <c r="L28" s="584"/>
    </row>
    <row r="29" spans="1:13" ht="35.1" customHeight="1" thickBot="1" x14ac:dyDescent="0.3">
      <c r="A29" s="571"/>
      <c r="B29" s="573"/>
      <c r="C29" s="603"/>
      <c r="D29" s="117" t="s">
        <v>26</v>
      </c>
      <c r="E29" s="352" t="s">
        <v>28</v>
      </c>
      <c r="F29" s="116" t="s">
        <v>106</v>
      </c>
      <c r="G29" s="117" t="s">
        <v>26</v>
      </c>
      <c r="H29" s="115" t="s">
        <v>28</v>
      </c>
      <c r="I29" s="116" t="s">
        <v>106</v>
      </c>
      <c r="J29" s="117" t="s">
        <v>26</v>
      </c>
      <c r="K29" s="115" t="s">
        <v>28</v>
      </c>
      <c r="L29" s="116" t="s">
        <v>106</v>
      </c>
    </row>
    <row r="30" spans="1:13" ht="107.65" customHeight="1" x14ac:dyDescent="0.25">
      <c r="A30" s="242" t="s">
        <v>309</v>
      </c>
      <c r="B30" s="243" t="s">
        <v>281</v>
      </c>
      <c r="C30" s="575" t="s">
        <v>310</v>
      </c>
      <c r="D30" s="590">
        <v>2085337916</v>
      </c>
      <c r="E30" s="616">
        <v>937115919</v>
      </c>
      <c r="F30" s="612">
        <v>25</v>
      </c>
      <c r="G30" s="610">
        <f>+ACTIVIDAD_1!I25+40000000</f>
        <v>448838889</v>
      </c>
      <c r="H30" s="608">
        <f>+ACTIVIDAD_1!I26+H31</f>
        <v>495010089</v>
      </c>
      <c r="I30" s="614">
        <v>25</v>
      </c>
      <c r="J30" s="610">
        <f>+ACTIVIDAD_1!J25+ACTIVIDAD_2!J25</f>
        <v>214738963</v>
      </c>
      <c r="K30" s="608">
        <f>+ACTIVIDAD_1!J26+ACTIVIDAD_2!J26</f>
        <v>671073532</v>
      </c>
      <c r="L30" s="588">
        <v>25</v>
      </c>
    </row>
    <row r="31" spans="1:13" ht="94.5" customHeight="1" x14ac:dyDescent="0.25">
      <c r="A31" s="242" t="s">
        <v>309</v>
      </c>
      <c r="B31" s="244" t="s">
        <v>311</v>
      </c>
      <c r="C31" s="576"/>
      <c r="D31" s="591"/>
      <c r="E31" s="609"/>
      <c r="F31" s="613"/>
      <c r="G31" s="611"/>
      <c r="H31" s="609"/>
      <c r="I31" s="615"/>
      <c r="J31" s="611"/>
      <c r="K31" s="609"/>
      <c r="L31" s="589"/>
    </row>
    <row r="32" spans="1:13" ht="94.5" customHeight="1" thickBot="1" x14ac:dyDescent="0.3">
      <c r="A32" s="242" t="s">
        <v>312</v>
      </c>
      <c r="B32" s="244" t="s">
        <v>313</v>
      </c>
      <c r="C32" s="251" t="s">
        <v>314</v>
      </c>
      <c r="D32" s="22">
        <v>64644082</v>
      </c>
      <c r="E32" s="22">
        <v>162157223</v>
      </c>
      <c r="F32" s="355">
        <v>677</v>
      </c>
      <c r="G32" s="356">
        <f>+ACTIVIDAD_3!I25</f>
        <v>20600000</v>
      </c>
      <c r="H32" s="357">
        <f>+ACTIVIDAD_3!I26</f>
        <v>160223722</v>
      </c>
      <c r="I32" s="358">
        <v>1300</v>
      </c>
      <c r="J32" s="366">
        <f>+ACTIVIDAD_3!J25</f>
        <v>79640529</v>
      </c>
      <c r="K32" s="365">
        <f>+ACTIVIDAD_3!J26</f>
        <v>173647626</v>
      </c>
      <c r="L32" s="22">
        <v>709</v>
      </c>
    </row>
    <row r="34" spans="1:12" ht="15" thickBot="1" x14ac:dyDescent="0.3"/>
    <row r="35" spans="1:12" ht="35.1" customHeight="1" thickBot="1" x14ac:dyDescent="0.3">
      <c r="A35" s="579" t="s">
        <v>220</v>
      </c>
      <c r="B35" s="580"/>
      <c r="C35" s="580"/>
      <c r="D35" s="580"/>
      <c r="E35" s="580"/>
      <c r="F35" s="580"/>
      <c r="G35" s="580"/>
      <c r="H35" s="580"/>
      <c r="I35" s="580"/>
      <c r="J35" s="580"/>
      <c r="K35" s="580"/>
      <c r="L35" s="581"/>
    </row>
    <row r="36" spans="1:12" ht="35.1" customHeight="1" x14ac:dyDescent="0.25">
      <c r="A36" s="570" t="s">
        <v>217</v>
      </c>
      <c r="B36" s="572" t="s">
        <v>101</v>
      </c>
      <c r="C36" s="586" t="s">
        <v>13</v>
      </c>
      <c r="D36" s="582" t="s">
        <v>191</v>
      </c>
      <c r="E36" s="583"/>
      <c r="F36" s="584"/>
      <c r="G36" s="582" t="s">
        <v>221</v>
      </c>
      <c r="H36" s="583"/>
      <c r="I36" s="584"/>
      <c r="J36" s="582" t="s">
        <v>193</v>
      </c>
      <c r="K36" s="583"/>
      <c r="L36" s="584"/>
    </row>
    <row r="37" spans="1:12" ht="35.1" customHeight="1" thickBot="1" x14ac:dyDescent="0.3">
      <c r="A37" s="571"/>
      <c r="B37" s="573"/>
      <c r="C37" s="603"/>
      <c r="D37" s="117" t="s">
        <v>26</v>
      </c>
      <c r="E37" s="115" t="s">
        <v>28</v>
      </c>
      <c r="F37" s="116" t="s">
        <v>106</v>
      </c>
      <c r="G37" s="117" t="s">
        <v>26</v>
      </c>
      <c r="H37" s="115" t="s">
        <v>28</v>
      </c>
      <c r="I37" s="116" t="s">
        <v>106</v>
      </c>
      <c r="J37" s="117" t="s">
        <v>26</v>
      </c>
      <c r="K37" s="115" t="s">
        <v>28</v>
      </c>
      <c r="L37" s="116" t="s">
        <v>106</v>
      </c>
    </row>
    <row r="38" spans="1:12" ht="108.6" customHeight="1" x14ac:dyDescent="0.25">
      <c r="A38" s="242" t="s">
        <v>309</v>
      </c>
      <c r="B38" s="243" t="s">
        <v>281</v>
      </c>
      <c r="C38" s="575" t="s">
        <v>310</v>
      </c>
      <c r="D38" s="118"/>
      <c r="E38" s="113"/>
      <c r="F38" s="114"/>
      <c r="G38" s="118"/>
      <c r="H38" s="113"/>
      <c r="I38" s="114"/>
      <c r="J38" s="118"/>
      <c r="K38" s="113"/>
      <c r="L38" s="114"/>
    </row>
    <row r="39" spans="1:12" ht="93.75" customHeight="1" x14ac:dyDescent="0.25">
      <c r="A39" s="242" t="s">
        <v>309</v>
      </c>
      <c r="B39" s="244" t="s">
        <v>311</v>
      </c>
      <c r="C39" s="576"/>
      <c r="D39" s="119"/>
      <c r="E39" s="22"/>
      <c r="F39" s="23"/>
      <c r="G39" s="119"/>
      <c r="H39" s="22"/>
      <c r="I39" s="23"/>
      <c r="J39" s="119"/>
      <c r="K39" s="22"/>
      <c r="L39" s="23"/>
    </row>
    <row r="40" spans="1:12" ht="93.75" customHeight="1" x14ac:dyDescent="0.25">
      <c r="A40" s="242" t="s">
        <v>312</v>
      </c>
      <c r="B40" s="244" t="s">
        <v>313</v>
      </c>
      <c r="C40" s="247" t="s">
        <v>314</v>
      </c>
      <c r="D40" s="119"/>
      <c r="E40" s="22"/>
      <c r="F40" s="23"/>
      <c r="G40" s="119"/>
      <c r="H40" s="22"/>
      <c r="I40" s="23"/>
      <c r="J40" s="119"/>
      <c r="K40" s="22"/>
      <c r="L40" s="23"/>
    </row>
  </sheetData>
  <mergeCells count="76">
    <mergeCell ref="H30:H31"/>
    <mergeCell ref="J30:J31"/>
    <mergeCell ref="K30:K31"/>
    <mergeCell ref="L30:L31"/>
    <mergeCell ref="C38:C39"/>
    <mergeCell ref="F30:F31"/>
    <mergeCell ref="I30:I31"/>
    <mergeCell ref="D30:D31"/>
    <mergeCell ref="G30:G31"/>
    <mergeCell ref="E30:E31"/>
    <mergeCell ref="H15:H16"/>
    <mergeCell ref="I15:I16"/>
    <mergeCell ref="J15:J16"/>
    <mergeCell ref="K15:K16"/>
    <mergeCell ref="G22:G23"/>
    <mergeCell ref="H22:H23"/>
    <mergeCell ref="I22:I23"/>
    <mergeCell ref="J22:J23"/>
    <mergeCell ref="K22:K23"/>
    <mergeCell ref="A19:L19"/>
    <mergeCell ref="L15:L16"/>
    <mergeCell ref="C15:C16"/>
    <mergeCell ref="D15:D16"/>
    <mergeCell ref="E15:E16"/>
    <mergeCell ref="F15:F16"/>
    <mergeCell ref="G15:G16"/>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36:A37"/>
    <mergeCell ref="B36:B37"/>
    <mergeCell ref="A20:A21"/>
    <mergeCell ref="A28:A29"/>
    <mergeCell ref="C30:C31"/>
    <mergeCell ref="C22:C23"/>
    <mergeCell ref="A27:L27"/>
    <mergeCell ref="J20:L20"/>
    <mergeCell ref="J28:L28"/>
    <mergeCell ref="B20:B21"/>
    <mergeCell ref="C20:C21"/>
    <mergeCell ref="L22:L23"/>
    <mergeCell ref="D20:F20"/>
    <mergeCell ref="D22:D23"/>
    <mergeCell ref="E22:E23"/>
    <mergeCell ref="F22:F23"/>
  </mergeCells>
  <pageMargins left="0.25" right="0.25" top="0.75" bottom="0.75" header="0.3" footer="0.3"/>
  <pageSetup paperSize="9" scale="28"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J124"/>
  <sheetViews>
    <sheetView tabSelected="1" view="pageBreakPreview" zoomScale="70" zoomScaleNormal="70" zoomScaleSheetLayoutView="70" workbookViewId="0">
      <selection activeCell="K112" sqref="K112"/>
    </sheetView>
  </sheetViews>
  <sheetFormatPr baseColWidth="10" defaultColWidth="10.7109375" defaultRowHeight="14.25" x14ac:dyDescent="0.25"/>
  <cols>
    <col min="1" max="1" width="25.42578125" style="82" customWidth="1"/>
    <col min="2" max="2" width="29.7109375" style="82" customWidth="1"/>
    <col min="3" max="3" width="15.5703125" style="82" customWidth="1"/>
    <col min="4" max="4" width="23.28515625" style="82" customWidth="1"/>
    <col min="5" max="5" width="15.7109375" style="82" customWidth="1"/>
    <col min="6" max="6" width="21.7109375" style="82" customWidth="1"/>
    <col min="7" max="7" width="15.42578125" style="82" customWidth="1"/>
    <col min="8" max="8" width="21.42578125" style="82" customWidth="1"/>
    <col min="9" max="9" width="14.7109375" style="82" customWidth="1"/>
    <col min="10" max="10" width="22.28515625" style="82" customWidth="1"/>
    <col min="11" max="11" width="14.5703125" style="82" customWidth="1"/>
    <col min="12" max="12" width="23" style="82" customWidth="1"/>
    <col min="13" max="13" width="14.28515625" style="82" customWidth="1"/>
    <col min="14" max="14" width="22.28515625" style="82" customWidth="1"/>
    <col min="15" max="15" width="15" style="82" customWidth="1"/>
    <col min="16" max="16" width="24.28515625" style="82" customWidth="1"/>
    <col min="17" max="17" width="20.42578125" style="82" customWidth="1"/>
    <col min="18" max="18" width="15.28515625" style="82" customWidth="1"/>
    <col min="19" max="19" width="20.7109375" style="82" bestFit="1" customWidth="1"/>
    <col min="20" max="20" width="21.28515625" style="82" customWidth="1"/>
    <col min="21" max="21" width="15.28515625" style="82" customWidth="1"/>
    <col min="22" max="22" width="19.7109375" style="82" bestFit="1" customWidth="1"/>
    <col min="23" max="23" width="21.7109375" style="82" customWidth="1"/>
    <col min="24" max="24" width="16.28515625" style="82" customWidth="1"/>
    <col min="25" max="25" width="20.7109375" style="82" bestFit="1" customWidth="1"/>
    <col min="26" max="26" width="20.42578125" style="82" customWidth="1"/>
    <col min="27" max="27" width="15.28515625" style="82" customWidth="1"/>
    <col min="28" max="28" width="30.28515625" style="82" bestFit="1" customWidth="1"/>
    <col min="29" max="29" width="22.7109375" style="82" customWidth="1"/>
    <col min="30" max="30" width="12.28515625" style="82" customWidth="1"/>
    <col min="31" max="31" width="19.7109375" style="82" bestFit="1" customWidth="1"/>
    <col min="32" max="32" width="22" style="82" customWidth="1"/>
    <col min="33" max="36" width="20.42578125" style="82" bestFit="1" customWidth="1"/>
    <col min="37" max="16384" width="10.7109375" style="82"/>
  </cols>
  <sheetData>
    <row r="1" spans="1:62" s="1" customFormat="1" ht="20.25" customHeight="1" x14ac:dyDescent="0.25">
      <c r="A1" s="529"/>
      <c r="B1" s="645" t="s">
        <v>279</v>
      </c>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7"/>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row>
    <row r="2" spans="1:62" s="1" customFormat="1" ht="18.75" customHeight="1" x14ac:dyDescent="0.25">
      <c r="A2" s="530"/>
      <c r="B2" s="648"/>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50"/>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row>
    <row r="3" spans="1:62" s="1" customFormat="1" ht="14.25" customHeight="1" x14ac:dyDescent="0.25">
      <c r="A3" s="530"/>
      <c r="B3" s="648"/>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50"/>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row>
    <row r="4" spans="1:62" s="1" customFormat="1" ht="33" customHeight="1" thickBot="1" x14ac:dyDescent="0.3">
      <c r="A4" s="531"/>
      <c r="B4" s="651"/>
      <c r="C4" s="652"/>
      <c r="D4" s="652"/>
      <c r="E4" s="652"/>
      <c r="F4" s="652"/>
      <c r="G4" s="652"/>
      <c r="H4" s="652"/>
      <c r="I4" s="652"/>
      <c r="J4" s="652"/>
      <c r="K4" s="652"/>
      <c r="L4" s="652"/>
      <c r="M4" s="652"/>
      <c r="N4" s="652"/>
      <c r="O4" s="652"/>
      <c r="P4" s="652"/>
      <c r="Q4" s="652"/>
      <c r="R4" s="652"/>
      <c r="S4" s="652"/>
      <c r="T4" s="652"/>
      <c r="U4" s="652"/>
      <c r="V4" s="652"/>
      <c r="W4" s="652"/>
      <c r="X4" s="652"/>
      <c r="Y4" s="652"/>
      <c r="Z4" s="652"/>
      <c r="AA4" s="652"/>
      <c r="AB4" s="652"/>
      <c r="AC4" s="652"/>
      <c r="AD4" s="652"/>
      <c r="AE4" s="652"/>
      <c r="AF4" s="653"/>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row>
    <row r="5" spans="1:62" s="1" customFormat="1" ht="15" x14ac:dyDescent="0.25">
      <c r="B5" s="99"/>
      <c r="C5" s="99"/>
      <c r="D5" s="99"/>
      <c r="E5" s="99"/>
      <c r="F5" s="99"/>
      <c r="G5" s="99"/>
      <c r="H5" s="99"/>
      <c r="I5" s="99"/>
      <c r="J5" s="99"/>
      <c r="K5" s="98"/>
      <c r="L5" s="98"/>
      <c r="M5" s="98"/>
      <c r="N5" s="98"/>
      <c r="O5" s="98"/>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row>
    <row r="6" spans="1:62" s="1" customFormat="1" ht="9" customHeight="1" x14ac:dyDescent="0.25">
      <c r="A6" s="5"/>
      <c r="B6" s="99"/>
      <c r="C6" s="99"/>
      <c r="D6" s="99"/>
      <c r="E6" s="99"/>
      <c r="F6" s="99"/>
      <c r="G6" s="99"/>
      <c r="H6" s="99"/>
      <c r="I6" s="99"/>
      <c r="J6" s="99"/>
      <c r="K6" s="99"/>
      <c r="L6" s="99"/>
      <c r="M6" s="99"/>
      <c r="N6" s="99"/>
      <c r="O6" s="99"/>
      <c r="P6" s="2"/>
      <c r="Q6" s="2"/>
      <c r="R6" s="3"/>
      <c r="S6" s="3"/>
      <c r="T6" s="2"/>
      <c r="U6" s="2"/>
      <c r="V6" s="2"/>
      <c r="W6" s="82"/>
      <c r="X6" s="4"/>
      <c r="Y6" s="4"/>
      <c r="Z6" s="4"/>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row>
    <row r="7" spans="1:62" s="1" customFormat="1" ht="15" customHeight="1" thickBot="1" x14ac:dyDescent="0.3">
      <c r="A7" s="6"/>
      <c r="B7" s="99"/>
      <c r="C7" s="99"/>
      <c r="D7" s="99"/>
      <c r="E7" s="99"/>
      <c r="F7" s="99"/>
      <c r="G7" s="99"/>
      <c r="H7" s="99"/>
      <c r="I7" s="99"/>
      <c r="J7" s="99"/>
      <c r="K7" s="99"/>
      <c r="L7" s="99"/>
      <c r="M7" s="99"/>
      <c r="N7" s="99"/>
      <c r="O7" s="99"/>
      <c r="P7" s="2"/>
      <c r="Q7" s="2"/>
      <c r="R7" s="3"/>
      <c r="S7" s="3"/>
      <c r="T7" s="2"/>
      <c r="U7" s="2"/>
      <c r="V7" s="2"/>
      <c r="W7" s="82"/>
      <c r="X7" s="4"/>
      <c r="Y7" s="4"/>
      <c r="Z7" s="128"/>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BB7" s="82"/>
      <c r="BC7" s="82"/>
      <c r="BD7" s="82"/>
      <c r="BE7" s="82"/>
      <c r="BF7" s="82"/>
      <c r="BG7" s="82"/>
      <c r="BH7" s="82"/>
      <c r="BI7" s="82"/>
      <c r="BJ7" s="82"/>
    </row>
    <row r="8" spans="1:62" s="1" customFormat="1" ht="15" customHeight="1" thickBot="1" x14ac:dyDescent="0.3">
      <c r="A8" s="532" t="s">
        <v>4</v>
      </c>
      <c r="B8" s="620" t="s">
        <v>307</v>
      </c>
      <c r="C8" s="621"/>
      <c r="D8" s="621"/>
      <c r="E8" s="621"/>
      <c r="F8" s="621"/>
      <c r="G8" s="621"/>
      <c r="H8" s="621"/>
      <c r="I8" s="621"/>
      <c r="J8" s="621"/>
      <c r="K8" s="621"/>
      <c r="L8" s="621"/>
      <c r="M8" s="621"/>
      <c r="N8" s="621"/>
      <c r="O8" s="621"/>
      <c r="P8" s="621"/>
      <c r="Q8" s="621"/>
      <c r="R8" s="621"/>
      <c r="S8" s="621"/>
      <c r="T8" s="621"/>
      <c r="U8" s="621"/>
      <c r="V8" s="621"/>
      <c r="W8" s="621"/>
      <c r="X8" s="621"/>
      <c r="Y8" s="621"/>
      <c r="Z8" s="621"/>
      <c r="AA8" s="626" t="s">
        <v>155</v>
      </c>
      <c r="AB8" s="634">
        <v>2024110010309</v>
      </c>
      <c r="AC8" s="654" t="s">
        <v>198</v>
      </c>
      <c r="AD8" s="655"/>
      <c r="AE8" s="416" t="s">
        <v>270</v>
      </c>
      <c r="AF8" s="418"/>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row>
    <row r="9" spans="1:62" s="1" customFormat="1" ht="15" customHeight="1" thickBot="1" x14ac:dyDescent="0.3">
      <c r="A9" s="533"/>
      <c r="B9" s="622"/>
      <c r="C9" s="623"/>
      <c r="D9" s="623"/>
      <c r="E9" s="623"/>
      <c r="F9" s="623"/>
      <c r="G9" s="623"/>
      <c r="H9" s="623"/>
      <c r="I9" s="623"/>
      <c r="J9" s="623"/>
      <c r="K9" s="623"/>
      <c r="L9" s="623"/>
      <c r="M9" s="623"/>
      <c r="N9" s="623"/>
      <c r="O9" s="623"/>
      <c r="P9" s="623"/>
      <c r="Q9" s="623"/>
      <c r="R9" s="623"/>
      <c r="S9" s="623"/>
      <c r="T9" s="623"/>
      <c r="U9" s="623"/>
      <c r="V9" s="623"/>
      <c r="W9" s="623"/>
      <c r="X9" s="623"/>
      <c r="Y9" s="623"/>
      <c r="Z9" s="623"/>
      <c r="AA9" s="627"/>
      <c r="AB9" s="635"/>
      <c r="AC9" s="654" t="s">
        <v>199</v>
      </c>
      <c r="AD9" s="655"/>
      <c r="AE9" s="416" t="s">
        <v>271</v>
      </c>
      <c r="AF9" s="418"/>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row>
    <row r="10" spans="1:62" s="1" customFormat="1" ht="15" customHeight="1" thickBot="1" x14ac:dyDescent="0.3">
      <c r="A10" s="533"/>
      <c r="B10" s="622"/>
      <c r="C10" s="623"/>
      <c r="D10" s="623"/>
      <c r="E10" s="623"/>
      <c r="F10" s="623"/>
      <c r="G10" s="623"/>
      <c r="H10" s="623"/>
      <c r="I10" s="623"/>
      <c r="J10" s="623"/>
      <c r="K10" s="623"/>
      <c r="L10" s="623"/>
      <c r="M10" s="623"/>
      <c r="N10" s="623"/>
      <c r="O10" s="623"/>
      <c r="P10" s="623"/>
      <c r="Q10" s="623"/>
      <c r="R10" s="623"/>
      <c r="S10" s="623"/>
      <c r="T10" s="623"/>
      <c r="U10" s="623"/>
      <c r="V10" s="623"/>
      <c r="W10" s="623"/>
      <c r="X10" s="623"/>
      <c r="Y10" s="623"/>
      <c r="Z10" s="623"/>
      <c r="AA10" s="627"/>
      <c r="AB10" s="635"/>
      <c r="AC10" s="654" t="s">
        <v>200</v>
      </c>
      <c r="AD10" s="655"/>
      <c r="AE10" s="629" t="s">
        <v>272</v>
      </c>
      <c r="AF10" s="630"/>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row>
    <row r="11" spans="1:62" s="1" customFormat="1" ht="15" customHeight="1" thickBot="1" x14ac:dyDescent="0.3">
      <c r="A11" s="534"/>
      <c r="B11" s="624"/>
      <c r="C11" s="625"/>
      <c r="D11" s="625"/>
      <c r="E11" s="625"/>
      <c r="F11" s="625"/>
      <c r="G11" s="625"/>
      <c r="H11" s="625"/>
      <c r="I11" s="625"/>
      <c r="J11" s="625"/>
      <c r="K11" s="625"/>
      <c r="L11" s="625"/>
      <c r="M11" s="625"/>
      <c r="N11" s="625"/>
      <c r="O11" s="625"/>
      <c r="P11" s="625"/>
      <c r="Q11" s="625"/>
      <c r="R11" s="625"/>
      <c r="S11" s="625"/>
      <c r="T11" s="625"/>
      <c r="U11" s="625"/>
      <c r="V11" s="625"/>
      <c r="W11" s="625"/>
      <c r="X11" s="625"/>
      <c r="Y11" s="625"/>
      <c r="Z11" s="625"/>
      <c r="AA11" s="628"/>
      <c r="AB11" s="636"/>
      <c r="AC11" s="654" t="s">
        <v>153</v>
      </c>
      <c r="AD11" s="655"/>
      <c r="AE11" s="416" t="s">
        <v>276</v>
      </c>
      <c r="AF11" s="418"/>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row>
    <row r="12" spans="1:62" s="1" customFormat="1" ht="9" customHeight="1" x14ac:dyDescent="0.25">
      <c r="A12" s="14"/>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row>
    <row r="13" spans="1:62" s="26" customFormat="1" ht="16.5" customHeight="1" thickBot="1" x14ac:dyDescent="0.25">
      <c r="C13" s="101"/>
      <c r="D13" s="101"/>
      <c r="E13" s="101"/>
      <c r="F13" s="101"/>
      <c r="G13" s="101"/>
      <c r="H13" s="101"/>
      <c r="I13" s="101"/>
      <c r="J13" s="101"/>
      <c r="K13" s="100"/>
      <c r="L13" s="100"/>
      <c r="M13" s="100"/>
      <c r="N13" s="100"/>
      <c r="O13" s="10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row>
    <row r="14" spans="1:62" s="84" customFormat="1" ht="21.75" customHeight="1" thickBot="1" x14ac:dyDescent="0.3">
      <c r="A14" s="442" t="s">
        <v>6</v>
      </c>
      <c r="B14" s="160" t="s">
        <v>156</v>
      </c>
      <c r="C14" s="130"/>
      <c r="D14" s="160" t="s">
        <v>157</v>
      </c>
      <c r="E14" s="131"/>
      <c r="F14" s="160" t="s">
        <v>158</v>
      </c>
      <c r="G14" s="131"/>
      <c r="H14" s="160" t="s">
        <v>159</v>
      </c>
      <c r="I14" s="132"/>
      <c r="J14" s="102"/>
      <c r="K14" s="441" t="s">
        <v>8</v>
      </c>
      <c r="L14" s="441"/>
      <c r="M14" s="637" t="s">
        <v>160</v>
      </c>
      <c r="N14" s="637"/>
      <c r="O14" s="637"/>
      <c r="P14" s="135"/>
      <c r="Q14" s="169"/>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row>
    <row r="15" spans="1:62" s="84" customFormat="1" ht="21.75" customHeight="1" thickBot="1" x14ac:dyDescent="0.3">
      <c r="A15" s="442"/>
      <c r="B15" s="161" t="s">
        <v>161</v>
      </c>
      <c r="C15" s="133"/>
      <c r="D15" s="160" t="s">
        <v>162</v>
      </c>
      <c r="E15" s="133"/>
      <c r="F15" s="160" t="s">
        <v>163</v>
      </c>
      <c r="G15" s="134"/>
      <c r="H15" s="160" t="s">
        <v>164</v>
      </c>
      <c r="I15" s="132" t="s">
        <v>280</v>
      </c>
      <c r="J15" s="102"/>
      <c r="K15" s="441"/>
      <c r="L15" s="441"/>
      <c r="M15" s="637" t="s">
        <v>165</v>
      </c>
      <c r="N15" s="637"/>
      <c r="O15" s="637"/>
      <c r="P15" s="135"/>
      <c r="Q15" s="169"/>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21"/>
      <c r="BI15" s="121"/>
      <c r="BJ15" s="121"/>
    </row>
    <row r="16" spans="1:62" s="84" customFormat="1" ht="21.75" customHeight="1" thickBot="1" x14ac:dyDescent="0.3">
      <c r="A16" s="442"/>
      <c r="B16" s="160" t="s">
        <v>166</v>
      </c>
      <c r="C16" s="130"/>
      <c r="D16" s="160" t="s">
        <v>167</v>
      </c>
      <c r="E16" s="134"/>
      <c r="F16" s="160" t="s">
        <v>168</v>
      </c>
      <c r="G16" s="134"/>
      <c r="H16" s="160" t="s">
        <v>169</v>
      </c>
      <c r="I16" s="132"/>
      <c r="K16" s="441"/>
      <c r="L16" s="441"/>
      <c r="M16" s="637" t="s">
        <v>170</v>
      </c>
      <c r="N16" s="637"/>
      <c r="O16" s="637"/>
      <c r="P16" s="304" t="s">
        <v>280</v>
      </c>
      <c r="Q16" s="169"/>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1"/>
      <c r="BG16" s="121"/>
      <c r="BH16" s="121"/>
      <c r="BI16" s="121"/>
      <c r="BJ16" s="121"/>
    </row>
    <row r="17" spans="1:62" s="84" customFormat="1" ht="21.75" customHeight="1" thickBot="1" x14ac:dyDescent="0.3">
      <c r="A17" s="1"/>
      <c r="B17" s="1"/>
      <c r="C17" s="1"/>
      <c r="D17" s="1"/>
      <c r="E17" s="1"/>
      <c r="F17" s="1"/>
      <c r="G17" s="102"/>
      <c r="H17" s="102"/>
      <c r="I17" s="102"/>
      <c r="J17" s="102"/>
      <c r="K17" s="103"/>
      <c r="L17" s="103"/>
      <c r="M17" s="101"/>
      <c r="N17" s="101"/>
      <c r="O17" s="10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21"/>
      <c r="BI17" s="121"/>
      <c r="BJ17" s="121"/>
    </row>
    <row r="18" spans="1:62" s="1" customFormat="1" ht="48" customHeight="1" thickBot="1" x14ac:dyDescent="0.3">
      <c r="A18" s="463" t="s">
        <v>222</v>
      </c>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5"/>
      <c r="AG18" s="121"/>
      <c r="AH18" s="121"/>
      <c r="AI18" s="121"/>
      <c r="AJ18" s="121"/>
      <c r="AK18" s="121"/>
      <c r="AL18" s="121"/>
      <c r="AM18" s="121"/>
      <c r="AN18" s="82"/>
      <c r="AO18" s="82"/>
      <c r="AP18" s="82"/>
      <c r="AQ18" s="82"/>
      <c r="AR18" s="82"/>
      <c r="AS18" s="82"/>
      <c r="AT18" s="82"/>
      <c r="AU18" s="82"/>
      <c r="AV18" s="82"/>
      <c r="AW18" s="82"/>
      <c r="AX18" s="82"/>
      <c r="AY18" s="82"/>
      <c r="AZ18" s="82"/>
      <c r="BA18" s="82"/>
      <c r="BB18" s="82"/>
      <c r="BC18" s="82"/>
      <c r="BD18" s="82"/>
      <c r="BE18" s="82"/>
      <c r="BF18" s="82"/>
      <c r="BG18" s="82"/>
      <c r="BH18" s="82"/>
      <c r="BI18" s="82"/>
      <c r="BJ18" s="82"/>
    </row>
    <row r="19" spans="1:62" s="1" customFormat="1" ht="50.25" customHeight="1" thickBot="1" x14ac:dyDescent="0.3">
      <c r="A19" s="461" t="s">
        <v>465</v>
      </c>
      <c r="B19" s="462"/>
      <c r="C19" s="641" t="s">
        <v>468</v>
      </c>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2"/>
      <c r="AG19" s="121"/>
      <c r="AH19" s="121"/>
      <c r="AI19" s="121"/>
      <c r="AJ19" s="121"/>
      <c r="AK19" s="121"/>
      <c r="AL19" s="121"/>
      <c r="AM19" s="121"/>
      <c r="AN19" s="82"/>
      <c r="AO19" s="82"/>
      <c r="AP19" s="82"/>
      <c r="AQ19" s="82"/>
      <c r="AR19" s="82"/>
      <c r="AS19" s="82"/>
      <c r="AT19" s="82"/>
      <c r="AU19" s="82"/>
      <c r="AV19" s="82"/>
      <c r="AW19" s="82"/>
      <c r="AX19" s="82"/>
      <c r="AY19" s="82"/>
      <c r="AZ19" s="82"/>
      <c r="BA19" s="82"/>
      <c r="BB19" s="82"/>
      <c r="BC19" s="82"/>
      <c r="BD19" s="82"/>
      <c r="BE19" s="82"/>
      <c r="BF19" s="82"/>
      <c r="BG19" s="82"/>
      <c r="BH19" s="82"/>
      <c r="BI19" s="82"/>
      <c r="BJ19" s="82"/>
    </row>
    <row r="20" spans="1:62" s="30" customFormat="1" ht="21.75" customHeight="1" thickBot="1" x14ac:dyDescent="0.3">
      <c r="A20" s="480" t="s">
        <v>224</v>
      </c>
      <c r="B20" s="644" t="s">
        <v>225</v>
      </c>
      <c r="C20" s="553" t="s">
        <v>84</v>
      </c>
      <c r="D20" s="640"/>
      <c r="E20" s="640"/>
      <c r="F20" s="640"/>
      <c r="G20" s="640"/>
      <c r="H20" s="640"/>
      <c r="I20" s="640"/>
      <c r="J20" s="640"/>
      <c r="K20" s="640"/>
      <c r="L20" s="640"/>
      <c r="M20" s="640"/>
      <c r="N20" s="554"/>
      <c r="O20" s="631" t="s">
        <v>86</v>
      </c>
      <c r="P20" s="632"/>
      <c r="Q20" s="632"/>
      <c r="R20" s="632"/>
      <c r="S20" s="632"/>
      <c r="T20" s="632"/>
      <c r="U20" s="632"/>
      <c r="V20" s="632"/>
      <c r="W20" s="632"/>
      <c r="X20" s="632"/>
      <c r="Y20" s="632"/>
      <c r="Z20" s="632"/>
      <c r="AA20" s="632"/>
      <c r="AB20" s="632"/>
      <c r="AC20" s="632"/>
      <c r="AD20" s="632"/>
      <c r="AE20" s="632"/>
      <c r="AF20" s="633"/>
      <c r="AG20" s="121"/>
      <c r="AH20" s="121"/>
      <c r="AI20" s="121"/>
      <c r="AJ20" s="121"/>
      <c r="AK20" s="121"/>
      <c r="AL20" s="121"/>
      <c r="AM20" s="121"/>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row>
    <row r="21" spans="1:62" s="30" customFormat="1" ht="21.75" customHeight="1" thickBot="1" x14ac:dyDescent="0.3">
      <c r="A21" s="643"/>
      <c r="B21" s="644"/>
      <c r="C21" s="638" t="s">
        <v>181</v>
      </c>
      <c r="D21" s="639"/>
      <c r="E21" s="638" t="s">
        <v>183</v>
      </c>
      <c r="F21" s="639"/>
      <c r="G21" s="638" t="s">
        <v>184</v>
      </c>
      <c r="H21" s="639"/>
      <c r="I21" s="638" t="s">
        <v>185</v>
      </c>
      <c r="J21" s="639"/>
      <c r="K21" s="638" t="s">
        <v>186</v>
      </c>
      <c r="L21" s="639"/>
      <c r="M21" s="638" t="s">
        <v>187</v>
      </c>
      <c r="N21" s="639"/>
      <c r="O21" s="631" t="s">
        <v>181</v>
      </c>
      <c r="P21" s="632"/>
      <c r="Q21" s="633"/>
      <c r="R21" s="617" t="s">
        <v>183</v>
      </c>
      <c r="S21" s="618"/>
      <c r="T21" s="619"/>
      <c r="U21" s="617" t="s">
        <v>184</v>
      </c>
      <c r="V21" s="618"/>
      <c r="W21" s="619"/>
      <c r="X21" s="617" t="s">
        <v>185</v>
      </c>
      <c r="Y21" s="618"/>
      <c r="Z21" s="619"/>
      <c r="AA21" s="617" t="s">
        <v>186</v>
      </c>
      <c r="AB21" s="618"/>
      <c r="AC21" s="619"/>
      <c r="AD21" s="617" t="s">
        <v>187</v>
      </c>
      <c r="AE21" s="618"/>
      <c r="AF21" s="619"/>
      <c r="AG21" s="121"/>
      <c r="AH21" s="121"/>
      <c r="AI21" s="121"/>
      <c r="AJ21" s="121"/>
      <c r="AK21" s="121"/>
      <c r="AL21" s="121"/>
      <c r="AM21" s="121"/>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row>
    <row r="22" spans="1:62" s="30" customFormat="1" ht="28.5" customHeight="1" thickBot="1" x14ac:dyDescent="0.3">
      <c r="A22" s="643"/>
      <c r="B22" s="644"/>
      <c r="C22" s="126" t="s">
        <v>226</v>
      </c>
      <c r="D22" s="126" t="s">
        <v>227</v>
      </c>
      <c r="E22" s="126" t="s">
        <v>226</v>
      </c>
      <c r="F22" s="126" t="s">
        <v>227</v>
      </c>
      <c r="G22" s="126" t="s">
        <v>226</v>
      </c>
      <c r="H22" s="126" t="s">
        <v>227</v>
      </c>
      <c r="I22" s="126" t="s">
        <v>226</v>
      </c>
      <c r="J22" s="126" t="s">
        <v>227</v>
      </c>
      <c r="K22" s="126" t="s">
        <v>226</v>
      </c>
      <c r="L22" s="126" t="s">
        <v>227</v>
      </c>
      <c r="M22" s="126" t="s">
        <v>226</v>
      </c>
      <c r="N22" s="126" t="s">
        <v>227</v>
      </c>
      <c r="O22" s="127" t="s">
        <v>226</v>
      </c>
      <c r="P22" s="127" t="s">
        <v>228</v>
      </c>
      <c r="Q22" s="127" t="s">
        <v>28</v>
      </c>
      <c r="R22" s="127" t="s">
        <v>226</v>
      </c>
      <c r="S22" s="127" t="s">
        <v>228</v>
      </c>
      <c r="T22" s="127" t="s">
        <v>28</v>
      </c>
      <c r="U22" s="127" t="s">
        <v>226</v>
      </c>
      <c r="V22" s="127" t="s">
        <v>228</v>
      </c>
      <c r="W22" s="127" t="s">
        <v>28</v>
      </c>
      <c r="X22" s="127" t="s">
        <v>226</v>
      </c>
      <c r="Y22" s="127" t="s">
        <v>228</v>
      </c>
      <c r="Z22" s="127" t="s">
        <v>28</v>
      </c>
      <c r="AA22" s="127" t="s">
        <v>226</v>
      </c>
      <c r="AB22" s="127" t="s">
        <v>228</v>
      </c>
      <c r="AC22" s="127" t="s">
        <v>28</v>
      </c>
      <c r="AD22" s="127" t="s">
        <v>226</v>
      </c>
      <c r="AE22" s="127" t="s">
        <v>228</v>
      </c>
      <c r="AF22" s="127" t="s">
        <v>28</v>
      </c>
      <c r="AG22" s="121"/>
      <c r="AH22" s="121"/>
      <c r="AI22" s="121"/>
      <c r="AJ22" s="121"/>
      <c r="AK22" s="121"/>
      <c r="AL22" s="121"/>
      <c r="AM22" s="121"/>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row>
    <row r="23" spans="1:62" s="30" customFormat="1" ht="15.75" customHeight="1" x14ac:dyDescent="0.25">
      <c r="A23" s="643"/>
      <c r="B23" s="79" t="s">
        <v>229</v>
      </c>
      <c r="C23" s="276"/>
      <c r="D23" s="277"/>
      <c r="E23" s="278"/>
      <c r="F23" s="277">
        <v>174838000</v>
      </c>
      <c r="G23" s="279"/>
      <c r="H23" s="277"/>
      <c r="I23" s="279"/>
      <c r="J23" s="277"/>
      <c r="K23" s="279"/>
      <c r="L23" s="277"/>
      <c r="M23" s="279"/>
      <c r="N23" s="277"/>
      <c r="O23" s="276"/>
      <c r="P23" s="280"/>
      <c r="Q23" s="280"/>
      <c r="R23" s="276"/>
      <c r="S23" s="280">
        <v>174836321</v>
      </c>
      <c r="T23" s="280"/>
      <c r="U23" s="276"/>
      <c r="V23" s="281"/>
      <c r="W23" s="281">
        <v>10927270</v>
      </c>
      <c r="X23" s="77"/>
      <c r="Y23" s="281">
        <v>-2367576</v>
      </c>
      <c r="Z23" s="297">
        <v>16390905</v>
      </c>
      <c r="AA23" s="77"/>
      <c r="AB23" s="297"/>
      <c r="AC23" s="297">
        <v>16390905</v>
      </c>
      <c r="AD23" s="77"/>
      <c r="AE23" s="170"/>
      <c r="AF23" s="297">
        <v>16390905</v>
      </c>
      <c r="AG23" s="121"/>
      <c r="AH23" s="121"/>
      <c r="AI23" s="121"/>
      <c r="AJ23" s="121"/>
      <c r="AK23" s="121"/>
      <c r="AL23" s="121"/>
      <c r="AM23" s="121"/>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row>
    <row r="24" spans="1:62" s="30" customFormat="1" ht="15.75" customHeight="1" x14ac:dyDescent="0.25">
      <c r="A24" s="643"/>
      <c r="B24" s="80" t="s">
        <v>230</v>
      </c>
      <c r="C24" s="282"/>
      <c r="D24" s="277"/>
      <c r="E24" s="283"/>
      <c r="F24" s="277">
        <v>174838000</v>
      </c>
      <c r="G24" s="284"/>
      <c r="H24" s="277"/>
      <c r="I24" s="284"/>
      <c r="J24" s="277"/>
      <c r="K24" s="284"/>
      <c r="L24" s="277"/>
      <c r="M24" s="284"/>
      <c r="N24" s="277"/>
      <c r="O24" s="282"/>
      <c r="P24" s="285"/>
      <c r="Q24" s="285"/>
      <c r="R24" s="286"/>
      <c r="S24" s="285">
        <v>174836321</v>
      </c>
      <c r="T24" s="285"/>
      <c r="U24" s="282"/>
      <c r="V24" s="281"/>
      <c r="W24" s="281">
        <v>4553030</v>
      </c>
      <c r="X24" s="77"/>
      <c r="Y24" s="281">
        <v>-3642423</v>
      </c>
      <c r="Z24" s="297">
        <v>19486965</v>
      </c>
      <c r="AA24" s="77"/>
      <c r="AB24" s="297"/>
      <c r="AC24" s="297">
        <v>16390905</v>
      </c>
      <c r="AD24" s="77"/>
      <c r="AE24" s="170"/>
      <c r="AF24" s="297">
        <v>16390905</v>
      </c>
      <c r="AG24" s="121"/>
      <c r="AH24" s="121"/>
      <c r="AI24" s="121"/>
      <c r="AJ24" s="121"/>
      <c r="AK24" s="121"/>
      <c r="AL24" s="121"/>
      <c r="AM24" s="121"/>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row>
    <row r="25" spans="1:62" s="30" customFormat="1" ht="15.75" customHeight="1" x14ac:dyDescent="0.25">
      <c r="A25" s="643"/>
      <c r="B25" s="80" t="s">
        <v>231</v>
      </c>
      <c r="C25" s="282"/>
      <c r="D25" s="277"/>
      <c r="E25" s="283"/>
      <c r="F25" s="277">
        <v>60100000</v>
      </c>
      <c r="G25" s="284"/>
      <c r="H25" s="277"/>
      <c r="I25" s="284"/>
      <c r="J25" s="277"/>
      <c r="K25" s="284"/>
      <c r="L25" s="277"/>
      <c r="M25" s="284"/>
      <c r="N25" s="277"/>
      <c r="O25" s="282"/>
      <c r="P25" s="285"/>
      <c r="Q25" s="285"/>
      <c r="R25" s="286"/>
      <c r="S25" s="285">
        <v>60099985</v>
      </c>
      <c r="T25" s="285"/>
      <c r="U25" s="282"/>
      <c r="V25" s="281"/>
      <c r="W25" s="281">
        <v>4735150</v>
      </c>
      <c r="X25" s="77"/>
      <c r="Y25" s="281">
        <v>-728485</v>
      </c>
      <c r="Z25" s="297">
        <v>5463635</v>
      </c>
      <c r="AA25" s="77"/>
      <c r="AB25" s="297"/>
      <c r="AC25" s="297">
        <v>5463635</v>
      </c>
      <c r="AD25" s="77"/>
      <c r="AE25" s="170"/>
      <c r="AF25" s="297">
        <v>5463635</v>
      </c>
      <c r="AG25" s="121"/>
      <c r="AH25" s="121"/>
      <c r="AI25" s="121"/>
      <c r="AJ25" s="121"/>
      <c r="AK25" s="121"/>
      <c r="AL25" s="121"/>
      <c r="AM25" s="121"/>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row>
    <row r="26" spans="1:62" s="30" customFormat="1" ht="15.75" customHeight="1" x14ac:dyDescent="0.25">
      <c r="A26" s="643"/>
      <c r="B26" s="80" t="s">
        <v>232</v>
      </c>
      <c r="C26" s="282"/>
      <c r="D26" s="277"/>
      <c r="E26" s="283"/>
      <c r="F26" s="277">
        <v>365538000</v>
      </c>
      <c r="G26" s="284"/>
      <c r="H26" s="277"/>
      <c r="I26" s="284"/>
      <c r="J26" s="277"/>
      <c r="K26" s="284"/>
      <c r="L26" s="277"/>
      <c r="M26" s="284"/>
      <c r="N26" s="277"/>
      <c r="O26" s="282"/>
      <c r="P26" s="285"/>
      <c r="Q26" s="285"/>
      <c r="R26" s="286"/>
      <c r="S26" s="285">
        <v>365534642</v>
      </c>
      <c r="T26" s="285"/>
      <c r="U26" s="282"/>
      <c r="V26" s="281"/>
      <c r="W26" s="281">
        <v>16239221</v>
      </c>
      <c r="X26" s="77"/>
      <c r="Y26" s="281">
        <v>-4689745</v>
      </c>
      <c r="Z26" s="297">
        <v>38776839</v>
      </c>
      <c r="AA26" s="77"/>
      <c r="AB26" s="297"/>
      <c r="AC26" s="297">
        <v>34223810</v>
      </c>
      <c r="AD26" s="77"/>
      <c r="AE26" s="170"/>
      <c r="AF26" s="297">
        <v>34223810</v>
      </c>
      <c r="AG26" s="121"/>
      <c r="AH26" s="121"/>
      <c r="AI26" s="121"/>
      <c r="AJ26" s="121"/>
      <c r="AK26" s="121"/>
      <c r="AL26" s="121"/>
      <c r="AM26" s="121"/>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row>
    <row r="27" spans="1:62" s="30" customFormat="1" ht="15.75" customHeight="1" x14ac:dyDescent="0.25">
      <c r="A27" s="643"/>
      <c r="B27" s="80" t="s">
        <v>233</v>
      </c>
      <c r="C27" s="282"/>
      <c r="D27" s="277"/>
      <c r="E27" s="283"/>
      <c r="F27" s="277">
        <v>117469000</v>
      </c>
      <c r="G27" s="284"/>
      <c r="H27" s="277"/>
      <c r="I27" s="284"/>
      <c r="J27" s="277"/>
      <c r="K27" s="284"/>
      <c r="L27" s="277"/>
      <c r="M27" s="284"/>
      <c r="N27" s="277"/>
      <c r="O27" s="282"/>
      <c r="P27" s="285"/>
      <c r="Q27" s="285"/>
      <c r="R27" s="286"/>
      <c r="S27" s="285">
        <v>117468153</v>
      </c>
      <c r="T27" s="285"/>
      <c r="U27" s="282"/>
      <c r="V27" s="281"/>
      <c r="W27" s="281">
        <v>2913939</v>
      </c>
      <c r="X27" s="77"/>
      <c r="Y27" s="281">
        <v>-2913938</v>
      </c>
      <c r="Z27" s="297">
        <v>13841209</v>
      </c>
      <c r="AA27" s="77"/>
      <c r="AB27" s="297"/>
      <c r="AC27" s="297">
        <v>10927270</v>
      </c>
      <c r="AD27" s="77"/>
      <c r="AE27" s="170"/>
      <c r="AF27" s="297">
        <v>10927270</v>
      </c>
      <c r="AG27" s="121"/>
      <c r="AH27" s="121"/>
      <c r="AI27" s="121"/>
      <c r="AJ27" s="121"/>
      <c r="AK27" s="121"/>
      <c r="AL27" s="121"/>
      <c r="AM27" s="121"/>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row>
    <row r="28" spans="1:62" s="30" customFormat="1" ht="15.75" customHeight="1" x14ac:dyDescent="0.25">
      <c r="A28" s="643"/>
      <c r="B28" s="80" t="s">
        <v>234</v>
      </c>
      <c r="C28" s="282"/>
      <c r="D28" s="277">
        <v>60100000</v>
      </c>
      <c r="E28" s="283"/>
      <c r="F28" s="277">
        <v>114738000</v>
      </c>
      <c r="G28" s="284"/>
      <c r="H28" s="277"/>
      <c r="I28" s="284"/>
      <c r="J28" s="277"/>
      <c r="K28" s="284"/>
      <c r="L28" s="277"/>
      <c r="M28" s="284"/>
      <c r="N28" s="277">
        <v>32782000</v>
      </c>
      <c r="O28" s="282"/>
      <c r="P28" s="285">
        <v>60099985</v>
      </c>
      <c r="Q28" s="285"/>
      <c r="R28" s="286"/>
      <c r="S28" s="285">
        <v>114736336</v>
      </c>
      <c r="T28" s="285"/>
      <c r="U28" s="282"/>
      <c r="V28" s="281"/>
      <c r="W28" s="281">
        <v>14569694</v>
      </c>
      <c r="X28" s="77"/>
      <c r="Y28" s="281">
        <v>-728486</v>
      </c>
      <c r="Z28" s="297">
        <v>16390905</v>
      </c>
      <c r="AA28" s="77"/>
      <c r="AB28" s="297"/>
      <c r="AC28" s="297">
        <v>16390905</v>
      </c>
      <c r="AD28" s="77"/>
      <c r="AE28" s="170"/>
      <c r="AF28" s="297">
        <v>16390905</v>
      </c>
      <c r="AG28" s="121"/>
      <c r="AH28" s="121"/>
      <c r="AI28" s="121"/>
      <c r="AJ28" s="121"/>
      <c r="AK28" s="121"/>
      <c r="AL28" s="121"/>
      <c r="AM28" s="121"/>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row>
    <row r="29" spans="1:62" s="30" customFormat="1" ht="15.75" customHeight="1" x14ac:dyDescent="0.25">
      <c r="A29" s="643"/>
      <c r="B29" s="80" t="s">
        <v>235</v>
      </c>
      <c r="C29" s="282"/>
      <c r="D29" s="277">
        <v>133331000</v>
      </c>
      <c r="E29" s="283"/>
      <c r="F29" s="277">
        <v>117469000</v>
      </c>
      <c r="G29" s="284"/>
      <c r="H29" s="277"/>
      <c r="I29" s="284"/>
      <c r="J29" s="277"/>
      <c r="K29" s="284"/>
      <c r="L29" s="277"/>
      <c r="M29" s="284"/>
      <c r="N29" s="277"/>
      <c r="O29" s="282"/>
      <c r="P29" s="285">
        <v>133330153</v>
      </c>
      <c r="Q29" s="285"/>
      <c r="R29" s="286"/>
      <c r="S29" s="285">
        <v>117468153</v>
      </c>
      <c r="T29" s="285"/>
      <c r="U29" s="282"/>
      <c r="V29" s="281"/>
      <c r="W29" s="281">
        <v>15090941</v>
      </c>
      <c r="X29" s="77"/>
      <c r="Y29" s="281">
        <v>-2195601</v>
      </c>
      <c r="Z29" s="297">
        <v>29488660</v>
      </c>
      <c r="AA29" s="77"/>
      <c r="AB29" s="297"/>
      <c r="AC29" s="297">
        <v>23296540</v>
      </c>
      <c r="AD29" s="77"/>
      <c r="AE29" s="170"/>
      <c r="AF29" s="297">
        <v>23296540</v>
      </c>
      <c r="AG29" s="121"/>
      <c r="AH29" s="121"/>
      <c r="AI29" s="121"/>
      <c r="AJ29" s="121"/>
      <c r="AK29" s="121"/>
      <c r="AL29" s="121"/>
      <c r="AM29" s="121"/>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row>
    <row r="30" spans="1:62" s="30" customFormat="1" ht="15.75" customHeight="1" x14ac:dyDescent="0.25">
      <c r="A30" s="643"/>
      <c r="B30" s="80" t="s">
        <v>236</v>
      </c>
      <c r="C30" s="282"/>
      <c r="D30" s="277">
        <v>114738000</v>
      </c>
      <c r="E30" s="283"/>
      <c r="F30" s="277">
        <v>234938000</v>
      </c>
      <c r="G30" s="284"/>
      <c r="H30" s="277"/>
      <c r="I30" s="284"/>
      <c r="J30" s="277"/>
      <c r="K30" s="284"/>
      <c r="L30" s="277"/>
      <c r="M30" s="284"/>
      <c r="N30" s="277"/>
      <c r="O30" s="282"/>
      <c r="P30" s="285">
        <v>114736336</v>
      </c>
      <c r="Q30" s="285"/>
      <c r="R30" s="286"/>
      <c r="S30" s="285">
        <v>174836321</v>
      </c>
      <c r="T30" s="285"/>
      <c r="U30" s="282"/>
      <c r="V30" s="281">
        <v>54636350</v>
      </c>
      <c r="W30" s="281">
        <v>12566360</v>
      </c>
      <c r="X30" s="77"/>
      <c r="Y30" s="281">
        <v>-3824546</v>
      </c>
      <c r="Z30" s="297">
        <v>33328174</v>
      </c>
      <c r="AA30" s="77"/>
      <c r="AB30" s="297"/>
      <c r="AC30" s="297">
        <v>29321508</v>
      </c>
      <c r="AD30" s="77"/>
      <c r="AE30" s="297">
        <v>-3460302</v>
      </c>
      <c r="AF30" s="297">
        <v>38245445</v>
      </c>
      <c r="AG30" s="121"/>
      <c r="AH30" s="121"/>
      <c r="AI30" s="121"/>
      <c r="AJ30" s="121"/>
      <c r="AK30" s="121"/>
      <c r="AL30" s="121"/>
      <c r="AM30" s="121"/>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row>
    <row r="31" spans="1:62" s="30" customFormat="1" ht="15.75" customHeight="1" x14ac:dyDescent="0.25">
      <c r="A31" s="643"/>
      <c r="B31" s="80" t="s">
        <v>237</v>
      </c>
      <c r="C31" s="282"/>
      <c r="D31" s="277"/>
      <c r="E31" s="283"/>
      <c r="F31" s="277">
        <v>174838000</v>
      </c>
      <c r="G31" s="284"/>
      <c r="H31" s="277"/>
      <c r="I31" s="284"/>
      <c r="J31" s="277"/>
      <c r="K31" s="284"/>
      <c r="L31" s="277"/>
      <c r="M31" s="284"/>
      <c r="N31" s="277"/>
      <c r="O31" s="282"/>
      <c r="P31" s="285"/>
      <c r="Q31" s="285"/>
      <c r="R31" s="286"/>
      <c r="S31" s="285">
        <v>174836321</v>
      </c>
      <c r="T31" s="285"/>
      <c r="U31" s="282"/>
      <c r="V31" s="281"/>
      <c r="W31" s="281">
        <v>8741816</v>
      </c>
      <c r="X31" s="77"/>
      <c r="Y31" s="281">
        <v>-3096061</v>
      </c>
      <c r="Z31" s="297">
        <v>16390905</v>
      </c>
      <c r="AA31" s="77"/>
      <c r="AB31" s="297"/>
      <c r="AC31" s="297">
        <v>16390905</v>
      </c>
      <c r="AD31" s="77"/>
      <c r="AE31" s="297"/>
      <c r="AF31" s="297">
        <v>16390905</v>
      </c>
      <c r="AG31" s="121"/>
      <c r="AH31" s="121"/>
      <c r="AI31" s="121"/>
      <c r="AJ31" s="121"/>
      <c r="AK31" s="121"/>
      <c r="AL31" s="121"/>
      <c r="AM31" s="121"/>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row>
    <row r="32" spans="1:62" s="30" customFormat="1" ht="15.75" customHeight="1" x14ac:dyDescent="0.25">
      <c r="A32" s="643"/>
      <c r="B32" s="80" t="s">
        <v>238</v>
      </c>
      <c r="C32" s="282"/>
      <c r="D32" s="277"/>
      <c r="E32" s="283"/>
      <c r="F32" s="277">
        <v>349676000</v>
      </c>
      <c r="G32" s="284"/>
      <c r="H32" s="277"/>
      <c r="I32" s="284"/>
      <c r="J32" s="277"/>
      <c r="K32" s="284"/>
      <c r="L32" s="277"/>
      <c r="M32" s="284"/>
      <c r="N32" s="277"/>
      <c r="O32" s="282"/>
      <c r="P32" s="285"/>
      <c r="Q32" s="285"/>
      <c r="R32" s="286"/>
      <c r="S32" s="285">
        <v>349672642</v>
      </c>
      <c r="T32" s="285"/>
      <c r="U32" s="282"/>
      <c r="V32" s="281"/>
      <c r="W32" s="281">
        <v>21854541</v>
      </c>
      <c r="X32" s="77"/>
      <c r="Y32" s="281">
        <v>-4917272</v>
      </c>
      <c r="Z32" s="297">
        <v>32781810</v>
      </c>
      <c r="AA32" s="77"/>
      <c r="AB32" s="297"/>
      <c r="AC32" s="297">
        <v>32781810</v>
      </c>
      <c r="AD32" s="77"/>
      <c r="AE32" s="297"/>
      <c r="AF32" s="297">
        <v>21854540</v>
      </c>
      <c r="AG32" s="121"/>
      <c r="AH32" s="121"/>
      <c r="AI32" s="121"/>
      <c r="AJ32" s="121"/>
      <c r="AK32" s="121"/>
      <c r="AL32" s="121"/>
      <c r="AM32" s="121"/>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row>
    <row r="33" spans="1:62" s="30" customFormat="1" ht="15.75" customHeight="1" x14ac:dyDescent="0.25">
      <c r="A33" s="643"/>
      <c r="B33" s="80" t="s">
        <v>239</v>
      </c>
      <c r="C33" s="282"/>
      <c r="D33" s="277">
        <v>190700000</v>
      </c>
      <c r="E33" s="283"/>
      <c r="F33" s="277">
        <v>289576000</v>
      </c>
      <c r="G33" s="284"/>
      <c r="H33" s="277"/>
      <c r="I33" s="284"/>
      <c r="J33" s="277"/>
      <c r="K33" s="284"/>
      <c r="L33" s="277"/>
      <c r="M33" s="284"/>
      <c r="N33" s="277"/>
      <c r="O33" s="282"/>
      <c r="P33" s="285">
        <v>190698321</v>
      </c>
      <c r="Q33" s="285"/>
      <c r="R33" s="286"/>
      <c r="S33" s="285">
        <v>289572657</v>
      </c>
      <c r="T33" s="285"/>
      <c r="U33" s="282"/>
      <c r="V33" s="281"/>
      <c r="W33" s="281">
        <v>33874537</v>
      </c>
      <c r="X33" s="77"/>
      <c r="Y33" s="281">
        <v>-3642425</v>
      </c>
      <c r="Z33" s="297">
        <v>46593080</v>
      </c>
      <c r="AA33" s="77"/>
      <c r="AB33" s="297"/>
      <c r="AC33" s="297">
        <v>43709080</v>
      </c>
      <c r="AD33" s="77"/>
      <c r="AE33" s="297">
        <v>-11776334</v>
      </c>
      <c r="AF33" s="297">
        <v>43709080</v>
      </c>
      <c r="AG33" s="121"/>
      <c r="AH33" s="121"/>
      <c r="AI33" s="121"/>
      <c r="AJ33" s="121"/>
      <c r="AK33" s="121"/>
      <c r="AL33" s="121"/>
      <c r="AM33" s="121"/>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row>
    <row r="34" spans="1:62" s="30" customFormat="1" ht="15.75" customHeight="1" x14ac:dyDescent="0.25">
      <c r="A34" s="643"/>
      <c r="B34" s="80" t="s">
        <v>240</v>
      </c>
      <c r="C34" s="282"/>
      <c r="D34" s="277"/>
      <c r="E34" s="283"/>
      <c r="F34" s="277">
        <v>174838000</v>
      </c>
      <c r="G34" s="284"/>
      <c r="H34" s="277"/>
      <c r="I34" s="284"/>
      <c r="J34" s="277"/>
      <c r="K34" s="284"/>
      <c r="L34" s="277"/>
      <c r="M34" s="284"/>
      <c r="N34" s="277"/>
      <c r="O34" s="282"/>
      <c r="P34" s="285"/>
      <c r="Q34" s="285"/>
      <c r="R34" s="286"/>
      <c r="S34" s="285">
        <v>174836321</v>
      </c>
      <c r="T34" s="285"/>
      <c r="U34" s="282"/>
      <c r="V34" s="281"/>
      <c r="W34" s="281">
        <v>8923937</v>
      </c>
      <c r="X34" s="77"/>
      <c r="Y34" s="281">
        <v>-2185455</v>
      </c>
      <c r="Z34" s="297">
        <v>18394238</v>
      </c>
      <c r="AA34" s="77"/>
      <c r="AB34" s="297"/>
      <c r="AC34" s="297">
        <v>16390905</v>
      </c>
      <c r="AD34" s="77"/>
      <c r="AE34" s="170"/>
      <c r="AF34" s="297">
        <v>16390905</v>
      </c>
      <c r="AG34" s="121"/>
      <c r="AH34" s="121"/>
      <c r="AI34" s="121"/>
      <c r="AJ34" s="121"/>
      <c r="AK34" s="121"/>
      <c r="AL34" s="121"/>
      <c r="AM34" s="121"/>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row>
    <row r="35" spans="1:62" s="30" customFormat="1" ht="15.75" customHeight="1" x14ac:dyDescent="0.25">
      <c r="A35" s="643"/>
      <c r="B35" s="80" t="s">
        <v>241</v>
      </c>
      <c r="C35" s="282"/>
      <c r="D35" s="287">
        <v>60100000</v>
      </c>
      <c r="E35" s="283"/>
      <c r="F35" s="287">
        <v>114738000</v>
      </c>
      <c r="G35" s="288"/>
      <c r="H35" s="287"/>
      <c r="I35" s="288"/>
      <c r="J35" s="287"/>
      <c r="K35" s="288"/>
      <c r="L35" s="287"/>
      <c r="M35" s="288"/>
      <c r="N35" s="287"/>
      <c r="O35" s="282"/>
      <c r="P35" s="285">
        <v>60099985</v>
      </c>
      <c r="Q35" s="285"/>
      <c r="R35" s="286"/>
      <c r="S35" s="285">
        <v>114736336</v>
      </c>
      <c r="T35" s="285">
        <v>546364</v>
      </c>
      <c r="U35" s="282"/>
      <c r="V35" s="281"/>
      <c r="W35" s="281">
        <v>13841209</v>
      </c>
      <c r="X35" s="77"/>
      <c r="Y35" s="281">
        <v>-728485</v>
      </c>
      <c r="Z35" s="297">
        <v>16390905</v>
      </c>
      <c r="AA35" s="77"/>
      <c r="AB35" s="297"/>
      <c r="AC35" s="297">
        <v>16390905</v>
      </c>
      <c r="AD35" s="77"/>
      <c r="AE35" s="170"/>
      <c r="AF35" s="297">
        <v>16390905</v>
      </c>
      <c r="AG35" s="121"/>
      <c r="AH35" s="121"/>
      <c r="AI35" s="121"/>
      <c r="AJ35" s="121"/>
      <c r="AK35" s="121"/>
      <c r="AL35" s="121"/>
      <c r="AM35" s="121"/>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row>
    <row r="36" spans="1:62" s="30" customFormat="1" ht="15.75" customHeight="1" x14ac:dyDescent="0.25">
      <c r="A36" s="643"/>
      <c r="B36" s="80" t="s">
        <v>242</v>
      </c>
      <c r="C36" s="282"/>
      <c r="D36" s="287"/>
      <c r="E36" s="283"/>
      <c r="F36" s="287">
        <v>174838000</v>
      </c>
      <c r="G36" s="288"/>
      <c r="H36" s="287"/>
      <c r="I36" s="288"/>
      <c r="J36" s="287"/>
      <c r="K36" s="288"/>
      <c r="L36" s="287"/>
      <c r="M36" s="288"/>
      <c r="N36" s="287"/>
      <c r="O36" s="282"/>
      <c r="P36" s="285"/>
      <c r="Q36" s="285"/>
      <c r="R36" s="286"/>
      <c r="S36" s="285">
        <v>174836321</v>
      </c>
      <c r="T36" s="285"/>
      <c r="U36" s="282"/>
      <c r="V36" s="281"/>
      <c r="W36" s="281">
        <v>9288180</v>
      </c>
      <c r="X36" s="77"/>
      <c r="Y36" s="281">
        <v>-2549697</v>
      </c>
      <c r="Z36" s="297">
        <v>16390905</v>
      </c>
      <c r="AA36" s="77"/>
      <c r="AB36" s="297"/>
      <c r="AC36" s="297">
        <v>16390905</v>
      </c>
      <c r="AD36" s="77"/>
      <c r="AE36" s="170"/>
      <c r="AF36" s="297">
        <v>16390905</v>
      </c>
      <c r="AG36" s="121"/>
      <c r="AH36" s="121"/>
      <c r="AI36" s="121"/>
      <c r="AJ36" s="121"/>
      <c r="AK36" s="121"/>
      <c r="AL36" s="121"/>
      <c r="AM36" s="121"/>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row>
    <row r="37" spans="1:62" s="30" customFormat="1" ht="15.75" customHeight="1" x14ac:dyDescent="0.25">
      <c r="A37" s="643"/>
      <c r="B37" s="80" t="s">
        <v>243</v>
      </c>
      <c r="C37" s="282"/>
      <c r="D37" s="287">
        <v>60100000</v>
      </c>
      <c r="E37" s="283"/>
      <c r="F37" s="287">
        <v>114738000</v>
      </c>
      <c r="G37" s="288"/>
      <c r="H37" s="287"/>
      <c r="I37" s="288"/>
      <c r="J37" s="287"/>
      <c r="K37" s="288"/>
      <c r="L37" s="287"/>
      <c r="M37" s="288"/>
      <c r="N37" s="287"/>
      <c r="O37" s="282"/>
      <c r="P37" s="285">
        <v>60099985</v>
      </c>
      <c r="Q37" s="285"/>
      <c r="R37" s="286"/>
      <c r="S37" s="285">
        <v>114736336</v>
      </c>
      <c r="T37" s="285"/>
      <c r="U37" s="282"/>
      <c r="V37" s="281"/>
      <c r="W37" s="281">
        <v>9652422</v>
      </c>
      <c r="X37" s="77"/>
      <c r="Y37" s="281">
        <v>-1274849</v>
      </c>
      <c r="Z37" s="297">
        <v>16390905</v>
      </c>
      <c r="AA37" s="77"/>
      <c r="AB37" s="297"/>
      <c r="AC37" s="297">
        <v>16390905</v>
      </c>
      <c r="AD37" s="77"/>
      <c r="AE37" s="170"/>
      <c r="AF37" s="297">
        <v>16390905</v>
      </c>
      <c r="AG37" s="121"/>
      <c r="AH37" s="121"/>
      <c r="AI37" s="121"/>
      <c r="AJ37" s="121"/>
      <c r="AK37" s="121"/>
      <c r="AL37" s="121"/>
      <c r="AM37" s="121"/>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row>
    <row r="38" spans="1:62" s="30" customFormat="1" ht="15.75" customHeight="1" x14ac:dyDescent="0.25">
      <c r="A38" s="643"/>
      <c r="B38" s="80" t="s">
        <v>244</v>
      </c>
      <c r="C38" s="282"/>
      <c r="D38" s="287"/>
      <c r="E38" s="283"/>
      <c r="F38" s="287">
        <v>174838000</v>
      </c>
      <c r="G38" s="288"/>
      <c r="H38" s="287"/>
      <c r="I38" s="288"/>
      <c r="J38" s="287"/>
      <c r="K38" s="288"/>
      <c r="L38" s="287"/>
      <c r="M38" s="288"/>
      <c r="N38" s="287"/>
      <c r="O38" s="282"/>
      <c r="P38" s="285"/>
      <c r="Q38" s="285"/>
      <c r="R38" s="286"/>
      <c r="S38" s="285">
        <v>174836321</v>
      </c>
      <c r="T38" s="285"/>
      <c r="U38" s="282"/>
      <c r="V38" s="281"/>
      <c r="W38" s="281">
        <v>8741816</v>
      </c>
      <c r="X38" s="77"/>
      <c r="Y38" s="281">
        <v>-2185455</v>
      </c>
      <c r="Z38" s="297">
        <v>16390905</v>
      </c>
      <c r="AA38" s="77"/>
      <c r="AB38" s="297"/>
      <c r="AC38" s="297">
        <v>16390905</v>
      </c>
      <c r="AD38" s="77"/>
      <c r="AE38" s="170"/>
      <c r="AF38" s="297">
        <v>16390905</v>
      </c>
      <c r="AG38" s="121"/>
      <c r="AH38" s="121"/>
      <c r="AI38" s="121"/>
      <c r="AJ38" s="121"/>
      <c r="AK38" s="121"/>
      <c r="AL38" s="121"/>
      <c r="AM38" s="121"/>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row>
    <row r="39" spans="1:62" s="30" customFormat="1" ht="15.75" customHeight="1" x14ac:dyDescent="0.25">
      <c r="A39" s="643"/>
      <c r="B39" s="80" t="s">
        <v>245</v>
      </c>
      <c r="C39" s="282"/>
      <c r="D39" s="287"/>
      <c r="E39" s="283"/>
      <c r="F39" s="287"/>
      <c r="G39" s="288"/>
      <c r="H39" s="287"/>
      <c r="I39" s="288"/>
      <c r="J39" s="287"/>
      <c r="K39" s="288"/>
      <c r="L39" s="287"/>
      <c r="M39" s="288"/>
      <c r="N39" s="287"/>
      <c r="O39" s="282"/>
      <c r="P39" s="285"/>
      <c r="Q39" s="285"/>
      <c r="R39" s="286"/>
      <c r="S39" s="285"/>
      <c r="T39" s="285"/>
      <c r="U39" s="282"/>
      <c r="V39" s="289"/>
      <c r="W39" s="290"/>
      <c r="X39" s="77"/>
      <c r="Y39" s="289"/>
      <c r="Z39" s="137"/>
      <c r="AA39" s="77"/>
      <c r="AB39" s="137"/>
      <c r="AC39" s="137"/>
      <c r="AD39" s="77"/>
      <c r="AE39" s="170"/>
      <c r="AF39" s="139"/>
      <c r="AG39" s="121"/>
      <c r="AH39" s="121"/>
      <c r="AI39" s="121"/>
      <c r="AJ39" s="121"/>
      <c r="AK39" s="121"/>
      <c r="AL39" s="121"/>
      <c r="AM39" s="121"/>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row>
    <row r="40" spans="1:62" s="30" customFormat="1" ht="15.75" customHeight="1" x14ac:dyDescent="0.25">
      <c r="A40" s="643"/>
      <c r="B40" s="80" t="s">
        <v>246</v>
      </c>
      <c r="C40" s="282"/>
      <c r="D40" s="287">
        <v>60100000</v>
      </c>
      <c r="E40" s="283"/>
      <c r="F40" s="287">
        <v>114738000</v>
      </c>
      <c r="G40" s="288"/>
      <c r="H40" s="287"/>
      <c r="I40" s="288"/>
      <c r="J40" s="287"/>
      <c r="K40" s="288"/>
      <c r="L40" s="287"/>
      <c r="M40" s="288"/>
      <c r="N40" s="287"/>
      <c r="O40" s="282"/>
      <c r="P40" s="285">
        <v>60099985</v>
      </c>
      <c r="Q40" s="285"/>
      <c r="R40" s="286"/>
      <c r="S40" s="285">
        <v>114736336</v>
      </c>
      <c r="T40" s="285"/>
      <c r="U40" s="282"/>
      <c r="V40" s="289"/>
      <c r="W40" s="281">
        <v>8559695</v>
      </c>
      <c r="X40" s="77"/>
      <c r="Y40" s="289">
        <v>-1456970</v>
      </c>
      <c r="Z40" s="297">
        <v>21126055</v>
      </c>
      <c r="AA40" s="77"/>
      <c r="AB40" s="297"/>
      <c r="AC40" s="297">
        <v>16390905</v>
      </c>
      <c r="AD40" s="77"/>
      <c r="AE40" s="170"/>
      <c r="AF40" s="297">
        <v>16390905</v>
      </c>
      <c r="AG40" s="121"/>
      <c r="AH40" s="121"/>
      <c r="AI40" s="121"/>
      <c r="AJ40" s="121"/>
      <c r="AK40" s="121"/>
      <c r="AL40" s="121"/>
      <c r="AM40" s="121"/>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row>
    <row r="41" spans="1:62" s="30" customFormat="1" ht="15.75" customHeight="1" x14ac:dyDescent="0.25">
      <c r="A41" s="643"/>
      <c r="B41" s="80" t="s">
        <v>247</v>
      </c>
      <c r="C41" s="282"/>
      <c r="D41" s="287">
        <v>15862000</v>
      </c>
      <c r="E41" s="283"/>
      <c r="F41" s="287">
        <v>581883000</v>
      </c>
      <c r="G41" s="288"/>
      <c r="H41" s="287">
        <v>49173000</v>
      </c>
      <c r="I41" s="288"/>
      <c r="J41" s="287"/>
      <c r="K41" s="288"/>
      <c r="L41" s="287"/>
      <c r="M41" s="288"/>
      <c r="N41" s="287"/>
      <c r="O41" s="282"/>
      <c r="P41" s="285">
        <v>15862000</v>
      </c>
      <c r="Q41" s="285"/>
      <c r="R41" s="286"/>
      <c r="S41" s="285">
        <v>581877131</v>
      </c>
      <c r="T41" s="285"/>
      <c r="U41" s="282"/>
      <c r="V41" s="289"/>
      <c r="W41" s="281">
        <v>27682419</v>
      </c>
      <c r="X41" s="77"/>
      <c r="Y41" s="289">
        <v>-11215672</v>
      </c>
      <c r="Z41" s="297">
        <v>57231950</v>
      </c>
      <c r="AA41" s="77"/>
      <c r="AB41" s="297"/>
      <c r="AC41" s="297">
        <v>56078350</v>
      </c>
      <c r="AD41" s="77"/>
      <c r="AE41" s="170"/>
      <c r="AF41" s="297">
        <v>56078350</v>
      </c>
      <c r="AG41" s="121"/>
      <c r="AH41" s="121"/>
      <c r="AI41" s="121"/>
      <c r="AJ41" s="121"/>
      <c r="AK41" s="121"/>
      <c r="AL41" s="121"/>
      <c r="AM41" s="121"/>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row>
    <row r="42" spans="1:62" s="30" customFormat="1" ht="15.75" customHeight="1" x14ac:dyDescent="0.25">
      <c r="A42" s="643"/>
      <c r="B42" s="80" t="s">
        <v>248</v>
      </c>
      <c r="C42" s="282"/>
      <c r="D42" s="287"/>
      <c r="E42" s="283"/>
      <c r="F42" s="287"/>
      <c r="G42" s="288"/>
      <c r="H42" s="287"/>
      <c r="I42" s="288"/>
      <c r="J42" s="287"/>
      <c r="K42" s="288"/>
      <c r="L42" s="287"/>
      <c r="M42" s="288"/>
      <c r="N42" s="287"/>
      <c r="O42" s="282"/>
      <c r="P42" s="285"/>
      <c r="Q42" s="285"/>
      <c r="R42" s="286"/>
      <c r="S42" s="285"/>
      <c r="T42" s="285"/>
      <c r="U42" s="282"/>
      <c r="V42" s="290"/>
      <c r="W42" s="290"/>
      <c r="X42" s="77"/>
      <c r="Y42" s="290"/>
      <c r="Z42" s="137"/>
      <c r="AA42" s="77"/>
      <c r="AB42" s="137"/>
      <c r="AC42" s="137"/>
      <c r="AD42" s="77"/>
      <c r="AE42" s="170"/>
      <c r="AF42" s="297"/>
      <c r="AG42" s="121"/>
      <c r="AH42" s="121"/>
      <c r="AI42" s="121"/>
      <c r="AJ42" s="121"/>
      <c r="AK42" s="121"/>
      <c r="AL42" s="121"/>
      <c r="AM42" s="121"/>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row>
    <row r="43" spans="1:62" s="30" customFormat="1" ht="15.75" customHeight="1" x14ac:dyDescent="0.25">
      <c r="A43" s="643"/>
      <c r="B43" s="273" t="s">
        <v>366</v>
      </c>
      <c r="C43" s="291"/>
      <c r="D43" s="292">
        <v>380973000</v>
      </c>
      <c r="E43" s="293"/>
      <c r="F43" s="292">
        <v>519772000</v>
      </c>
      <c r="G43" s="294"/>
      <c r="H43" s="292">
        <v>118346000</v>
      </c>
      <c r="I43" s="294"/>
      <c r="J43" s="292">
        <v>597420000</v>
      </c>
      <c r="K43" s="294"/>
      <c r="L43" s="292">
        <v>152772000</v>
      </c>
      <c r="M43" s="294"/>
      <c r="N43" s="292">
        <v>2278449000</v>
      </c>
      <c r="O43" s="291"/>
      <c r="P43" s="295">
        <v>380973000</v>
      </c>
      <c r="Q43" s="295"/>
      <c r="R43" s="296"/>
      <c r="S43" s="295">
        <v>290295190</v>
      </c>
      <c r="T43" s="295">
        <v>2450000</v>
      </c>
      <c r="U43" s="291"/>
      <c r="V43" s="281">
        <v>2742236</v>
      </c>
      <c r="W43" s="281">
        <v>51734731</v>
      </c>
      <c r="X43" s="274"/>
      <c r="Y43" s="281">
        <v>-2300053</v>
      </c>
      <c r="Z43" s="297">
        <v>65810102</v>
      </c>
      <c r="AA43" s="274"/>
      <c r="AB43" s="297">
        <v>391411001</v>
      </c>
      <c r="AC43" s="297">
        <v>65805647</v>
      </c>
      <c r="AD43" s="274"/>
      <c r="AE43" s="275"/>
      <c r="AF43" s="297">
        <v>65094878</v>
      </c>
      <c r="AG43" s="121"/>
      <c r="AH43" s="121"/>
      <c r="AI43" s="121"/>
      <c r="AJ43" s="121"/>
      <c r="AK43" s="121"/>
      <c r="AL43" s="121"/>
      <c r="AM43" s="121"/>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row>
    <row r="44" spans="1:62" s="30" customFormat="1" ht="29.25" customHeight="1" thickBot="1" x14ac:dyDescent="0.3">
      <c r="A44" s="481"/>
      <c r="B44" s="78" t="s">
        <v>203</v>
      </c>
      <c r="C44" s="136">
        <f t="shared" ref="C44:P44" si="0">SUM(C23:C43)</f>
        <v>0</v>
      </c>
      <c r="D44" s="322">
        <f t="shared" si="0"/>
        <v>1076004000</v>
      </c>
      <c r="E44" s="136">
        <f t="shared" si="0"/>
        <v>0</v>
      </c>
      <c r="F44" s="322">
        <f t="shared" si="0"/>
        <v>4144401000</v>
      </c>
      <c r="G44" s="136">
        <f t="shared" si="0"/>
        <v>0</v>
      </c>
      <c r="H44" s="322">
        <f t="shared" si="0"/>
        <v>167519000</v>
      </c>
      <c r="I44" s="136">
        <f t="shared" si="0"/>
        <v>0</v>
      </c>
      <c r="J44" s="322">
        <f t="shared" si="0"/>
        <v>597420000</v>
      </c>
      <c r="K44" s="136">
        <f t="shared" si="0"/>
        <v>0</v>
      </c>
      <c r="L44" s="322">
        <f t="shared" si="0"/>
        <v>152772000</v>
      </c>
      <c r="M44" s="136">
        <f t="shared" si="0"/>
        <v>0</v>
      </c>
      <c r="N44" s="322">
        <f t="shared" si="0"/>
        <v>2311231000</v>
      </c>
      <c r="O44" s="136">
        <f t="shared" si="0"/>
        <v>0</v>
      </c>
      <c r="P44" s="322">
        <f t="shared" si="0"/>
        <v>1075999750</v>
      </c>
      <c r="Q44" s="138"/>
      <c r="R44" s="323"/>
      <c r="S44" s="136">
        <f>SUM(S23:S43)</f>
        <v>3854788144</v>
      </c>
      <c r="T44" s="322">
        <f>SUM(T23:T43)</f>
        <v>2996364</v>
      </c>
      <c r="U44" s="136"/>
      <c r="V44" s="138">
        <f>SUM(V23:V43)</f>
        <v>57378586</v>
      </c>
      <c r="W44" s="322">
        <f>SUM(W23:W43)</f>
        <v>284490908</v>
      </c>
      <c r="X44" s="136"/>
      <c r="Y44" s="307">
        <f>SUM(Y23:Y43)</f>
        <v>-56643194</v>
      </c>
      <c r="Z44" s="322">
        <f>SUM(Z23:Z43)</f>
        <v>497059052</v>
      </c>
      <c r="AA44" s="136"/>
      <c r="AB44" s="307">
        <f>SUM(AB23:AB43)</f>
        <v>391411001</v>
      </c>
      <c r="AC44" s="322">
        <f>SUM(AC23:AC43)</f>
        <v>465516700</v>
      </c>
      <c r="AD44" s="136"/>
      <c r="AE44" s="307">
        <f>SUM(AE23:AE43)</f>
        <v>-15236636</v>
      </c>
      <c r="AF44" s="322">
        <f>SUM(AF23:AF43)</f>
        <v>462802598</v>
      </c>
      <c r="AG44" s="121"/>
      <c r="AH44" s="121"/>
      <c r="AI44" s="121"/>
      <c r="AJ44" s="121"/>
      <c r="AK44" s="121"/>
      <c r="AL44" s="121"/>
      <c r="AM44" s="121"/>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row>
    <row r="45" spans="1:62" s="1" customFormat="1" ht="24" customHeight="1" thickBot="1" x14ac:dyDescent="0.3">
      <c r="K45" s="98"/>
      <c r="L45" s="98"/>
      <c r="M45" s="98"/>
      <c r="N45" s="98"/>
      <c r="O45" s="98"/>
      <c r="AG45" s="121"/>
      <c r="AH45" s="121"/>
      <c r="AI45" s="121"/>
      <c r="AJ45" s="121"/>
      <c r="AK45" s="121"/>
      <c r="AL45" s="121"/>
      <c r="AM45" s="121"/>
      <c r="AN45" s="82"/>
      <c r="AO45" s="82"/>
      <c r="AP45" s="82"/>
      <c r="AQ45" s="82"/>
      <c r="AR45" s="82"/>
      <c r="AS45" s="82"/>
      <c r="AT45" s="82"/>
      <c r="AU45" s="82"/>
      <c r="AV45" s="82"/>
      <c r="AW45" s="82"/>
      <c r="AX45" s="82"/>
      <c r="AY45" s="82"/>
      <c r="AZ45" s="82"/>
      <c r="BA45" s="82"/>
      <c r="BB45" s="82"/>
      <c r="BC45" s="82"/>
      <c r="BD45" s="82"/>
      <c r="BE45" s="82"/>
      <c r="BF45" s="82"/>
      <c r="BG45" s="82"/>
      <c r="BH45" s="82"/>
      <c r="BI45" s="82"/>
      <c r="BJ45" s="82"/>
    </row>
    <row r="46" spans="1:62" s="1" customFormat="1" ht="24" customHeight="1" thickBot="1" x14ac:dyDescent="0.3">
      <c r="A46" s="480" t="s">
        <v>249</v>
      </c>
      <c r="B46" s="656" t="s">
        <v>225</v>
      </c>
      <c r="C46" s="553" t="s">
        <v>84</v>
      </c>
      <c r="D46" s="640"/>
      <c r="E46" s="640"/>
      <c r="F46" s="640"/>
      <c r="G46" s="640"/>
      <c r="H46" s="640"/>
      <c r="I46" s="640"/>
      <c r="J46" s="640"/>
      <c r="K46" s="640"/>
      <c r="L46" s="640"/>
      <c r="M46" s="640"/>
      <c r="N46" s="554"/>
      <c r="O46" s="631" t="s">
        <v>86</v>
      </c>
      <c r="P46" s="632"/>
      <c r="Q46" s="632"/>
      <c r="R46" s="632"/>
      <c r="S46" s="632"/>
      <c r="T46" s="632"/>
      <c r="U46" s="632"/>
      <c r="V46" s="632"/>
      <c r="W46" s="632"/>
      <c r="X46" s="632"/>
      <c r="Y46" s="632"/>
      <c r="Z46" s="632"/>
      <c r="AA46" s="632"/>
      <c r="AB46" s="632"/>
      <c r="AC46" s="632"/>
      <c r="AD46" s="632"/>
      <c r="AE46" s="632"/>
      <c r="AF46" s="633"/>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row>
    <row r="47" spans="1:62" s="1" customFormat="1" ht="24" customHeight="1" thickBot="1" x14ac:dyDescent="0.3">
      <c r="A47" s="643"/>
      <c r="B47" s="657"/>
      <c r="C47" s="553" t="s">
        <v>188</v>
      </c>
      <c r="D47" s="554"/>
      <c r="E47" s="553" t="s">
        <v>189</v>
      </c>
      <c r="F47" s="554"/>
      <c r="G47" s="553" t="s">
        <v>190</v>
      </c>
      <c r="H47" s="554"/>
      <c r="I47" s="553" t="s">
        <v>191</v>
      </c>
      <c r="J47" s="554"/>
      <c r="K47" s="553" t="s">
        <v>221</v>
      </c>
      <c r="L47" s="554"/>
      <c r="M47" s="553" t="s">
        <v>193</v>
      </c>
      <c r="N47" s="554"/>
      <c r="O47" s="631" t="s">
        <v>188</v>
      </c>
      <c r="P47" s="632"/>
      <c r="Q47" s="633"/>
      <c r="R47" s="631" t="s">
        <v>189</v>
      </c>
      <c r="S47" s="632"/>
      <c r="T47" s="633"/>
      <c r="U47" s="631" t="s">
        <v>190</v>
      </c>
      <c r="V47" s="632"/>
      <c r="W47" s="633"/>
      <c r="X47" s="631" t="s">
        <v>191</v>
      </c>
      <c r="Y47" s="632"/>
      <c r="Z47" s="633"/>
      <c r="AA47" s="631" t="s">
        <v>221</v>
      </c>
      <c r="AB47" s="632"/>
      <c r="AC47" s="633"/>
      <c r="AD47" s="631" t="s">
        <v>193</v>
      </c>
      <c r="AE47" s="632"/>
      <c r="AF47" s="633"/>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row>
    <row r="48" spans="1:62" s="1" customFormat="1" ht="29.25" customHeight="1" thickBot="1" x14ac:dyDescent="0.3">
      <c r="A48" s="643"/>
      <c r="B48" s="658"/>
      <c r="C48" s="140" t="s">
        <v>226</v>
      </c>
      <c r="D48" s="124" t="s">
        <v>227</v>
      </c>
      <c r="E48" s="140" t="s">
        <v>226</v>
      </c>
      <c r="F48" s="124" t="s">
        <v>227</v>
      </c>
      <c r="G48" s="140" t="s">
        <v>226</v>
      </c>
      <c r="H48" s="124" t="s">
        <v>227</v>
      </c>
      <c r="I48" s="140" t="s">
        <v>226</v>
      </c>
      <c r="J48" s="124" t="s">
        <v>227</v>
      </c>
      <c r="K48" s="140" t="s">
        <v>226</v>
      </c>
      <c r="L48" s="124" t="s">
        <v>227</v>
      </c>
      <c r="M48" s="140" t="s">
        <v>226</v>
      </c>
      <c r="N48" s="124" t="s">
        <v>227</v>
      </c>
      <c r="O48" s="127" t="s">
        <v>226</v>
      </c>
      <c r="P48" s="127" t="s">
        <v>228</v>
      </c>
      <c r="Q48" s="127" t="s">
        <v>28</v>
      </c>
      <c r="R48" s="127" t="s">
        <v>226</v>
      </c>
      <c r="S48" s="127" t="s">
        <v>228</v>
      </c>
      <c r="T48" s="127" t="s">
        <v>28</v>
      </c>
      <c r="U48" s="127" t="s">
        <v>226</v>
      </c>
      <c r="V48" s="127" t="s">
        <v>228</v>
      </c>
      <c r="W48" s="127" t="s">
        <v>28</v>
      </c>
      <c r="X48" s="127" t="s">
        <v>226</v>
      </c>
      <c r="Y48" s="127" t="s">
        <v>228</v>
      </c>
      <c r="Z48" s="127" t="s">
        <v>28</v>
      </c>
      <c r="AA48" s="127" t="s">
        <v>226</v>
      </c>
      <c r="AB48" s="127" t="s">
        <v>228</v>
      </c>
      <c r="AC48" s="127" t="s">
        <v>28</v>
      </c>
      <c r="AD48" s="127" t="s">
        <v>226</v>
      </c>
      <c r="AE48" s="127" t="s">
        <v>228</v>
      </c>
      <c r="AF48" s="127" t="s">
        <v>28</v>
      </c>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row>
    <row r="49" spans="1:62" s="1" customFormat="1" ht="16.5" x14ac:dyDescent="0.25">
      <c r="A49" s="643"/>
      <c r="B49" s="178" t="s">
        <v>229</v>
      </c>
      <c r="C49" s="77"/>
      <c r="D49" s="139"/>
      <c r="E49" s="77"/>
      <c r="F49" s="139"/>
      <c r="G49" s="77"/>
      <c r="H49" s="139"/>
      <c r="I49" s="77"/>
      <c r="J49" s="139"/>
      <c r="K49" s="77"/>
      <c r="L49" s="139"/>
      <c r="M49" s="77"/>
      <c r="N49" s="139"/>
      <c r="O49" s="77"/>
      <c r="P49" s="137"/>
      <c r="Q49" s="345">
        <v>16390905</v>
      </c>
      <c r="R49" s="77"/>
      <c r="S49" s="137"/>
      <c r="T49" s="297">
        <v>16390905</v>
      </c>
      <c r="U49" s="77"/>
      <c r="V49" s="137"/>
      <c r="W49" s="297">
        <v>16390905</v>
      </c>
      <c r="X49" s="77"/>
      <c r="Y49" s="137"/>
      <c r="Z49" s="139"/>
      <c r="AA49" s="77"/>
      <c r="AB49" s="137"/>
      <c r="AC49" s="139"/>
      <c r="AD49" s="77"/>
      <c r="AE49" s="170"/>
      <c r="AF49" s="139"/>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row>
    <row r="50" spans="1:62" s="1" customFormat="1" ht="16.5" x14ac:dyDescent="0.25">
      <c r="A50" s="643"/>
      <c r="B50" s="179" t="s">
        <v>230</v>
      </c>
      <c r="C50" s="77"/>
      <c r="D50" s="139"/>
      <c r="E50" s="77"/>
      <c r="F50" s="139"/>
      <c r="G50" s="77"/>
      <c r="H50" s="139"/>
      <c r="I50" s="77"/>
      <c r="J50" s="139"/>
      <c r="K50" s="77"/>
      <c r="L50" s="139"/>
      <c r="M50" s="77"/>
      <c r="N50" s="139"/>
      <c r="O50" s="77"/>
      <c r="P50" s="137"/>
      <c r="Q50" s="345">
        <v>16390905</v>
      </c>
      <c r="R50" s="77"/>
      <c r="S50" s="137"/>
      <c r="T50" s="297">
        <v>10927270</v>
      </c>
      <c r="U50" s="77"/>
      <c r="V50" s="137"/>
      <c r="W50" s="297">
        <v>13841209</v>
      </c>
      <c r="X50" s="77"/>
      <c r="Y50" s="137"/>
      <c r="Z50" s="139"/>
      <c r="AA50" s="77"/>
      <c r="AB50" s="137"/>
      <c r="AC50" s="139"/>
      <c r="AD50" s="77"/>
      <c r="AE50" s="170"/>
      <c r="AF50" s="139"/>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row>
    <row r="51" spans="1:62" s="1" customFormat="1" ht="16.5" x14ac:dyDescent="0.25">
      <c r="A51" s="643"/>
      <c r="B51" s="179" t="s">
        <v>231</v>
      </c>
      <c r="C51" s="77"/>
      <c r="D51" s="139"/>
      <c r="E51" s="77"/>
      <c r="F51" s="139"/>
      <c r="G51" s="77"/>
      <c r="H51" s="139"/>
      <c r="I51" s="77"/>
      <c r="J51" s="139"/>
      <c r="K51" s="77"/>
      <c r="L51" s="139"/>
      <c r="M51" s="77"/>
      <c r="N51" s="139"/>
      <c r="O51" s="77"/>
      <c r="P51" s="137"/>
      <c r="Q51" s="345">
        <v>5463635</v>
      </c>
      <c r="R51" s="77"/>
      <c r="S51" s="137"/>
      <c r="T51" s="297">
        <v>5463635</v>
      </c>
      <c r="U51" s="77"/>
      <c r="V51" s="137"/>
      <c r="W51" s="297">
        <v>5463635</v>
      </c>
      <c r="X51" s="77"/>
      <c r="Y51" s="137"/>
      <c r="Z51" s="139"/>
      <c r="AA51" s="77"/>
      <c r="AB51" s="137"/>
      <c r="AC51" s="139"/>
      <c r="AD51" s="77"/>
      <c r="AE51" s="170"/>
      <c r="AF51" s="139"/>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2"/>
      <c r="BH51" s="82"/>
      <c r="BI51" s="82"/>
      <c r="BJ51" s="82"/>
    </row>
    <row r="52" spans="1:62" s="1" customFormat="1" ht="16.5" x14ac:dyDescent="0.25">
      <c r="A52" s="643"/>
      <c r="B52" s="179" t="s">
        <v>232</v>
      </c>
      <c r="C52" s="77"/>
      <c r="D52" s="139"/>
      <c r="E52" s="77"/>
      <c r="F52" s="139"/>
      <c r="G52" s="77"/>
      <c r="H52" s="139"/>
      <c r="I52" s="77"/>
      <c r="J52" s="363">
        <v>42296626</v>
      </c>
      <c r="K52" s="77"/>
      <c r="L52" s="139"/>
      <c r="M52" s="77"/>
      <c r="N52" s="139"/>
      <c r="O52" s="77"/>
      <c r="P52" s="137"/>
      <c r="Q52" s="345">
        <v>34223810</v>
      </c>
      <c r="R52" s="77"/>
      <c r="S52" s="137"/>
      <c r="T52" s="297">
        <v>34223810</v>
      </c>
      <c r="U52" s="77"/>
      <c r="V52" s="137"/>
      <c r="W52" s="297">
        <v>34223810</v>
      </c>
      <c r="X52" s="77"/>
      <c r="Y52" s="137"/>
      <c r="Z52" s="139"/>
      <c r="AA52" s="77"/>
      <c r="AB52" s="137"/>
      <c r="AC52" s="139"/>
      <c r="AD52" s="77"/>
      <c r="AE52" s="170"/>
      <c r="AF52" s="139"/>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row>
    <row r="53" spans="1:62" s="1" customFormat="1" ht="16.5" x14ac:dyDescent="0.25">
      <c r="A53" s="643"/>
      <c r="B53" s="179" t="s">
        <v>233</v>
      </c>
      <c r="C53" s="77"/>
      <c r="D53" s="139"/>
      <c r="E53" s="77"/>
      <c r="F53" s="139"/>
      <c r="G53" s="77"/>
      <c r="H53" s="139"/>
      <c r="I53" s="77"/>
      <c r="J53" s="139"/>
      <c r="K53" s="77"/>
      <c r="L53" s="139"/>
      <c r="M53" s="77"/>
      <c r="N53" s="139"/>
      <c r="O53" s="77"/>
      <c r="P53" s="137"/>
      <c r="Q53" s="345">
        <v>10927270</v>
      </c>
      <c r="R53" s="77"/>
      <c r="S53" s="137"/>
      <c r="T53" s="297">
        <v>10927270</v>
      </c>
      <c r="U53" s="77"/>
      <c r="V53" s="137"/>
      <c r="W53" s="297">
        <v>10927270</v>
      </c>
      <c r="X53" s="77"/>
      <c r="Y53" s="137"/>
      <c r="Z53" s="139"/>
      <c r="AA53" s="77"/>
      <c r="AB53" s="137"/>
      <c r="AC53" s="139"/>
      <c r="AD53" s="77"/>
      <c r="AE53" s="170"/>
      <c r="AF53" s="139"/>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row>
    <row r="54" spans="1:62" s="1" customFormat="1" ht="16.5" x14ac:dyDescent="0.25">
      <c r="A54" s="643"/>
      <c r="B54" s="179" t="s">
        <v>234</v>
      </c>
      <c r="C54" s="77"/>
      <c r="D54" s="139"/>
      <c r="E54" s="77"/>
      <c r="F54" s="139"/>
      <c r="G54" s="77"/>
      <c r="H54" s="139"/>
      <c r="I54" s="77"/>
      <c r="J54" s="363"/>
      <c r="K54" s="77"/>
      <c r="L54" s="139"/>
      <c r="M54" s="77"/>
      <c r="N54" s="139"/>
      <c r="O54" s="77"/>
      <c r="P54" s="137"/>
      <c r="Q54" s="345">
        <v>16390906</v>
      </c>
      <c r="R54" s="77"/>
      <c r="S54" s="297">
        <v>30049993</v>
      </c>
      <c r="T54" s="297">
        <v>16390906</v>
      </c>
      <c r="U54" s="77"/>
      <c r="V54" s="137"/>
      <c r="W54" s="297">
        <v>16390905</v>
      </c>
      <c r="X54" s="77"/>
      <c r="Y54" s="137"/>
      <c r="Z54" s="139"/>
      <c r="AA54" s="77"/>
      <c r="AB54" s="137"/>
      <c r="AC54" s="139"/>
      <c r="AD54" s="77"/>
      <c r="AE54" s="170"/>
      <c r="AF54" s="139"/>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row>
    <row r="55" spans="1:62" s="1" customFormat="1" ht="16.5" x14ac:dyDescent="0.25">
      <c r="A55" s="643"/>
      <c r="B55" s="179" t="s">
        <v>235</v>
      </c>
      <c r="C55" s="77"/>
      <c r="D55" s="139"/>
      <c r="E55" s="77"/>
      <c r="F55" s="139"/>
      <c r="G55" s="77"/>
      <c r="H55" s="139"/>
      <c r="I55" s="77"/>
      <c r="J55" s="139"/>
      <c r="K55" s="77"/>
      <c r="L55" s="139"/>
      <c r="M55" s="77"/>
      <c r="N55" s="139"/>
      <c r="O55" s="77"/>
      <c r="P55" s="137"/>
      <c r="Q55" s="345">
        <v>23296540</v>
      </c>
      <c r="R55" s="77"/>
      <c r="S55" s="137"/>
      <c r="T55" s="297">
        <v>23296540</v>
      </c>
      <c r="U55" s="77"/>
      <c r="V55" s="137"/>
      <c r="W55" s="297">
        <v>23296540</v>
      </c>
      <c r="X55" s="77"/>
      <c r="Y55" s="137"/>
      <c r="Z55" s="139"/>
      <c r="AA55" s="77"/>
      <c r="AB55" s="137"/>
      <c r="AC55" s="139"/>
      <c r="AD55" s="77"/>
      <c r="AE55" s="170"/>
      <c r="AF55" s="139"/>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row>
    <row r="56" spans="1:62" s="1" customFormat="1" ht="16.5" x14ac:dyDescent="0.25">
      <c r="A56" s="643"/>
      <c r="B56" s="179" t="s">
        <v>236</v>
      </c>
      <c r="C56" s="77"/>
      <c r="D56" s="139"/>
      <c r="E56" s="77"/>
      <c r="F56" s="139"/>
      <c r="G56" s="77"/>
      <c r="H56" s="139"/>
      <c r="I56" s="77"/>
      <c r="J56" s="139"/>
      <c r="K56" s="77"/>
      <c r="L56" s="139"/>
      <c r="M56" s="77"/>
      <c r="N56" s="139"/>
      <c r="O56" s="77"/>
      <c r="P56" s="137"/>
      <c r="Q56" s="345">
        <v>32781810</v>
      </c>
      <c r="R56" s="77"/>
      <c r="S56" s="137"/>
      <c r="T56" s="297">
        <v>32781810</v>
      </c>
      <c r="U56" s="77"/>
      <c r="V56" s="137"/>
      <c r="W56" s="297">
        <v>27318175</v>
      </c>
      <c r="X56" s="77"/>
      <c r="Y56" s="137"/>
      <c r="Z56" s="139"/>
      <c r="AA56" s="77"/>
      <c r="AB56" s="137"/>
      <c r="AC56" s="139"/>
      <c r="AD56" s="77"/>
      <c r="AE56" s="170"/>
      <c r="AF56" s="139"/>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row>
    <row r="57" spans="1:62" s="1" customFormat="1" ht="16.5" x14ac:dyDescent="0.25">
      <c r="A57" s="643"/>
      <c r="B57" s="179" t="s">
        <v>237</v>
      </c>
      <c r="C57" s="77"/>
      <c r="D57" s="139"/>
      <c r="E57" s="77"/>
      <c r="F57" s="139"/>
      <c r="G57" s="77"/>
      <c r="H57" s="139"/>
      <c r="I57" s="77"/>
      <c r="J57" s="139"/>
      <c r="K57" s="77"/>
      <c r="L57" s="139"/>
      <c r="M57" s="77"/>
      <c r="N57" s="139"/>
      <c r="O57" s="77"/>
      <c r="P57" s="137"/>
      <c r="Q57" s="345">
        <v>10927270</v>
      </c>
      <c r="R57" s="77"/>
      <c r="S57" s="137"/>
      <c r="T57" s="297">
        <v>16390905</v>
      </c>
      <c r="U57" s="77"/>
      <c r="V57" s="137"/>
      <c r="W57" s="297">
        <v>16390905</v>
      </c>
      <c r="X57" s="77"/>
      <c r="Y57" s="137"/>
      <c r="Z57" s="139"/>
      <c r="AA57" s="77"/>
      <c r="AB57" s="137"/>
      <c r="AC57" s="139"/>
      <c r="AD57" s="77"/>
      <c r="AE57" s="170"/>
      <c r="AF57" s="139"/>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row>
    <row r="58" spans="1:62" s="1" customFormat="1" ht="16.5" x14ac:dyDescent="0.25">
      <c r="A58" s="643"/>
      <c r="B58" s="179" t="s">
        <v>238</v>
      </c>
      <c r="C58" s="77"/>
      <c r="D58" s="139"/>
      <c r="E58" s="77"/>
      <c r="F58" s="139"/>
      <c r="G58" s="77"/>
      <c r="H58" s="139"/>
      <c r="I58" s="77"/>
      <c r="J58" s="139"/>
      <c r="K58" s="77"/>
      <c r="L58" s="139"/>
      <c r="M58" s="77"/>
      <c r="N58" s="139"/>
      <c r="O58" s="77"/>
      <c r="P58" s="137"/>
      <c r="Q58" s="345">
        <v>30049993</v>
      </c>
      <c r="R58" s="77"/>
      <c r="S58" s="137"/>
      <c r="T58" s="297">
        <v>40977262</v>
      </c>
      <c r="U58" s="77"/>
      <c r="V58" s="137"/>
      <c r="W58" s="297">
        <v>32781810</v>
      </c>
      <c r="X58" s="77"/>
      <c r="Y58" s="137"/>
      <c r="Z58" s="139"/>
      <c r="AA58" s="77"/>
      <c r="AB58" s="137"/>
      <c r="AC58" s="139"/>
      <c r="AD58" s="77"/>
      <c r="AE58" s="170"/>
      <c r="AF58" s="139"/>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row>
    <row r="59" spans="1:62" s="1" customFormat="1" ht="16.5" x14ac:dyDescent="0.25">
      <c r="A59" s="643"/>
      <c r="B59" s="179" t="s">
        <v>239</v>
      </c>
      <c r="C59" s="77"/>
      <c r="D59" s="139"/>
      <c r="E59" s="77"/>
      <c r="F59" s="139"/>
      <c r="G59" s="77"/>
      <c r="H59" s="139"/>
      <c r="I59" s="77"/>
      <c r="J59" s="139"/>
      <c r="K59" s="77"/>
      <c r="L59" s="139"/>
      <c r="M59" s="77"/>
      <c r="N59" s="139"/>
      <c r="O59" s="77"/>
      <c r="P59" s="137"/>
      <c r="Q59" s="345">
        <v>43709080</v>
      </c>
      <c r="R59" s="77"/>
      <c r="S59" s="137"/>
      <c r="T59" s="297">
        <v>43709080</v>
      </c>
      <c r="U59" s="77"/>
      <c r="V59" s="137"/>
      <c r="W59" s="297">
        <v>43709080</v>
      </c>
      <c r="X59" s="77"/>
      <c r="Y59" s="137"/>
      <c r="Z59" s="139"/>
      <c r="AA59" s="77"/>
      <c r="AB59" s="137"/>
      <c r="AC59" s="139"/>
      <c r="AD59" s="77"/>
      <c r="AE59" s="170"/>
      <c r="AF59" s="139"/>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row>
    <row r="60" spans="1:62" s="1" customFormat="1" ht="16.5" x14ac:dyDescent="0.25">
      <c r="A60" s="643"/>
      <c r="B60" s="179" t="s">
        <v>240</v>
      </c>
      <c r="C60" s="77"/>
      <c r="D60" s="139"/>
      <c r="E60" s="77"/>
      <c r="F60" s="139"/>
      <c r="G60" s="77"/>
      <c r="H60" s="139"/>
      <c r="I60" s="77"/>
      <c r="J60" s="139"/>
      <c r="K60" s="77"/>
      <c r="L60" s="139"/>
      <c r="M60" s="77"/>
      <c r="N60" s="139"/>
      <c r="O60" s="77"/>
      <c r="P60" s="137"/>
      <c r="Q60" s="345">
        <v>16390905</v>
      </c>
      <c r="R60" s="77"/>
      <c r="S60" s="137"/>
      <c r="T60" s="297">
        <v>16390905</v>
      </c>
      <c r="U60" s="77"/>
      <c r="V60" s="137"/>
      <c r="W60" s="297">
        <v>16390905</v>
      </c>
      <c r="X60" s="77"/>
      <c r="Y60" s="137"/>
      <c r="Z60" s="139"/>
      <c r="AA60" s="77"/>
      <c r="AB60" s="137"/>
      <c r="AC60" s="139"/>
      <c r="AD60" s="77"/>
      <c r="AE60" s="170"/>
      <c r="AF60" s="139"/>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row>
    <row r="61" spans="1:62" s="1" customFormat="1" ht="16.5" x14ac:dyDescent="0.25">
      <c r="A61" s="643"/>
      <c r="B61" s="179" t="s">
        <v>241</v>
      </c>
      <c r="C61" s="77"/>
      <c r="D61" s="139"/>
      <c r="E61" s="77"/>
      <c r="F61" s="139"/>
      <c r="G61" s="77"/>
      <c r="H61" s="139"/>
      <c r="I61" s="77"/>
      <c r="J61" s="139"/>
      <c r="K61" s="77"/>
      <c r="L61" s="139"/>
      <c r="M61" s="77"/>
      <c r="N61" s="139"/>
      <c r="O61" s="77"/>
      <c r="P61" s="137"/>
      <c r="Q61" s="345">
        <v>16390905</v>
      </c>
      <c r="R61" s="77"/>
      <c r="S61" s="137"/>
      <c r="T61" s="297">
        <v>16390905</v>
      </c>
      <c r="U61" s="77"/>
      <c r="V61" s="137"/>
      <c r="W61" s="297">
        <v>13659088</v>
      </c>
      <c r="X61" s="77"/>
      <c r="Y61" s="137"/>
      <c r="Z61" s="139"/>
      <c r="AA61" s="77"/>
      <c r="AB61" s="137"/>
      <c r="AC61" s="139"/>
      <c r="AD61" s="77"/>
      <c r="AE61" s="170"/>
      <c r="AF61" s="139"/>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row>
    <row r="62" spans="1:62" s="1" customFormat="1" ht="16.5" x14ac:dyDescent="0.25">
      <c r="A62" s="643"/>
      <c r="B62" s="179" t="s">
        <v>242</v>
      </c>
      <c r="C62" s="77"/>
      <c r="D62" s="139"/>
      <c r="E62" s="77"/>
      <c r="F62" s="139"/>
      <c r="G62" s="77"/>
      <c r="H62" s="139"/>
      <c r="I62" s="77"/>
      <c r="J62" s="139"/>
      <c r="K62" s="77"/>
      <c r="L62" s="139"/>
      <c r="M62" s="77"/>
      <c r="N62" s="139"/>
      <c r="O62" s="77"/>
      <c r="P62" s="137"/>
      <c r="Q62" s="345">
        <v>16390905</v>
      </c>
      <c r="R62" s="77"/>
      <c r="S62" s="137"/>
      <c r="T62" s="297">
        <v>16390905</v>
      </c>
      <c r="U62" s="77"/>
      <c r="V62" s="137"/>
      <c r="W62" s="297">
        <v>16390905</v>
      </c>
      <c r="X62" s="77"/>
      <c r="Y62" s="137"/>
      <c r="Z62" s="139"/>
      <c r="AA62" s="77"/>
      <c r="AB62" s="137"/>
      <c r="AC62" s="139"/>
      <c r="AD62" s="77"/>
      <c r="AE62" s="170"/>
      <c r="AF62" s="139"/>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row>
    <row r="63" spans="1:62" s="1" customFormat="1" ht="16.5" x14ac:dyDescent="0.25">
      <c r="A63" s="643"/>
      <c r="B63" s="179" t="s">
        <v>243</v>
      </c>
      <c r="C63" s="77"/>
      <c r="D63" s="139"/>
      <c r="E63" s="77"/>
      <c r="F63" s="139"/>
      <c r="G63" s="77"/>
      <c r="H63" s="139"/>
      <c r="I63" s="77"/>
      <c r="J63" s="139"/>
      <c r="K63" s="77"/>
      <c r="L63" s="139"/>
      <c r="M63" s="77"/>
      <c r="N63" s="139"/>
      <c r="O63" s="77"/>
      <c r="P63" s="137"/>
      <c r="Q63" s="345">
        <v>16390905</v>
      </c>
      <c r="R63" s="77"/>
      <c r="S63" s="137"/>
      <c r="T63" s="297">
        <v>10927270</v>
      </c>
      <c r="U63" s="77"/>
      <c r="V63" s="137"/>
      <c r="W63" s="297">
        <v>10927270</v>
      </c>
      <c r="X63" s="77"/>
      <c r="Y63" s="137"/>
      <c r="Z63" s="139"/>
      <c r="AA63" s="77"/>
      <c r="AB63" s="137"/>
      <c r="AC63" s="139"/>
      <c r="AD63" s="77"/>
      <c r="AE63" s="170"/>
      <c r="AF63" s="139"/>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row>
    <row r="64" spans="1:62" s="1" customFormat="1" ht="16.5" x14ac:dyDescent="0.25">
      <c r="A64" s="643"/>
      <c r="B64" s="179" t="s">
        <v>244</v>
      </c>
      <c r="C64" s="77"/>
      <c r="D64" s="139"/>
      <c r="E64" s="77"/>
      <c r="F64" s="139"/>
      <c r="G64" s="77"/>
      <c r="H64" s="139"/>
      <c r="I64" s="77"/>
      <c r="J64" s="139"/>
      <c r="K64" s="77"/>
      <c r="L64" s="139"/>
      <c r="M64" s="77"/>
      <c r="N64" s="139"/>
      <c r="O64" s="77"/>
      <c r="P64" s="137"/>
      <c r="Q64" s="345">
        <v>16390905</v>
      </c>
      <c r="R64" s="77"/>
      <c r="S64" s="137"/>
      <c r="T64" s="297">
        <v>16390905</v>
      </c>
      <c r="U64" s="77"/>
      <c r="V64" s="137"/>
      <c r="W64" s="297">
        <v>16390905</v>
      </c>
      <c r="X64" s="77"/>
      <c r="Y64" s="137"/>
      <c r="Z64" s="139"/>
      <c r="AA64" s="77"/>
      <c r="AB64" s="137"/>
      <c r="AC64" s="139"/>
      <c r="AD64" s="77"/>
      <c r="AE64" s="170"/>
      <c r="AF64" s="139"/>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row>
    <row r="65" spans="1:62" s="1" customFormat="1" ht="16.5" x14ac:dyDescent="0.25">
      <c r="A65" s="643"/>
      <c r="B65" s="179" t="s">
        <v>245</v>
      </c>
      <c r="C65" s="77"/>
      <c r="D65" s="139"/>
      <c r="E65" s="77"/>
      <c r="F65" s="139"/>
      <c r="G65" s="77"/>
      <c r="H65" s="139"/>
      <c r="I65" s="77"/>
      <c r="J65" s="139"/>
      <c r="K65" s="77"/>
      <c r="L65" s="139"/>
      <c r="M65" s="77"/>
      <c r="N65" s="139"/>
      <c r="O65" s="77"/>
      <c r="P65" s="137"/>
      <c r="Q65" s="347"/>
      <c r="R65" s="77"/>
      <c r="S65" s="137"/>
      <c r="T65" s="139"/>
      <c r="U65" s="77"/>
      <c r="V65" s="137"/>
      <c r="W65" s="139"/>
      <c r="X65" s="77"/>
      <c r="Y65" s="137"/>
      <c r="Z65" s="139"/>
      <c r="AA65" s="77"/>
      <c r="AB65" s="137"/>
      <c r="AC65" s="139"/>
      <c r="AD65" s="77"/>
      <c r="AE65" s="170"/>
      <c r="AF65" s="139"/>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row>
    <row r="66" spans="1:62" s="1" customFormat="1" ht="16.5" x14ac:dyDescent="0.25">
      <c r="A66" s="643"/>
      <c r="B66" s="179" t="s">
        <v>246</v>
      </c>
      <c r="C66" s="77"/>
      <c r="D66" s="139"/>
      <c r="E66" s="77"/>
      <c r="F66" s="139"/>
      <c r="G66" s="77"/>
      <c r="H66" s="139"/>
      <c r="I66" s="77"/>
      <c r="J66" s="139"/>
      <c r="K66" s="77"/>
      <c r="L66" s="139"/>
      <c r="M66" s="77"/>
      <c r="N66" s="139"/>
      <c r="O66" s="77"/>
      <c r="P66" s="137"/>
      <c r="Q66" s="345">
        <v>16390905</v>
      </c>
      <c r="R66" s="77"/>
      <c r="S66" s="137"/>
      <c r="T66" s="297">
        <v>16390905</v>
      </c>
      <c r="U66" s="77"/>
      <c r="V66" s="137"/>
      <c r="W66" s="297">
        <v>16390905</v>
      </c>
      <c r="X66" s="77"/>
      <c r="Y66" s="137"/>
      <c r="Z66" s="139"/>
      <c r="AA66" s="77"/>
      <c r="AB66" s="137"/>
      <c r="AC66" s="139"/>
      <c r="AD66" s="77"/>
      <c r="AE66" s="170"/>
      <c r="AF66" s="139"/>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row>
    <row r="67" spans="1:62" s="1" customFormat="1" ht="16.5" x14ac:dyDescent="0.25">
      <c r="A67" s="643"/>
      <c r="B67" s="179" t="s">
        <v>247</v>
      </c>
      <c r="C67" s="77"/>
      <c r="D67" s="139"/>
      <c r="E67" s="77"/>
      <c r="F67" s="139"/>
      <c r="G67" s="77"/>
      <c r="H67" s="139"/>
      <c r="I67" s="77"/>
      <c r="J67" s="363">
        <v>42296627</v>
      </c>
      <c r="K67" s="77"/>
      <c r="L67" s="139"/>
      <c r="M67" s="77"/>
      <c r="N67" s="139"/>
      <c r="O67" s="77"/>
      <c r="P67" s="345">
        <v>49172715</v>
      </c>
      <c r="Q67" s="345">
        <v>56078350</v>
      </c>
      <c r="R67" s="77"/>
      <c r="S67" s="137"/>
      <c r="T67" s="297">
        <v>56078350</v>
      </c>
      <c r="U67" s="77"/>
      <c r="V67" s="137"/>
      <c r="W67" s="297">
        <v>61541985</v>
      </c>
      <c r="X67" s="77"/>
      <c r="Y67" s="137"/>
      <c r="Z67" s="139"/>
      <c r="AA67" s="77"/>
      <c r="AB67" s="137"/>
      <c r="AC67" s="139"/>
      <c r="AD67" s="77"/>
      <c r="AE67" s="170"/>
      <c r="AF67" s="139"/>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row>
    <row r="68" spans="1:62" s="1" customFormat="1" ht="16.5" x14ac:dyDescent="0.25">
      <c r="A68" s="643"/>
      <c r="B68" s="180" t="s">
        <v>248</v>
      </c>
      <c r="C68" s="172"/>
      <c r="D68" s="174"/>
      <c r="E68" s="172"/>
      <c r="F68" s="174"/>
      <c r="G68" s="172"/>
      <c r="H68" s="174"/>
      <c r="I68" s="172"/>
      <c r="J68" s="174"/>
      <c r="K68" s="172"/>
      <c r="L68" s="174"/>
      <c r="M68" s="172"/>
      <c r="N68" s="174"/>
      <c r="O68" s="172"/>
      <c r="P68" s="346"/>
      <c r="Q68" s="348"/>
      <c r="R68" s="172"/>
      <c r="S68" s="173"/>
      <c r="T68" s="174"/>
      <c r="U68" s="172"/>
      <c r="V68" s="173"/>
      <c r="W68" s="174"/>
      <c r="X68" s="172"/>
      <c r="Y68" s="173"/>
      <c r="Z68" s="174"/>
      <c r="AA68" s="172"/>
      <c r="AB68" s="173"/>
      <c r="AC68" s="174"/>
      <c r="AD68" s="172"/>
      <c r="AE68" s="173"/>
      <c r="AF68" s="174"/>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row>
    <row r="69" spans="1:62" s="1" customFormat="1" ht="16.5" x14ac:dyDescent="0.25">
      <c r="A69" s="643"/>
      <c r="B69" s="180" t="s">
        <v>366</v>
      </c>
      <c r="C69" s="172"/>
      <c r="D69" s="174"/>
      <c r="E69" s="172"/>
      <c r="F69" s="174"/>
      <c r="G69" s="172"/>
      <c r="H69" s="174"/>
      <c r="I69" s="172"/>
      <c r="J69" s="174"/>
      <c r="K69" s="172"/>
      <c r="L69" s="174"/>
      <c r="M69" s="172"/>
      <c r="N69" s="174"/>
      <c r="O69" s="172"/>
      <c r="P69" s="345">
        <v>2036165201</v>
      </c>
      <c r="Q69" s="345">
        <v>370648207</v>
      </c>
      <c r="R69" s="172"/>
      <c r="S69" s="297">
        <v>378788896</v>
      </c>
      <c r="T69" s="297">
        <v>94570551</v>
      </c>
      <c r="U69" s="172"/>
      <c r="V69" s="297">
        <f>262761956-116266893</f>
        <v>146495063</v>
      </c>
      <c r="W69" s="297">
        <v>103006737</v>
      </c>
      <c r="X69" s="172"/>
      <c r="Y69" s="173"/>
      <c r="Z69" s="174"/>
      <c r="AA69" s="172"/>
      <c r="AB69" s="173"/>
      <c r="AC69" s="174"/>
      <c r="AD69" s="172"/>
      <c r="AE69" s="173"/>
      <c r="AF69" s="174"/>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row>
    <row r="70" spans="1:62" s="1" customFormat="1" ht="17.25" thickBot="1" x14ac:dyDescent="0.3">
      <c r="A70" s="481"/>
      <c r="B70" s="171" t="s">
        <v>203</v>
      </c>
      <c r="C70" s="111"/>
      <c r="D70" s="175"/>
      <c r="E70" s="111"/>
      <c r="F70" s="175"/>
      <c r="G70" s="111"/>
      <c r="H70" s="175"/>
      <c r="I70" s="111"/>
      <c r="J70" s="363">
        <f>SUM(J49:J69)</f>
        <v>84593253</v>
      </c>
      <c r="K70" s="176"/>
      <c r="L70" s="177"/>
      <c r="M70" s="176"/>
      <c r="N70" s="177"/>
      <c r="O70" s="176"/>
      <c r="P70" s="354">
        <f>SUM(P49:P69)</f>
        <v>2085337916</v>
      </c>
      <c r="Q70" s="354">
        <f>SUM(Q49:Q69)</f>
        <v>765624111</v>
      </c>
      <c r="R70" s="111"/>
      <c r="S70" s="354">
        <f>SUM(S49:S69)</f>
        <v>408838889</v>
      </c>
      <c r="T70" s="354">
        <f>SUM(T49:T69)</f>
        <v>495010089</v>
      </c>
      <c r="U70" s="111"/>
      <c r="V70" s="354">
        <f>SUM(V49:V69)</f>
        <v>146495063</v>
      </c>
      <c r="W70" s="354">
        <f>SUM(W49:W69)</f>
        <v>495432944</v>
      </c>
      <c r="X70" s="111"/>
      <c r="Y70" s="112"/>
      <c r="Z70" s="175"/>
      <c r="AA70" s="111"/>
      <c r="AB70" s="112"/>
      <c r="AC70" s="175"/>
      <c r="AD70" s="111"/>
      <c r="AE70" s="112"/>
      <c r="AF70" s="175"/>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row>
    <row r="72" spans="1:62" ht="15" thickBot="1" x14ac:dyDescent="0.3"/>
    <row r="73" spans="1:62" s="1" customFormat="1" ht="50.25" customHeight="1" thickBot="1" x14ac:dyDescent="0.3">
      <c r="A73" s="461" t="s">
        <v>223</v>
      </c>
      <c r="B73" s="462"/>
      <c r="C73" s="641" t="s">
        <v>469</v>
      </c>
      <c r="D73" s="641"/>
      <c r="E73" s="641"/>
      <c r="F73" s="641"/>
      <c r="G73" s="641"/>
      <c r="H73" s="641"/>
      <c r="I73" s="641"/>
      <c r="J73" s="641"/>
      <c r="K73" s="641"/>
      <c r="L73" s="641"/>
      <c r="M73" s="641"/>
      <c r="N73" s="641"/>
      <c r="O73" s="641"/>
      <c r="P73" s="641"/>
      <c r="Q73" s="641"/>
      <c r="R73" s="641"/>
      <c r="S73" s="641"/>
      <c r="T73" s="641"/>
      <c r="U73" s="641"/>
      <c r="V73" s="641"/>
      <c r="W73" s="641"/>
      <c r="X73" s="641"/>
      <c r="Y73" s="641"/>
      <c r="Z73" s="641"/>
      <c r="AA73" s="641"/>
      <c r="AB73" s="641"/>
      <c r="AC73" s="641"/>
      <c r="AD73" s="641"/>
      <c r="AE73" s="641"/>
      <c r="AF73" s="642"/>
      <c r="AG73" s="121"/>
      <c r="AH73" s="121"/>
      <c r="AI73" s="121"/>
      <c r="AJ73" s="121"/>
      <c r="AK73" s="121"/>
      <c r="AL73" s="121"/>
      <c r="AM73" s="121"/>
      <c r="AN73" s="82"/>
      <c r="AO73" s="82"/>
      <c r="AP73" s="82"/>
      <c r="AQ73" s="82"/>
      <c r="AR73" s="82"/>
      <c r="AS73" s="82"/>
      <c r="AT73" s="82"/>
      <c r="AU73" s="82"/>
      <c r="AV73" s="82"/>
      <c r="AW73" s="82"/>
      <c r="AX73" s="82"/>
      <c r="AY73" s="82"/>
      <c r="AZ73" s="82"/>
      <c r="BA73" s="82"/>
      <c r="BB73" s="82"/>
      <c r="BC73" s="82"/>
      <c r="BD73" s="82"/>
      <c r="BE73" s="82"/>
      <c r="BF73" s="82"/>
      <c r="BG73" s="82"/>
      <c r="BH73" s="82"/>
      <c r="BI73" s="82"/>
      <c r="BJ73" s="82"/>
    </row>
    <row r="74" spans="1:62" s="30" customFormat="1" ht="21.75" customHeight="1" thickBot="1" x14ac:dyDescent="0.3">
      <c r="A74" s="480" t="s">
        <v>224</v>
      </c>
      <c r="B74" s="644" t="s">
        <v>225</v>
      </c>
      <c r="C74" s="553" t="s">
        <v>84</v>
      </c>
      <c r="D74" s="640"/>
      <c r="E74" s="640"/>
      <c r="F74" s="640"/>
      <c r="G74" s="640"/>
      <c r="H74" s="640"/>
      <c r="I74" s="640"/>
      <c r="J74" s="640"/>
      <c r="K74" s="640"/>
      <c r="L74" s="640"/>
      <c r="M74" s="640"/>
      <c r="N74" s="554"/>
      <c r="O74" s="631" t="s">
        <v>86</v>
      </c>
      <c r="P74" s="632"/>
      <c r="Q74" s="632"/>
      <c r="R74" s="632"/>
      <c r="S74" s="632"/>
      <c r="T74" s="632"/>
      <c r="U74" s="632"/>
      <c r="V74" s="632"/>
      <c r="W74" s="632"/>
      <c r="X74" s="632"/>
      <c r="Y74" s="632"/>
      <c r="Z74" s="632"/>
      <c r="AA74" s="632"/>
      <c r="AB74" s="632"/>
      <c r="AC74" s="632"/>
      <c r="AD74" s="632"/>
      <c r="AE74" s="632"/>
      <c r="AF74" s="633"/>
      <c r="AG74" s="121"/>
      <c r="AH74" s="121"/>
      <c r="AI74" s="121"/>
      <c r="AJ74" s="121"/>
      <c r="AK74" s="121"/>
      <c r="AL74" s="121"/>
      <c r="AM74" s="121"/>
      <c r="AN74" s="122"/>
      <c r="AO74" s="122"/>
      <c r="AP74" s="122"/>
      <c r="AQ74" s="122"/>
      <c r="AR74" s="122"/>
      <c r="AS74" s="122"/>
      <c r="AT74" s="122"/>
      <c r="AU74" s="122"/>
      <c r="AV74" s="122"/>
      <c r="AW74" s="122"/>
      <c r="AX74" s="122"/>
      <c r="AY74" s="122"/>
      <c r="AZ74" s="122"/>
      <c r="BA74" s="122"/>
      <c r="BB74" s="122"/>
      <c r="BC74" s="122"/>
      <c r="BD74" s="122"/>
      <c r="BE74" s="122"/>
      <c r="BF74" s="122"/>
      <c r="BG74" s="122"/>
      <c r="BH74" s="122"/>
      <c r="BI74" s="122"/>
      <c r="BJ74" s="122"/>
    </row>
    <row r="75" spans="1:62" s="30" customFormat="1" ht="21.75" customHeight="1" thickBot="1" x14ac:dyDescent="0.3">
      <c r="A75" s="643"/>
      <c r="B75" s="644"/>
      <c r="C75" s="638" t="s">
        <v>181</v>
      </c>
      <c r="D75" s="639"/>
      <c r="E75" s="638" t="s">
        <v>183</v>
      </c>
      <c r="F75" s="639"/>
      <c r="G75" s="638" t="s">
        <v>184</v>
      </c>
      <c r="H75" s="639"/>
      <c r="I75" s="638" t="s">
        <v>185</v>
      </c>
      <c r="J75" s="639"/>
      <c r="K75" s="638" t="s">
        <v>186</v>
      </c>
      <c r="L75" s="639"/>
      <c r="M75" s="638" t="s">
        <v>187</v>
      </c>
      <c r="N75" s="639"/>
      <c r="O75" s="631" t="s">
        <v>181</v>
      </c>
      <c r="P75" s="632"/>
      <c r="Q75" s="633"/>
      <c r="R75" s="617" t="s">
        <v>183</v>
      </c>
      <c r="S75" s="618"/>
      <c r="T75" s="619"/>
      <c r="U75" s="617" t="s">
        <v>184</v>
      </c>
      <c r="V75" s="618"/>
      <c r="W75" s="619"/>
      <c r="X75" s="617" t="s">
        <v>185</v>
      </c>
      <c r="Y75" s="618"/>
      <c r="Z75" s="619"/>
      <c r="AA75" s="617" t="s">
        <v>186</v>
      </c>
      <c r="AB75" s="618"/>
      <c r="AC75" s="619"/>
      <c r="AD75" s="617" t="s">
        <v>187</v>
      </c>
      <c r="AE75" s="618"/>
      <c r="AF75" s="619"/>
      <c r="AG75" s="121"/>
      <c r="AH75" s="121"/>
      <c r="AI75" s="121"/>
      <c r="AJ75" s="121"/>
      <c r="AK75" s="121"/>
      <c r="AL75" s="121"/>
      <c r="AM75" s="121"/>
      <c r="AN75" s="122"/>
      <c r="AO75" s="122"/>
      <c r="AP75" s="122"/>
      <c r="AQ75" s="122"/>
      <c r="AR75" s="122"/>
      <c r="AS75" s="122"/>
      <c r="AT75" s="122"/>
      <c r="AU75" s="122"/>
      <c r="AV75" s="122"/>
      <c r="AW75" s="122"/>
      <c r="AX75" s="122"/>
      <c r="AY75" s="122"/>
      <c r="AZ75" s="122"/>
      <c r="BA75" s="122"/>
      <c r="BB75" s="122"/>
      <c r="BC75" s="122"/>
      <c r="BD75" s="122"/>
      <c r="BE75" s="122"/>
      <c r="BF75" s="122"/>
      <c r="BG75" s="122"/>
      <c r="BH75" s="122"/>
      <c r="BI75" s="122"/>
      <c r="BJ75" s="122"/>
    </row>
    <row r="76" spans="1:62" s="30" customFormat="1" ht="28.5" customHeight="1" thickBot="1" x14ac:dyDescent="0.3">
      <c r="A76" s="643"/>
      <c r="B76" s="644"/>
      <c r="C76" s="126" t="s">
        <v>226</v>
      </c>
      <c r="D76" s="126" t="s">
        <v>227</v>
      </c>
      <c r="E76" s="126" t="s">
        <v>226</v>
      </c>
      <c r="F76" s="126" t="s">
        <v>227</v>
      </c>
      <c r="G76" s="126" t="s">
        <v>226</v>
      </c>
      <c r="H76" s="126" t="s">
        <v>227</v>
      </c>
      <c r="I76" s="126" t="s">
        <v>226</v>
      </c>
      <c r="J76" s="126" t="s">
        <v>227</v>
      </c>
      <c r="K76" s="126" t="s">
        <v>226</v>
      </c>
      <c r="L76" s="126" t="s">
        <v>227</v>
      </c>
      <c r="M76" s="126" t="s">
        <v>226</v>
      </c>
      <c r="N76" s="126" t="s">
        <v>227</v>
      </c>
      <c r="O76" s="127" t="s">
        <v>226</v>
      </c>
      <c r="P76" s="127" t="s">
        <v>228</v>
      </c>
      <c r="Q76" s="127" t="s">
        <v>28</v>
      </c>
      <c r="R76" s="127" t="s">
        <v>226</v>
      </c>
      <c r="S76" s="127" t="s">
        <v>228</v>
      </c>
      <c r="T76" s="127" t="s">
        <v>28</v>
      </c>
      <c r="U76" s="127" t="s">
        <v>226</v>
      </c>
      <c r="V76" s="127" t="s">
        <v>228</v>
      </c>
      <c r="W76" s="127" t="s">
        <v>28</v>
      </c>
      <c r="X76" s="127" t="s">
        <v>226</v>
      </c>
      <c r="Y76" s="127" t="s">
        <v>228</v>
      </c>
      <c r="Z76" s="127" t="s">
        <v>28</v>
      </c>
      <c r="AA76" s="127" t="s">
        <v>226</v>
      </c>
      <c r="AB76" s="127" t="s">
        <v>228</v>
      </c>
      <c r="AC76" s="127" t="s">
        <v>28</v>
      </c>
      <c r="AD76" s="127" t="s">
        <v>226</v>
      </c>
      <c r="AE76" s="127" t="s">
        <v>228</v>
      </c>
      <c r="AF76" s="127" t="s">
        <v>28</v>
      </c>
      <c r="AG76" s="121"/>
      <c r="AH76" s="121"/>
      <c r="AI76" s="121"/>
      <c r="AJ76" s="121"/>
      <c r="AK76" s="121"/>
      <c r="AL76" s="121"/>
      <c r="AM76" s="121"/>
      <c r="AN76" s="122"/>
      <c r="AO76" s="122"/>
      <c r="AP76" s="122"/>
      <c r="AQ76" s="122"/>
      <c r="AR76" s="122"/>
      <c r="AS76" s="122"/>
      <c r="AT76" s="122"/>
      <c r="AU76" s="122"/>
      <c r="AV76" s="122"/>
      <c r="AW76" s="122"/>
      <c r="AX76" s="122"/>
      <c r="AY76" s="122"/>
      <c r="AZ76" s="122"/>
      <c r="BA76" s="122"/>
      <c r="BB76" s="122"/>
      <c r="BC76" s="122"/>
      <c r="BD76" s="122"/>
      <c r="BE76" s="122"/>
      <c r="BF76" s="122"/>
      <c r="BG76" s="122"/>
      <c r="BH76" s="122"/>
      <c r="BI76" s="122"/>
      <c r="BJ76" s="122"/>
    </row>
    <row r="77" spans="1:62" s="30" customFormat="1" ht="15.75" customHeight="1" x14ac:dyDescent="0.25">
      <c r="A77" s="643"/>
      <c r="B77" s="79" t="s">
        <v>229</v>
      </c>
      <c r="C77" s="276"/>
      <c r="D77" s="277"/>
      <c r="E77" s="278"/>
      <c r="F77" s="277"/>
      <c r="G77" s="279"/>
      <c r="H77" s="277"/>
      <c r="I77" s="279"/>
      <c r="J77" s="277"/>
      <c r="K77" s="279"/>
      <c r="L77" s="277"/>
      <c r="M77" s="279"/>
      <c r="N77" s="277"/>
      <c r="O77" s="276"/>
      <c r="P77" s="280"/>
      <c r="Q77" s="280"/>
      <c r="R77" s="276"/>
      <c r="S77" s="280"/>
      <c r="T77" s="280"/>
      <c r="U77" s="276"/>
      <c r="V77" s="281"/>
      <c r="W77" s="281"/>
      <c r="X77" s="279">
        <v>8</v>
      </c>
      <c r="Y77" s="281"/>
      <c r="Z77" s="297"/>
      <c r="AA77" s="321">
        <v>6</v>
      </c>
      <c r="AB77" s="297"/>
      <c r="AC77" s="297"/>
      <c r="AD77" s="321">
        <v>0</v>
      </c>
      <c r="AE77" s="170"/>
      <c r="AF77" s="297"/>
      <c r="AG77" s="121"/>
      <c r="AH77" s="121"/>
      <c r="AI77" s="121"/>
      <c r="AJ77" s="121"/>
      <c r="AK77" s="121"/>
      <c r="AL77" s="121"/>
      <c r="AM77" s="121"/>
      <c r="AN77" s="122"/>
      <c r="AO77" s="122"/>
      <c r="AP77" s="122"/>
      <c r="AQ77" s="122"/>
      <c r="AR77" s="122"/>
      <c r="AS77" s="122"/>
      <c r="AT77" s="122"/>
      <c r="AU77" s="122"/>
      <c r="AV77" s="122"/>
      <c r="AW77" s="122"/>
      <c r="AX77" s="122"/>
      <c r="AY77" s="122"/>
      <c r="AZ77" s="122"/>
      <c r="BA77" s="122"/>
      <c r="BB77" s="122"/>
      <c r="BC77" s="122"/>
      <c r="BD77" s="122"/>
      <c r="BE77" s="122"/>
      <c r="BF77" s="122"/>
      <c r="BG77" s="122"/>
      <c r="BH77" s="122"/>
      <c r="BI77" s="122"/>
      <c r="BJ77" s="122"/>
    </row>
    <row r="78" spans="1:62" s="30" customFormat="1" ht="15.75" customHeight="1" x14ac:dyDescent="0.25">
      <c r="A78" s="643"/>
      <c r="B78" s="80" t="s">
        <v>230</v>
      </c>
      <c r="C78" s="282"/>
      <c r="D78" s="277"/>
      <c r="E78" s="283"/>
      <c r="F78" s="277"/>
      <c r="G78" s="284"/>
      <c r="H78" s="277"/>
      <c r="I78" s="284"/>
      <c r="J78" s="277"/>
      <c r="K78" s="284"/>
      <c r="L78" s="277"/>
      <c r="M78" s="284"/>
      <c r="N78" s="277"/>
      <c r="O78" s="282"/>
      <c r="P78" s="285"/>
      <c r="Q78" s="285"/>
      <c r="R78" s="286"/>
      <c r="S78" s="285"/>
      <c r="T78" s="285"/>
      <c r="U78" s="282"/>
      <c r="V78" s="281"/>
      <c r="W78" s="281"/>
      <c r="X78" s="284">
        <v>12</v>
      </c>
      <c r="Y78" s="281"/>
      <c r="Z78" s="297"/>
      <c r="AA78" s="286"/>
      <c r="AB78" s="297"/>
      <c r="AC78" s="297"/>
      <c r="AD78" s="286">
        <v>12</v>
      </c>
      <c r="AE78" s="170"/>
      <c r="AF78" s="297"/>
      <c r="AG78" s="121"/>
      <c r="AH78" s="121"/>
      <c r="AI78" s="121"/>
      <c r="AJ78" s="121"/>
      <c r="AK78" s="121"/>
      <c r="AL78" s="121"/>
      <c r="AM78" s="121"/>
      <c r="AN78" s="122"/>
      <c r="AO78" s="122"/>
      <c r="AP78" s="122"/>
      <c r="AQ78" s="122"/>
      <c r="AR78" s="122"/>
      <c r="AS78" s="122"/>
      <c r="AT78" s="122"/>
      <c r="AU78" s="122"/>
      <c r="AV78" s="122"/>
      <c r="AW78" s="122"/>
      <c r="AX78" s="122"/>
      <c r="AY78" s="122"/>
      <c r="AZ78" s="122"/>
      <c r="BA78" s="122"/>
      <c r="BB78" s="122"/>
      <c r="BC78" s="122"/>
      <c r="BD78" s="122"/>
      <c r="BE78" s="122"/>
      <c r="BF78" s="122"/>
      <c r="BG78" s="122"/>
      <c r="BH78" s="122"/>
      <c r="BI78" s="122"/>
      <c r="BJ78" s="122"/>
    </row>
    <row r="79" spans="1:62" s="30" customFormat="1" ht="15.75" customHeight="1" x14ac:dyDescent="0.25">
      <c r="A79" s="643"/>
      <c r="B79" s="80" t="s">
        <v>231</v>
      </c>
      <c r="C79" s="282"/>
      <c r="D79" s="277"/>
      <c r="E79" s="283"/>
      <c r="F79" s="277"/>
      <c r="G79" s="284"/>
      <c r="H79" s="277"/>
      <c r="I79" s="284"/>
      <c r="J79" s="277"/>
      <c r="K79" s="284"/>
      <c r="L79" s="277"/>
      <c r="M79" s="284"/>
      <c r="N79" s="277"/>
      <c r="O79" s="282"/>
      <c r="P79" s="285"/>
      <c r="Q79" s="285"/>
      <c r="R79" s="286"/>
      <c r="S79" s="285"/>
      <c r="T79" s="285"/>
      <c r="U79" s="282"/>
      <c r="V79" s="281"/>
      <c r="W79" s="281"/>
      <c r="X79" s="284">
        <v>4</v>
      </c>
      <c r="Y79" s="281"/>
      <c r="Z79" s="297"/>
      <c r="AA79" s="286">
        <v>9</v>
      </c>
      <c r="AB79" s="297"/>
      <c r="AC79" s="297"/>
      <c r="AD79" s="286">
        <v>1</v>
      </c>
      <c r="AE79" s="170"/>
      <c r="AF79" s="297"/>
      <c r="AG79" s="121"/>
      <c r="AH79" s="121"/>
      <c r="AI79" s="121"/>
      <c r="AJ79" s="121"/>
      <c r="AK79" s="121"/>
      <c r="AL79" s="121"/>
      <c r="AM79" s="121"/>
      <c r="AN79" s="122"/>
      <c r="AO79" s="122"/>
      <c r="AP79" s="122"/>
      <c r="AQ79" s="122"/>
      <c r="AR79" s="122"/>
      <c r="AS79" s="122"/>
      <c r="AT79" s="122"/>
      <c r="AU79" s="122"/>
      <c r="AV79" s="122"/>
      <c r="AW79" s="122"/>
      <c r="AX79" s="122"/>
      <c r="AY79" s="122"/>
      <c r="AZ79" s="122"/>
      <c r="BA79" s="122"/>
      <c r="BB79" s="122"/>
      <c r="BC79" s="122"/>
      <c r="BD79" s="122"/>
      <c r="BE79" s="122"/>
      <c r="BF79" s="122"/>
      <c r="BG79" s="122"/>
      <c r="BH79" s="122"/>
      <c r="BI79" s="122"/>
      <c r="BJ79" s="122"/>
    </row>
    <row r="80" spans="1:62" s="30" customFormat="1" ht="15.75" customHeight="1" x14ac:dyDescent="0.25">
      <c r="A80" s="643"/>
      <c r="B80" s="80" t="s">
        <v>232</v>
      </c>
      <c r="C80" s="282"/>
      <c r="D80" s="277"/>
      <c r="E80" s="283"/>
      <c r="F80" s="277"/>
      <c r="G80" s="284"/>
      <c r="H80" s="277"/>
      <c r="I80" s="284"/>
      <c r="J80" s="277"/>
      <c r="K80" s="284"/>
      <c r="L80" s="277"/>
      <c r="M80" s="284"/>
      <c r="N80" s="277"/>
      <c r="O80" s="282"/>
      <c r="P80" s="285"/>
      <c r="Q80" s="285"/>
      <c r="R80" s="286"/>
      <c r="S80" s="285"/>
      <c r="T80" s="285"/>
      <c r="U80" s="282"/>
      <c r="V80" s="281"/>
      <c r="W80" s="281"/>
      <c r="X80" s="284">
        <v>29</v>
      </c>
      <c r="Y80" s="281"/>
      <c r="Z80" s="297"/>
      <c r="AA80" s="286">
        <v>4</v>
      </c>
      <c r="AB80" s="297"/>
      <c r="AC80" s="297"/>
      <c r="AD80" s="286">
        <v>17</v>
      </c>
      <c r="AE80" s="170"/>
      <c r="AF80" s="297"/>
      <c r="AG80" s="121"/>
      <c r="AH80" s="121"/>
      <c r="AI80" s="121"/>
      <c r="AJ80" s="121"/>
      <c r="AK80" s="121"/>
      <c r="AL80" s="121"/>
      <c r="AM80" s="121"/>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row>
    <row r="81" spans="1:62" s="30" customFormat="1" ht="15.75" customHeight="1" x14ac:dyDescent="0.25">
      <c r="A81" s="643"/>
      <c r="B81" s="80" t="s">
        <v>233</v>
      </c>
      <c r="C81" s="282"/>
      <c r="D81" s="277"/>
      <c r="E81" s="283"/>
      <c r="F81" s="277"/>
      <c r="G81" s="284"/>
      <c r="H81" s="277"/>
      <c r="I81" s="284"/>
      <c r="J81" s="277"/>
      <c r="K81" s="284"/>
      <c r="L81" s="277"/>
      <c r="M81" s="284"/>
      <c r="N81" s="277"/>
      <c r="O81" s="282"/>
      <c r="P81" s="285"/>
      <c r="Q81" s="285"/>
      <c r="R81" s="286"/>
      <c r="S81" s="285"/>
      <c r="T81" s="285"/>
      <c r="U81" s="282"/>
      <c r="V81" s="281"/>
      <c r="W81" s="281"/>
      <c r="X81" s="284"/>
      <c r="Y81" s="281"/>
      <c r="Z81" s="297"/>
      <c r="AA81" s="286">
        <v>5</v>
      </c>
      <c r="AB81" s="297"/>
      <c r="AC81" s="297"/>
      <c r="AD81" s="286">
        <v>0</v>
      </c>
      <c r="AE81" s="170"/>
      <c r="AF81" s="297"/>
      <c r="AG81" s="121"/>
      <c r="AH81" s="121"/>
      <c r="AI81" s="121"/>
      <c r="AJ81" s="121"/>
      <c r="AK81" s="121"/>
      <c r="AL81" s="121"/>
      <c r="AM81" s="121"/>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row>
    <row r="82" spans="1:62" s="30" customFormat="1" ht="15.75" customHeight="1" x14ac:dyDescent="0.25">
      <c r="A82" s="643"/>
      <c r="B82" s="80" t="s">
        <v>234</v>
      </c>
      <c r="C82" s="282"/>
      <c r="D82" s="277"/>
      <c r="E82" s="283"/>
      <c r="F82" s="277"/>
      <c r="G82" s="284"/>
      <c r="H82" s="277"/>
      <c r="I82" s="284"/>
      <c r="J82" s="277"/>
      <c r="K82" s="284"/>
      <c r="L82" s="277"/>
      <c r="M82" s="284"/>
      <c r="N82" s="277"/>
      <c r="O82" s="282"/>
      <c r="P82" s="285"/>
      <c r="Q82" s="285"/>
      <c r="R82" s="286"/>
      <c r="S82" s="285"/>
      <c r="T82" s="285"/>
      <c r="U82" s="282"/>
      <c r="V82" s="281"/>
      <c r="W82" s="281"/>
      <c r="X82" s="284"/>
      <c r="Y82" s="281"/>
      <c r="Z82" s="297"/>
      <c r="AA82" s="286">
        <v>14</v>
      </c>
      <c r="AB82" s="297"/>
      <c r="AC82" s="297"/>
      <c r="AD82" s="286">
        <v>7</v>
      </c>
      <c r="AE82" s="170"/>
      <c r="AF82" s="297"/>
      <c r="AG82" s="121"/>
      <c r="AH82" s="121"/>
      <c r="AI82" s="121"/>
      <c r="AJ82" s="121"/>
      <c r="AK82" s="121"/>
      <c r="AL82" s="121"/>
      <c r="AM82" s="121"/>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row>
    <row r="83" spans="1:62" s="30" customFormat="1" ht="15.75" customHeight="1" x14ac:dyDescent="0.25">
      <c r="A83" s="643"/>
      <c r="B83" s="80" t="s">
        <v>235</v>
      </c>
      <c r="C83" s="282"/>
      <c r="D83" s="277"/>
      <c r="E83" s="283"/>
      <c r="F83" s="277"/>
      <c r="G83" s="284"/>
      <c r="H83" s="277"/>
      <c r="I83" s="284"/>
      <c r="J83" s="277"/>
      <c r="K83" s="284"/>
      <c r="L83" s="277"/>
      <c r="M83" s="284"/>
      <c r="N83" s="277"/>
      <c r="O83" s="282"/>
      <c r="P83" s="285"/>
      <c r="Q83" s="285"/>
      <c r="R83" s="286"/>
      <c r="S83" s="285"/>
      <c r="T83" s="285"/>
      <c r="U83" s="282"/>
      <c r="V83" s="281"/>
      <c r="W83" s="281"/>
      <c r="X83" s="284">
        <v>28</v>
      </c>
      <c r="Y83" s="281"/>
      <c r="Z83" s="297"/>
      <c r="AA83" s="286">
        <v>12</v>
      </c>
      <c r="AB83" s="297"/>
      <c r="AC83" s="297"/>
      <c r="AD83" s="286">
        <v>17</v>
      </c>
      <c r="AE83" s="170"/>
      <c r="AF83" s="297"/>
      <c r="AG83" s="121"/>
      <c r="AH83" s="121"/>
      <c r="AI83" s="121"/>
      <c r="AJ83" s="121"/>
      <c r="AK83" s="121"/>
      <c r="AL83" s="121"/>
      <c r="AM83" s="121"/>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row>
    <row r="84" spans="1:62" s="30" customFormat="1" ht="15.75" customHeight="1" x14ac:dyDescent="0.25">
      <c r="A84" s="643"/>
      <c r="B84" s="80" t="s">
        <v>236</v>
      </c>
      <c r="C84" s="282"/>
      <c r="D84" s="277"/>
      <c r="E84" s="283"/>
      <c r="F84" s="277"/>
      <c r="G84" s="284"/>
      <c r="H84" s="277"/>
      <c r="I84" s="284"/>
      <c r="J84" s="277"/>
      <c r="K84" s="284"/>
      <c r="L84" s="277"/>
      <c r="M84" s="284"/>
      <c r="N84" s="277"/>
      <c r="O84" s="282"/>
      <c r="P84" s="285"/>
      <c r="Q84" s="285"/>
      <c r="R84" s="286"/>
      <c r="S84" s="285"/>
      <c r="T84" s="285"/>
      <c r="U84" s="282"/>
      <c r="V84" s="281"/>
      <c r="W84" s="281"/>
      <c r="X84" s="284">
        <v>55</v>
      </c>
      <c r="Y84" s="281"/>
      <c r="Z84" s="297"/>
      <c r="AA84" s="286">
        <v>24</v>
      </c>
      <c r="AB84" s="297"/>
      <c r="AC84" s="297"/>
      <c r="AD84" s="286">
        <v>23</v>
      </c>
      <c r="AE84" s="297"/>
      <c r="AF84" s="297"/>
      <c r="AG84" s="121"/>
      <c r="AH84" s="121"/>
      <c r="AI84" s="121"/>
      <c r="AJ84" s="121"/>
      <c r="AK84" s="121"/>
      <c r="AL84" s="121"/>
      <c r="AM84" s="121"/>
      <c r="AN84" s="122"/>
      <c r="AO84" s="122"/>
      <c r="AP84" s="122"/>
      <c r="AQ84" s="122"/>
      <c r="AR84" s="122"/>
      <c r="AS84" s="122"/>
      <c r="AT84" s="122"/>
      <c r="AU84" s="122"/>
      <c r="AV84" s="122"/>
      <c r="AW84" s="122"/>
      <c r="AX84" s="122"/>
      <c r="AY84" s="122"/>
      <c r="AZ84" s="122"/>
      <c r="BA84" s="122"/>
      <c r="BB84" s="122"/>
      <c r="BC84" s="122"/>
      <c r="BD84" s="122"/>
      <c r="BE84" s="122"/>
      <c r="BF84" s="122"/>
      <c r="BG84" s="122"/>
      <c r="BH84" s="122"/>
      <c r="BI84" s="122"/>
      <c r="BJ84" s="122"/>
    </row>
    <row r="85" spans="1:62" s="30" customFormat="1" ht="15.75" customHeight="1" x14ac:dyDescent="0.25">
      <c r="A85" s="643"/>
      <c r="B85" s="80" t="s">
        <v>237</v>
      </c>
      <c r="C85" s="282"/>
      <c r="D85" s="277"/>
      <c r="E85" s="283"/>
      <c r="F85" s="277"/>
      <c r="G85" s="284"/>
      <c r="H85" s="277"/>
      <c r="I85" s="284"/>
      <c r="J85" s="277"/>
      <c r="K85" s="284"/>
      <c r="L85" s="277"/>
      <c r="M85" s="284"/>
      <c r="N85" s="277"/>
      <c r="O85" s="282"/>
      <c r="P85" s="285"/>
      <c r="Q85" s="285"/>
      <c r="R85" s="286"/>
      <c r="S85" s="285"/>
      <c r="T85" s="285"/>
      <c r="U85" s="282"/>
      <c r="V85" s="281"/>
      <c r="W85" s="281"/>
      <c r="X85" s="284">
        <v>5</v>
      </c>
      <c r="Y85" s="281"/>
      <c r="Z85" s="297"/>
      <c r="AA85" s="286">
        <v>14</v>
      </c>
      <c r="AB85" s="297"/>
      <c r="AC85" s="297"/>
      <c r="AD85" s="286">
        <v>0</v>
      </c>
      <c r="AE85" s="297"/>
      <c r="AF85" s="297"/>
      <c r="AG85" s="121"/>
      <c r="AH85" s="121"/>
      <c r="AI85" s="121"/>
      <c r="AJ85" s="121"/>
      <c r="AK85" s="121"/>
      <c r="AL85" s="121"/>
      <c r="AM85" s="121"/>
      <c r="AN85" s="122"/>
      <c r="AO85" s="122"/>
      <c r="AP85" s="122"/>
      <c r="AQ85" s="122"/>
      <c r="AR85" s="122"/>
      <c r="AS85" s="122"/>
      <c r="AT85" s="122"/>
      <c r="AU85" s="122"/>
      <c r="AV85" s="122"/>
      <c r="AW85" s="122"/>
      <c r="AX85" s="122"/>
      <c r="AY85" s="122"/>
      <c r="AZ85" s="122"/>
      <c r="BA85" s="122"/>
      <c r="BB85" s="122"/>
      <c r="BC85" s="122"/>
      <c r="BD85" s="122"/>
      <c r="BE85" s="122"/>
      <c r="BF85" s="122"/>
      <c r="BG85" s="122"/>
      <c r="BH85" s="122"/>
      <c r="BI85" s="122"/>
      <c r="BJ85" s="122"/>
    </row>
    <row r="86" spans="1:62" s="30" customFormat="1" ht="15.75" customHeight="1" x14ac:dyDescent="0.25">
      <c r="A86" s="643"/>
      <c r="B86" s="80" t="s">
        <v>238</v>
      </c>
      <c r="C86" s="282"/>
      <c r="D86" s="277"/>
      <c r="E86" s="283"/>
      <c r="F86" s="277"/>
      <c r="G86" s="284"/>
      <c r="H86" s="277"/>
      <c r="I86" s="284"/>
      <c r="J86" s="277"/>
      <c r="K86" s="284"/>
      <c r="L86" s="277"/>
      <c r="M86" s="284"/>
      <c r="N86" s="277"/>
      <c r="O86" s="282"/>
      <c r="P86" s="285"/>
      <c r="Q86" s="285"/>
      <c r="R86" s="286"/>
      <c r="S86" s="285"/>
      <c r="T86" s="285"/>
      <c r="U86" s="282"/>
      <c r="V86" s="281"/>
      <c r="W86" s="281"/>
      <c r="X86" s="284">
        <v>20</v>
      </c>
      <c r="Y86" s="281"/>
      <c r="Z86" s="297"/>
      <c r="AA86" s="286">
        <v>10</v>
      </c>
      <c r="AB86" s="297"/>
      <c r="AC86" s="297"/>
      <c r="AD86" s="286">
        <v>58</v>
      </c>
      <c r="AE86" s="297"/>
      <c r="AF86" s="297"/>
      <c r="AG86" s="121"/>
      <c r="AH86" s="121"/>
      <c r="AI86" s="121"/>
      <c r="AJ86" s="121"/>
      <c r="AK86" s="121"/>
      <c r="AL86" s="121"/>
      <c r="AM86" s="121"/>
      <c r="AN86" s="122"/>
      <c r="AO86" s="122"/>
      <c r="AP86" s="122"/>
      <c r="AQ86" s="122"/>
      <c r="AR86" s="122"/>
      <c r="AS86" s="122"/>
      <c r="AT86" s="122"/>
      <c r="AU86" s="122"/>
      <c r="AV86" s="122"/>
      <c r="AW86" s="122"/>
      <c r="AX86" s="122"/>
      <c r="AY86" s="122"/>
      <c r="AZ86" s="122"/>
      <c r="BA86" s="122"/>
      <c r="BB86" s="122"/>
      <c r="BC86" s="122"/>
      <c r="BD86" s="122"/>
      <c r="BE86" s="122"/>
      <c r="BF86" s="122"/>
      <c r="BG86" s="122"/>
      <c r="BH86" s="122"/>
      <c r="BI86" s="122"/>
      <c r="BJ86" s="122"/>
    </row>
    <row r="87" spans="1:62" s="30" customFormat="1" ht="15.75" customHeight="1" x14ac:dyDescent="0.25">
      <c r="A87" s="643"/>
      <c r="B87" s="80" t="s">
        <v>239</v>
      </c>
      <c r="C87" s="282"/>
      <c r="D87" s="277"/>
      <c r="E87" s="283"/>
      <c r="F87" s="277"/>
      <c r="G87" s="284"/>
      <c r="H87" s="277"/>
      <c r="I87" s="284"/>
      <c r="J87" s="277"/>
      <c r="K87" s="284"/>
      <c r="L87" s="277"/>
      <c r="M87" s="284"/>
      <c r="N87" s="277"/>
      <c r="O87" s="282"/>
      <c r="P87" s="285"/>
      <c r="Q87" s="285"/>
      <c r="R87" s="286"/>
      <c r="S87" s="285"/>
      <c r="T87" s="285"/>
      <c r="U87" s="282"/>
      <c r="V87" s="281"/>
      <c r="W87" s="281"/>
      <c r="X87" s="284">
        <v>11</v>
      </c>
      <c r="Y87" s="281"/>
      <c r="Z87" s="297"/>
      <c r="AA87" s="286">
        <v>18</v>
      </c>
      <c r="AB87" s="297"/>
      <c r="AC87" s="297"/>
      <c r="AD87" s="286">
        <v>13</v>
      </c>
      <c r="AE87" s="297"/>
      <c r="AF87" s="297"/>
      <c r="AG87" s="121"/>
      <c r="AH87" s="121"/>
      <c r="AI87" s="121"/>
      <c r="AJ87" s="121"/>
      <c r="AK87" s="121"/>
      <c r="AL87" s="121"/>
      <c r="AM87" s="121"/>
      <c r="AN87" s="122"/>
      <c r="AO87" s="122"/>
      <c r="AP87" s="122"/>
      <c r="AQ87" s="122"/>
      <c r="AR87" s="122"/>
      <c r="AS87" s="122"/>
      <c r="AT87" s="122"/>
      <c r="AU87" s="122"/>
      <c r="AV87" s="122"/>
      <c r="AW87" s="122"/>
      <c r="AX87" s="122"/>
      <c r="AY87" s="122"/>
      <c r="AZ87" s="122"/>
      <c r="BA87" s="122"/>
      <c r="BB87" s="122"/>
      <c r="BC87" s="122"/>
      <c r="BD87" s="122"/>
      <c r="BE87" s="122"/>
      <c r="BF87" s="122"/>
      <c r="BG87" s="122"/>
      <c r="BH87" s="122"/>
      <c r="BI87" s="122"/>
      <c r="BJ87" s="122"/>
    </row>
    <row r="88" spans="1:62" s="30" customFormat="1" ht="15.75" customHeight="1" x14ac:dyDescent="0.25">
      <c r="A88" s="643"/>
      <c r="B88" s="80" t="s">
        <v>240</v>
      </c>
      <c r="C88" s="282"/>
      <c r="D88" s="277"/>
      <c r="E88" s="283"/>
      <c r="F88" s="277"/>
      <c r="G88" s="284"/>
      <c r="H88" s="277"/>
      <c r="I88" s="284"/>
      <c r="J88" s="277"/>
      <c r="K88" s="284"/>
      <c r="L88" s="277"/>
      <c r="M88" s="284"/>
      <c r="N88" s="277"/>
      <c r="O88" s="282"/>
      <c r="P88" s="285"/>
      <c r="Q88" s="285"/>
      <c r="R88" s="286"/>
      <c r="S88" s="285"/>
      <c r="T88" s="285"/>
      <c r="U88" s="282"/>
      <c r="V88" s="281"/>
      <c r="W88" s="281"/>
      <c r="X88" s="284">
        <v>12</v>
      </c>
      <c r="Y88" s="281"/>
      <c r="Z88" s="297"/>
      <c r="AA88" s="286">
        <v>5</v>
      </c>
      <c r="AB88" s="297"/>
      <c r="AC88" s="297"/>
      <c r="AD88" s="286">
        <v>4</v>
      </c>
      <c r="AE88" s="170"/>
      <c r="AF88" s="297"/>
      <c r="AG88" s="121"/>
      <c r="AH88" s="121"/>
      <c r="AI88" s="121"/>
      <c r="AJ88" s="121"/>
      <c r="AK88" s="121"/>
      <c r="AL88" s="121"/>
      <c r="AM88" s="121"/>
      <c r="AN88" s="122"/>
      <c r="AO88" s="122"/>
      <c r="AP88" s="122"/>
      <c r="AQ88" s="122"/>
      <c r="AR88" s="122"/>
      <c r="AS88" s="122"/>
      <c r="AT88" s="122"/>
      <c r="AU88" s="122"/>
      <c r="AV88" s="122"/>
      <c r="AW88" s="122"/>
      <c r="AX88" s="122"/>
      <c r="AY88" s="122"/>
      <c r="AZ88" s="122"/>
      <c r="BA88" s="122"/>
      <c r="BB88" s="122"/>
      <c r="BC88" s="122"/>
      <c r="BD88" s="122"/>
      <c r="BE88" s="122"/>
      <c r="BF88" s="122"/>
      <c r="BG88" s="122"/>
      <c r="BH88" s="122"/>
      <c r="BI88" s="122"/>
      <c r="BJ88" s="122"/>
    </row>
    <row r="89" spans="1:62" s="30" customFormat="1" ht="15.75" customHeight="1" x14ac:dyDescent="0.25">
      <c r="A89" s="643"/>
      <c r="B89" s="80" t="s">
        <v>241</v>
      </c>
      <c r="C89" s="282"/>
      <c r="D89" s="287"/>
      <c r="E89" s="283"/>
      <c r="F89" s="287"/>
      <c r="G89" s="288"/>
      <c r="H89" s="287"/>
      <c r="I89" s="288"/>
      <c r="J89" s="287"/>
      <c r="K89" s="288"/>
      <c r="L89" s="287"/>
      <c r="M89" s="288"/>
      <c r="N89" s="287"/>
      <c r="O89" s="282"/>
      <c r="P89" s="285"/>
      <c r="Q89" s="285"/>
      <c r="R89" s="286"/>
      <c r="S89" s="285"/>
      <c r="T89" s="285"/>
      <c r="U89" s="282"/>
      <c r="V89" s="281"/>
      <c r="W89" s="281"/>
      <c r="X89" s="288">
        <v>10</v>
      </c>
      <c r="Y89" s="281"/>
      <c r="Z89" s="297"/>
      <c r="AA89" s="286">
        <v>10</v>
      </c>
      <c r="AB89" s="297"/>
      <c r="AC89" s="297"/>
      <c r="AD89" s="286">
        <v>28</v>
      </c>
      <c r="AE89" s="170"/>
      <c r="AF89" s="297"/>
      <c r="AG89" s="121"/>
      <c r="AH89" s="121"/>
      <c r="AI89" s="121"/>
      <c r="AJ89" s="121"/>
      <c r="AK89" s="121"/>
      <c r="AL89" s="121"/>
      <c r="AM89" s="121"/>
      <c r="AN89" s="122"/>
      <c r="AO89" s="122"/>
      <c r="AP89" s="122"/>
      <c r="AQ89" s="122"/>
      <c r="AR89" s="122"/>
      <c r="AS89" s="122"/>
      <c r="AT89" s="122"/>
      <c r="AU89" s="122"/>
      <c r="AV89" s="122"/>
      <c r="AW89" s="122"/>
      <c r="AX89" s="122"/>
      <c r="AY89" s="122"/>
      <c r="AZ89" s="122"/>
      <c r="BA89" s="122"/>
      <c r="BB89" s="122"/>
      <c r="BC89" s="122"/>
      <c r="BD89" s="122"/>
      <c r="BE89" s="122"/>
      <c r="BF89" s="122"/>
      <c r="BG89" s="122"/>
      <c r="BH89" s="122"/>
      <c r="BI89" s="122"/>
      <c r="BJ89" s="122"/>
    </row>
    <row r="90" spans="1:62" s="30" customFormat="1" ht="15.75" customHeight="1" x14ac:dyDescent="0.25">
      <c r="A90" s="643"/>
      <c r="B90" s="80" t="s">
        <v>242</v>
      </c>
      <c r="C90" s="282"/>
      <c r="D90" s="287"/>
      <c r="E90" s="283"/>
      <c r="F90" s="287"/>
      <c r="G90" s="288"/>
      <c r="H90" s="287"/>
      <c r="I90" s="288"/>
      <c r="J90" s="287"/>
      <c r="K90" s="288"/>
      <c r="L90" s="287"/>
      <c r="M90" s="288"/>
      <c r="N90" s="287"/>
      <c r="O90" s="282"/>
      <c r="P90" s="285"/>
      <c r="Q90" s="285"/>
      <c r="R90" s="286"/>
      <c r="S90" s="285"/>
      <c r="T90" s="285"/>
      <c r="U90" s="282"/>
      <c r="V90" s="281"/>
      <c r="W90" s="281"/>
      <c r="X90" s="288"/>
      <c r="Y90" s="281"/>
      <c r="Z90" s="297"/>
      <c r="AA90" s="286">
        <v>4</v>
      </c>
      <c r="AB90" s="297"/>
      <c r="AC90" s="297"/>
      <c r="AD90" s="286">
        <v>0</v>
      </c>
      <c r="AE90" s="170"/>
      <c r="AF90" s="297"/>
      <c r="AG90" s="121"/>
      <c r="AH90" s="121"/>
      <c r="AI90" s="121"/>
      <c r="AJ90" s="121"/>
      <c r="AK90" s="121"/>
      <c r="AL90" s="121"/>
      <c r="AM90" s="121"/>
      <c r="AN90" s="122"/>
      <c r="AO90" s="122"/>
      <c r="AP90" s="122"/>
      <c r="AQ90" s="122"/>
      <c r="AR90" s="122"/>
      <c r="AS90" s="122"/>
      <c r="AT90" s="122"/>
      <c r="AU90" s="122"/>
      <c r="AV90" s="122"/>
      <c r="AW90" s="122"/>
      <c r="AX90" s="122"/>
      <c r="AY90" s="122"/>
      <c r="AZ90" s="122"/>
      <c r="BA90" s="122"/>
      <c r="BB90" s="122"/>
      <c r="BC90" s="122"/>
      <c r="BD90" s="122"/>
      <c r="BE90" s="122"/>
      <c r="BF90" s="122"/>
      <c r="BG90" s="122"/>
      <c r="BH90" s="122"/>
      <c r="BI90" s="122"/>
      <c r="BJ90" s="122"/>
    </row>
    <row r="91" spans="1:62" s="30" customFormat="1" ht="15.75" customHeight="1" x14ac:dyDescent="0.25">
      <c r="A91" s="643"/>
      <c r="B91" s="80" t="s">
        <v>243</v>
      </c>
      <c r="C91" s="282"/>
      <c r="D91" s="287"/>
      <c r="E91" s="283"/>
      <c r="F91" s="287"/>
      <c r="G91" s="288"/>
      <c r="H91" s="287"/>
      <c r="I91" s="288"/>
      <c r="J91" s="287"/>
      <c r="K91" s="288"/>
      <c r="L91" s="287"/>
      <c r="M91" s="288"/>
      <c r="N91" s="287"/>
      <c r="O91" s="282"/>
      <c r="P91" s="285"/>
      <c r="Q91" s="285"/>
      <c r="R91" s="286"/>
      <c r="S91" s="285"/>
      <c r="T91" s="285"/>
      <c r="U91" s="282"/>
      <c r="V91" s="281"/>
      <c r="W91" s="281"/>
      <c r="X91" s="288">
        <v>10</v>
      </c>
      <c r="Y91" s="281"/>
      <c r="Z91" s="297"/>
      <c r="AA91" s="286"/>
      <c r="AB91" s="297"/>
      <c r="AC91" s="297"/>
      <c r="AD91" s="286">
        <v>18</v>
      </c>
      <c r="AE91" s="170"/>
      <c r="AF91" s="297"/>
      <c r="AG91" s="121"/>
      <c r="AH91" s="121"/>
      <c r="AI91" s="121"/>
      <c r="AJ91" s="121"/>
      <c r="AK91" s="121"/>
      <c r="AL91" s="121"/>
      <c r="AM91" s="121"/>
      <c r="AN91" s="122"/>
      <c r="AO91" s="122"/>
      <c r="AP91" s="122"/>
      <c r="AQ91" s="122"/>
      <c r="AR91" s="122"/>
      <c r="AS91" s="122"/>
      <c r="AT91" s="122"/>
      <c r="AU91" s="122"/>
      <c r="AV91" s="122"/>
      <c r="AW91" s="122"/>
      <c r="AX91" s="122"/>
      <c r="AY91" s="122"/>
      <c r="AZ91" s="122"/>
      <c r="BA91" s="122"/>
      <c r="BB91" s="122"/>
      <c r="BC91" s="122"/>
      <c r="BD91" s="122"/>
      <c r="BE91" s="122"/>
      <c r="BF91" s="122"/>
      <c r="BG91" s="122"/>
      <c r="BH91" s="122"/>
      <c r="BI91" s="122"/>
      <c r="BJ91" s="122"/>
    </row>
    <row r="92" spans="1:62" s="30" customFormat="1" ht="15.75" customHeight="1" x14ac:dyDescent="0.25">
      <c r="A92" s="643"/>
      <c r="B92" s="80" t="s">
        <v>244</v>
      </c>
      <c r="C92" s="282"/>
      <c r="D92" s="287"/>
      <c r="E92" s="283"/>
      <c r="F92" s="287"/>
      <c r="G92" s="288"/>
      <c r="H92" s="287"/>
      <c r="I92" s="288"/>
      <c r="J92" s="287"/>
      <c r="K92" s="288"/>
      <c r="L92" s="287"/>
      <c r="M92" s="288"/>
      <c r="N92" s="287"/>
      <c r="O92" s="282"/>
      <c r="P92" s="285"/>
      <c r="Q92" s="285"/>
      <c r="R92" s="286"/>
      <c r="S92" s="285"/>
      <c r="T92" s="285"/>
      <c r="U92" s="282"/>
      <c r="V92" s="281"/>
      <c r="W92" s="281"/>
      <c r="X92" s="288">
        <v>6</v>
      </c>
      <c r="Y92" s="281"/>
      <c r="Z92" s="297"/>
      <c r="AA92" s="286">
        <v>4</v>
      </c>
      <c r="AB92" s="297"/>
      <c r="AC92" s="297"/>
      <c r="AD92" s="286">
        <v>4</v>
      </c>
      <c r="AE92" s="170"/>
      <c r="AF92" s="297"/>
      <c r="AG92" s="121"/>
      <c r="AH92" s="121"/>
      <c r="AI92" s="121"/>
      <c r="AJ92" s="121"/>
      <c r="AK92" s="121"/>
      <c r="AL92" s="121"/>
      <c r="AM92" s="121"/>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row>
    <row r="93" spans="1:62" s="30" customFormat="1" ht="15.75" customHeight="1" x14ac:dyDescent="0.25">
      <c r="A93" s="643"/>
      <c r="B93" s="80" t="s">
        <v>245</v>
      </c>
      <c r="C93" s="282"/>
      <c r="D93" s="287"/>
      <c r="E93" s="283"/>
      <c r="F93" s="287"/>
      <c r="G93" s="288"/>
      <c r="H93" s="287"/>
      <c r="I93" s="288"/>
      <c r="J93" s="287"/>
      <c r="K93" s="288"/>
      <c r="L93" s="287"/>
      <c r="M93" s="288"/>
      <c r="N93" s="287"/>
      <c r="O93" s="282"/>
      <c r="P93" s="285"/>
      <c r="Q93" s="285"/>
      <c r="R93" s="286"/>
      <c r="S93" s="285"/>
      <c r="T93" s="285"/>
      <c r="U93" s="282"/>
      <c r="V93" s="289"/>
      <c r="W93" s="290"/>
      <c r="X93" s="288"/>
      <c r="Y93" s="289"/>
      <c r="Z93" s="137"/>
      <c r="AA93" s="286"/>
      <c r="AB93" s="137"/>
      <c r="AC93" s="137"/>
      <c r="AD93" s="326">
        <v>0</v>
      </c>
      <c r="AE93" s="327"/>
      <c r="AF93" s="139"/>
      <c r="AG93" s="121"/>
      <c r="AH93" s="121"/>
      <c r="AI93" s="121"/>
      <c r="AJ93" s="121"/>
      <c r="AK93" s="121"/>
      <c r="AL93" s="121"/>
      <c r="AM93" s="121"/>
      <c r="AN93" s="122"/>
      <c r="AO93" s="122"/>
      <c r="AP93" s="122"/>
      <c r="AQ93" s="122"/>
      <c r="AR93" s="122"/>
      <c r="AS93" s="122"/>
      <c r="AT93" s="122"/>
      <c r="AU93" s="122"/>
      <c r="AV93" s="122"/>
      <c r="AW93" s="122"/>
      <c r="AX93" s="122"/>
      <c r="AY93" s="122"/>
      <c r="AZ93" s="122"/>
      <c r="BA93" s="122"/>
      <c r="BB93" s="122"/>
      <c r="BC93" s="122"/>
      <c r="BD93" s="122"/>
      <c r="BE93" s="122"/>
      <c r="BF93" s="122"/>
      <c r="BG93" s="122"/>
      <c r="BH93" s="122"/>
      <c r="BI93" s="122"/>
      <c r="BJ93" s="122"/>
    </row>
    <row r="94" spans="1:62" s="30" customFormat="1" ht="15.75" customHeight="1" x14ac:dyDescent="0.25">
      <c r="A94" s="643"/>
      <c r="B94" s="80" t="s">
        <v>246</v>
      </c>
      <c r="C94" s="282"/>
      <c r="D94" s="287"/>
      <c r="E94" s="283"/>
      <c r="F94" s="287"/>
      <c r="G94" s="288"/>
      <c r="H94" s="287"/>
      <c r="I94" s="288"/>
      <c r="J94" s="287"/>
      <c r="K94" s="288"/>
      <c r="L94" s="287"/>
      <c r="M94" s="288"/>
      <c r="N94" s="287"/>
      <c r="O94" s="282"/>
      <c r="P94" s="285"/>
      <c r="Q94" s="285"/>
      <c r="R94" s="286"/>
      <c r="S94" s="285"/>
      <c r="T94" s="285"/>
      <c r="U94" s="282"/>
      <c r="V94" s="289"/>
      <c r="W94" s="281"/>
      <c r="X94" s="288">
        <v>16</v>
      </c>
      <c r="Y94" s="289"/>
      <c r="Z94" s="297"/>
      <c r="AA94" s="286">
        <v>8</v>
      </c>
      <c r="AB94" s="297"/>
      <c r="AC94" s="297"/>
      <c r="AD94" s="286">
        <v>15</v>
      </c>
      <c r="AE94" s="170"/>
      <c r="AF94" s="297"/>
      <c r="AG94" s="121"/>
      <c r="AH94" s="121"/>
      <c r="AI94" s="121"/>
      <c r="AJ94" s="121"/>
      <c r="AK94" s="121"/>
      <c r="AL94" s="121"/>
      <c r="AM94" s="121"/>
      <c r="AN94" s="122"/>
      <c r="AO94" s="122"/>
      <c r="AP94" s="122"/>
      <c r="AQ94" s="122"/>
      <c r="AR94" s="122"/>
      <c r="AS94" s="122"/>
      <c r="AT94" s="122"/>
      <c r="AU94" s="122"/>
      <c r="AV94" s="122"/>
      <c r="AW94" s="122"/>
      <c r="AX94" s="122"/>
      <c r="AY94" s="122"/>
      <c r="AZ94" s="122"/>
      <c r="BA94" s="122"/>
      <c r="BB94" s="122"/>
      <c r="BC94" s="122"/>
      <c r="BD94" s="122"/>
      <c r="BE94" s="122"/>
      <c r="BF94" s="122"/>
      <c r="BG94" s="122"/>
      <c r="BH94" s="122"/>
      <c r="BI94" s="122"/>
      <c r="BJ94" s="122"/>
    </row>
    <row r="95" spans="1:62" s="30" customFormat="1" ht="15.75" customHeight="1" x14ac:dyDescent="0.25">
      <c r="A95" s="643"/>
      <c r="B95" s="80" t="s">
        <v>247</v>
      </c>
      <c r="C95" s="282"/>
      <c r="D95" s="287"/>
      <c r="E95" s="283"/>
      <c r="F95" s="287"/>
      <c r="G95" s="288"/>
      <c r="H95" s="287"/>
      <c r="I95" s="288"/>
      <c r="J95" s="287"/>
      <c r="K95" s="288"/>
      <c r="L95" s="287"/>
      <c r="M95" s="288"/>
      <c r="N95" s="287"/>
      <c r="O95" s="282"/>
      <c r="P95" s="285"/>
      <c r="Q95" s="285"/>
      <c r="R95" s="286"/>
      <c r="S95" s="285"/>
      <c r="T95" s="285"/>
      <c r="U95" s="282"/>
      <c r="V95" s="289"/>
      <c r="W95" s="281"/>
      <c r="X95" s="288">
        <v>37</v>
      </c>
      <c r="Y95" s="289"/>
      <c r="Z95" s="297"/>
      <c r="AA95" s="286">
        <v>10</v>
      </c>
      <c r="AB95" s="297"/>
      <c r="AC95" s="297"/>
      <c r="AD95" s="286">
        <v>38</v>
      </c>
      <c r="AE95" s="170"/>
      <c r="AF95" s="297"/>
      <c r="AG95" s="121"/>
      <c r="AH95" s="121"/>
      <c r="AI95" s="121"/>
      <c r="AJ95" s="121"/>
      <c r="AK95" s="121"/>
      <c r="AL95" s="121"/>
      <c r="AM95" s="121"/>
      <c r="AN95" s="122"/>
      <c r="AO95" s="122"/>
      <c r="AP95" s="122"/>
      <c r="AQ95" s="122"/>
      <c r="AR95" s="122"/>
      <c r="AS95" s="122"/>
      <c r="AT95" s="122"/>
      <c r="AU95" s="122"/>
      <c r="AV95" s="122"/>
      <c r="AW95" s="122"/>
      <c r="AX95" s="122"/>
      <c r="AY95" s="122"/>
      <c r="AZ95" s="122"/>
      <c r="BA95" s="122"/>
      <c r="BB95" s="122"/>
      <c r="BC95" s="122"/>
      <c r="BD95" s="122"/>
      <c r="BE95" s="122"/>
      <c r="BF95" s="122"/>
      <c r="BG95" s="122"/>
      <c r="BH95" s="122"/>
      <c r="BI95" s="122"/>
      <c r="BJ95" s="122"/>
    </row>
    <row r="96" spans="1:62" s="30" customFormat="1" ht="15.75" customHeight="1" x14ac:dyDescent="0.25">
      <c r="A96" s="643"/>
      <c r="B96" s="80" t="s">
        <v>248</v>
      </c>
      <c r="C96" s="282"/>
      <c r="D96" s="287"/>
      <c r="E96" s="283"/>
      <c r="F96" s="287"/>
      <c r="G96" s="288"/>
      <c r="H96" s="287"/>
      <c r="I96" s="288"/>
      <c r="J96" s="287"/>
      <c r="K96" s="288"/>
      <c r="L96" s="287"/>
      <c r="M96" s="288"/>
      <c r="N96" s="287"/>
      <c r="O96" s="282"/>
      <c r="P96" s="285"/>
      <c r="Q96" s="285"/>
      <c r="R96" s="286"/>
      <c r="S96" s="285"/>
      <c r="T96" s="285"/>
      <c r="U96" s="282"/>
      <c r="V96" s="290"/>
      <c r="W96" s="290"/>
      <c r="X96" s="288"/>
      <c r="Y96" s="290"/>
      <c r="Z96" s="137"/>
      <c r="AA96" s="286"/>
      <c r="AB96" s="137"/>
      <c r="AC96" s="137"/>
      <c r="AD96" s="286"/>
      <c r="AE96" s="170"/>
      <c r="AF96" s="297"/>
      <c r="AG96" s="121"/>
      <c r="AH96" s="121"/>
      <c r="AI96" s="121"/>
      <c r="AJ96" s="121"/>
      <c r="AK96" s="121"/>
      <c r="AL96" s="121"/>
      <c r="AM96" s="121"/>
      <c r="AN96" s="122"/>
      <c r="AO96" s="122"/>
      <c r="AP96" s="122"/>
      <c r="AQ96" s="122"/>
      <c r="AR96" s="122"/>
      <c r="AS96" s="122"/>
      <c r="AT96" s="122"/>
      <c r="AU96" s="122"/>
      <c r="AV96" s="122"/>
      <c r="AW96" s="122"/>
      <c r="AX96" s="122"/>
      <c r="AY96" s="122"/>
      <c r="AZ96" s="122"/>
      <c r="BA96" s="122"/>
      <c r="BB96" s="122"/>
      <c r="BC96" s="122"/>
      <c r="BD96" s="122"/>
      <c r="BE96" s="122"/>
      <c r="BF96" s="122"/>
      <c r="BG96" s="122"/>
      <c r="BH96" s="122"/>
      <c r="BI96" s="122"/>
      <c r="BJ96" s="122"/>
    </row>
    <row r="97" spans="1:62" s="30" customFormat="1" ht="15.75" customHeight="1" x14ac:dyDescent="0.25">
      <c r="A97" s="643"/>
      <c r="B97" s="80" t="s">
        <v>366</v>
      </c>
      <c r="C97" s="291"/>
      <c r="D97" s="292"/>
      <c r="E97" s="293"/>
      <c r="F97" s="292"/>
      <c r="G97" s="294">
        <v>500</v>
      </c>
      <c r="H97" s="292">
        <v>0</v>
      </c>
      <c r="I97" s="294">
        <v>0</v>
      </c>
      <c r="J97" s="292"/>
      <c r="K97" s="294">
        <v>0</v>
      </c>
      <c r="L97" s="292"/>
      <c r="M97" s="294">
        <v>1000</v>
      </c>
      <c r="N97" s="292"/>
      <c r="O97" s="291"/>
      <c r="P97" s="295"/>
      <c r="Q97" s="295"/>
      <c r="R97" s="296"/>
      <c r="S97" s="295"/>
      <c r="T97" s="295"/>
      <c r="U97" s="291"/>
      <c r="V97" s="281"/>
      <c r="W97" s="281"/>
      <c r="X97" s="294">
        <v>1</v>
      </c>
      <c r="Y97" s="281"/>
      <c r="Z97" s="297"/>
      <c r="AA97" s="296"/>
      <c r="AB97" s="297"/>
      <c r="AC97" s="297"/>
      <c r="AD97" s="296">
        <v>3</v>
      </c>
      <c r="AE97" s="275"/>
      <c r="AF97" s="297"/>
      <c r="AG97" s="121"/>
      <c r="AH97" s="121"/>
      <c r="AI97" s="121"/>
      <c r="AJ97" s="121"/>
      <c r="AK97" s="121"/>
      <c r="AL97" s="121"/>
      <c r="AM97" s="121"/>
      <c r="AN97" s="122"/>
      <c r="AO97" s="122"/>
      <c r="AP97" s="122"/>
      <c r="AQ97" s="122"/>
      <c r="AR97" s="122"/>
      <c r="AS97" s="122"/>
      <c r="AT97" s="122"/>
      <c r="AU97" s="122"/>
      <c r="AV97" s="122"/>
      <c r="AW97" s="122"/>
      <c r="AX97" s="122"/>
      <c r="AY97" s="122"/>
      <c r="AZ97" s="122"/>
      <c r="BA97" s="122"/>
      <c r="BB97" s="122"/>
      <c r="BC97" s="122"/>
      <c r="BD97" s="122"/>
      <c r="BE97" s="122"/>
      <c r="BF97" s="122"/>
      <c r="BG97" s="122"/>
      <c r="BH97" s="122"/>
      <c r="BI97" s="122"/>
      <c r="BJ97" s="122"/>
    </row>
    <row r="98" spans="1:62" s="30" customFormat="1" ht="29.25" customHeight="1" thickBot="1" x14ac:dyDescent="0.3">
      <c r="A98" s="481"/>
      <c r="B98" s="78" t="s">
        <v>203</v>
      </c>
      <c r="C98" s="136">
        <f t="shared" ref="C98:P98" si="1">SUM(C77:C97)</f>
        <v>0</v>
      </c>
      <c r="D98" s="322">
        <f t="shared" si="1"/>
        <v>0</v>
      </c>
      <c r="E98" s="136">
        <f t="shared" si="1"/>
        <v>0</v>
      </c>
      <c r="F98" s="322">
        <f t="shared" si="1"/>
        <v>0</v>
      </c>
      <c r="G98" s="136">
        <f t="shared" si="1"/>
        <v>500</v>
      </c>
      <c r="H98" s="322">
        <f t="shared" si="1"/>
        <v>0</v>
      </c>
      <c r="I98" s="136">
        <f t="shared" si="1"/>
        <v>0</v>
      </c>
      <c r="J98" s="322">
        <f t="shared" si="1"/>
        <v>0</v>
      </c>
      <c r="K98" s="136">
        <f t="shared" si="1"/>
        <v>0</v>
      </c>
      <c r="L98" s="322">
        <f t="shared" si="1"/>
        <v>0</v>
      </c>
      <c r="M98" s="136">
        <f t="shared" si="1"/>
        <v>1000</v>
      </c>
      <c r="N98" s="322">
        <f t="shared" si="1"/>
        <v>0</v>
      </c>
      <c r="O98" s="136">
        <f t="shared" si="1"/>
        <v>0</v>
      </c>
      <c r="P98" s="322">
        <f t="shared" si="1"/>
        <v>0</v>
      </c>
      <c r="Q98" s="138"/>
      <c r="R98" s="136"/>
      <c r="S98" s="138">
        <f>SUM(S77:S97)</f>
        <v>0</v>
      </c>
      <c r="T98" s="322">
        <f>SUM(T77:T97)</f>
        <v>0</v>
      </c>
      <c r="U98" s="136"/>
      <c r="V98" s="138">
        <f t="shared" ref="V98:AF98" si="2">SUM(V77:V97)</f>
        <v>0</v>
      </c>
      <c r="W98" s="324">
        <f t="shared" si="2"/>
        <v>0</v>
      </c>
      <c r="X98" s="325">
        <f t="shared" si="2"/>
        <v>264</v>
      </c>
      <c r="Y98" s="307">
        <f t="shared" si="2"/>
        <v>0</v>
      </c>
      <c r="Z98" s="324">
        <f t="shared" si="2"/>
        <v>0</v>
      </c>
      <c r="AA98" s="325">
        <f t="shared" si="2"/>
        <v>157</v>
      </c>
      <c r="AB98" s="307">
        <f t="shared" si="2"/>
        <v>0</v>
      </c>
      <c r="AC98" s="324">
        <f t="shared" si="2"/>
        <v>0</v>
      </c>
      <c r="AD98" s="325">
        <f t="shared" si="2"/>
        <v>258</v>
      </c>
      <c r="AE98" s="307">
        <f t="shared" si="2"/>
        <v>0</v>
      </c>
      <c r="AF98" s="322">
        <f t="shared" si="2"/>
        <v>0</v>
      </c>
      <c r="AG98" s="121"/>
      <c r="AH98" s="121"/>
      <c r="AI98" s="121"/>
      <c r="AJ98" s="121"/>
      <c r="AK98" s="121"/>
      <c r="AL98" s="121"/>
      <c r="AM98" s="121"/>
      <c r="AN98" s="122"/>
      <c r="AO98" s="122"/>
      <c r="AP98" s="122"/>
      <c r="AQ98" s="122"/>
      <c r="AR98" s="122"/>
      <c r="AS98" s="122"/>
      <c r="AT98" s="122"/>
      <c r="AU98" s="122"/>
      <c r="AV98" s="122"/>
      <c r="AW98" s="122"/>
      <c r="AX98" s="122"/>
      <c r="AY98" s="122"/>
      <c r="AZ98" s="122"/>
      <c r="BA98" s="122"/>
      <c r="BB98" s="122"/>
      <c r="BC98" s="122"/>
      <c r="BD98" s="122"/>
      <c r="BE98" s="122"/>
      <c r="BF98" s="122"/>
      <c r="BG98" s="122"/>
      <c r="BH98" s="122"/>
      <c r="BI98" s="122"/>
      <c r="BJ98" s="122"/>
    </row>
    <row r="99" spans="1:62" s="1" customFormat="1" ht="24" customHeight="1" thickBot="1" x14ac:dyDescent="0.3">
      <c r="K99" s="98"/>
      <c r="L99" s="98"/>
      <c r="M99" s="98"/>
      <c r="N99" s="98"/>
      <c r="O99" s="98"/>
      <c r="AG99" s="121"/>
      <c r="AH99" s="121"/>
      <c r="AI99" s="121"/>
      <c r="AJ99" s="121"/>
      <c r="AK99" s="121"/>
      <c r="AL99" s="121"/>
      <c r="AM99" s="121"/>
      <c r="AN99" s="82"/>
      <c r="AO99" s="82"/>
      <c r="AP99" s="82"/>
      <c r="AQ99" s="82"/>
      <c r="AR99" s="82"/>
      <c r="AS99" s="82"/>
      <c r="AT99" s="82"/>
      <c r="AU99" s="82"/>
      <c r="AV99" s="82"/>
      <c r="AW99" s="82"/>
      <c r="AX99" s="82"/>
      <c r="AY99" s="82"/>
      <c r="AZ99" s="82"/>
      <c r="BA99" s="82"/>
      <c r="BB99" s="82"/>
      <c r="BC99" s="82"/>
      <c r="BD99" s="82"/>
      <c r="BE99" s="82"/>
      <c r="BF99" s="82"/>
      <c r="BG99" s="82"/>
      <c r="BH99" s="82"/>
      <c r="BI99" s="82"/>
      <c r="BJ99" s="82"/>
    </row>
    <row r="100" spans="1:62" s="1" customFormat="1" ht="24" customHeight="1" thickBot="1" x14ac:dyDescent="0.3">
      <c r="A100" s="480" t="s">
        <v>249</v>
      </c>
      <c r="B100" s="656" t="s">
        <v>225</v>
      </c>
      <c r="C100" s="553" t="s">
        <v>84</v>
      </c>
      <c r="D100" s="640"/>
      <c r="E100" s="640"/>
      <c r="F100" s="640"/>
      <c r="G100" s="640"/>
      <c r="H100" s="640"/>
      <c r="I100" s="640"/>
      <c r="J100" s="640"/>
      <c r="K100" s="640"/>
      <c r="L100" s="640"/>
      <c r="M100" s="640"/>
      <c r="N100" s="554"/>
      <c r="O100" s="631" t="s">
        <v>86</v>
      </c>
      <c r="P100" s="632"/>
      <c r="Q100" s="632"/>
      <c r="R100" s="632"/>
      <c r="S100" s="632"/>
      <c r="T100" s="632"/>
      <c r="U100" s="632"/>
      <c r="V100" s="632"/>
      <c r="W100" s="632"/>
      <c r="X100" s="632"/>
      <c r="Y100" s="632"/>
      <c r="Z100" s="632"/>
      <c r="AA100" s="632"/>
      <c r="AB100" s="632"/>
      <c r="AC100" s="632"/>
      <c r="AD100" s="632"/>
      <c r="AE100" s="632"/>
      <c r="AF100" s="633"/>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row>
    <row r="101" spans="1:62" s="1" customFormat="1" ht="24" customHeight="1" thickBot="1" x14ac:dyDescent="0.3">
      <c r="A101" s="643"/>
      <c r="B101" s="657"/>
      <c r="C101" s="553" t="s">
        <v>188</v>
      </c>
      <c r="D101" s="554"/>
      <c r="E101" s="553" t="s">
        <v>189</v>
      </c>
      <c r="F101" s="554"/>
      <c r="G101" s="553" t="s">
        <v>190</v>
      </c>
      <c r="H101" s="554"/>
      <c r="I101" s="553" t="s">
        <v>191</v>
      </c>
      <c r="J101" s="554"/>
      <c r="K101" s="553" t="s">
        <v>221</v>
      </c>
      <c r="L101" s="554"/>
      <c r="M101" s="553" t="s">
        <v>193</v>
      </c>
      <c r="N101" s="554"/>
      <c r="O101" s="631" t="s">
        <v>188</v>
      </c>
      <c r="P101" s="632"/>
      <c r="Q101" s="633"/>
      <c r="R101" s="631" t="s">
        <v>189</v>
      </c>
      <c r="S101" s="632"/>
      <c r="T101" s="633"/>
      <c r="U101" s="631" t="s">
        <v>190</v>
      </c>
      <c r="V101" s="632"/>
      <c r="W101" s="633"/>
      <c r="X101" s="631" t="s">
        <v>191</v>
      </c>
      <c r="Y101" s="632"/>
      <c r="Z101" s="633"/>
      <c r="AA101" s="631" t="s">
        <v>221</v>
      </c>
      <c r="AB101" s="632"/>
      <c r="AC101" s="633"/>
      <c r="AD101" s="631" t="s">
        <v>193</v>
      </c>
      <c r="AE101" s="632"/>
      <c r="AF101" s="633"/>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row>
    <row r="102" spans="1:62" s="1" customFormat="1" ht="29.25" customHeight="1" thickBot="1" x14ac:dyDescent="0.3">
      <c r="A102" s="643"/>
      <c r="B102" s="658"/>
      <c r="C102" s="140" t="s">
        <v>226</v>
      </c>
      <c r="D102" s="124" t="s">
        <v>227</v>
      </c>
      <c r="E102" s="140" t="s">
        <v>226</v>
      </c>
      <c r="F102" s="124" t="s">
        <v>227</v>
      </c>
      <c r="G102" s="140" t="s">
        <v>226</v>
      </c>
      <c r="H102" s="124" t="s">
        <v>227</v>
      </c>
      <c r="I102" s="140" t="s">
        <v>226</v>
      </c>
      <c r="J102" s="124" t="s">
        <v>227</v>
      </c>
      <c r="K102" s="140" t="s">
        <v>226</v>
      </c>
      <c r="L102" s="124" t="s">
        <v>227</v>
      </c>
      <c r="M102" s="140" t="s">
        <v>226</v>
      </c>
      <c r="N102" s="124" t="s">
        <v>227</v>
      </c>
      <c r="O102" s="127" t="s">
        <v>226</v>
      </c>
      <c r="P102" s="127" t="s">
        <v>228</v>
      </c>
      <c r="Q102" s="127" t="s">
        <v>28</v>
      </c>
      <c r="R102" s="127" t="s">
        <v>226</v>
      </c>
      <c r="S102" s="127" t="s">
        <v>228</v>
      </c>
      <c r="T102" s="127" t="s">
        <v>28</v>
      </c>
      <c r="U102" s="127" t="s">
        <v>226</v>
      </c>
      <c r="V102" s="127" t="s">
        <v>228</v>
      </c>
      <c r="W102" s="127" t="s">
        <v>28</v>
      </c>
      <c r="X102" s="127" t="s">
        <v>226</v>
      </c>
      <c r="Y102" s="127" t="s">
        <v>228</v>
      </c>
      <c r="Z102" s="127" t="s">
        <v>28</v>
      </c>
      <c r="AA102" s="127" t="s">
        <v>226</v>
      </c>
      <c r="AB102" s="127" t="s">
        <v>228</v>
      </c>
      <c r="AC102" s="127" t="s">
        <v>28</v>
      </c>
      <c r="AD102" s="127" t="s">
        <v>226</v>
      </c>
      <c r="AE102" s="127" t="s">
        <v>228</v>
      </c>
      <c r="AF102" s="127" t="s">
        <v>28</v>
      </c>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row>
    <row r="103" spans="1:62" s="1" customFormat="1" ht="16.5" x14ac:dyDescent="0.25">
      <c r="A103" s="643"/>
      <c r="B103" s="178" t="s">
        <v>229</v>
      </c>
      <c r="C103" s="77"/>
      <c r="D103" s="139"/>
      <c r="E103" s="77"/>
      <c r="F103" s="139"/>
      <c r="G103" s="77"/>
      <c r="H103" s="139"/>
      <c r="I103" s="77"/>
      <c r="J103" s="139"/>
      <c r="K103" s="77"/>
      <c r="L103" s="139"/>
      <c r="M103" s="77"/>
      <c r="N103" s="139"/>
      <c r="O103" s="349">
        <v>0</v>
      </c>
      <c r="P103" s="137"/>
      <c r="Q103" s="139"/>
      <c r="R103" s="349">
        <v>0</v>
      </c>
      <c r="S103" s="137"/>
      <c r="T103" s="139"/>
      <c r="U103" s="349">
        <v>3</v>
      </c>
      <c r="V103" s="137"/>
      <c r="W103" s="139"/>
      <c r="X103" s="77"/>
      <c r="Y103" s="137"/>
      <c r="Z103" s="139"/>
      <c r="AA103" s="77"/>
      <c r="AB103" s="137"/>
      <c r="AC103" s="139"/>
      <c r="AD103" s="77"/>
      <c r="AE103" s="170"/>
      <c r="AF103" s="139"/>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row>
    <row r="104" spans="1:62" s="1" customFormat="1" ht="16.5" x14ac:dyDescent="0.25">
      <c r="A104" s="643"/>
      <c r="B104" s="179" t="s">
        <v>230</v>
      </c>
      <c r="C104" s="77"/>
      <c r="D104" s="139"/>
      <c r="E104" s="77"/>
      <c r="F104" s="139"/>
      <c r="G104" s="77"/>
      <c r="H104" s="139"/>
      <c r="I104" s="77"/>
      <c r="J104" s="139"/>
      <c r="K104" s="77"/>
      <c r="L104" s="139"/>
      <c r="M104" s="77"/>
      <c r="N104" s="139"/>
      <c r="O104" s="349">
        <v>0</v>
      </c>
      <c r="P104" s="137"/>
      <c r="Q104" s="139"/>
      <c r="R104" s="349">
        <v>52</v>
      </c>
      <c r="S104" s="137"/>
      <c r="T104" s="139"/>
      <c r="U104" s="349">
        <v>0</v>
      </c>
      <c r="V104" s="137"/>
      <c r="W104" s="139"/>
      <c r="X104" s="77"/>
      <c r="Y104" s="137"/>
      <c r="Z104" s="139"/>
      <c r="AA104" s="77"/>
      <c r="AB104" s="137"/>
      <c r="AC104" s="139"/>
      <c r="AD104" s="77"/>
      <c r="AE104" s="170"/>
      <c r="AF104" s="139"/>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row>
    <row r="105" spans="1:62" s="1" customFormat="1" ht="16.5" x14ac:dyDescent="0.25">
      <c r="A105" s="643"/>
      <c r="B105" s="179" t="s">
        <v>231</v>
      </c>
      <c r="C105" s="77"/>
      <c r="D105" s="139"/>
      <c r="E105" s="77"/>
      <c r="F105" s="139"/>
      <c r="G105" s="77"/>
      <c r="H105" s="139"/>
      <c r="I105" s="77"/>
      <c r="J105" s="139"/>
      <c r="K105" s="77"/>
      <c r="L105" s="139"/>
      <c r="M105" s="77"/>
      <c r="N105" s="139"/>
      <c r="O105" s="349">
        <v>0</v>
      </c>
      <c r="P105" s="137"/>
      <c r="Q105" s="139"/>
      <c r="R105" s="349">
        <v>0</v>
      </c>
      <c r="S105" s="137"/>
      <c r="T105" s="139"/>
      <c r="U105" s="349">
        <v>0</v>
      </c>
      <c r="V105" s="137"/>
      <c r="W105" s="139"/>
      <c r="X105" s="77"/>
      <c r="Y105" s="137"/>
      <c r="Z105" s="139"/>
      <c r="AA105" s="77"/>
      <c r="AB105" s="137"/>
      <c r="AC105" s="139"/>
      <c r="AD105" s="77"/>
      <c r="AE105" s="170"/>
      <c r="AF105" s="139"/>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row>
    <row r="106" spans="1:62" s="1" customFormat="1" ht="16.5" x14ac:dyDescent="0.25">
      <c r="A106" s="643"/>
      <c r="B106" s="179" t="s">
        <v>232</v>
      </c>
      <c r="C106" s="77"/>
      <c r="D106" s="139"/>
      <c r="E106" s="77"/>
      <c r="F106" s="139"/>
      <c r="G106" s="77"/>
      <c r="H106" s="139"/>
      <c r="I106" s="77"/>
      <c r="J106" s="139"/>
      <c r="K106" s="77"/>
      <c r="L106" s="139"/>
      <c r="M106" s="77"/>
      <c r="N106" s="139"/>
      <c r="O106" s="349">
        <v>5</v>
      </c>
      <c r="P106" s="137"/>
      <c r="Q106" s="139"/>
      <c r="R106" s="349">
        <v>10</v>
      </c>
      <c r="S106" s="137"/>
      <c r="T106" s="139"/>
      <c r="U106" s="349">
        <v>10</v>
      </c>
      <c r="V106" s="137"/>
      <c r="W106" s="139"/>
      <c r="X106" s="77"/>
      <c r="Y106" s="137"/>
      <c r="Z106" s="139"/>
      <c r="AA106" s="77"/>
      <c r="AB106" s="137"/>
      <c r="AC106" s="139"/>
      <c r="AD106" s="77"/>
      <c r="AE106" s="170"/>
      <c r="AF106" s="139"/>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row>
    <row r="107" spans="1:62" s="1" customFormat="1" ht="16.5" x14ac:dyDescent="0.25">
      <c r="A107" s="643"/>
      <c r="B107" s="179" t="s">
        <v>233</v>
      </c>
      <c r="C107" s="77"/>
      <c r="D107" s="139"/>
      <c r="E107" s="77"/>
      <c r="F107" s="139"/>
      <c r="G107" s="77"/>
      <c r="H107" s="139"/>
      <c r="I107" s="77"/>
      <c r="J107" s="139"/>
      <c r="K107" s="77"/>
      <c r="L107" s="139"/>
      <c r="M107" s="77"/>
      <c r="N107" s="139"/>
      <c r="O107" s="349">
        <v>8</v>
      </c>
      <c r="P107" s="137"/>
      <c r="Q107" s="139"/>
      <c r="R107" s="349">
        <v>0</v>
      </c>
      <c r="S107" s="137"/>
      <c r="T107" s="139"/>
      <c r="U107" s="349">
        <v>0</v>
      </c>
      <c r="V107" s="137"/>
      <c r="W107" s="139"/>
      <c r="X107" s="77"/>
      <c r="Y107" s="137"/>
      <c r="Z107" s="139"/>
      <c r="AA107" s="77"/>
      <c r="AB107" s="137"/>
      <c r="AC107" s="139"/>
      <c r="AD107" s="77"/>
      <c r="AE107" s="170"/>
      <c r="AF107" s="139"/>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row>
    <row r="108" spans="1:62" s="1" customFormat="1" ht="16.5" x14ac:dyDescent="0.25">
      <c r="A108" s="643"/>
      <c r="B108" s="179" t="s">
        <v>234</v>
      </c>
      <c r="C108" s="77"/>
      <c r="D108" s="139"/>
      <c r="E108" s="77"/>
      <c r="F108" s="139"/>
      <c r="G108" s="77"/>
      <c r="H108" s="139"/>
      <c r="I108" s="77"/>
      <c r="J108" s="139"/>
      <c r="K108" s="77"/>
      <c r="L108" s="139"/>
      <c r="M108" s="77"/>
      <c r="N108" s="139"/>
      <c r="O108" s="349">
        <v>25</v>
      </c>
      <c r="P108" s="137"/>
      <c r="Q108" s="139"/>
      <c r="R108" s="349">
        <v>25</v>
      </c>
      <c r="S108" s="137"/>
      <c r="T108" s="139"/>
      <c r="U108" s="349">
        <v>0</v>
      </c>
      <c r="V108" s="137"/>
      <c r="W108" s="139"/>
      <c r="X108" s="77"/>
      <c r="Y108" s="137"/>
      <c r="Z108" s="139"/>
      <c r="AA108" s="77"/>
      <c r="AB108" s="137"/>
      <c r="AC108" s="139"/>
      <c r="AD108" s="77"/>
      <c r="AE108" s="170"/>
      <c r="AF108" s="139"/>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row>
    <row r="109" spans="1:62" s="1" customFormat="1" ht="16.5" x14ac:dyDescent="0.25">
      <c r="A109" s="643"/>
      <c r="B109" s="179" t="s">
        <v>235</v>
      </c>
      <c r="C109" s="77"/>
      <c r="D109" s="139"/>
      <c r="E109" s="77"/>
      <c r="F109" s="139"/>
      <c r="G109" s="77"/>
      <c r="H109" s="139"/>
      <c r="I109" s="77"/>
      <c r="J109" s="139"/>
      <c r="K109" s="77"/>
      <c r="L109" s="139"/>
      <c r="M109" s="77"/>
      <c r="N109" s="139"/>
      <c r="O109" s="349">
        <v>11</v>
      </c>
      <c r="P109" s="137"/>
      <c r="Q109" s="139"/>
      <c r="R109" s="349">
        <v>11</v>
      </c>
      <c r="S109" s="137"/>
      <c r="T109" s="139"/>
      <c r="U109" s="349">
        <v>58</v>
      </c>
      <c r="V109" s="137"/>
      <c r="W109" s="139"/>
      <c r="X109" s="77"/>
      <c r="Y109" s="137"/>
      <c r="Z109" s="139"/>
      <c r="AA109" s="77"/>
      <c r="AB109" s="137"/>
      <c r="AC109" s="139"/>
      <c r="AD109" s="77"/>
      <c r="AE109" s="170"/>
      <c r="AF109" s="139"/>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row>
    <row r="110" spans="1:62" s="1" customFormat="1" ht="16.5" x14ac:dyDescent="0.25">
      <c r="A110" s="643"/>
      <c r="B110" s="179" t="s">
        <v>236</v>
      </c>
      <c r="C110" s="77"/>
      <c r="D110" s="139"/>
      <c r="E110" s="77"/>
      <c r="F110" s="139"/>
      <c r="G110" s="77"/>
      <c r="H110" s="139"/>
      <c r="I110" s="77"/>
      <c r="J110" s="139"/>
      <c r="K110" s="77"/>
      <c r="L110" s="139"/>
      <c r="M110" s="77"/>
      <c r="N110" s="139"/>
      <c r="O110" s="349">
        <v>41</v>
      </c>
      <c r="P110" s="137"/>
      <c r="Q110" s="139"/>
      <c r="R110" s="349">
        <v>8</v>
      </c>
      <c r="S110" s="137"/>
      <c r="T110" s="139"/>
      <c r="U110" s="349">
        <v>42</v>
      </c>
      <c r="V110" s="137"/>
      <c r="W110" s="139"/>
      <c r="X110" s="77"/>
      <c r="Y110" s="137"/>
      <c r="Z110" s="139"/>
      <c r="AA110" s="77"/>
      <c r="AB110" s="137"/>
      <c r="AC110" s="139"/>
      <c r="AD110" s="77"/>
      <c r="AE110" s="170"/>
      <c r="AF110" s="139"/>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row>
    <row r="111" spans="1:62" s="1" customFormat="1" ht="16.5" x14ac:dyDescent="0.25">
      <c r="A111" s="643"/>
      <c r="B111" s="179" t="s">
        <v>237</v>
      </c>
      <c r="C111" s="77"/>
      <c r="D111" s="139"/>
      <c r="E111" s="77"/>
      <c r="F111" s="139"/>
      <c r="G111" s="77"/>
      <c r="H111" s="139"/>
      <c r="I111" s="77"/>
      <c r="J111" s="139"/>
      <c r="K111" s="77"/>
      <c r="L111" s="139"/>
      <c r="M111" s="77"/>
      <c r="N111" s="139"/>
      <c r="O111" s="349">
        <v>9</v>
      </c>
      <c r="P111" s="137"/>
      <c r="Q111" s="139"/>
      <c r="R111" s="349">
        <v>36</v>
      </c>
      <c r="S111" s="137"/>
      <c r="T111" s="139"/>
      <c r="U111" s="349">
        <v>17</v>
      </c>
      <c r="V111" s="137"/>
      <c r="W111" s="139"/>
      <c r="X111" s="77"/>
      <c r="Y111" s="137"/>
      <c r="Z111" s="139"/>
      <c r="AA111" s="77"/>
      <c r="AB111" s="137"/>
      <c r="AC111" s="139"/>
      <c r="AD111" s="77"/>
      <c r="AE111" s="170"/>
      <c r="AF111" s="139"/>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row>
    <row r="112" spans="1:62" s="1" customFormat="1" ht="16.5" x14ac:dyDescent="0.25">
      <c r="A112" s="643"/>
      <c r="B112" s="179" t="s">
        <v>238</v>
      </c>
      <c r="C112" s="77"/>
      <c r="D112" s="139"/>
      <c r="E112" s="77"/>
      <c r="F112" s="139"/>
      <c r="G112" s="77"/>
      <c r="H112" s="139"/>
      <c r="I112" s="77"/>
      <c r="J112" s="139"/>
      <c r="K112" s="77"/>
      <c r="L112" s="139"/>
      <c r="M112" s="77"/>
      <c r="N112" s="139"/>
      <c r="O112" s="349">
        <v>13</v>
      </c>
      <c r="P112" s="137"/>
      <c r="Q112" s="139"/>
      <c r="R112" s="349">
        <v>15</v>
      </c>
      <c r="S112" s="137"/>
      <c r="T112" s="139"/>
      <c r="U112" s="349">
        <v>6</v>
      </c>
      <c r="V112" s="137"/>
      <c r="W112" s="139"/>
      <c r="X112" s="77"/>
      <c r="Y112" s="137"/>
      <c r="Z112" s="139"/>
      <c r="AA112" s="77"/>
      <c r="AB112" s="137"/>
      <c r="AC112" s="139"/>
      <c r="AD112" s="77"/>
      <c r="AE112" s="170"/>
      <c r="AF112" s="139"/>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row>
    <row r="113" spans="1:62" s="1" customFormat="1" ht="16.5" x14ac:dyDescent="0.25">
      <c r="A113" s="643"/>
      <c r="B113" s="179" t="s">
        <v>239</v>
      </c>
      <c r="C113" s="77"/>
      <c r="D113" s="139"/>
      <c r="E113" s="77"/>
      <c r="F113" s="139"/>
      <c r="G113" s="77"/>
      <c r="H113" s="139"/>
      <c r="I113" s="77"/>
      <c r="J113" s="139"/>
      <c r="K113" s="77"/>
      <c r="L113" s="139"/>
      <c r="M113" s="77"/>
      <c r="N113" s="139"/>
      <c r="O113" s="349">
        <v>11</v>
      </c>
      <c r="P113" s="137"/>
      <c r="Q113" s="139"/>
      <c r="R113" s="349">
        <v>29</v>
      </c>
      <c r="S113" s="137"/>
      <c r="T113" s="139"/>
      <c r="U113" s="349">
        <v>4</v>
      </c>
      <c r="V113" s="137"/>
      <c r="W113" s="139"/>
      <c r="X113" s="77"/>
      <c r="Y113" s="137"/>
      <c r="Z113" s="139"/>
      <c r="AA113" s="77"/>
      <c r="AB113" s="137"/>
      <c r="AC113" s="139"/>
      <c r="AD113" s="77"/>
      <c r="AE113" s="170"/>
      <c r="AF113" s="139"/>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row>
    <row r="114" spans="1:62" s="1" customFormat="1" ht="16.5" x14ac:dyDescent="0.25">
      <c r="A114" s="643"/>
      <c r="B114" s="179" t="s">
        <v>240</v>
      </c>
      <c r="C114" s="77"/>
      <c r="D114" s="139"/>
      <c r="E114" s="77"/>
      <c r="F114" s="139"/>
      <c r="G114" s="77"/>
      <c r="H114" s="139"/>
      <c r="I114" s="77"/>
      <c r="J114" s="139"/>
      <c r="K114" s="77"/>
      <c r="L114" s="139"/>
      <c r="M114" s="77"/>
      <c r="N114" s="139"/>
      <c r="O114" s="349">
        <v>0</v>
      </c>
      <c r="P114" s="137"/>
      <c r="Q114" s="139"/>
      <c r="R114" s="349">
        <v>0</v>
      </c>
      <c r="S114" s="137"/>
      <c r="T114" s="139"/>
      <c r="U114" s="349">
        <v>43</v>
      </c>
      <c r="V114" s="137"/>
      <c r="W114" s="139"/>
      <c r="X114" s="77"/>
      <c r="Y114" s="137"/>
      <c r="Z114" s="139"/>
      <c r="AA114" s="77"/>
      <c r="AB114" s="137"/>
      <c r="AC114" s="139"/>
      <c r="AD114" s="77"/>
      <c r="AE114" s="170"/>
      <c r="AF114" s="139"/>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row>
    <row r="115" spans="1:62" s="1" customFormat="1" ht="16.5" x14ac:dyDescent="0.25">
      <c r="A115" s="643"/>
      <c r="B115" s="179" t="s">
        <v>241</v>
      </c>
      <c r="C115" s="77"/>
      <c r="D115" s="139"/>
      <c r="E115" s="77"/>
      <c r="F115" s="139"/>
      <c r="G115" s="77"/>
      <c r="H115" s="139"/>
      <c r="I115" s="77"/>
      <c r="J115" s="139"/>
      <c r="K115" s="77"/>
      <c r="L115" s="139"/>
      <c r="M115" s="77"/>
      <c r="N115" s="139"/>
      <c r="O115" s="349">
        <v>5</v>
      </c>
      <c r="P115" s="137"/>
      <c r="Q115" s="139"/>
      <c r="R115" s="349">
        <v>0</v>
      </c>
      <c r="S115" s="137"/>
      <c r="T115" s="139"/>
      <c r="U115" s="349">
        <v>31</v>
      </c>
      <c r="V115" s="137"/>
      <c r="W115" s="139"/>
      <c r="X115" s="77"/>
      <c r="Y115" s="137"/>
      <c r="Z115" s="139"/>
      <c r="AA115" s="77"/>
      <c r="AB115" s="137"/>
      <c r="AC115" s="139"/>
      <c r="AD115" s="77"/>
      <c r="AE115" s="170"/>
      <c r="AF115" s="139"/>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row>
    <row r="116" spans="1:62" s="1" customFormat="1" ht="16.5" x14ac:dyDescent="0.25">
      <c r="A116" s="643"/>
      <c r="B116" s="179" t="s">
        <v>242</v>
      </c>
      <c r="C116" s="77"/>
      <c r="D116" s="139"/>
      <c r="E116" s="77"/>
      <c r="F116" s="139"/>
      <c r="G116" s="77"/>
      <c r="H116" s="139"/>
      <c r="I116" s="77"/>
      <c r="J116" s="139"/>
      <c r="K116" s="77"/>
      <c r="L116" s="139"/>
      <c r="M116" s="77"/>
      <c r="N116" s="139"/>
      <c r="O116" s="349">
        <v>0</v>
      </c>
      <c r="P116" s="137"/>
      <c r="Q116" s="139"/>
      <c r="R116" s="349">
        <v>0</v>
      </c>
      <c r="S116" s="137"/>
      <c r="T116" s="139"/>
      <c r="U116" s="349">
        <v>8</v>
      </c>
      <c r="V116" s="137"/>
      <c r="W116" s="139"/>
      <c r="X116" s="77"/>
      <c r="Y116" s="137"/>
      <c r="Z116" s="139"/>
      <c r="AA116" s="77"/>
      <c r="AB116" s="137"/>
      <c r="AC116" s="139"/>
      <c r="AD116" s="77"/>
      <c r="AE116" s="170"/>
      <c r="AF116" s="139"/>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row>
    <row r="117" spans="1:62" s="1" customFormat="1" ht="16.5" x14ac:dyDescent="0.25">
      <c r="A117" s="643"/>
      <c r="B117" s="179" t="s">
        <v>243</v>
      </c>
      <c r="C117" s="77"/>
      <c r="D117" s="139"/>
      <c r="E117" s="77"/>
      <c r="F117" s="139"/>
      <c r="G117" s="77"/>
      <c r="H117" s="139"/>
      <c r="I117" s="77"/>
      <c r="J117" s="139"/>
      <c r="K117" s="77"/>
      <c r="L117" s="139"/>
      <c r="M117" s="77"/>
      <c r="N117" s="139"/>
      <c r="O117" s="349">
        <v>17</v>
      </c>
      <c r="P117" s="137"/>
      <c r="Q117" s="139"/>
      <c r="R117" s="349">
        <v>26</v>
      </c>
      <c r="S117" s="137"/>
      <c r="T117" s="139"/>
      <c r="U117" s="349">
        <v>26</v>
      </c>
      <c r="V117" s="137"/>
      <c r="W117" s="139"/>
      <c r="X117" s="77"/>
      <c r="Y117" s="137"/>
      <c r="Z117" s="139"/>
      <c r="AA117" s="77"/>
      <c r="AB117" s="137"/>
      <c r="AC117" s="139"/>
      <c r="AD117" s="77"/>
      <c r="AE117" s="170"/>
      <c r="AF117" s="139"/>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row>
    <row r="118" spans="1:62" s="1" customFormat="1" ht="16.5" x14ac:dyDescent="0.25">
      <c r="A118" s="643"/>
      <c r="B118" s="179" t="s">
        <v>244</v>
      </c>
      <c r="C118" s="77"/>
      <c r="D118" s="139"/>
      <c r="E118" s="77"/>
      <c r="F118" s="139"/>
      <c r="G118" s="77"/>
      <c r="H118" s="139"/>
      <c r="I118" s="77"/>
      <c r="J118" s="139"/>
      <c r="K118" s="77"/>
      <c r="L118" s="139"/>
      <c r="M118" s="77"/>
      <c r="N118" s="139"/>
      <c r="O118" s="349">
        <v>35</v>
      </c>
      <c r="P118" s="137"/>
      <c r="Q118" s="139"/>
      <c r="R118" s="349">
        <v>6</v>
      </c>
      <c r="S118" s="137"/>
      <c r="T118" s="139"/>
      <c r="U118" s="349">
        <v>6</v>
      </c>
      <c r="V118" s="137"/>
      <c r="W118" s="139"/>
      <c r="X118" s="77"/>
      <c r="Y118" s="137"/>
      <c r="Z118" s="139"/>
      <c r="AA118" s="77"/>
      <c r="AB118" s="137"/>
      <c r="AC118" s="139"/>
      <c r="AD118" s="77"/>
      <c r="AE118" s="170"/>
      <c r="AF118" s="139"/>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row>
    <row r="119" spans="1:62" s="1" customFormat="1" ht="16.5" x14ac:dyDescent="0.25">
      <c r="A119" s="643"/>
      <c r="B119" s="179" t="s">
        <v>245</v>
      </c>
      <c r="C119" s="77"/>
      <c r="D119" s="139"/>
      <c r="E119" s="77"/>
      <c r="F119" s="139"/>
      <c r="G119" s="77"/>
      <c r="H119" s="139"/>
      <c r="I119" s="77"/>
      <c r="J119" s="139"/>
      <c r="K119" s="77"/>
      <c r="L119" s="139"/>
      <c r="M119" s="77"/>
      <c r="N119" s="139"/>
      <c r="O119" s="349">
        <v>0</v>
      </c>
      <c r="P119" s="137"/>
      <c r="Q119" s="139"/>
      <c r="R119" s="349">
        <v>0</v>
      </c>
      <c r="S119" s="137"/>
      <c r="T119" s="139"/>
      <c r="U119" s="349">
        <v>19</v>
      </c>
      <c r="V119" s="137"/>
      <c r="W119" s="139"/>
      <c r="X119" s="77"/>
      <c r="Y119" s="137"/>
      <c r="Z119" s="139"/>
      <c r="AA119" s="77"/>
      <c r="AB119" s="137"/>
      <c r="AC119" s="139"/>
      <c r="AD119" s="77"/>
      <c r="AE119" s="170"/>
      <c r="AF119" s="139"/>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row>
    <row r="120" spans="1:62" s="1" customFormat="1" ht="16.5" x14ac:dyDescent="0.25">
      <c r="A120" s="643"/>
      <c r="B120" s="179" t="s">
        <v>246</v>
      </c>
      <c r="C120" s="77"/>
      <c r="D120" s="139"/>
      <c r="E120" s="77"/>
      <c r="F120" s="139"/>
      <c r="G120" s="77"/>
      <c r="H120" s="139"/>
      <c r="I120" s="77"/>
      <c r="J120" s="139"/>
      <c r="K120" s="77"/>
      <c r="L120" s="139"/>
      <c r="M120" s="77"/>
      <c r="N120" s="139"/>
      <c r="O120" s="349">
        <v>20</v>
      </c>
      <c r="P120" s="137"/>
      <c r="Q120" s="139"/>
      <c r="R120" s="349">
        <v>7</v>
      </c>
      <c r="S120" s="137"/>
      <c r="T120" s="139"/>
      <c r="U120" s="349">
        <v>11</v>
      </c>
      <c r="V120" s="137"/>
      <c r="W120" s="139"/>
      <c r="X120" s="77"/>
      <c r="Y120" s="137"/>
      <c r="Z120" s="139"/>
      <c r="AA120" s="77"/>
      <c r="AB120" s="137"/>
      <c r="AC120" s="139"/>
      <c r="AD120" s="77"/>
      <c r="AE120" s="170"/>
      <c r="AF120" s="139"/>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row>
    <row r="121" spans="1:62" s="1" customFormat="1" ht="16.5" x14ac:dyDescent="0.25">
      <c r="A121" s="643"/>
      <c r="B121" s="179" t="s">
        <v>247</v>
      </c>
      <c r="C121" s="77"/>
      <c r="D121" s="139"/>
      <c r="E121" s="77"/>
      <c r="F121" s="139"/>
      <c r="G121" s="77"/>
      <c r="H121" s="139"/>
      <c r="I121" s="77"/>
      <c r="J121" s="139"/>
      <c r="K121" s="77"/>
      <c r="L121" s="139"/>
      <c r="M121" s="77"/>
      <c r="N121" s="139"/>
      <c r="O121" s="349">
        <v>31</v>
      </c>
      <c r="P121" s="137"/>
      <c r="Q121" s="139"/>
      <c r="R121" s="349">
        <v>51</v>
      </c>
      <c r="S121" s="137"/>
      <c r="T121" s="139"/>
      <c r="U121" s="349">
        <v>27</v>
      </c>
      <c r="V121" s="137"/>
      <c r="W121" s="139"/>
      <c r="X121" s="77"/>
      <c r="Y121" s="137"/>
      <c r="Z121" s="139"/>
      <c r="AA121" s="77"/>
      <c r="AB121" s="137"/>
      <c r="AC121" s="139"/>
      <c r="AD121" s="77"/>
      <c r="AE121" s="170"/>
      <c r="AF121" s="139"/>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row>
    <row r="122" spans="1:62" s="1" customFormat="1" ht="16.5" x14ac:dyDescent="0.25">
      <c r="A122" s="643"/>
      <c r="B122" s="180" t="s">
        <v>248</v>
      </c>
      <c r="C122" s="172"/>
      <c r="D122" s="174"/>
      <c r="E122" s="172"/>
      <c r="F122" s="174"/>
      <c r="G122" s="172"/>
      <c r="H122" s="174"/>
      <c r="I122" s="172"/>
      <c r="J122" s="174"/>
      <c r="K122" s="172"/>
      <c r="L122" s="174"/>
      <c r="M122" s="172"/>
      <c r="N122" s="174"/>
      <c r="O122" s="350">
        <v>33</v>
      </c>
      <c r="P122" s="173"/>
      <c r="Q122" s="174"/>
      <c r="R122" s="350">
        <v>0</v>
      </c>
      <c r="S122" s="173"/>
      <c r="T122" s="174"/>
      <c r="U122" s="350">
        <v>0</v>
      </c>
      <c r="V122" s="173"/>
      <c r="W122" s="174"/>
      <c r="X122" s="172"/>
      <c r="Y122" s="173"/>
      <c r="Z122" s="174"/>
      <c r="AA122" s="172"/>
      <c r="AB122" s="173"/>
      <c r="AC122" s="174"/>
      <c r="AD122" s="172"/>
      <c r="AE122" s="173"/>
      <c r="AF122" s="174"/>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row>
    <row r="123" spans="1:62" s="1" customFormat="1" ht="16.5" x14ac:dyDescent="0.25">
      <c r="A123" s="643"/>
      <c r="B123" s="80" t="s">
        <v>366</v>
      </c>
      <c r="C123" s="172">
        <v>0</v>
      </c>
      <c r="D123" s="174"/>
      <c r="E123" s="172">
        <v>0</v>
      </c>
      <c r="F123" s="174"/>
      <c r="G123" s="172">
        <v>500</v>
      </c>
      <c r="H123" s="174"/>
      <c r="I123" s="172">
        <v>0</v>
      </c>
      <c r="J123" s="174"/>
      <c r="K123" s="172">
        <v>0</v>
      </c>
      <c r="L123" s="174"/>
      <c r="M123" s="172">
        <v>1000</v>
      </c>
      <c r="N123" s="174"/>
      <c r="O123" s="350">
        <v>0</v>
      </c>
      <c r="P123" s="173"/>
      <c r="Q123" s="174"/>
      <c r="R123" s="350">
        <v>0</v>
      </c>
      <c r="S123" s="173"/>
      <c r="T123" s="174"/>
      <c r="U123" s="350"/>
      <c r="V123" s="173"/>
      <c r="W123" s="174"/>
      <c r="X123" s="172"/>
      <c r="Y123" s="173"/>
      <c r="Z123" s="174"/>
      <c r="AA123" s="172"/>
      <c r="AB123" s="173"/>
      <c r="AC123" s="174"/>
      <c r="AD123" s="172"/>
      <c r="AE123" s="173"/>
      <c r="AF123" s="174"/>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row>
    <row r="124" spans="1:62" s="1" customFormat="1" ht="17.25" thickBot="1" x14ac:dyDescent="0.3">
      <c r="A124" s="481"/>
      <c r="B124" s="171" t="s">
        <v>203</v>
      </c>
      <c r="C124" s="111">
        <f>SUM(C103:C123)</f>
        <v>0</v>
      </c>
      <c r="D124" s="175"/>
      <c r="E124" s="111">
        <f>SUM(E103:E123)</f>
        <v>0</v>
      </c>
      <c r="F124" s="175"/>
      <c r="G124" s="111">
        <f>SUM(G103:G123)</f>
        <v>500</v>
      </c>
      <c r="H124" s="175"/>
      <c r="I124" s="111">
        <f>SUM(I103:I123)</f>
        <v>0</v>
      </c>
      <c r="J124" s="175"/>
      <c r="K124" s="176">
        <f>SUM(K103:K123)</f>
        <v>0</v>
      </c>
      <c r="L124" s="177"/>
      <c r="M124" s="176">
        <f>SUM(M123)</f>
        <v>1000</v>
      </c>
      <c r="N124" s="177"/>
      <c r="O124" s="351">
        <v>263</v>
      </c>
      <c r="P124" s="112"/>
      <c r="Q124" s="175"/>
      <c r="R124" s="351">
        <f>SUM(R103:R123)</f>
        <v>276</v>
      </c>
      <c r="S124" s="112"/>
      <c r="T124" s="175"/>
      <c r="U124" s="351">
        <f>SUM(U103:U123)</f>
        <v>311</v>
      </c>
      <c r="V124" s="112"/>
      <c r="W124" s="175"/>
      <c r="X124" s="111"/>
      <c r="Y124" s="112"/>
      <c r="Z124" s="175"/>
      <c r="AA124" s="111"/>
      <c r="AB124" s="112"/>
      <c r="AC124" s="175"/>
      <c r="AD124" s="111"/>
      <c r="AE124" s="112"/>
      <c r="AF124" s="175"/>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row>
  </sheetData>
  <mergeCells count="88">
    <mergeCell ref="A100:A124"/>
    <mergeCell ref="B100:B102"/>
    <mergeCell ref="C100:N100"/>
    <mergeCell ref="O100:AF100"/>
    <mergeCell ref="C101:D101"/>
    <mergeCell ref="E101:F101"/>
    <mergeCell ref="G101:H101"/>
    <mergeCell ref="I101:J101"/>
    <mergeCell ref="K101:L101"/>
    <mergeCell ref="M101:N101"/>
    <mergeCell ref="O101:Q101"/>
    <mergeCell ref="R101:T101"/>
    <mergeCell ref="R75:T75"/>
    <mergeCell ref="AA101:AC101"/>
    <mergeCell ref="AD101:AF101"/>
    <mergeCell ref="AA75:AC75"/>
    <mergeCell ref="AD75:AF75"/>
    <mergeCell ref="C47:D47"/>
    <mergeCell ref="U101:W101"/>
    <mergeCell ref="X101:Z101"/>
    <mergeCell ref="A73:B73"/>
    <mergeCell ref="C73:AF73"/>
    <mergeCell ref="A74:A98"/>
    <mergeCell ref="B74:B76"/>
    <mergeCell ref="C74:N74"/>
    <mergeCell ref="O74:AF74"/>
    <mergeCell ref="C75:D75"/>
    <mergeCell ref="E75:F75"/>
    <mergeCell ref="G75:H75"/>
    <mergeCell ref="I75:J75"/>
    <mergeCell ref="K75:L75"/>
    <mergeCell ref="M75:N75"/>
    <mergeCell ref="O75:Q75"/>
    <mergeCell ref="M21:N21"/>
    <mergeCell ref="U75:W75"/>
    <mergeCell ref="X75:Z75"/>
    <mergeCell ref="R21:T21"/>
    <mergeCell ref="A14:A16"/>
    <mergeCell ref="O46:AF46"/>
    <mergeCell ref="X47:Z47"/>
    <mergeCell ref="AA47:AC47"/>
    <mergeCell ref="AD47:AF47"/>
    <mergeCell ref="M47:N47"/>
    <mergeCell ref="K47:L47"/>
    <mergeCell ref="A46:A70"/>
    <mergeCell ref="B46:B48"/>
    <mergeCell ref="I47:J47"/>
    <mergeCell ref="G47:H47"/>
    <mergeCell ref="E47:F47"/>
    <mergeCell ref="A1:A4"/>
    <mergeCell ref="B1:AF4"/>
    <mergeCell ref="AC8:AD8"/>
    <mergeCell ref="AC9:AD9"/>
    <mergeCell ref="A8:A11"/>
    <mergeCell ref="AC10:AD10"/>
    <mergeCell ref="AC11:AD1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R47:T47"/>
    <mergeCell ref="U47:W47"/>
    <mergeCell ref="X21:Z21"/>
    <mergeCell ref="AA21:AC21"/>
    <mergeCell ref="B8:Z11"/>
    <mergeCell ref="AA8:AA11"/>
    <mergeCell ref="AE8:AF8"/>
    <mergeCell ref="AE9:AF9"/>
    <mergeCell ref="AE10:AF10"/>
    <mergeCell ref="AE11:AF11"/>
    <mergeCell ref="O21:Q21"/>
    <mergeCell ref="AB8:AB11"/>
    <mergeCell ref="U21:W21"/>
    <mergeCell ref="M14:O14"/>
    <mergeCell ref="M15:O15"/>
    <mergeCell ref="M16:O16"/>
    <mergeCell ref="AD21:AF21"/>
    <mergeCell ref="K21:L21"/>
  </mergeCells>
  <phoneticPr fontId="35" type="noConversion"/>
  <pageMargins left="0.7" right="0.7" top="0.75" bottom="0.75" header="0.3" footer="0.3"/>
  <pageSetup paperSize="9" scale="13" orientation="landscape" r:id="rId1"/>
  <colBreaks count="1" manualBreakCount="1">
    <brk id="32"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pageSetUpPr fitToPage="1"/>
  </sheetPr>
  <dimension ref="A1:CM14"/>
  <sheetViews>
    <sheetView view="pageBreakPreview" topLeftCell="D1" zoomScale="85" zoomScaleNormal="70" zoomScaleSheetLayoutView="85" workbookViewId="0">
      <selection activeCell="AW14" sqref="AW14"/>
    </sheetView>
  </sheetViews>
  <sheetFormatPr baseColWidth="10" defaultColWidth="11.42578125" defaultRowHeight="15" x14ac:dyDescent="0.25"/>
  <cols>
    <col min="1" max="1" width="11.28515625" style="105" customWidth="1"/>
    <col min="2" max="2" width="16.28515625" style="105" customWidth="1"/>
    <col min="3" max="4" width="12" style="105" customWidth="1"/>
    <col min="5" max="5" width="16.28515625" style="105" customWidth="1"/>
    <col min="6" max="6" width="14" style="105" customWidth="1"/>
    <col min="7" max="7" width="13.7109375" style="105" customWidth="1"/>
    <col min="8" max="8" width="13.42578125" style="105" customWidth="1"/>
    <col min="9" max="9" width="13.7109375" style="106" customWidth="1"/>
    <col min="10" max="10" width="11.42578125" style="106" customWidth="1"/>
    <col min="11" max="11" width="11.42578125" style="106"/>
    <col min="12" max="12" width="10.28515625" style="106" customWidth="1"/>
    <col min="13" max="13" width="10.28515625" style="105" customWidth="1"/>
    <col min="14" max="14" width="12.7109375" style="105" customWidth="1"/>
    <col min="15" max="16" width="10.28515625" style="105" customWidth="1"/>
    <col min="17" max="17" width="9.7109375" style="105" customWidth="1"/>
    <col min="18" max="19" width="10.28515625" style="105" customWidth="1"/>
    <col min="20" max="20" width="32.7109375" style="105" customWidth="1"/>
    <col min="21" max="22" width="10.28515625" style="105" customWidth="1"/>
    <col min="23" max="23" width="28.28515625" style="105" customWidth="1"/>
    <col min="24" max="25" width="10.28515625" style="105" customWidth="1"/>
    <col min="26" max="26" width="28.7109375" style="105" customWidth="1"/>
    <col min="27" max="28" width="10.28515625" style="105" customWidth="1"/>
    <col min="29" max="29" width="29.7109375" style="105" customWidth="1"/>
    <col min="30" max="31" width="10.28515625" style="105" customWidth="1"/>
    <col min="32" max="32" width="26.7109375" style="105" customWidth="1"/>
    <col min="33" max="34" width="10.28515625" style="105" customWidth="1"/>
    <col min="35" max="35" width="27.28515625" style="105" customWidth="1"/>
    <col min="36" max="37" width="10.28515625" style="105" customWidth="1"/>
    <col min="38" max="38" width="38.42578125" style="105" customWidth="1"/>
    <col min="39" max="40" width="10.28515625" style="105" customWidth="1"/>
    <col min="41" max="41" width="13.42578125" style="105" customWidth="1"/>
    <col min="42" max="43" width="10.28515625" style="105" customWidth="1"/>
    <col min="44" max="44" width="12" style="105" customWidth="1"/>
    <col min="45" max="46" width="10.28515625" style="105" customWidth="1"/>
    <col min="47" max="47" width="12.42578125" style="105" customWidth="1"/>
    <col min="48" max="48" width="14" style="105" customWidth="1"/>
    <col min="49" max="49" width="12" style="105" customWidth="1"/>
    <col min="50" max="50" width="8.5703125" style="105" customWidth="1"/>
    <col min="51" max="91" width="11.42578125" style="108"/>
    <col min="92" max="16384" width="11.42578125" style="105"/>
  </cols>
  <sheetData>
    <row r="1" spans="1:91" s="84" customFormat="1" ht="25.5" customHeight="1" thickBot="1" x14ac:dyDescent="0.3">
      <c r="A1" s="439"/>
      <c r="B1" s="680"/>
      <c r="C1" s="685" t="s">
        <v>150</v>
      </c>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c r="AO1" s="685"/>
      <c r="AP1" s="685"/>
      <c r="AQ1" s="685"/>
      <c r="AR1" s="685"/>
      <c r="AS1" s="685"/>
      <c r="AT1" s="685"/>
      <c r="AU1" s="685"/>
      <c r="AV1" s="416" t="s">
        <v>270</v>
      </c>
      <c r="AW1" s="417"/>
      <c r="AX1" s="418"/>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01"/>
      <c r="CB1" s="101"/>
      <c r="CC1" s="101"/>
      <c r="CD1" s="101"/>
      <c r="CE1" s="101"/>
      <c r="CF1" s="101"/>
      <c r="CG1" s="101"/>
      <c r="CH1" s="101"/>
      <c r="CI1" s="101"/>
      <c r="CJ1" s="101"/>
      <c r="CK1" s="101"/>
      <c r="CL1" s="101"/>
      <c r="CM1" s="101"/>
    </row>
    <row r="2" spans="1:91" s="84" customFormat="1" ht="25.5" customHeight="1" thickBot="1" x14ac:dyDescent="0.3">
      <c r="A2" s="439"/>
      <c r="B2" s="680"/>
      <c r="C2" s="686" t="s">
        <v>151</v>
      </c>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416" t="s">
        <v>271</v>
      </c>
      <c r="AW2" s="417"/>
      <c r="AX2" s="418"/>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01"/>
      <c r="CB2" s="101"/>
      <c r="CC2" s="101"/>
      <c r="CD2" s="101"/>
      <c r="CE2" s="101"/>
      <c r="CF2" s="101"/>
      <c r="CG2" s="101"/>
      <c r="CH2" s="101"/>
      <c r="CI2" s="101"/>
      <c r="CJ2" s="101"/>
      <c r="CK2" s="101"/>
      <c r="CL2" s="101"/>
      <c r="CM2" s="101"/>
    </row>
    <row r="3" spans="1:91" s="84" customFormat="1" ht="25.5" customHeight="1" thickBot="1" x14ac:dyDescent="0.3">
      <c r="A3" s="439"/>
      <c r="B3" s="680"/>
      <c r="C3" s="686" t="s">
        <v>0</v>
      </c>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c r="AT3" s="686"/>
      <c r="AU3" s="686"/>
      <c r="AV3" s="416" t="s">
        <v>272</v>
      </c>
      <c r="AW3" s="417"/>
      <c r="AX3" s="418"/>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01"/>
      <c r="CB3" s="101"/>
      <c r="CC3" s="101"/>
      <c r="CD3" s="101"/>
      <c r="CE3" s="101"/>
      <c r="CF3" s="101"/>
      <c r="CG3" s="101"/>
      <c r="CH3" s="101"/>
      <c r="CI3" s="101"/>
      <c r="CJ3" s="101"/>
      <c r="CK3" s="101"/>
      <c r="CL3" s="101"/>
      <c r="CM3" s="101"/>
    </row>
    <row r="4" spans="1:91" s="84" customFormat="1" ht="25.5" customHeight="1" thickBot="1" x14ac:dyDescent="0.3">
      <c r="A4" s="440"/>
      <c r="B4" s="681"/>
      <c r="C4" s="682" t="s">
        <v>250</v>
      </c>
      <c r="D4" s="683"/>
      <c r="E4" s="683"/>
      <c r="F4" s="683"/>
      <c r="G4" s="683"/>
      <c r="H4" s="683"/>
      <c r="I4" s="683"/>
      <c r="J4" s="683"/>
      <c r="K4" s="683"/>
      <c r="L4" s="683"/>
      <c r="M4" s="683"/>
      <c r="N4" s="683"/>
      <c r="O4" s="683"/>
      <c r="P4" s="683"/>
      <c r="Q4" s="683"/>
      <c r="R4" s="683"/>
      <c r="S4" s="683"/>
      <c r="T4" s="683"/>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3"/>
      <c r="AS4" s="683"/>
      <c r="AT4" s="683"/>
      <c r="AU4" s="684"/>
      <c r="AV4" s="416" t="s">
        <v>277</v>
      </c>
      <c r="AW4" s="417"/>
      <c r="AX4" s="418"/>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01"/>
      <c r="CB4" s="101"/>
      <c r="CC4" s="101"/>
      <c r="CD4" s="101"/>
      <c r="CE4" s="101"/>
      <c r="CF4" s="101"/>
      <c r="CG4" s="101"/>
      <c r="CH4" s="101"/>
      <c r="CI4" s="101"/>
      <c r="CJ4" s="101"/>
      <c r="CK4" s="101"/>
      <c r="CL4" s="101"/>
      <c r="CM4" s="101"/>
    </row>
    <row r="5" spans="1:91" s="84" customFormat="1" ht="11.65" customHeight="1" thickBot="1" x14ac:dyDescent="0.3">
      <c r="A5" s="85"/>
      <c r="B5" s="201"/>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87"/>
      <c r="AW5" s="87"/>
      <c r="AX5" s="87"/>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01"/>
      <c r="CB5" s="101"/>
      <c r="CC5" s="101"/>
      <c r="CD5" s="101"/>
      <c r="CE5" s="101"/>
      <c r="CF5" s="101"/>
      <c r="CG5" s="101"/>
      <c r="CH5" s="101"/>
      <c r="CI5" s="101"/>
      <c r="CJ5" s="101"/>
      <c r="CK5" s="101"/>
      <c r="CL5" s="101"/>
      <c r="CM5" s="101"/>
    </row>
    <row r="6" spans="1:91" s="1" customFormat="1" ht="40.35" customHeight="1" thickBot="1" x14ac:dyDescent="0.3">
      <c r="A6" s="404" t="s">
        <v>154</v>
      </c>
      <c r="B6" s="406"/>
      <c r="C6" s="448" t="str">
        <f>+ACTIVIDAD_3!B6</f>
        <v>8219 - Fortalecimiento a la implementación, seguimiento y coordinación del Sistema Distrital de Cuidado en Bogotá D.C.</v>
      </c>
      <c r="D6" s="449"/>
      <c r="E6" s="449"/>
      <c r="F6" s="449"/>
      <c r="G6" s="449"/>
      <c r="H6" s="449"/>
      <c r="I6" s="449"/>
      <c r="J6" s="449"/>
      <c r="K6" s="450"/>
      <c r="M6" s="169"/>
      <c r="N6" s="190" t="s">
        <v>155</v>
      </c>
      <c r="O6" s="597">
        <v>2024110010309</v>
      </c>
      <c r="P6" s="659"/>
      <c r="Q6" s="598"/>
    </row>
    <row r="7" spans="1:91" s="101" customFormat="1" ht="10.15" customHeight="1" thickBot="1" x14ac:dyDescent="0.3">
      <c r="A7" s="109"/>
      <c r="B7" s="104"/>
      <c r="C7" s="104"/>
      <c r="D7" s="104"/>
      <c r="E7" s="104"/>
      <c r="F7" s="104"/>
      <c r="G7" s="104"/>
      <c r="H7" s="104"/>
      <c r="I7" s="104"/>
      <c r="J7" s="104"/>
      <c r="K7" s="104"/>
      <c r="L7" s="104"/>
      <c r="M7" s="110"/>
      <c r="N7" s="110"/>
      <c r="O7" s="110"/>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91" s="84" customFormat="1" ht="21.75" customHeight="1" thickBot="1" x14ac:dyDescent="0.25">
      <c r="A8" s="599" t="s">
        <v>6</v>
      </c>
      <c r="B8" s="599"/>
      <c r="C8" s="144" t="s">
        <v>156</v>
      </c>
      <c r="D8" s="162"/>
      <c r="E8" s="144" t="s">
        <v>157</v>
      </c>
      <c r="F8" s="162"/>
      <c r="G8" s="144" t="s">
        <v>158</v>
      </c>
      <c r="H8" s="142"/>
      <c r="I8" s="165" t="s">
        <v>159</v>
      </c>
      <c r="J8" s="145"/>
      <c r="K8" s="166"/>
      <c r="L8" s="167"/>
      <c r="M8" s="148"/>
      <c r="N8" s="691" t="s">
        <v>8</v>
      </c>
      <c r="O8" s="692"/>
      <c r="P8" s="693"/>
      <c r="Q8" s="637" t="s">
        <v>160</v>
      </c>
      <c r="R8" s="637"/>
      <c r="S8" s="637"/>
      <c r="T8" s="687"/>
      <c r="U8" s="688"/>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01"/>
      <c r="CB8" s="101"/>
      <c r="CC8" s="101"/>
      <c r="CD8" s="101"/>
      <c r="CE8" s="101"/>
      <c r="CF8" s="101"/>
      <c r="CG8" s="101"/>
      <c r="CH8" s="101"/>
      <c r="CI8" s="101"/>
      <c r="CJ8" s="101"/>
      <c r="CK8" s="101"/>
      <c r="CL8" s="101"/>
      <c r="CM8" s="101"/>
    </row>
    <row r="9" spans="1:91" s="84" customFormat="1" ht="21.75" customHeight="1" thickBot="1" x14ac:dyDescent="0.25">
      <c r="A9" s="599"/>
      <c r="B9" s="599"/>
      <c r="C9" s="146" t="s">
        <v>161</v>
      </c>
      <c r="D9" s="147"/>
      <c r="E9" s="144" t="s">
        <v>162</v>
      </c>
      <c r="F9" s="142"/>
      <c r="G9" s="144" t="s">
        <v>163</v>
      </c>
      <c r="H9" s="147"/>
      <c r="I9" s="165" t="s">
        <v>164</v>
      </c>
      <c r="J9" s="145"/>
      <c r="K9" s="166"/>
      <c r="L9" s="167"/>
      <c r="M9" s="148"/>
      <c r="N9" s="694"/>
      <c r="O9" s="695"/>
      <c r="P9" s="696"/>
      <c r="Q9" s="637" t="s">
        <v>165</v>
      </c>
      <c r="R9" s="637"/>
      <c r="S9" s="637"/>
      <c r="T9" s="687"/>
      <c r="U9" s="688"/>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01"/>
      <c r="CB9" s="101"/>
      <c r="CC9" s="101"/>
      <c r="CD9" s="101"/>
      <c r="CE9" s="101"/>
      <c r="CF9" s="101"/>
      <c r="CG9" s="101"/>
      <c r="CH9" s="101"/>
      <c r="CI9" s="101"/>
      <c r="CJ9" s="101"/>
      <c r="CK9" s="101"/>
      <c r="CL9" s="101"/>
      <c r="CM9" s="101"/>
    </row>
    <row r="10" spans="1:91" s="84" customFormat="1" ht="21.75" customHeight="1" thickBot="1" x14ac:dyDescent="0.25">
      <c r="A10" s="599"/>
      <c r="B10" s="599"/>
      <c r="C10" s="144" t="s">
        <v>166</v>
      </c>
      <c r="D10" s="142" t="s">
        <v>280</v>
      </c>
      <c r="E10" s="144" t="s">
        <v>167</v>
      </c>
      <c r="F10" s="142"/>
      <c r="G10" s="144" t="s">
        <v>168</v>
      </c>
      <c r="H10" s="147"/>
      <c r="I10" s="165" t="s">
        <v>169</v>
      </c>
      <c r="J10" s="145"/>
      <c r="K10" s="166"/>
      <c r="L10" s="167"/>
      <c r="M10" s="148"/>
      <c r="N10" s="697"/>
      <c r="O10" s="698"/>
      <c r="P10" s="699"/>
      <c r="Q10" s="637" t="s">
        <v>170</v>
      </c>
      <c r="R10" s="637"/>
      <c r="S10" s="637"/>
      <c r="T10" s="689" t="s">
        <v>280</v>
      </c>
      <c r="U10" s="690"/>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01"/>
      <c r="CB10" s="101"/>
      <c r="CC10" s="101"/>
      <c r="CD10" s="101"/>
      <c r="CE10" s="101"/>
      <c r="CF10" s="101"/>
      <c r="CG10" s="101"/>
      <c r="CH10" s="101"/>
      <c r="CI10" s="101"/>
      <c r="CJ10" s="101"/>
      <c r="CK10" s="101"/>
      <c r="CL10" s="101"/>
      <c r="CM10" s="101"/>
    </row>
    <row r="11" spans="1:91" s="101" customFormat="1" ht="18" customHeight="1" thickBot="1" x14ac:dyDescent="0.3">
      <c r="I11" s="168"/>
      <c r="J11" s="168"/>
      <c r="K11" s="168"/>
      <c r="L11" s="168"/>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row>
    <row r="12" spans="1:91" ht="23.65" customHeight="1" x14ac:dyDescent="0.25">
      <c r="A12" s="662" t="s">
        <v>122</v>
      </c>
      <c r="B12" s="664" t="s">
        <v>124</v>
      </c>
      <c r="C12" s="666" t="s">
        <v>251</v>
      </c>
      <c r="D12" s="666" t="s">
        <v>128</v>
      </c>
      <c r="E12" s="666" t="s">
        <v>130</v>
      </c>
      <c r="F12" s="666" t="s">
        <v>132</v>
      </c>
      <c r="G12" s="664" t="s">
        <v>134</v>
      </c>
      <c r="H12" s="664" t="s">
        <v>136</v>
      </c>
      <c r="I12" s="668" t="s">
        <v>252</v>
      </c>
      <c r="J12" s="668" t="s">
        <v>253</v>
      </c>
      <c r="K12" s="678" t="s">
        <v>142</v>
      </c>
      <c r="L12" s="670" t="s">
        <v>156</v>
      </c>
      <c r="M12" s="671"/>
      <c r="N12" s="672"/>
      <c r="O12" s="673" t="s">
        <v>157</v>
      </c>
      <c r="P12" s="671"/>
      <c r="Q12" s="672"/>
      <c r="R12" s="673" t="s">
        <v>158</v>
      </c>
      <c r="S12" s="671"/>
      <c r="T12" s="672"/>
      <c r="U12" s="673" t="s">
        <v>159</v>
      </c>
      <c r="V12" s="671"/>
      <c r="W12" s="672"/>
      <c r="X12" s="673" t="s">
        <v>161</v>
      </c>
      <c r="Y12" s="671"/>
      <c r="Z12" s="672"/>
      <c r="AA12" s="673" t="s">
        <v>162</v>
      </c>
      <c r="AB12" s="671"/>
      <c r="AC12" s="672"/>
      <c r="AD12" s="673" t="s">
        <v>163</v>
      </c>
      <c r="AE12" s="671"/>
      <c r="AF12" s="672"/>
      <c r="AG12" s="673" t="s">
        <v>164</v>
      </c>
      <c r="AH12" s="671"/>
      <c r="AI12" s="672"/>
      <c r="AJ12" s="673" t="s">
        <v>166</v>
      </c>
      <c r="AK12" s="671"/>
      <c r="AL12" s="672"/>
      <c r="AM12" s="673" t="s">
        <v>167</v>
      </c>
      <c r="AN12" s="671"/>
      <c r="AO12" s="672"/>
      <c r="AP12" s="673" t="s">
        <v>168</v>
      </c>
      <c r="AQ12" s="671"/>
      <c r="AR12" s="672"/>
      <c r="AS12" s="673" t="s">
        <v>169</v>
      </c>
      <c r="AT12" s="671"/>
      <c r="AU12" s="672"/>
      <c r="AV12" s="676" t="s">
        <v>254</v>
      </c>
      <c r="AW12" s="660" t="s">
        <v>255</v>
      </c>
      <c r="AX12" s="674"/>
      <c r="AY12" s="675"/>
      <c r="AZ12" s="675"/>
      <c r="BA12" s="675"/>
      <c r="BB12" s="675"/>
      <c r="BC12" s="675"/>
      <c r="BD12" s="675"/>
      <c r="BE12" s="675"/>
      <c r="BF12" s="675"/>
      <c r="BG12" s="675"/>
    </row>
    <row r="13" spans="1:91" s="106" customFormat="1" ht="36.75" customHeight="1" thickBot="1" x14ac:dyDescent="0.3">
      <c r="A13" s="663"/>
      <c r="B13" s="665"/>
      <c r="C13" s="667"/>
      <c r="D13" s="667"/>
      <c r="E13" s="667"/>
      <c r="F13" s="667"/>
      <c r="G13" s="665"/>
      <c r="H13" s="665"/>
      <c r="I13" s="669"/>
      <c r="J13" s="669"/>
      <c r="K13" s="679"/>
      <c r="L13" s="149" t="s">
        <v>256</v>
      </c>
      <c r="M13" s="143" t="s">
        <v>257</v>
      </c>
      <c r="N13" s="143" t="s">
        <v>147</v>
      </c>
      <c r="O13" s="149" t="s">
        <v>256</v>
      </c>
      <c r="P13" s="143" t="s">
        <v>257</v>
      </c>
      <c r="Q13" s="143" t="s">
        <v>147</v>
      </c>
      <c r="R13" s="149" t="s">
        <v>256</v>
      </c>
      <c r="S13" s="143" t="s">
        <v>257</v>
      </c>
      <c r="T13" s="143" t="s">
        <v>147</v>
      </c>
      <c r="U13" s="149" t="s">
        <v>256</v>
      </c>
      <c r="V13" s="143" t="s">
        <v>257</v>
      </c>
      <c r="W13" s="143" t="s">
        <v>147</v>
      </c>
      <c r="X13" s="149" t="s">
        <v>256</v>
      </c>
      <c r="Y13" s="143" t="s">
        <v>257</v>
      </c>
      <c r="Z13" s="143" t="s">
        <v>147</v>
      </c>
      <c r="AA13" s="149" t="s">
        <v>256</v>
      </c>
      <c r="AB13" s="143" t="s">
        <v>257</v>
      </c>
      <c r="AC13" s="143" t="s">
        <v>147</v>
      </c>
      <c r="AD13" s="149" t="s">
        <v>256</v>
      </c>
      <c r="AE13" s="143" t="s">
        <v>257</v>
      </c>
      <c r="AF13" s="143" t="s">
        <v>147</v>
      </c>
      <c r="AG13" s="149" t="s">
        <v>256</v>
      </c>
      <c r="AH13" s="143" t="s">
        <v>257</v>
      </c>
      <c r="AI13" s="143" t="s">
        <v>147</v>
      </c>
      <c r="AJ13" s="149" t="s">
        <v>256</v>
      </c>
      <c r="AK13" s="143" t="s">
        <v>257</v>
      </c>
      <c r="AL13" s="143" t="s">
        <v>147</v>
      </c>
      <c r="AM13" s="149" t="s">
        <v>256</v>
      </c>
      <c r="AN13" s="143" t="s">
        <v>257</v>
      </c>
      <c r="AO13" s="143" t="s">
        <v>147</v>
      </c>
      <c r="AP13" s="149" t="s">
        <v>256</v>
      </c>
      <c r="AQ13" s="143" t="s">
        <v>257</v>
      </c>
      <c r="AR13" s="143" t="s">
        <v>147</v>
      </c>
      <c r="AS13" s="149" t="s">
        <v>256</v>
      </c>
      <c r="AT13" s="143" t="s">
        <v>257</v>
      </c>
      <c r="AU13" s="143" t="s">
        <v>147</v>
      </c>
      <c r="AV13" s="677"/>
      <c r="AW13" s="661"/>
      <c r="AX13" s="674"/>
      <c r="AY13" s="675"/>
      <c r="AZ13" s="675"/>
      <c r="BA13" s="675"/>
      <c r="BB13" s="675"/>
      <c r="BC13" s="675"/>
      <c r="BD13" s="675"/>
      <c r="BE13" s="675"/>
      <c r="BF13" s="675"/>
      <c r="BG13" s="675"/>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row>
    <row r="14" spans="1:91" s="341" customFormat="1" ht="270" customHeight="1" x14ac:dyDescent="0.25">
      <c r="A14" s="328" t="s">
        <v>367</v>
      </c>
      <c r="B14" s="329" t="s">
        <v>368</v>
      </c>
      <c r="C14" s="329" t="s">
        <v>369</v>
      </c>
      <c r="D14" s="330">
        <v>21</v>
      </c>
      <c r="E14" s="329" t="s">
        <v>370</v>
      </c>
      <c r="F14" s="329" t="s">
        <v>371</v>
      </c>
      <c r="G14" s="330" t="s">
        <v>372</v>
      </c>
      <c r="H14" s="330" t="s">
        <v>373</v>
      </c>
      <c r="I14" s="331">
        <v>11925</v>
      </c>
      <c r="J14" s="331">
        <v>25000</v>
      </c>
      <c r="K14" s="332">
        <v>3000</v>
      </c>
      <c r="L14" s="334">
        <v>0</v>
      </c>
      <c r="M14" s="335">
        <v>0</v>
      </c>
      <c r="N14" s="335" t="s">
        <v>374</v>
      </c>
      <c r="O14" s="336">
        <v>0</v>
      </c>
      <c r="P14" s="337">
        <v>0</v>
      </c>
      <c r="Q14" s="337" t="s">
        <v>374</v>
      </c>
      <c r="R14" s="336">
        <v>500</v>
      </c>
      <c r="S14" s="337">
        <v>0</v>
      </c>
      <c r="T14" s="338" t="s">
        <v>375</v>
      </c>
      <c r="U14" s="336">
        <v>0</v>
      </c>
      <c r="V14" s="337">
        <v>264</v>
      </c>
      <c r="W14" s="338" t="s">
        <v>407</v>
      </c>
      <c r="X14" s="336">
        <v>0</v>
      </c>
      <c r="Y14" s="337">
        <v>157</v>
      </c>
      <c r="Z14" s="338" t="s">
        <v>429</v>
      </c>
      <c r="AA14" s="336">
        <v>1000</v>
      </c>
      <c r="AB14" s="337">
        <v>258</v>
      </c>
      <c r="AC14" s="338" t="s">
        <v>449</v>
      </c>
      <c r="AD14" s="336">
        <v>0</v>
      </c>
      <c r="AE14" s="337">
        <v>263</v>
      </c>
      <c r="AF14" s="338" t="s">
        <v>481</v>
      </c>
      <c r="AG14" s="336">
        <v>0</v>
      </c>
      <c r="AH14" s="337">
        <v>276</v>
      </c>
      <c r="AI14" s="338" t="s">
        <v>504</v>
      </c>
      <c r="AJ14" s="336">
        <v>500</v>
      </c>
      <c r="AK14" s="337">
        <v>311</v>
      </c>
      <c r="AL14" s="361" t="s">
        <v>520</v>
      </c>
      <c r="AM14" s="336">
        <v>0</v>
      </c>
      <c r="AN14" s="337"/>
      <c r="AO14" s="337"/>
      <c r="AP14" s="336">
        <v>0</v>
      </c>
      <c r="AQ14" s="337"/>
      <c r="AR14" s="337"/>
      <c r="AS14" s="336">
        <v>1000</v>
      </c>
      <c r="AT14" s="337"/>
      <c r="AU14" s="337"/>
      <c r="AV14" s="333">
        <f t="shared" ref="AV14:AW14" si="0">+L14+O14+R14+U14+X14+AA14+AD14+AG14+AJ14+AM14+AP14+AS14</f>
        <v>3000</v>
      </c>
      <c r="AW14" s="333">
        <f t="shared" si="0"/>
        <v>1529</v>
      </c>
      <c r="AX14" s="339" t="s">
        <v>376</v>
      </c>
      <c r="AY14" s="340"/>
      <c r="AZ14" s="340"/>
      <c r="BA14" s="340"/>
      <c r="BB14" s="340"/>
      <c r="BC14" s="340"/>
      <c r="BD14" s="340"/>
      <c r="BE14" s="340"/>
      <c r="BF14" s="340"/>
      <c r="BG14" s="340"/>
      <c r="BH14" s="340"/>
      <c r="BI14" s="340"/>
      <c r="BJ14" s="340"/>
      <c r="BK14" s="340"/>
      <c r="BL14" s="340"/>
      <c r="BM14" s="340"/>
      <c r="BN14" s="340"/>
      <c r="BO14" s="340"/>
      <c r="BP14" s="340"/>
      <c r="BQ14" s="340"/>
      <c r="BR14" s="340"/>
      <c r="BS14" s="340"/>
      <c r="BT14" s="340"/>
      <c r="BU14" s="340"/>
      <c r="BV14" s="340"/>
      <c r="BW14" s="340"/>
      <c r="BX14" s="340"/>
      <c r="BY14" s="340"/>
      <c r="BZ14" s="340"/>
      <c r="CA14" s="340"/>
      <c r="CB14" s="340"/>
      <c r="CC14" s="340"/>
      <c r="CD14" s="340"/>
      <c r="CE14" s="340"/>
      <c r="CF14" s="340"/>
      <c r="CG14" s="340"/>
      <c r="CH14" s="340"/>
      <c r="CI14" s="340"/>
      <c r="CJ14" s="340"/>
      <c r="CK14" s="340"/>
      <c r="CL14" s="340"/>
      <c r="CM14" s="340"/>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8" orientation="landscape" r:id="rId1"/>
  <colBreaks count="1" manualBreakCount="1">
    <brk id="5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8a310132-39d2-45f9-a9e7-d4e20b01462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e4214a98-8106-43c1-876b-0a623317a76f"/>
    <ds:schemaRef ds:uri="http://purl.org/dc/terms/"/>
    <ds:schemaRef ds:uri="http://purl.org/dc/elements/1.1/"/>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Instructivo</vt:lpstr>
      <vt:lpstr>ACTIVIDAD_1</vt:lpstr>
      <vt:lpstr>ACTIVIDAD_2</vt:lpstr>
      <vt:lpstr>ACTIVIDAD_3</vt:lpstr>
      <vt:lpstr>META_PDD 2031</vt:lpstr>
      <vt:lpstr>META_PDD 2056</vt:lpstr>
      <vt:lpstr>PRODUCTO_MGA</vt:lpstr>
      <vt:lpstr>TERRITORIALIZACIÓN</vt:lpstr>
      <vt:lpstr>PMR</vt:lpstr>
      <vt:lpstr>CONTROL DE CAMBIOS</vt:lpstr>
      <vt:lpstr>ACTIVIDAD_1!Área_de_impresión</vt:lpstr>
      <vt:lpstr>ACTIVIDAD_2!Área_de_impresión</vt:lpstr>
      <vt:lpstr>ACTIVIDAD_3!Área_de_impresión</vt:lpstr>
      <vt:lpstr>'META_PDD 2031'!Área_de_impresión</vt:lpstr>
      <vt:lpstr>'META_PDD 2056'!Área_de_impresión</vt:lpstr>
      <vt:lpstr>PMR!Área_de_impresión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cp:lastPrinted>2025-10-23T20:34:52Z</cp:lastPrinted>
  <dcterms:created xsi:type="dcterms:W3CDTF">2016-04-29T15:11:54Z</dcterms:created>
  <dcterms:modified xsi:type="dcterms:W3CDTF">2025-10-24T14:18:35Z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