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0" documentId="8_{0FED0824-2712-4E64-9512-2BD54C3031DD}"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r:id="rId1"/>
    <sheet name="ACTIVIDAD_1" sheetId="20" r:id="rId2"/>
    <sheet name="ACTIVIDAD_2" sheetId="50" r:id="rId3"/>
    <sheet name="ACTIVIDAD_3" sheetId="51" r:id="rId4"/>
    <sheet name="META_PDD 105" sheetId="52" r:id="rId5"/>
    <sheet name="META_PDD 432"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4">'META_PDD 105'!$A$1:$J$64</definedName>
    <definedName name="_xlnm.Print_Area" localSheetId="5">'META_PDD 432'!$A$1:$J$64</definedName>
    <definedName name="_xlnm.Print_Area" localSheetId="8">PMR!$A$1:$AX$14</definedName>
    <definedName name="_xlnm.Print_Area" localSheetId="6">PRODUCTO_MGA!$A$1:$L$40</definedName>
    <definedName name="_xlnm.Print_Area" localSheetId="7">TERRITORIALIZACIÓN!$A$1:$AF$125</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H32" i="47" l="1"/>
  <c r="H31" i="47"/>
  <c r="H30" i="47"/>
  <c r="G32" i="47"/>
  <c r="G31" i="47"/>
  <c r="G30" i="47"/>
  <c r="T70" i="41"/>
  <c r="S70" i="41"/>
  <c r="Q70" i="41"/>
  <c r="P70" i="41"/>
  <c r="D41" i="52"/>
  <c r="M124" i="41" l="1"/>
  <c r="K124" i="41"/>
  <c r="I124" i="41"/>
  <c r="G124" i="41"/>
  <c r="E124" i="41"/>
  <c r="C124" i="41"/>
  <c r="AD98" i="41" l="1"/>
  <c r="AA98" i="41"/>
  <c r="X98" i="41"/>
  <c r="AF98" i="41"/>
  <c r="AE98" i="41"/>
  <c r="AC98" i="41"/>
  <c r="AB98" i="41"/>
  <c r="Z98" i="41"/>
  <c r="Y98" i="41"/>
  <c r="W98" i="41"/>
  <c r="V98" i="41"/>
  <c r="T98" i="41"/>
  <c r="S98" i="41"/>
  <c r="P98" i="41"/>
  <c r="O98" i="41"/>
  <c r="N98" i="41"/>
  <c r="M98" i="41"/>
  <c r="L98" i="41"/>
  <c r="K98" i="41"/>
  <c r="J98" i="41"/>
  <c r="I98" i="41"/>
  <c r="H98" i="41"/>
  <c r="G98" i="41"/>
  <c r="F98" i="41"/>
  <c r="E98" i="41"/>
  <c r="D98" i="41"/>
  <c r="C98" i="41"/>
  <c r="AF44" i="41"/>
  <c r="AE44" i="41"/>
  <c r="L24" i="47"/>
  <c r="K24" i="47"/>
  <c r="K22" i="47"/>
  <c r="J24" i="47"/>
  <c r="J22" i="47"/>
  <c r="F116" i="20"/>
  <c r="B62" i="51"/>
  <c r="B62" i="50"/>
  <c r="C33" i="38"/>
  <c r="C52" i="38" s="1"/>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52" i="52"/>
  <c r="B34" i="51"/>
  <c r="N29" i="51"/>
  <c r="N28" i="51"/>
  <c r="N27" i="51"/>
  <c r="N26" i="51"/>
  <c r="N25" i="51"/>
  <c r="N24" i="51"/>
  <c r="O25" i="51" s="1"/>
  <c r="I116" i="51"/>
  <c r="H116" i="51"/>
  <c r="G116" i="51"/>
  <c r="F116" i="51"/>
  <c r="E116" i="51"/>
  <c r="D116" i="51"/>
  <c r="C116" i="51"/>
  <c r="B116" i="51"/>
  <c r="B34" i="50"/>
  <c r="N29" i="50"/>
  <c r="N28" i="50"/>
  <c r="N27" i="50"/>
  <c r="N26" i="50"/>
  <c r="N25" i="50"/>
  <c r="N24" i="50"/>
  <c r="O25" i="50" s="1"/>
  <c r="I116" i="50"/>
  <c r="H116" i="50"/>
  <c r="G116" i="50"/>
  <c r="F116" i="50"/>
  <c r="E116" i="50"/>
  <c r="D116" i="50"/>
  <c r="C116" i="50"/>
  <c r="B116" i="50"/>
  <c r="E17" i="47"/>
  <c r="N29" i="20"/>
  <c r="N28" i="20"/>
  <c r="N27" i="20"/>
  <c r="N26" i="20"/>
  <c r="N25" i="20"/>
  <c r="N24" i="20"/>
  <c r="O25" i="20" s="1"/>
  <c r="B62" i="20" l="1"/>
  <c r="B52" i="38" l="1"/>
  <c r="B34" i="20" l="1"/>
  <c r="F36" i="20"/>
  <c r="C116" i="20" l="1"/>
  <c r="D116" i="20"/>
  <c r="E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tc={B59CC86C-FEEF-45AE-95C2-A5DEAB456A64}</author>
  </authors>
  <commentList>
    <comment ref="K14" authorId="0" shapeId="0" xr:uid="{00000000-0006-0000-07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O124" authorId="1" shapeId="0" xr:uid="{B59CC86C-FEEF-45AE-95C2-A5DEAB456A64}">
      <text>
        <t>[Threaded comment]
Your version of Excel allows you to read this threaded comment; however, any edits to it will get removed if the file is opened in a newer version of Excel. Learn more: https://go.microsoft.com/fwlink/?linkid=870924
Comment:
    El sistema registra un total de 264, con la probabilidad de tener una persona repetida en alguna localidad, se encuentra en revisión.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900-000001000000}">
      <text>
        <r>
          <rPr>
            <sz val="9"/>
            <color indexed="81"/>
            <rFont val="Tahoma"/>
            <family val="2"/>
          </rPr>
          <t>Fecha en la que el cambio solicitado al plan de acción es aprobado</t>
        </r>
      </text>
    </comment>
    <comment ref="B8" authorId="0" shapeId="0" xr:uid="{00000000-0006-0000-0900-000002000000}">
      <text>
        <r>
          <rPr>
            <sz val="9"/>
            <color indexed="81"/>
            <rFont val="Tahoma"/>
            <family val="2"/>
          </rPr>
          <t>Fecha en la que el cambio solicitado al plan de acción es aprobado</t>
        </r>
      </text>
    </comment>
    <comment ref="C8" authorId="0" shapeId="0" xr:uid="{00000000-0006-0000-0900-000003000000}">
      <text>
        <r>
          <rPr>
            <sz val="9"/>
            <color indexed="81"/>
            <rFont val="Tahoma"/>
            <family val="2"/>
          </rPr>
          <t>Descripción de los cambios realizados en la actialización que corresponda</t>
        </r>
      </text>
    </comment>
    <comment ref="D8" authorId="0" shapeId="0" xr:uid="{00000000-0006-0000-09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<sst xmlns="http://schemas.openxmlformats.org/spreadsheetml/2006/main" count="2239" uniqueCount="505">
  <si>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</si>
  <si>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</si>
  <si>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</si>
  <si>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</si>
  <si>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</si>
  <si>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</si>
  <si>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</si>
  <si>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</si>
  <si>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</si>
  <si>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</si>
  <si>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</si>
  <si>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</si>
  <si>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</si>
  <si>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</si>
  <si>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</si>
  <si>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</si>
  <si>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</si>
  <si>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</si>
  <si>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</si>
  <si>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</si>
  <si>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</si>
  <si>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</si>
  <si>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</si>
  <si>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</si>
  <si>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</si>
  <si>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</si>
  <si>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</si>
  <si>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</si>
  <si>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</si>
  <si>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</si>
  <si>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</si>
  <si>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</si>
  <si>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</si>
  <si>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</si>
  <si>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</si>
  <si>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</si>
  <si>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</si>
  <si>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</si>
  <si>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</si>
  <si>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</si>
  <si>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</si>
  <si>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</si>
  <si>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</si>
  <si>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</si>
  <si>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</si>
  <si>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</si>
  <si>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</si>
  <si>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</si>
  <si>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</si>
  <si>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</si>
  <si>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</si>
  <si>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</si>
  <si>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</si>
  <si>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</si>
  <si>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</si>
  <si>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</si>
  <si>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</si>
  <si>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</si>
  <si>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</si>
  <si>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</si>
  <si>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</si>
  <si>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</si>
  <si>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</si>
  <si>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</si>
  <si>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</si>
  <si>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</si>
  <si>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</si>
  <si>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</si>
  <si>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</si>
  <si>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</si>
  <si>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</si>
  <si>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</si>
  <si>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</si>
  <si>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</si>
  <si>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</si>
  <si>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</si>
  <si>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</si>
  <si>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</si>
  <si>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</si>
  <si>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</si>
  <si>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</si>
  <si>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</si>
  <si>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</si>
  <si>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</si>
  <si>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</si>
  <si>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</si>
  <si>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</si>
  <si>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</si>
  <si>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</si>
  <si>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</si>
  <si>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</si>
  <si>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</si>
  <si>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</si>
  <si>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</si>
  <si>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</si>
  <si>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</si>
  <si>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</si>
  <si>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</si>
  <si>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</si>
  <si>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</si>
  <si>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</si>
  <si>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</si>
  <si>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</si>
  <si>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</si>
  <si>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</si>
  <si>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</si>
  <si>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</si>
  <si>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</si>
  <si>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</si>
  <si>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</si>
  <si>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</si>
  <si>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</si>
  <si>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</si>
  <si>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</si>
  <si>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</si>
  <si>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</si>
  <si>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</si>
  <si>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</si>
  <si>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</si>
  <si>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</si>
  <si>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</si>
  <si>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</si>
  <si>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</si>
  <si>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</si>
  <si>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</si>
  <si>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</si>
  <si>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</si>
  <si>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</si>
  <si>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</si>
  <si>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</si>
  <si>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</si>
  <si>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</si>
  <si>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</si>
  <si>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</si>
  <si>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</si>
  <si>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</si>
  <si>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</si>
  <si>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</si>
  <si>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</si>
  <si>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</si>
  <si>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</si>
  <si>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</si>
  <si>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</si>
  <si>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</si>
  <si>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</si>
  <si>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</si>
  <si>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</si>
  <si>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</si>
  <si>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</si>
  <si>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</si>
  <si>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</si>
  <si>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</si>
  <si>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</si>
  <si>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</si>
  <si>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</si>
  <si>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</si>
  <si>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</si>
  <si>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</si>
  <si>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</si>
  <si>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</si>
  <si>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</si>
  <si>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</si>
  <si>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</si>
  <si>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</si>
  <si>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</si>
  <si>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</si>
  <si>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</si>
  <si>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</si>
  <si>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8219 - Fortalecimiento a la implementación, seguimiento y coordinación del Sistema Distrital de Cuidado en Bogotá D.C.</t>
  </si>
  <si>
    <t>BPIN</t>
  </si>
  <si>
    <t>Enero</t>
  </si>
  <si>
    <t>Febrero</t>
  </si>
  <si>
    <t>Marzo</t>
  </si>
  <si>
    <t>Abril</t>
  </si>
  <si>
    <t>FORMULACION</t>
  </si>
  <si>
    <t>Mayo</t>
  </si>
  <si>
    <t>Junio</t>
  </si>
  <si>
    <t>Julio</t>
  </si>
  <si>
    <t>Agosto</t>
  </si>
  <si>
    <t>X</t>
  </si>
  <si>
    <t>ACTUALIZACION</t>
  </si>
  <si>
    <t>Septiembre</t>
  </si>
  <si>
    <t>Octubre</t>
  </si>
  <si>
    <t>Noviembre</t>
  </si>
  <si>
    <t>Diciembre</t>
  </si>
  <si>
    <t>SEGUIMIENTO</t>
  </si>
  <si>
    <t xml:space="preserve">ACTIVIDAD DEL PROYECTO </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</si>
  <si>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</si>
  <si>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</si>
  <si>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</si>
  <si>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</si>
  <si>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</si>
  <si>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</si>
  <si>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PRESUPUESTO ASIGNADO EN LA VIGENCIA ACTUAL (en pesos, sin decimales)</t>
  </si>
  <si>
    <t>Total</t>
  </si>
  <si>
    <t>Porcentaje de ejecución</t>
  </si>
  <si>
    <t>PROGRAMACIÓN RESERVAS</t>
  </si>
  <si>
    <t>LIBERACION DE RESERVAS</t>
  </si>
  <si>
    <t xml:space="preserve"> -     </t>
  </si>
  <si>
    <t xml:space="preserve">                                                 REPORTE ACTIVIDADES VIGENCIA (Ejecución vigencia)</t>
  </si>
  <si>
    <t xml:space="preserve"> DESCRIPCION DE LA ACTIVIDAD </t>
  </si>
  <si>
    <t>TOTAL PDD</t>
  </si>
  <si>
    <t>Suma</t>
  </si>
  <si>
    <t>33,34,%</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</si>
  <si>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</si>
  <si>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</si>
  <si>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</si>
  <si>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</si>
  <si>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</si>
  <si>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</si>
  <si>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</si>
  <si>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</si>
  <si>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</si>
  <si>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</si>
  <si>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</si>
  <si>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</si>
  <si>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</si>
  <si>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</si>
  <si>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</si>
  <si>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</si>
  <si>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</si>
  <si>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</si>
  <si>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 xml:space="preserve">PONDERACIÓN DE LA TAREA
</t>
  </si>
  <si>
    <t>LOGROS Y BENEFICIOS Y RETRASOS Y ALTERNATIVAS DE SOLUCIÓN</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</si>
  <si>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</si>
  <si>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</si>
  <si>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</si>
  <si>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EVIDENCIAS DE EJECUCIÓN</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</si>
  <si>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</si>
  <si>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</si>
  <si>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</si>
  <si>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</si>
  <si>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</si>
  <si>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</si>
  <si>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</si>
  <si>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</si>
  <si>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</si>
  <si>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</si>
  <si>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</si>
  <si>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</si>
  <si>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</si>
  <si>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</si>
  <si>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</si>
  <si>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</si>
  <si>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</si>
  <si>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</si>
  <si>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</si>
  <si>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Disponible en SIMISIONAL</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</si>
  <si>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</si>
  <si>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</si>
  <si>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 xml:space="preserve">Se realizaron 513 orientaciones y asesorías jurídicas y 543 orientaciones psicosociales. Se realizaron 44 encuentros colectivos, que beneficiaron a 681 personas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</si>
  <si>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</si>
  <si>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</si>
  <si>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3"/>
        <rFont val="Arial"/>
        <family val="2"/>
      </rPr>
      <t xml:space="preserve"> (3)</t>
    </r>
    <r>
      <rPr>
        <sz val="13"/>
        <rFont val="Arial"/>
        <family val="2"/>
      </rPr>
      <t xml:space="preserve"> Manzanas ubicadas en las localidades. 
Durante el mes de </t>
    </r>
    <r>
      <rPr>
        <b/>
        <sz val="13"/>
        <rFont val="Arial"/>
        <family val="2"/>
      </rPr>
      <t>junio</t>
    </r>
    <r>
      <rPr>
        <sz val="13"/>
        <rFont val="Arial"/>
        <family val="2"/>
      </rPr>
      <t xml:space="preserve"> de 2025 se </t>
    </r>
    <r>
      <rPr>
        <sz val="13"/>
        <color theme="1"/>
        <rFont val="Arial"/>
        <family val="2"/>
      </rPr>
      <t>llevaron a cabo doce(12) mesas locales y cinco (5)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r>
  </si>
  <si>
    <t>El comité verificador y evaluador del proceso SDMUJER-LP-003-2025, emitió las respuestas a las 21 observaciones extemporáneas realizadas al proyecto de pliego publicado en SECOP II, presentadas por el proponente E-motion Global SAS. De acuerdo con el cronograma del proceso en la fecha del 10/06/2025 se realizó la Audiencia Pública de Asignación de Riesgos y Revisión del Pliego a la cual se presentaron los proponentes Acierto Empresarial 7 SAS y E-motion Global SAS. De igual manera se emitieron las respuestas a las observaciones recibidas en la audiencia pública como a través de la plataforma SECOPII a los proponentes Acierto Empresarial 7 SAS, E-motion Global SAS, Multidestinos JRB SAS y Operaciones VPI SAS. Dados los ajustes que con ocasión a las respuestas emitidas a los proponentes se realizaron a los documentos técnicos del proceso se solicitó a la Dirección de Contratación la elaboración y publicación de la Adenda N°1.
En continuidad al cronograma del proceso a la fecha del 25/06/2025 se cerró el plazo para la presentación de las ofertas, recibiendo un total de 4 proponentes. El comité verificador y evaluador del proceso reviso internamente el método y tiempos de la evaluación de las propuestas recibidas para la elaboración y publicación del Informe Preliminar de Evaluación de las Ofertas el cual fue remitido a la Dirección de Contratación para aprobación final.</t>
  </si>
  <si>
    <t>Se relizaron se realizaron 438 orientaciones y asesorias jurídicas y 432 orientacions psicosociales. Se realizaron 26 colectivos, que beneficiaron a 376</t>
  </si>
  <si>
    <t>En el mes de junio, se avanzó en  los siguientes lineamientos técnicos para estandarizar la documentación base del Sistema Distrital de Cuidado. estos son:
1. Avance en la actualización del "Documento  Bases Técnicas del Sistema Distrital de Cuidado".  Se avanzó en el contenido de lcada uno de los numerales de su estructura . Esta revisión busca alinear el contenido con el actual Plan Distrital de Desarrollo, incorporando los enfoques del Sistema Distrital de Cuidado según su normativa, las nuevas estrategias de cuidado comunitario y la estrategia itinerante de cuidados, con el fin de fortalecer la territorialización del cuidado en nuevos ámbitos. Además, se actualizó en la estructura los criterios de priorización teniendo como referencua actualización del Índice de priorización para la territorialización de los modelos de operación del Sistema. (ANEXO: 2025_06_V1_Estructura Bases Ténicas SDC)
2. Avance en ell documento de "Lineamientos para la planeación e implementación de las Manzanas del Cuidado" . Se ha avanzado en los contenidos de las Fases del documento, el cual definirá el paso a paso requerido para la planeación e implementación de las Manzana del Cuidado. Este documento incorporará los procedimientos técnicos y operativos necesarios, incluyendo las visitas técnicas a los equipamientos para evaluar su idoneidad, la elaboración del concepto técnico que determine la viabilidad de los espacios, los procedimientos en el marco del mecanismos de gobernanza  del Sistema, para la articulación de acuerdos intersectoriales y las acciones de alistamiento previas a la apertura.
El documento busca brindar una guía clara y estandarizada que facilite la puesta en marcha de las Manzanas del Cuidado, garantizando coherencia con los principios del Sistema Distrital de Cuidado y promoviendo su adecuada territorialización.
(ANEXO: 2025_06_V1_Planeación e implementación de manzanas del cuidado)"
3. Recepción y atención  a varios comentarios sobre el documento de Lineamientos de Transversalización de los enfoques . Dichos comentarios fueron elaborados por las personas que lideran procesos en la Dirección del Sistema Distrital del Cuidado. Teniendo en cuenta que a la par se viene desarrollando una propuesta de decreto desde la Secretaria Distrital de Planeación sobre los enfoques a los Estandares de Calidad Espacial, el proceso de atención y ajustes al documento de lineamientos para la transversalización de los enfoques, se irán desarrollando de manera paralela a este proceso a lo largo del segundo semestre 2025. ANEXO_20250704_Lineamientos_Enfoques_SIDICU</t>
  </si>
  <si>
    <t>Disponible en: https://secretariadistritald.sharepoint.com/:f:/s/ContratacinSPI-2022/Es5VNxNLOypEg0_1bEXPrhcBoru6kW_X1OrgIC-6_OmNkA?e=dDI1To</t>
  </si>
  <si>
    <t>Disponible en: https://secretariadistritald.sharepoint.com/:f:/s/ContratacinSPI-2022/EtYmr9EAUN1KtjL3tbhTGygBMikL5EdQciCDeFeCimEeQw?e=8mdmif</t>
  </si>
  <si>
    <t>Disponible en: https://secretariadistritald.sharepoint.com/:f:/s/ContratacinSPI-2022/Es1jHvp5g-ZEvtMfncDP4DoBQRDY8QRq6tIGoBTpBnOYzg?e=xXNPba</t>
  </si>
  <si>
    <t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t>
  </si>
  <si>
    <t>La implementación del modelo se adelanta a través de licitación pública NO. SDMUJER-LP-003-2025SDMUJER-LP-003-2025, se dio cumplimiento al cronograma establecido de avance con la ejecución de las siguientes actividades por parte del comité técnico evaluador: una vez recibidas las propuestas de los cuatro (4) oferentes presentados se procedió a realizar la evaluación preliminar para la presentación y publicación del informe de evaluación preliminar solicitando las subsanaciones correspondientes, cumplido el tiempo para la presentación de las subsanaciones solicitadas, se procedió a realizar la evaluación definitiva de las propuestas, habilitando únicamente al proponente E-motion Global SAS por dar cumplimiento a todas las especificaciones del pliego de condiciones del proceso y rechazando las otras propuestas. Se elaboró y publicó el informe de evaluación definitivo y se dieron respuestas a las observaciones presentadas al informe de evaluación definitivo. La audiencia de adjudicación del contrato se realizo en la fecha del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</si>
  <si>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realizaron 574 orientaciones psicosociales a 577 personas atendidas y 572 orientaciones asesorías jurídicas a 578 personas atendidas. Se realizaron 25 encuentros colectivos, que beneficiaron 528</t>
  </si>
  <si>
    <t>Disponible en: https://secretariadistritald.sharepoint.com/:f:/s/ContratacinSPI-2022/Eq_pK-tQ0i5Kgpc9R_n_r6cBTWOZHS5T5ku0pgfTmzOf9g?e=cOtJdi</t>
  </si>
  <si>
    <t>Disponible en: https://secretariadistritald.sharepoint.com/:f:/s/ContratacinSPI-2022/Ek3kBkQ4o3lOho0g3VEwG-EBtFSorEF3TqDOcVxQbd0reQ?e=OmVxRN</t>
  </si>
  <si>
    <t xml:space="preserve">Durante el mes de agosto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Bellavista, Chapinero, Ciudad Bolívar Ecoparque, Ciudad Bolívar Manitas, Ciudad Bolívar Mochuelo, Engativá Pueblo, Engativá El Camino, Fontibón,  Kennedy Timiza, Los Mártires, Puente Aranda, San Cristóbal CEFE, San Cristóbal Juan Rey, Rafael Uribe Uribe, Suba Fontanar, Suba Gaitana, Tunjuelito, Teusaquillo, Usaquén y Usme, cabe anotar que este mes se realizó la difusión de la próxima Manzana #26 a inaugurar Arborizadora Alta,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(874). 
Durante el mes de agosto de 2025 se llevaron a cabo doce (12) mesas locales y seis (6) mesas interlocales, en las cuales el equipo territorial realiza la secretaría técnica. </t>
  </si>
  <si>
    <t>Se suscribió el Acta de Inicio del Contrato de Prestación de Servicios 974-2025 celebrado entre la SECRETARÍA DISTRITAL DE LA MUJER y E-MOTION GLOBAL S.A.S. para la operación y puesta en marcha de los Buses del Cuidado, se realizó reunión con el equipo del contratista en la fecha del 05 de agosto para revisar obligaciones y establecer acuerdos. 
En cumplimiento a las obligaciones por parte del contratista en la fase actual de Alistamiento y Adecuación de las unidades móviles, se recibieron para revisión y aprobación los siguientes productos: Cronograma de Actividades, Protocolo de Bioseguridad, Protocolo de Limpieza y Desinfección, Acuerdo de Nivel de Servicios, Hojas de Vida del equipo de trabajo y el diseño funcional de los espacios interior y exterior de los vehículos de acuerdo con las marcas de uso institucionales
El 11 de agosto se llevo a cabo la segunda mesa interlocal extraordinaria de Buses del Cuidado en la cual participaron 9 sectores del Distrito confirmando la prestación de sus servicios adicionales a los servicios propios del Sistema.
Por parte del equipo técnico se realizaron visitas a los territorios urbanos y rurales para identificación de puntos de localización de los Buses del Cuidado, de acuerdo con el resultado del índice de priorización en cuanto a localidades y UPZ, estos informes de las visitas fueron remitidos al contratista para revisión y elaboración de los conceptos de viabilidad de cada punto y sugerencias de nuevos puntos, se está a la espera de los conceptos técnicos definitivos. 
Los anteriores avances fueron presentados en la sesión No. 67 de la UTA realizada en la fecha del 27 de agosto.</t>
  </si>
  <si>
    <t xml:space="preserve"> Se realizaron 462 orientaciones y/o acompañamientos psicosociales a 460 personas atendidas y 454 orientaciones y/o asesorias jurídicas a 452 personas atendidas. Se realizaron 26 encuentros colectivos, que beneficiaron a 627 personas. </t>
  </si>
  <si>
    <t>Disponible en: https://secretariadistritald.sharepoint.com/:f:/s/ContratacinSPI-2022/Et-vyens4jdIvKZmiRERnvIBufblbj0UXfLeUaB37GugJA?e=DzUdNH</t>
  </si>
  <si>
    <t>Disponible en: https://secretariadistritald.sharepoint.com/:f:/s/ContratacinSPI-2022/EjcyrG9jBGpApSEX4fUD_7cB9kfU5KOTvxEpPWF3IRscTA?e=MmGMc0</t>
  </si>
  <si>
    <t>ACUMULADO</t>
  </si>
  <si>
    <t>Coordinar un (1) mecanismo de Gobernanza para la articulación y gestión intersectorial con las entidades e instancias que permita la implementación, seguimiento y evaluación del Sistema Distrital de Cuidado.</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</si>
  <si>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</si>
  <si>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</si>
  <si>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</si>
  <si>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</si>
  <si>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</si>
  <si>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</si>
  <si>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</si>
  <si>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</si>
  <si>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</si>
  <si>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</si>
  <si>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</si>
  <si>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</si>
  <si>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</si>
  <si>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</si>
  <si>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1.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</si>
  <si>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Durante el primer semestre del año se avanzó significativamente en el fortalecimiento de la gobernanza del Sistema Distrital de Cuidado mediante espacios de articulación interinstitucional, tanto bilaterales como en instancias formales de coordinación. Estas acciones permitieron socializar lineamientos del Sistema, dar continuidad al seguimiento de compromisos, evaluar propuestas de mejora operativa y coordinar actividades estratégicas con entidades distritales.
En este periodo, se resalta la articulación con la Secretaría Distrital de Planeación para la formulación del plan de implementación de las recomendaciones derivadas de la Evaluación al SIDICU, así como el desarrollo de sesiones de la Unidad Técnica de Apoyo y de la Comisión Intersectorial que han contribuido a consolidar mecanismos de seguimiento, concertación y toma de decisiones en torno al Sistema. Igualmente, se llevaron a cabo reuniones bilaterales con sectores clave, como integración social, cultura, recreación y deporte, y salud, que permitieron abordar retos operativos específicos en las Manzanas del Cuidado y proyectar acciones conjuntas para su fortalecimiento territorial.</t>
  </si>
  <si>
    <t>En julio se realizó la sesión de seguimiento al convenio 913 de 2021, en el marco de las mesas de trabajo de la UTA, dando continuidad a lo previsto en las fichas técnicas de cada mesa.</t>
  </si>
  <si>
    <t>Se continua fortaleciendo la gobernanza del Sistema Distrital de Cuidado a través del desarrollo de espacios de articulación interinstitucional, tanto a nivel técnico como directivo. Se han adelantado mensualmente las sesiones de la Unidad Técnica de Apoyo, jornadas de orientación para el diligenciamiento de instrumentos de seguimiento y reuniones bilaterales con las entidades que componen el Sistema, buscando garantizar el cumplimiento de todos los compromisos.</t>
  </si>
  <si>
    <t>En agosto se llevó a cabo sesión extraordinaria No. 66 de la Unidad Técnica de Apoyo en modalidad presencial. (27.08.2025)</t>
  </si>
  <si>
    <t>La articulación de las entidades de la Administración Distrital permitió avanzar en la implementación y seguimiento del Sistema Distrital de Cuidado, tanto a nivel distrital como territorial, en aras de garantizar la operación y sostenibilidad de los diferentes modelos de operación. En este marco, durante agosto se fortaleció la gobernanza del Sistema a través de la sesión extraordinaria No. 66 de la Unidad Técnica de Apoyo y la elaboración del brief para solicitar la participación del Alcalde Mayor en la Comisión Intersectorial de septiembre. Asimismo, se realizaron reuniones de coordinación con entidades como IDRD, Integración Social, Turismo, la Secretaría General de la Alcaldía Mayor, el Instituto Distrital de Protección y Bienestar Animal y ORVI–Movilidad, orientadas a dar seguimiento a compromisos, articular la operación de servicios y proyectar nuevas acciones. De igual forma, se trabajó conjuntamente con la Secretaría de Integración Social, el equipo de comunicaciones estratégicas de la OAC de la Secretaría de la Mujer y la Dirección del Sistema de Cuidado en la definición del minuto a minuto para la inauguración de la Manzana del Cuidado Ciudad Bolívar – Arborizadora Alta.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</si>
  <si>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</si>
  <si>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</si>
  <si>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</si>
  <si>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</si>
  <si>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</si>
  <si>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</si>
  <si>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</si>
  <si>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</si>
  <si>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</si>
  <si>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</si>
  <si>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</si>
  <si>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</si>
  <si>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 xml:space="preserve">Se actualiza base de datos con la información enviada por las entidades, de las y los nuevos representantes elegidos en las diferentes instancias durante estes periodo, y que fueron delegadas/os en la instancia del MPSIDICU. </t>
  </si>
  <si>
    <t>Carpeta Goberanza (Disponible en el link https://secretariadistritald.sharepoint.com/:f:/s/ContratacinSPI-2022/Ekk5a7LMYj9Apvbs712ZHg4BgnehPMXTWODQv4F3GdcuGA?e=fOjJX4)</t>
  </si>
  <si>
    <t>Anexo Producto PPSIDICU Mecanismo de Participación y Seguimiento  (Disponible en el link https://secretariadistritald.sharepoint.com/:f:/s/ContratacinSPI-2022/Ekk5a7LMYj9Apvbs712ZHg4BgnehPMXTWODQv4F3GdcuGA?e=fOjJX4)</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</si>
  <si>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</si>
  <si>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Carpeta Gobernanza  (Disponible en: https://secretariadistritald.sharepoint.com/:f:/s/ContratacinSPI-2022/EuH_oZcwDcxMoAx0BN5yrcUB-T3cD8LIdsM6Az5eRNkytQ?e=EdyQqN)</t>
  </si>
  <si>
    <t>1. .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</si>
  <si>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Con fundamento en el parágrafo 2º del artículo 6 del Acuerdo 002 de 2023, que establece la presentación semestral de balances sobre la gestión, logros, avances, dificultades y alternativas de solución de las mesas de trabajo creadas por la UTA, se solicitó la socialización de su actualización en el marco de la sesión ordinaria No. 65, realizada el 24 de junio de 2025. Durante esta sesión, se presentaron los objetivos, la conformación, los alcances y el plan de trabajo de las mesas temáticas de Transformación Cultural, Infocuidado, Convenio 913 e Infraestructura del Cuidado.</t>
  </si>
  <si>
    <t>Durante el primer semestre del año se avanzó en el fortalecimiento del funcionamiento de las mesas de trabajo creadas en el marco de la UTA, teniendo en cuenta la necesidad de adecuar las mesas a las nuevas prioridades y desafíos del Sistema Distrital de Cuidado, garantizando una articulación más efectiva entre los sectores involucrados. Se llevaron a cabo: Sesión ordinaria Mecanismo de Participación del Sistema No. 16
Sesión No. 1 de cualificación  Mecanismo de Participación del Sistema - 2025</t>
  </si>
  <si>
    <t>Disponible en: https://secretariadistritald.sharepoint.com/:f:/s/ContratacinSPI-2022/Eh9J7wL3wTZMiuuQH17hVDEB550b5Gh6RVokwRKrfgppjg?e=5gwHHm</t>
  </si>
  <si>
    <t xml:space="preserve">1. Se desarrolló la sesión extraordinaria No. 65 de la Unidad Técnica de Apoyo en modalidad presencial. (29.07.2025)
2. Se desarrolló jornada de aclaración de dudas sobre el diligenciamiento de la matriz PIR (07.07.25)
3. Se llevó a cabo reunión bilateral con BibloRed la cual tuvo como objetivo revisar  situación de violencia basada en género en la Sala de Lectura de Mochuelos y establecimiento de acciones interinstitucionales para su abordaje el (03.07.2025)
3. Se llevó a cabo reunión de nivel directivo con Secretaría Distrital de Planeación para revisar el plan de implementación de recomendaciones derivadas de la Evaluación al SIDICU por parte de Secretaría Distrital de Planeación y establecer lineamientos para el seguimiento y evaluación de las acciones acordadas  (07.07.2025) 
4. Se llevó a cabo reunión de seguimiento a compromisos interinstitucionales con el Instituto Distrital de Turismo (16.07.2025)
5. Se llevó a cabo reunión virtual con IDRD, cuyo objetivo consistió en brindar claridad y orientación sobre el diligenciamiento y uso de los formatos requeridos para la solicitud de espacios en los CEFES Fontanar y San Cristóbal en el marco del Sistema Distrital de Cuidado (02.07.2025) 
6. Se realizó articulación con la Secretaría de Integración Social para la realización de visitas técnicas  de 2025, orientadas a verificar las condiciones de infraestructura del Jardín Satélite La Estrada y CDC La Victoria en el marco de la evaluación para la implementación de una nueva Manzana del Cuidado y propuesta del traslado de El Camino (14.07.25 y 16.07.25)
7.  Se llevó a cabo reunión de nivel directivo con la Secretaría de de Integración Social  se abordaron temas relacionados con la definición del énfasis de la Manzana del Cuidado de Arborizadora Alta, el traslado del equipamiento El Camino y otros compromisos. (31.07.2025) </t>
  </si>
  <si>
    <t>Se realizaron tres jornadas de cualificación del MPS, los dias 3 de julio (segunda sesión de cualificación), 17 de julio y 31 de julio, la segunda sesión de cualificación  abordó convenio 913 y componentes de los servicios, con énfasis en manzanas del cuidado; la tercera sesión de cualificación trató de los servicios asociados al componente de formación; la cuarta sesión de cualificación trató de los servicios asociados al componente de respiro.</t>
  </si>
  <si>
    <t>Disponible en:https://secretariadistritald.sharepoint.com/:f:/s/ContratacinSPI-2022/Eo3gQW21zFFFupUMpZ7tj9oBid1jq7FtFDIcsLzXJDCnXg?e=J5HZbV</t>
  </si>
  <si>
    <t>1. Se desarrolló la sesión extraordinaria No. 66 de la Unidad Técnica de Apoyo en modalidad presencial. (27.08.2025) 
2. Se elaboró y consolidó brief para solicitar la participación del Alcalde Mayor en la sesión ordinaria de septiembre de la Comisión Intersectorial del Sistema Distrital de Cuidado con el objetivo de presentar antes la instancia los avances, atenciones y estrategias implementadas en el marco del Sistema Distrital de Cuidado, así como socializar los hitos de operación, expansión y fortalecimiento. 
3. Se llevó a cabo reunión bilateral con IDRD la cual tuvo como objetivo ar seguimiento a los acuerdos establecidos sobre la dotación en la manzana del Cuidado de Suba – Fontanar, el protocolo de aprovechamiento económico y la prestación del servicio de Agua Fitness en reuniones anteriores entre el IDRD y SDMujer, en el marco del Sistema Distrital de Cuidado. (25.08.2025) 
4. Se llevó a cabo reunión de seguimiento a compromisos interinstitucionales con el Instituto Distrital de Turismo , la cual tuvo como objetivo hacer seguimiento a los compromisos en la articulación entre el Sistema Distrital de Cuidado y el Instituto Distrital de Turismo. (15.08.2025) 
5. Se llevó a cabo reunión con el Instituto Distrital de  Protección Y Bienestar Animal, la cual tuvo como objetivo  realizar articulación técnica modelo de operación buses del cuidado. (20.08.2025) 
6. Se llevó a cabo reunión virtual la cual tuvo como objetivo realizar articulación para la realización de talleres en escuela de la bici, en articulación con ORVI - Movilidad con atención a víctimas de siniestros, con énfasis en manzanas del cuidado. (19.08.2025) 
7. Se realizó articulación con la Secretaría General de la Alcaldía Mayor para la realización de visita técnica orientada a verificar las condiciones de infraestructura del SuperCade 20 de julio el marco de la evaluación para la implementación de una nueva Manzana del Cuidado.13.08.25) 
8. Se llevó a cabo reunión con Secretaría Distrital de Integración Social, el equipo de comunicaciones estratégicas de la OAC de SDMujer y la Dirección del Sistema de Cuidado con el fin de construir de manera conjunta el minuto a minuto para la inauguración de la Manzana del Cuidado Ciudad Bolívar - Arborizadora Alta, definiendo fecha tentativa, estructura del evento y logística (22/08/2025)</t>
  </si>
  <si>
    <t>Disponible en: https://secretariadistritald.sharepoint.com/:f:/s/ContratacinSPI-2022/EvzC0KVrfGBIvR_K7nfxH5gBzSpt4YMYh2aE1Qk8VKMkEA?e=7sSgmt</t>
  </si>
  <si>
    <t>Implementrar una (1) estrategia de formación para mujeres, en el reconocimiento, empoderamiento y garantía de sus derechos que fomenten la autonomía en condiciones de equidad.</t>
  </si>
  <si>
    <t>Servicio de educación informal</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</si>
  <si>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</si>
  <si>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</si>
  <si>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</si>
  <si>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</si>
  <si>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</si>
  <si>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</si>
  <si>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 xml:space="preserve">Teniendo en cuenta la necesidad de unificar el enfoque metodológico de los cursos que implementa el equipo de formación, se realizó la revisión a la nueva propuesta metodológica del curso "Herramientas para las cuidadoras en el reconocimiento de su trabajo de cuidado", el cual se realizará desde el mes de abril con un nuevo nombre "El Valor del cuidado" y se impartirá de forma presencial mayoritariamente.  </t>
  </si>
  <si>
    <t xml:space="preserve">Teniendo en cuanta la necesidad de fortalecer la estretegia de Cuidado a Cuidadoras, se realizó un ajuste metodologico y de contenido del curso Herramietas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Adicionalmente, se logró vincular al curso Mujeres que Cuidan, Mujeres que Inciden para la vigencia 2025 la participación de 373 mujeres </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</si>
  <si>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</si>
  <si>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</si>
  <si>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</si>
  <si>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</si>
  <si>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de 154 mujeres, para un total de 309 mujeres con estrategias de empoderameinto social y político. </t>
  </si>
  <si>
    <t xml:space="preserve">Se han logrado vincular 1.022 mujeres en procesos de empoderamiento social y polìtico a través del curso "Mujeres que cuidan mujeres que inciden" y de conversatorios sobre cuidado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en mayo se lograron 247 mujeres y en junio 309 mujeres, tanto en cursos en manzanas, como en la estrategia de cuidado itinerantes y con mujeres étnicas a través de conversatorios sobre cuidado y participación. </t>
  </si>
  <si>
    <t>En el mes de julio se avanzó vinculando a 677 mujeres en estrategias de empoderamiento social y político, con el desarrollo de cursos Mujeres que cuidan mujeres que incidena en 16 manzanas (Usaquén, Chapiner, San Cristobal San Blas, Bosa porvenir, Bosa Campo Verde, Kennedy Bella Vista, Kennedy timiza, Engativa Emaus, Suba Fontanar, Tesusaquillo, Los Martires, Antonio Nariño, Rafael Uribe Uribe, Ciudad Bolivar Manitas, Ciudad Bolivar Mochuelo y Ciudad Bolivar Ecoparque. Adicionalmente, se realizaron 16 conversatorios en las manzanas, Centro, Los Martires, San Cristobal Juan Rey, Kennedy Bella Vista, Kennedy timiza, Chapinero, Usme, Fontibón, Rafael Uribe Uribe, Bosa Porvenir, Bosa Campo verde, Engativa Emaus, Suba Gaitana, Teusaquillo, Ciudad bolivar Manitas y Ciudad Bolivar Mochuelo. Asi mismo se desarrollaron 3 conversatorios en el marco de la alianza del sistema de cuidado con el restaurante Olivetto.</t>
  </si>
  <si>
    <t xml:space="preserve">Se han logrado vincular 1699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y en julio a 677, tanto en cursos en manzanas, como en la estrategia de cuidado itinerantes y con mujeres étnicas a través de conversatorios sobre cuidado y participación. </t>
  </si>
  <si>
    <t>En el mes de Agosto se avanzó vinculando a  1300 mujeres en estrategias de empoderamiento social y político, con el desarrollo de cursos Mujeres que cuidan mujeres que inciden en manzanas, Usaquén, Barrios Unidos, Santafé /La candelaria, San Cristobal Juan Rey, Bosa porvenir, Kennedy Bella Vista, Kennedy timiza, Fontibón, Engativa y suba Fontanar. Adicionalmente, se realizaron  conversatorios en las manzanas de Usaquén, Chapinero, Santafé /La Candelaria, San Cristobal Juan Rey, San Cristobal San Blas, Los Mártires, Usme, Bosa Campo Verde, Kennedy Bella Vista, Kennedy timiza, Engtivá Emaus, Engativá Boyacá Real, Suba Fontanar, Barrios Unidos, Los Mártires, Rafael Uribe Uribe y en el marco de la estretegia de cuidado itinerante en Ciudad bolivar barrios Arabia y El tesoro.
Adicionalmente, se realizaron encuentros colectivos en las manzanas dirijido a mujeres mayores con el proposito de consolidar redes de cuidado.</t>
  </si>
  <si>
    <t xml:space="preserve">Se han logrado vincular 2999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en julio a 677 y el agosto 1300, tanto en cursos en manzanas, como en la estrategia de cuidado itinerantes y con mujeres étnicas a través de conversatorios sobre cuidado y participación y los encuentros colectivos con personas mayores en el proposito de construcción de redes del cuidado. </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</si>
  <si>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</si>
  <si>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</si>
  <si>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</si>
  <si>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</si>
  <si>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</si>
  <si>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</si>
  <si>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</si>
  <si>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Se desarrolló el curso Mujeres que Cuidan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</si>
  <si>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</si>
  <si>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</si>
  <si>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</si>
  <si>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 xml:space="preserve">En el mes de marzo se adelantaron procesos formativos en las 25 manzanas y en el marco de acciones de cuidado itinerante se realizó un proceso de formación con el curso Mujeres que cuidan Mujeres que inciden. En general es un curso que tiene una muy buena respuesta  acogida de las mujeres que realizan trabajos de cuidado y que acceden al servicio de formación en las 25 manzanas.
Adicionalmente, se construyeron 9 cartilla del curso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</si>
  <si>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</si>
  <si>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</si>
  <si>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</si>
  <si>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</si>
  <si>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 Acciones afirmativas  (Disponible en el link https://secretariadistritald.sharepoint.com/:f:/s/ContratacinSPI-2022/Ekk5a7LMYj9Apvbs712ZHg4BgnehPMXTWODQv4F3GdcuGA?e=fOjJX4)</t>
  </si>
  <si>
    <t xml:space="preserve"> Carpeta Formación (Disponible en el link https://secretariadistritald.sharepoint.com/:f:/s/ContratacinSPI-2022/Ekk5a7LMYj9Apvbs712ZHg4BgnehPMXTWODQv4F3GdcuGA?e=fOjJX4)</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</si>
  <si>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</si>
  <si>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de cuidado itinerantes, con un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</si>
  <si>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</si>
  <si>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</si>
  <si>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junio  se delanto el ajuste metodológico a la cartilla del curso mujeres que cuidan mujeres que inciden con enfoque indigenas, en el marco del proceso de concertación con el Concejo de mujeres muiscas de la localidad de Bosa, con quien se sostuvo reunión el 7 de junio con el fin de desarrollar una formación para contribuir al plan de vida del cabildo en su aparte de fortalecimiento de liderazgos de las mujeres.
Asi mismo se desarrolló el plan de trabajo a desarrollar con mujeres indigenas que realizan trabajo de cuidado, en el marco del producto del CONPES 37, el cual fue presentado en la reunión del 3 de julio con autoridades indigenas del Consultivo 612. 
Se adelantó la metodología para el segundo conversatorio con Mujeres Gitanas, que tiene como objetivo identificar los usos y costumbres de las mujeres gitanas Rrom asi como las estrategias de preservación de sus costubres. El 20 de junio se realizó el conversatorio con mujeres gitanas.  
El 18 de junio, se adelantó reunión con la Universidad Santo Tomas para establecer lineamientos metodológico para el desarrollo de los libros digitales sobre usos y costumbres de las mujeres etnicas de Bogotá. 
El 18 de junio, se realizó la sesión de cualificación sobre enfoque etnico dirigido a los sectores corresponsables del Sistema de Cuidado, en el marco de la estretegia de cualificación que se adelanto con liderazgo del equipo técnico de la dirección. 
El 20 de junio se reaizó la articulación entre referente de mujeres negras y afrodescendientes y formadora de equipo itinerancias, para la coodinación logística del proceso de formación que se desarrollará con mujeres del consultivo afro de Usaquén y con el sindicato de mujeres trabajadoras domésticas UTRASD.</t>
  </si>
  <si>
    <t xml:space="preserve">Durante los primeros meses del año, se llevó a cabo el fortalecimiento de la estrategia de cuidado a cuidadoras, a través de los ajustes a la metodología y contenido del curso Herramientas para el reconocimiento del trabajo de cuidado.
Con la nueva propuesta "El valor del cuidado", durante el mes de abril se logró la participación de 254 mujeres, cualificar a las formadoras encargadas asi como el desarrollo de un espacio respiro con 10 mujeres gitanas, para una total de 264. 
Adicionalmente, en el mes de mayo se logró formar 157 mujeres de 18 manzanas y en el mes de junio se formaron 258 mujeres, logrando un acumulado del semestre de 679 mujeres formadas en cuidado. </t>
  </si>
  <si>
    <t>Disponible en: https://secretariadistritald.sharepoint.com/:f:/s/ContratacinSPI-2022/Ev9m5sZwQTNBkqc3cgQ1KuoBoWqY9S_zKMnedIlVc9DPJg?e=dxOZIs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</si>
  <si>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Julio:
Al respecto de indígenas, el 03.07 se tuvo reunión con el consultivo 612 en la Casa de Pensamiento indígena con unos compromisos al respecto del producto y quedando en este momento en pausa hasta nuevo espacio de reunión. Adicionalmente, se tuvieron dos reuniones con Cabildo Indígena Muisca de Bosa, el 10 para revisión metodológica de cada sesión del curso "TEJIENDO PALABRA DESDE LOS SABERES Y APRENDIZAJES" mujeres que cuidan, mujeres que inciden. y el 19 para socializar con el Consejo de mujeres, sin embargo, no hubo acuerdo para pactar fechas de inicio conforme a la posibilidad de realizar un curso para 30 mujeres indígenas Muiscas de Bosa. Se ha venido acompañando la planeación de la conmemoración de la mujer indígena en articulación con la Dirección de Enfoque Diferencial y se remitió aspectos técnicos para brindar información al respecto del presupuesto con el consultivo 612 para los pueblos indígenas en Bogotá.
Para el caso de Raizal, el 08 inicio contrato la referente Chelsie Archbold, se realiza la respectiva ruta de gestión, inducción y una reunión de articulación con la Dirección de Enfoque Diferencial para efectos de línea técnica y recomendaciones para las labores dentro del producto a cargo.
Para el caso de las comunidades negras y afrodescendientes se adelantaron las gestiones para convocatoria al curso de formación en Engativá, información para los estudios previos para la realización de los eventos. 
Con comunidad palenquera el 14.07 se acompaña jornada territorial en Antonio Nariño y acompañamiento a la actividad de "Museo viernes negro". 
Para el Pueblo Rrom con las organizaciones ProRom y Unión Romaní con presencia en Kennedy y Puente Aranda. El 10.07 se realizó la jornada de respiro con referentes gitanas en articulación con la Alcaldía Local de Kennedy. Se reportan 11 mujeres en SIMISIONAL. 
Para la política pública LGBT, a lo referido a cursos dirigidos a mujeres que realizan trabajo de cuidado Lesbianas, Bisexuales y Transfemeninas se realizaron convocatorias en las localidades de SUBA, ambas manzanas, Chapinero y Kennedy sin tener respuesta favorable en las inscripciones.
Al respecto del detalle en atenciones brindadas: Gitanas 10.07: once (11) mujeres gitanas TCNR.</t>
  </si>
  <si>
    <t>A partir de los ajustes a la metodología y contenido del curso de "Herramientas para el reconocimiento del trabajo de cuidado", con la nueva propuesta "El valor del cuidado", se han logrando el desarrollo del curso y la vinculación de 943 mujeres, de las cuales  264 se lograron en abril, en el mes de mayo 157 mujeres en 18 manzanas, en el mes de junio  257 mujeres y en julio 263 mujeres en 15 manzanas.</t>
  </si>
  <si>
    <t>Disponible en: https://secretariadistritald.sharepoint.com/:f:/s/ContratacinSPI-2022/EnB91130ciFNo_jxvFtdSEMBraHElNfO8F8NrS_BCPmB5A?e=xZUSBV</t>
  </si>
  <si>
    <t>Al respecto de indígenas, el 21.08 se tenía reunión con el consultivo 612 en la Casa de Pensamiento indígena sin embargo no se desarrolló por inasistencia de las autoridades indígenas. En este momento se tiene en revisión la propuesta de plan de trabajo y en aras de recibir una propuesta diferente que permita el desarrollo del producto. Se remitió vía correo por medio de la DED información al respecto con la respectiva acta y se definirá detalles conforme a la programación del consultivo. Adicionalmente, se tuvo el 29.08 una reunión con el consejo de mujeres del Cabildo Indígena Muisca de Bosa, en el marco de la consulta previa y con el fin de avanzar en los detalles para la implementación del curso ""TEJIENDO PALABRA DESDE LOS SABERES Y APRENDIZAJES"" mujeres que cuidan, mujeres que inciden. Se ha venido acompañando la planeación de la conmemoración de la mujer indígena en articulación con la Dirección de Enfoque Diferencial.
Para el caso de Raizal, junto a la referente Chelsie Archbold, se realiza la preparación en articulación con la Dirección de Enfoque Diferencial para efectos de línea técnica y recomendaciones para socializar y adelantar el plan de trabajo que permite dar cumplimiento al producto. Se realizaron los respectivos bullets, presentación para la reunión con Consultivo Raizal.
Para el caso de las comunidades negras y afrodescendientes se realizó el curso de formación en Engativá, con la entrega de 32 constancias de participación y la implementación el 09.08 del espacio de conexión, respiro y fortalecimiento de las prácticas de cuidado propio desde perspectivas étnicas.
Con comunidad palenquera se recibió la propuesta técnica para la distribución de recursos y organización del cronograma con las fechas para la implementación de los dos productos a cargo 6.3.8 y 6.3.9 se desarrollaron reuniones de articulación para los detalles en metodología y servicios con ajustes razonables que responden con pertinencia étnica diferencial palenquera.
Para el Pueblo Rrom el 19.08 se realizó espacio de conexión y respiro en articulación con ambiente con las organizaciones ProRom y Unión Romaní. Se reportan 11 mujeres en SIMISIONAL.  El 26.08 se realizó la ruata de trabajo al respecto del producto 107 concertado y los dos documentos que hacen parte de dicho producto. 
Al respecto del detalle en atenciones brindadas: 
Gitanas 18.09: once (11) mujeres gitanas TCNR.
Negras y afrodescendientes: 08.09 treinta (30) atenciones en espacio de conexión, respiro y fortalecimiento de prácticas de cuidado propias con perspectivas étnicas
30.08 treinta y dos (31) niñas, jóvenes y mujeres que realizan trabajo de cuidado culminaron el curso ""mujeres que cuidan, mujeres que inciden"""</t>
  </si>
  <si>
    <t>A partir de los ajustes a la metodología y contenido del curso de "Herramientas para el reconocimiento del trabajo de cuidado", con la nueva propuesta ""El valor del cuidado"", se han logrando el desarrollo del curso y la vinculación de 1.219 mujeres, de las cuales  264 se lograron en abril, en el mes de mayo 157 mujeres en 18 manzanas, en el mes de junio  257 mujeres, en julio 263 mujeres en 15 manzanas y en Agosto 276 mujeres.</t>
  </si>
  <si>
    <t>Disponible en: https://secretariadistritald.sharepoint.com/:f:/s/ContratacinSPI-2022/EoGvugbydDFLp6pLX3VgSrYBsT6kCwhuLXo_Qv0YVrx70w?e=jfdU1U</t>
  </si>
  <si>
    <t>Código</t>
  </si>
  <si>
    <t>Versión</t>
  </si>
  <si>
    <t>Fecha de Emisión</t>
  </si>
  <si>
    <t>META PLAN DE DESARROLLO</t>
  </si>
  <si>
    <t>Página</t>
  </si>
  <si>
    <t>Página 3 de 7</t>
  </si>
  <si>
    <t xml:space="preserve">                                                 REPORTE INDICADOR META PDD</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</si>
  <si>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</si>
  <si>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</si>
  <si>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</si>
  <si>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</si>
  <si>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TOTAL</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</si>
  <si>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</si>
  <si>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</si>
  <si>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</si>
  <si>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</si>
  <si>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</si>
  <si>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</si>
  <si>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</si>
  <si>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</si>
  <si>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</si>
  <si>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</si>
  <si>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</si>
  <si>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Evidencias relacionadas en las actividades 1 y 2</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</si>
  <si>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1"/>
        <rFont val="Arial"/>
        <family val="2"/>
      </rPr>
      <t xml:space="preserve"> (3) Manzanas</t>
    </r>
    <r>
      <rPr>
        <sz val="11"/>
        <rFont val="Arial"/>
        <family val="2"/>
      </rPr>
      <t xml:space="preserve"> ubicadas en las localidades. </t>
    </r>
  </si>
  <si>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la audiencia de adjudicación del contrato se realizó 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</si>
  <si>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Formula indicador:</t>
  </si>
  <si>
    <t>Avance mensual</t>
  </si>
  <si>
    <t>Elaboró</t>
  </si>
  <si>
    <t>Firma</t>
  </si>
  <si>
    <t>Aprobó (Según aplique Gerenta de proyecto, Líder técnica y responsable de proceso)</t>
  </si>
  <si>
    <t>Revisó (Oficina Asesora de Planeación)</t>
  </si>
  <si>
    <t>VoBo:</t>
  </si>
  <si>
    <t>Nombre</t>
  </si>
  <si>
    <t>Lorena Bohórquez Garzón</t>
  </si>
  <si>
    <t>Camila Andrea Gomez Guzman</t>
  </si>
  <si>
    <t>Nombre:</t>
  </si>
  <si>
    <t>Cargo</t>
  </si>
  <si>
    <t>Directora</t>
  </si>
  <si>
    <t>Cargo:</t>
  </si>
  <si>
    <t>Juliana Martinez Londoño</t>
  </si>
  <si>
    <t>Subsecretaria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</si>
  <si>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</si>
  <si>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</si>
  <si>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</si>
  <si>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</si>
  <si>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</si>
  <si>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</si>
  <si>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</si>
  <si>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</si>
  <si>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</si>
  <si>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 xml:space="preserve">Durante el mes de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</si>
  <si>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</si>
  <si>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con la participación de 154 mujeres, para un total de 309 mujeres con estretegias de empoderameinto social y político. </t>
  </si>
  <si>
    <t xml:space="preserve">Se han logrado vincular 1022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y en junio 309 mujeres, tanto en cursos en manzanas, como en la estrategia de cuidado itinerantes y con mujeres étnicas a través de conversatorios sobre cuidado y participación. </t>
  </si>
  <si>
    <t>Durante el los primeros 6 meses del año en curso, se llevó a cabo el fortalecimiento de la estrategia de cuidado a cuidadoras, a través de los ajustes a la metodología y contenido del curso Herramientas para el reconocimiento del trabajo de cuidado, con la nueva propuesta "El valor del cuidado"</t>
  </si>
  <si>
    <t>Durante estos meses del año en curso, se llevó a cabo el fortalecimiento de la estrategia de cuidado a cuidadoras, a través de los ajustes a la metodología y contenido del curso Herramientas para el reconocimiento del trabajo de cuidado, con la nueva propuesta "El valor del cuidado"</t>
  </si>
  <si>
    <t>PRODUCTO - MGA</t>
  </si>
  <si>
    <t>Página 4 de 7</t>
  </si>
  <si>
    <t>x</t>
  </si>
  <si>
    <t>EJECUCIÓN PRESUPUESTAL DEL PRODUCTO I TRIMESTRE</t>
  </si>
  <si>
    <t>OBJETIVO ESPECIFICO</t>
  </si>
  <si>
    <t>Integrar la oferta institucional del distrito en zonas rurales y urbanas que faciliten el funcionamiento del Sistema Distrital de Cuidado</t>
  </si>
  <si>
    <t>Servicio de integración
de la oferta pública</t>
  </si>
  <si>
    <t>Aumentar el acceso de las mujeres en sus diferencias y diversidades a programas educativos y de formación, que aporten a la promoción y garantía de sus derechos.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</si>
  <si>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</si>
  <si>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</si>
  <si>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</si>
  <si>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</si>
  <si>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</si>
  <si>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</si>
  <si>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</si>
  <si>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META PDD TERRITORIALIZABLE</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</si>
  <si>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</si>
  <si>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</si>
  <si>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</si>
  <si>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</si>
  <si>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</si>
  <si>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</si>
  <si>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</si>
  <si>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</si>
  <si>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</si>
  <si>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</si>
  <si>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</si>
  <si>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</si>
  <si>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</si>
  <si>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</si>
  <si>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</si>
  <si>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</si>
  <si>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</si>
  <si>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</si>
  <si>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</si>
  <si>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</si>
  <si>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</si>
  <si>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</si>
  <si>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</si>
  <si>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</si>
  <si>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</si>
  <si>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</si>
  <si>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Distrito Capital</t>
  </si>
  <si>
    <t>II SEMESTRE</t>
  </si>
  <si>
    <t>INDICADOR PMR TERRITORIALIZABLE</t>
  </si>
  <si>
    <t>Indicador de Producto PMR No 21 - Número de mujeres formadas en cuidados, en el marco de la estrategia cuidado a cuidadoras</t>
  </si>
  <si>
    <t>PRODUCTOS, METAS Y RESULTADOS -PMR</t>
  </si>
  <si>
    <t>Página 6 de 7</t>
  </si>
  <si>
    <t>Producto</t>
  </si>
  <si>
    <t>Linea Base
(Corte 31 diciembre 2023)</t>
  </si>
  <si>
    <t>Meta Plan
(TotaL PMR
10 Años)</t>
  </si>
  <si>
    <t>Total
programado</t>
  </si>
  <si>
    <t>Total
ejecutado</t>
  </si>
  <si>
    <t>Prog.</t>
  </si>
  <si>
    <t>Ejec.</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</si>
  <si>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</si>
  <si>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</si>
  <si>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</si>
  <si>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</si>
  <si>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</si>
  <si>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</si>
  <si>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</si>
  <si>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</si>
  <si>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</si>
  <si>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</si>
  <si>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</si>
  <si>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 xml:space="preserve">En el mes de junio se realizó el curso  "El valor del cuidado", en 20 manzanas (Usaquén, Chapinero, Santa fé - Candalaria, San Cristobla Juan Rey, San Cristobal San Blas, Tunjuelito, Bosa Campo verde, Kennedy  Timiza, Kennedy Bella Vista, Engativá Emaus, Suba Fontanar, Suba Gaitana, Barrios Unidos, Los Martires, Antonio Nariño, Puente Aranda, Rafael Uribe Uribe, Ciudad Bolivar manitas, Ciudad Bolivar Mochuelo, Ciudad Bolivar Ecoparque), logrando una participación de 258 mujeres que realizan trabajos de cuidado no remunerado. </t>
  </si>
  <si>
    <t>En Julio se avanzó vinculando 263 en estretegias de cuidado a partir del desarrollo del curso El Valor de cuidado en las siguientes 15 manzanas, San Cristóbal Juan Rey, Los Mártires, Usme, Antonio Nariño, Tunjuelito, Puente Aranda, Bosa Porvenir, Rafael Uribe Uribe, Kennedy Timiza, Ciudad Bolívar Mochuelo y Ecoparque, Fontibón, Engativá Emaus, Suba Fontanar y Teusaquillo. Adicionalmente, se desarrollo un curso valor del cuidado con mujeres de sumapaz y en unidades operativas del cuidado.</t>
  </si>
  <si>
    <t xml:space="preserve">En agosto se avanzó vinculando  276 mujeres en estretegias de cuidado a partir del desarrollo del curso El Valor de cuidado en las siguientes 14 manzanas, Chapinero, San Cristobal Juan Rey, San Cristobal San Blas, Rafael Uribe Uribe, Ciudad Bolívar Manitas, Ciudad Bolívar Ecoparque, Tunjuelito, Bosa Campo Verde, Engativá Boyacá Real, Suba Fontanar, Suba Gaitana, Antonio Nariño y Puente aranda. Adicionalmente, se desarrollaron dos curso valor del cuidado con mujeres de trabajadoras del Centro Comercial Gra Estación y con un grupo de mujeres Negras y afrodescendientes. </t>
  </si>
  <si>
    <t xml:space="preserve">
8219</t>
  </si>
  <si>
    <t>CONTROL DE CAMBIOS</t>
  </si>
  <si>
    <t>Página 7 de 7</t>
  </si>
  <si>
    <t>CONTROL DE CAMBIOS EN EL PLAN DE ACCIÓN</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</si>
  <si>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</si>
  <si>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</si>
  <si>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Ajuste reporte magnitud Meta PDD 432 (feb-marz)</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</si>
  <si>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</si>
  <si>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 xml:space="preserve">Ajuste programación mensual  magnitud Meta PDD 105 y actividad No 1 </t>
  </si>
  <si>
    <t>Se realiza ajuste a la programación mensual de la meta PDD. 105 Alcanzar 31 manzanas de cuidado en operación fortaleciendo los servicios actuales e implementando nuevas estrategias lideradas por la SDMujer, en el marco del Sistema Distrital de Cuidado, teniendo en cuenta que la operación y puesta en marcha de las manzanas móviles programadas para iniciarse en el mes de julio, dependen del proceso de contratación que se realizó a través de licitación pública, es importante mencionar que el proceso se encuentra adjudicado y en trámite de inicio de la ejecución contractual, sin embargo la puesta en marcha y operación de las manzanas móviles o buses del cuidado, se estima de acuerdo al cronograma contractual en el mes de octubre.
El ajuste obedece principalmente a los cambios que tuvo el cronograma contractual del proceso licitatorio SDMUJER-LP-003-2025, dado que se presentaron diferentes situaciones como:
1. Para el proceso se solicitaron vigencias futuras contando con que el CONFIS realizaba sesión el 28 de abril de 2025, pero esta fue suspendida y reanudada el 7 de mayo del mismo año. Retrasando la autorización una semana y por ende la obtención del CDP para publicación del proceso.
2. Dadas las observaciones recibidas, se realizó adenda al proceso licitatorio, lo que ajustó el cronograma.
De igual manera, este ajuste implica modificación de la mensualización de la Actividad 1: Implementar cuatro (4) modelos de operación (a nivel urbano y rural) que fortalezcan el cumplimiento de los objetivos del Sistema de Cuidado de acuerdo a su marco normativo Distrital y las necesidades identificadas a nivel social, cultural, ecónómicas, formativas y políticas.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</si>
</sst>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 #,##0_-;\-&quot;$&quot;\ * #,##0_-;_-&quot;$&quot;\ * &quot;-&quot;??_-;_-@_-"/>
    <numFmt numFmtId="173" formatCode="_-* #,##0_-;\-* #,##0_-;_-* &quot;-&quot;??_-;_-@_-"/>
    <numFmt numFmtId="174" formatCode="0.00000"/>
  </numFmts>
  <fonts count="5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sz val="12"/>
      <color theme="1"/>
      <name val="Arial"/>
      <family val="2"/>
    </font>
    <font>
      <sz val="9"/>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5"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705">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167" fontId="14" fillId="0" borderId="24"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7"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7" fontId="14" fillId="0" borderId="47" xfId="5" applyNumberFormat="1" applyFont="1" applyBorder="1" applyAlignment="1">
      <alignment vertical="center"/>
    </xf>
    <xf numFmtId="167" fontId="14" fillId="0" borderId="48" xfId="5" applyNumberFormat="1"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167" fontId="14" fillId="0" borderId="40" xfId="5" applyNumberFormat="1" applyFont="1" applyBorder="1" applyAlignment="1">
      <alignment vertical="center"/>
    </xf>
    <xf numFmtId="167"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42"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67" xfId="3" applyFont="1" applyBorder="1" applyAlignment="1">
      <alignment horizontal="center" vertical="center" wrapText="1"/>
    </xf>
    <xf numFmtId="0" fontId="32" fillId="0" borderId="68"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1" fontId="14" fillId="0" borderId="1" xfId="3" applyNumberFormat="1" applyFont="1" applyAlignment="1">
      <alignment vertical="center"/>
    </xf>
    <xf numFmtId="0" fontId="8" fillId="5" borderId="26" xfId="3" applyFont="1" applyFill="1" applyBorder="1" applyAlignment="1">
      <alignment vertical="center"/>
    </xf>
    <xf numFmtId="172" fontId="14" fillId="0" borderId="1" xfId="22" applyNumberFormat="1" applyFont="1" applyBorder="1" applyAlignment="1">
      <alignment vertical="center"/>
    </xf>
    <xf numFmtId="172" fontId="14" fillId="0" borderId="1" xfId="3" applyNumberFormat="1" applyFont="1" applyAlignment="1">
      <alignment vertical="center"/>
    </xf>
    <xf numFmtId="172" fontId="14" fillId="0" borderId="1" xfId="22" applyNumberFormat="1" applyFont="1" applyBorder="1" applyAlignment="1">
      <alignment horizontal="center" vertical="center" wrapText="1"/>
    </xf>
    <xf numFmtId="171"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0" fontId="14" fillId="0" borderId="0" xfId="0" applyFont="1" applyAlignment="1">
      <alignment horizontal="left" vertical="center"/>
    </xf>
    <xf numFmtId="0" fontId="48"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48" fillId="0" borderId="47" xfId="0" applyFont="1" applyBorder="1" applyAlignment="1">
      <alignment horizontal="left" vertical="center" wrapText="1"/>
    </xf>
    <xf numFmtId="0" fontId="48"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0" fontId="14" fillId="0" borderId="26" xfId="23" applyFont="1" applyBorder="1" applyAlignment="1">
      <alignment horizontal="center" vertical="center"/>
    </xf>
    <xf numFmtId="167" fontId="14" fillId="0" borderId="9" xfId="5" applyNumberFormat="1" applyFont="1" applyBorder="1" applyAlignment="1">
      <alignment vertical="center"/>
    </xf>
    <xf numFmtId="167" fontId="14" fillId="0" borderId="10" xfId="5" applyNumberFormat="1" applyFont="1" applyBorder="1" applyAlignment="1">
      <alignment vertical="center"/>
    </xf>
    <xf numFmtId="9" fontId="14" fillId="0" borderId="24" xfId="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7" xfId="23" applyFont="1" applyBorder="1" applyAlignment="1">
      <alignment vertical="center" wrapText="1"/>
    </xf>
    <xf numFmtId="0" fontId="14" fillId="0" borderId="22" xfId="23" applyFont="1" applyBorder="1" applyAlignment="1">
      <alignment vertical="center" wrapText="1"/>
    </xf>
    <xf numFmtId="167" fontId="14" fillId="0" borderId="40" xfId="5" applyNumberFormat="1" applyFont="1" applyBorder="1" applyAlignment="1">
      <alignment horizontal="center" vertical="center"/>
    </xf>
    <xf numFmtId="167" fontId="14" fillId="0" borderId="47"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8" xfId="1" applyFont="1" applyBorder="1" applyAlignment="1">
      <alignment horizontal="center" vertical="center"/>
    </xf>
    <xf numFmtId="167" fontId="14" fillId="0" borderId="40" xfId="5" applyNumberFormat="1" applyFont="1" applyFill="1" applyBorder="1" applyAlignment="1">
      <alignment vertical="center"/>
    </xf>
    <xf numFmtId="167" fontId="14" fillId="0" borderId="47" xfId="5" applyNumberFormat="1" applyFont="1" applyFill="1" applyBorder="1" applyAlignment="1">
      <alignment vertical="center"/>
    </xf>
    <xf numFmtId="0" fontId="13" fillId="0" borderId="41" xfId="2"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3" fontId="14" fillId="0" borderId="51" xfId="18" applyNumberFormat="1" applyFont="1" applyBorder="1" applyAlignment="1">
      <alignment horizontal="center" vertical="center" wrapText="1"/>
    </xf>
    <xf numFmtId="173" fontId="14" fillId="0" borderId="50" xfId="18" applyNumberFormat="1" applyFont="1" applyBorder="1" applyAlignment="1">
      <alignment horizontal="center" vertical="center" wrapText="1"/>
    </xf>
    <xf numFmtId="173" fontId="8" fillId="0" borderId="72"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3" fontId="14" fillId="0" borderId="51" xfId="18" applyNumberFormat="1" applyFont="1" applyFill="1" applyBorder="1" applyAlignment="1">
      <alignment horizontal="center" vertical="center" wrapText="1"/>
    </xf>
    <xf numFmtId="173" fontId="14" fillId="0" borderId="50" xfId="18" applyNumberFormat="1" applyFont="1" applyFill="1" applyBorder="1" applyAlignment="1">
      <alignment horizontal="center" vertical="center" wrapText="1"/>
    </xf>
    <xf numFmtId="173"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54" xfId="24" applyFont="1" applyBorder="1" applyAlignment="1">
      <alignment horizontal="center" vertical="center" wrapText="1"/>
    </xf>
    <xf numFmtId="173" fontId="26" fillId="0" borderId="56" xfId="25" applyNumberFormat="1" applyFont="1" applyBorder="1" applyAlignment="1">
      <alignment horizontal="center" vertical="center" wrapText="1"/>
    </xf>
    <xf numFmtId="173" fontId="26" fillId="0" borderId="54" xfId="26" applyNumberFormat="1" applyFont="1" applyBorder="1" applyAlignment="1">
      <alignment horizontal="center" vertical="center" wrapText="1"/>
    </xf>
    <xf numFmtId="173" fontId="26" fillId="0" borderId="54" xfId="25" applyNumberFormat="1" applyFont="1" applyBorder="1" applyAlignment="1">
      <alignment horizontal="center" vertical="center" wrapText="1"/>
    </xf>
    <xf numFmtId="43" fontId="32" fillId="0" borderId="56"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3" fontId="26" fillId="0" borderId="40" xfId="26" applyNumberFormat="1" applyFont="1" applyBorder="1" applyAlignment="1">
      <alignment horizontal="center" vertical="center" wrapText="1"/>
    </xf>
    <xf numFmtId="173" fontId="26" fillId="0" borderId="40" xfId="25" applyNumberFormat="1" applyFont="1" applyBorder="1" applyAlignment="1">
      <alignment horizontal="center" vertical="center" wrapText="1"/>
    </xf>
    <xf numFmtId="43" fontId="26" fillId="0" borderId="56" xfId="25" applyFont="1" applyFill="1" applyBorder="1" applyAlignment="1">
      <alignment horizontal="center" vertical="center" wrapText="1"/>
    </xf>
    <xf numFmtId="0" fontId="26" fillId="0" borderId="40" xfId="24" applyFont="1" applyBorder="1" applyAlignment="1">
      <alignment horizontal="center" vertical="center" wrapText="1"/>
    </xf>
    <xf numFmtId="173" fontId="26" fillId="0" borderId="56" xfId="25" applyNumberFormat="1" applyFont="1" applyFill="1" applyBorder="1" applyAlignment="1">
      <alignment horizontal="center" vertical="center" wrapText="1"/>
    </xf>
    <xf numFmtId="173" fontId="26" fillId="0" borderId="40" xfId="25" applyNumberFormat="1" applyFont="1" applyFill="1" applyBorder="1" applyAlignment="1">
      <alignment horizontal="center" vertical="center" wrapText="1"/>
    </xf>
    <xf numFmtId="43" fontId="1" fillId="0" borderId="22" xfId="27" applyFont="1" applyBorder="1"/>
    <xf numFmtId="0" fontId="32" fillId="0" borderId="56" xfId="24" applyFont="1" applyBorder="1" applyAlignment="1">
      <alignment horizontal="center" vertical="center" wrapText="1"/>
    </xf>
    <xf numFmtId="0" fontId="32" fillId="0" borderId="34" xfId="24" applyFont="1" applyBorder="1" applyAlignment="1">
      <alignment horizontal="center" vertical="center" wrapText="1"/>
    </xf>
    <xf numFmtId="173" fontId="26" fillId="0" borderId="32" xfId="25" applyNumberFormat="1" applyFont="1" applyFill="1" applyBorder="1" applyAlignment="1">
      <alignment horizontal="center" vertical="center" wrapText="1"/>
    </xf>
    <xf numFmtId="173" fontId="26" fillId="0" borderId="34" xfId="26" applyNumberFormat="1" applyFont="1" applyBorder="1" applyAlignment="1">
      <alignment horizontal="center" vertical="center" wrapText="1"/>
    </xf>
    <xf numFmtId="173"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43" fontId="0" fillId="0" borderId="22" xfId="18" applyFont="1" applyBorder="1"/>
    <xf numFmtId="0" fontId="13" fillId="0" borderId="54"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7" fontId="14" fillId="0" borderId="12" xfId="5" applyNumberFormat="1" applyFont="1" applyBorder="1" applyAlignment="1">
      <alignment vertical="center"/>
    </xf>
    <xf numFmtId="0" fontId="13" fillId="0" borderId="26" xfId="0" applyFont="1" applyBorder="1" applyAlignment="1">
      <alignment horizontal="center" vertical="center" wrapText="1"/>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7" xfId="3" applyNumberFormat="1" applyFont="1" applyBorder="1" applyAlignment="1">
      <alignment horizontal="center" vertical="center" wrapText="1"/>
    </xf>
    <xf numFmtId="173" fontId="14" fillId="0" borderId="14" xfId="18" applyNumberFormat="1" applyFont="1" applyFill="1" applyBorder="1" applyAlignment="1">
      <alignment horizontal="center" vertical="center"/>
    </xf>
    <xf numFmtId="173" fontId="14" fillId="0" borderId="48" xfId="18" applyNumberFormat="1" applyFont="1" applyBorder="1" applyAlignment="1">
      <alignment horizontal="center" vertical="center"/>
    </xf>
    <xf numFmtId="10" fontId="32" fillId="5" borderId="50" xfId="23" applyNumberFormat="1" applyFont="1" applyFill="1" applyBorder="1" applyAlignment="1">
      <alignment horizontal="center" vertical="center"/>
    </xf>
    <xf numFmtId="167" fontId="14" fillId="0" borderId="22" xfId="5" applyNumberFormat="1" applyFont="1" applyFill="1" applyBorder="1" applyAlignment="1">
      <alignment vertical="center"/>
    </xf>
    <xf numFmtId="10" fontId="14" fillId="0" borderId="24" xfId="1" applyNumberFormat="1" applyFont="1" applyBorder="1" applyAlignment="1">
      <alignment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26" xfId="0" applyFont="1" applyBorder="1" applyAlignment="1">
      <alignment vertical="center" wrapText="1"/>
    </xf>
    <xf numFmtId="2" fontId="14" fillId="0" borderId="1" xfId="3" applyNumberFormat="1" applyFont="1" applyAlignment="1">
      <alignment vertical="center"/>
    </xf>
    <xf numFmtId="174" fontId="14" fillId="0" borderId="1" xfId="3" applyNumberFormat="1" applyFont="1" applyAlignment="1">
      <alignment vertical="center"/>
    </xf>
    <xf numFmtId="0" fontId="14" fillId="0" borderId="7" xfId="3" applyFont="1" applyBorder="1" applyAlignment="1">
      <alignment horizontal="center"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3" fontId="48" fillId="0" borderId="13" xfId="0" applyNumberFormat="1" applyFont="1" applyBorder="1" applyAlignment="1">
      <alignment vertical="center"/>
    </xf>
    <xf numFmtId="0" fontId="26" fillId="0" borderId="54" xfId="24" applyFont="1" applyBorder="1" applyAlignment="1">
      <alignment horizontal="center" vertical="center" wrapText="1"/>
    </xf>
    <xf numFmtId="173" fontId="32" fillId="0" borderId="57" xfId="18" applyNumberFormat="1" applyFont="1" applyBorder="1" applyAlignment="1">
      <alignment horizontal="center" vertical="center" wrapText="1"/>
    </xf>
    <xf numFmtId="0" fontId="32" fillId="0" borderId="74" xfId="3" applyFont="1" applyBorder="1" applyAlignment="1">
      <alignment horizontal="center" vertical="center" wrapText="1"/>
    </xf>
    <xf numFmtId="173" fontId="32" fillId="0" borderId="65" xfId="18" applyNumberFormat="1" applyFont="1" applyBorder="1" applyAlignment="1">
      <alignment horizontal="center" vertical="center" wrapText="1"/>
    </xf>
    <xf numFmtId="3" fontId="32" fillId="0" borderId="12" xfId="3" applyNumberFormat="1" applyFont="1" applyBorder="1" applyAlignment="1">
      <alignment horizontal="center" vertical="center" wrapText="1"/>
    </xf>
    <xf numFmtId="0" fontId="26" fillId="0" borderId="75" xfId="24" applyFont="1" applyBorder="1" applyAlignment="1">
      <alignment horizontal="center" vertical="center" wrapText="1"/>
    </xf>
    <xf numFmtId="0" fontId="32" fillId="0" borderId="22" xfId="3" applyFont="1" applyBorder="1" applyAlignment="1">
      <alignment horizontal="center" vertical="center" wrapText="1"/>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37" fontId="23" fillId="0" borderId="53" xfId="11" applyNumberFormat="1" applyBorder="1" applyAlignment="1">
      <alignment horizontal="right" vertical="center"/>
    </xf>
    <xf numFmtId="0" fontId="51" fillId="0" borderId="21" xfId="0" applyFont="1" applyBorder="1" applyAlignment="1">
      <alignment horizontal="center" vertical="center"/>
    </xf>
    <xf numFmtId="0" fontId="51" fillId="0" borderId="25" xfId="19" applyFont="1" applyBorder="1" applyAlignment="1">
      <alignment vertical="center"/>
    </xf>
    <xf numFmtId="0" fontId="51" fillId="0" borderId="22" xfId="0" applyFont="1" applyBorder="1" applyAlignment="1">
      <alignment vertical="center"/>
    </xf>
    <xf numFmtId="0" fontId="51" fillId="0" borderId="22" xfId="19" applyFont="1" applyBorder="1" applyAlignment="1">
      <alignment vertical="center"/>
    </xf>
    <xf numFmtId="0" fontId="51" fillId="0" borderId="22" xfId="19" applyFont="1" applyBorder="1" applyAlignment="1">
      <alignment horizontal="center" vertical="center" wrapText="1"/>
    </xf>
    <xf numFmtId="0" fontId="51" fillId="0" borderId="24" xfId="19" applyFont="1" applyBorder="1" applyAlignment="1">
      <alignment horizontal="right" vertical="center" wrapText="1"/>
    </xf>
    <xf numFmtId="0" fontId="51" fillId="10" borderId="1" xfId="19" applyFont="1" applyFill="1" applyAlignment="1">
      <alignment vertical="center"/>
    </xf>
    <xf numFmtId="0" fontId="51" fillId="0" borderId="1" xfId="19" applyFont="1" applyAlignment="1">
      <alignment vertical="center"/>
    </xf>
    <xf numFmtId="3" fontId="48" fillId="0" borderId="47" xfId="0" applyNumberFormat="1" applyFont="1" applyBorder="1" applyAlignment="1">
      <alignment vertical="center" wrapText="1"/>
    </xf>
    <xf numFmtId="3" fontId="48" fillId="0" borderId="22" xfId="0" applyNumberFormat="1" applyFont="1" applyBorder="1" applyAlignment="1">
      <alignment horizontal="right" vertical="center"/>
    </xf>
    <xf numFmtId="3" fontId="48" fillId="0" borderId="9" xfId="0" applyNumberFormat="1" applyFont="1" applyBorder="1" applyAlignment="1">
      <alignment vertical="center"/>
    </xf>
    <xf numFmtId="173" fontId="0" fillId="0" borderId="22" xfId="18" applyNumberFormat="1" applyFont="1" applyBorder="1"/>
    <xf numFmtId="173" fontId="32" fillId="0" borderId="67" xfId="3" applyNumberFormat="1" applyFont="1" applyBorder="1" applyAlignment="1">
      <alignment horizontal="center" vertical="center" wrapText="1"/>
    </xf>
    <xf numFmtId="173" fontId="32" fillId="0" borderId="42" xfId="3" applyNumberFormat="1" applyFont="1" applyBorder="1" applyAlignment="1">
      <alignment horizontal="center" vertical="center" wrapText="1"/>
    </xf>
    <xf numFmtId="173" fontId="32" fillId="0" borderId="68" xfId="3" applyNumberFormat="1" applyFont="1" applyBorder="1" applyAlignment="1">
      <alignment horizontal="center" vertical="center" wrapText="1"/>
    </xf>
    <xf numFmtId="0" fontId="26" fillId="0" borderId="40" xfId="3" applyFont="1" applyBorder="1" applyAlignment="1">
      <alignment horizontal="center" vertical="center" wrapText="1"/>
    </xf>
    <xf numFmtId="0" fontId="26" fillId="0" borderId="51" xfId="3" applyFont="1" applyBorder="1" applyAlignment="1">
      <alignment horizontal="center" vertical="center" wrapText="1"/>
    </xf>
    <xf numFmtId="0" fontId="8" fillId="10" borderId="12" xfId="3" applyFont="1" applyFill="1" applyBorder="1" applyAlignment="1">
      <alignment horizontal="center" vertical="center"/>
    </xf>
    <xf numFmtId="43" fontId="42" fillId="5" borderId="35" xfId="18" applyFont="1" applyFill="1" applyBorder="1" applyAlignment="1">
      <alignment horizontal="center" vertical="center" wrapText="1"/>
    </xf>
    <xf numFmtId="171" fontId="20" fillId="0" borderId="11" xfId="3" applyNumberFormat="1" applyFont="1" applyBorder="1" applyAlignment="1">
      <alignment horizontal="center" vertical="center"/>
    </xf>
    <xf numFmtId="173" fontId="39" fillId="0" borderId="13" xfId="18" applyNumberFormat="1" applyFont="1" applyBorder="1"/>
    <xf numFmtId="167" fontId="14" fillId="0" borderId="23" xfId="5" applyNumberFormat="1" applyFont="1" applyBorder="1" applyAlignment="1">
      <alignment vertical="center"/>
    </xf>
    <xf numFmtId="167" fontId="14" fillId="0" borderId="56" xfId="5" applyNumberFormat="1" applyFont="1" applyBorder="1" applyAlignment="1">
      <alignment vertical="center"/>
    </xf>
    <xf numFmtId="167" fontId="14" fillId="0" borderId="25" xfId="5" applyNumberFormat="1" applyFont="1" applyBorder="1" applyAlignment="1">
      <alignment vertical="center"/>
    </xf>
    <xf numFmtId="167" fontId="14" fillId="0" borderId="54" xfId="5" applyNumberFormat="1" applyFont="1" applyFill="1" applyBorder="1" applyAlignment="1">
      <alignment vertical="center"/>
    </xf>
    <xf numFmtId="167" fontId="14" fillId="0" borderId="9" xfId="5" applyNumberFormat="1" applyFont="1" applyFill="1" applyBorder="1" applyAlignment="1">
      <alignment vertical="center"/>
    </xf>
    <xf numFmtId="167" fontId="14" fillId="0" borderId="21" xfId="5" applyNumberFormat="1" applyFont="1" applyFill="1" applyBorder="1" applyAlignment="1">
      <alignment vertical="center"/>
    </xf>
    <xf numFmtId="167" fontId="14" fillId="0" borderId="12" xfId="5" applyNumberFormat="1" applyFont="1" applyFill="1" applyBorder="1" applyAlignment="1">
      <alignment vertical="center"/>
    </xf>
    <xf numFmtId="167" fontId="14" fillId="0" borderId="13" xfId="5" applyNumberFormat="1" applyFont="1" applyFill="1" applyBorder="1" applyAlignment="1">
      <alignment vertical="center"/>
    </xf>
    <xf numFmtId="167" fontId="14" fillId="0" borderId="14" xfId="5" applyNumberFormat="1" applyFont="1" applyFill="1" applyBorder="1" applyAlignment="1">
      <alignment vertical="center"/>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20" fillId="0" borderId="22" xfId="0" applyFont="1" applyBorder="1" applyAlignment="1">
      <alignment horizont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20" fillId="0" borderId="22" xfId="0" applyFont="1" applyBorder="1" applyAlignment="1">
      <alignment horizontal="center" vertical="center" wrapText="1"/>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top" wrapText="1"/>
    </xf>
    <xf numFmtId="0" fontId="20" fillId="0" borderId="22" xfId="3" applyFont="1" applyBorder="1" applyAlignment="1">
      <alignment horizontal="center" vertical="top"/>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3" xfId="23" applyFont="1" applyBorder="1" applyAlignment="1">
      <alignment horizontal="center" vertical="center" wrapText="1"/>
    </xf>
    <xf numFmtId="0" fontId="20" fillId="0" borderId="56" xfId="23" applyFont="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1" fillId="0" borderId="26" xfId="23"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xf>
    <xf numFmtId="0" fontId="20" fillId="0" borderId="25" xfId="0" applyFont="1" applyBorder="1" applyAlignment="1">
      <alignment horizontal="center"/>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0" fontId="20" fillId="0" borderId="6" xfId="3" applyFont="1" applyBorder="1" applyAlignment="1">
      <alignment horizontal="center" vertical="center" wrapText="1"/>
    </xf>
    <xf numFmtId="0" fontId="50" fillId="0" borderId="5" xfId="3" applyFont="1" applyBorder="1" applyAlignment="1">
      <alignment horizontal="center" vertical="center" wrapText="1"/>
    </xf>
    <xf numFmtId="0" fontId="50" fillId="0" borderId="7" xfId="3" applyFont="1" applyBorder="1" applyAlignment="1">
      <alignment horizontal="center" vertical="center"/>
    </xf>
    <xf numFmtId="0" fontId="20" fillId="0" borderId="5" xfId="23" applyFont="1" applyBorder="1" applyAlignment="1">
      <alignment horizontal="center" vertical="top" wrapText="1"/>
    </xf>
    <xf numFmtId="0" fontId="20" fillId="0" borderId="7" xfId="23" applyFont="1" applyBorder="1" applyAlignment="1">
      <alignment horizontal="center" vertical="top"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7" xfId="3" applyFont="1" applyBorder="1" applyAlignment="1">
      <alignment horizontal="center" vertical="center"/>
    </xf>
    <xf numFmtId="0" fontId="14" fillId="0" borderId="5" xfId="23" applyFont="1" applyBorder="1" applyAlignment="1">
      <alignment horizontal="center" vertical="center" wrapText="1"/>
    </xf>
    <xf numFmtId="0" fontId="14" fillId="0" borderId="7" xfId="23" applyFont="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6" xfId="23"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8" fillId="5" borderId="26" xfId="3" applyFont="1" applyFill="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73"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7" xfId="3" applyFont="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4" borderId="6" xfId="23" applyFont="1" applyFill="1" applyBorder="1" applyAlignment="1">
      <alignment horizontal="center" vertical="center" wrapText="1"/>
    </xf>
    <xf numFmtId="0" fontId="13" fillId="0" borderId="60" xfId="2" applyFont="1" applyBorder="1" applyAlignment="1">
      <alignment horizontal="center" vertical="center" wrapText="1"/>
    </xf>
    <xf numFmtId="0" fontId="13" fillId="0" borderId="48" xfId="2" applyFont="1" applyBorder="1" applyAlignment="1">
      <alignment horizontal="center" vertical="center" wrapText="1"/>
    </xf>
    <xf numFmtId="167" fontId="14" fillId="0" borderId="33" xfId="5" applyNumberFormat="1" applyFont="1" applyBorder="1" applyAlignment="1">
      <alignment horizontal="center" vertical="center"/>
    </xf>
    <xf numFmtId="167" fontId="14" fillId="0" borderId="47" xfId="5" applyNumberFormat="1" applyFont="1" applyBorder="1" applyAlignment="1">
      <alignment horizontal="center" vertical="center"/>
    </xf>
    <xf numFmtId="173" fontId="14" fillId="0" borderId="60" xfId="18" applyNumberFormat="1" applyFont="1" applyBorder="1" applyAlignment="1">
      <alignment horizontal="center" vertical="center"/>
    </xf>
    <xf numFmtId="173" fontId="14" fillId="0" borderId="48" xfId="18" applyNumberFormat="1" applyFont="1" applyBorder="1" applyAlignment="1">
      <alignment horizontal="center" vertical="center"/>
    </xf>
    <xf numFmtId="167" fontId="14" fillId="0" borderId="66" xfId="5" applyNumberFormat="1" applyFont="1" applyBorder="1" applyAlignment="1">
      <alignment horizontal="center" vertical="center"/>
    </xf>
    <xf numFmtId="167" fontId="14" fillId="0" borderId="40" xfId="5" applyNumberFormat="1" applyFont="1" applyBorder="1" applyAlignment="1">
      <alignment horizontal="center" vertical="center"/>
    </xf>
    <xf numFmtId="167" fontId="14" fillId="0" borderId="60" xfId="5" applyNumberFormat="1" applyFont="1" applyBorder="1" applyAlignment="1">
      <alignment horizontal="center" vertical="center"/>
    </xf>
    <xf numFmtId="167" fontId="14" fillId="0" borderId="48" xfId="5"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5" borderId="61"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22" xfId="2" applyFont="1" applyFill="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51"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173" fontId="14" fillId="0" borderId="60" xfId="18" applyNumberFormat="1" applyFont="1" applyFill="1" applyBorder="1" applyAlignment="1">
      <alignment horizontal="center" vertical="center"/>
    </xf>
    <xf numFmtId="173" fontId="14" fillId="0" borderId="48" xfId="18" applyNumberFormat="1" applyFont="1" applyFill="1" applyBorder="1" applyAlignment="1">
      <alignment horizontal="center" vertical="center"/>
    </xf>
    <xf numFmtId="167" fontId="14" fillId="0" borderId="64" xfId="5" applyNumberFormat="1" applyFont="1" applyBorder="1" applyAlignment="1">
      <alignment horizontal="center" vertical="center"/>
    </xf>
    <xf numFmtId="167" fontId="14" fillId="0" borderId="53" xfId="5" applyNumberFormat="1" applyFont="1" applyBorder="1" applyAlignment="1">
      <alignment horizontal="center" vertical="center"/>
    </xf>
    <xf numFmtId="167" fontId="14" fillId="0" borderId="60" xfId="5" applyNumberFormat="1" applyFont="1" applyFill="1" applyBorder="1" applyAlignment="1">
      <alignment horizontal="center" vertical="center"/>
    </xf>
    <xf numFmtId="167" fontId="14" fillId="0" borderId="48" xfId="5" applyNumberFormat="1" applyFont="1" applyFill="1" applyBorder="1" applyAlignment="1">
      <alignment horizontal="center" vertical="center"/>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12" fillId="0" borderId="26" xfId="0" applyFont="1" applyBorder="1" applyAlignment="1">
      <alignment horizontal="left"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8"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0" borderId="47" xfId="0" applyFont="1" applyBorder="1" applyAlignment="1">
      <alignment vertical="center" wrapText="1"/>
    </xf>
    <xf numFmtId="0" fontId="49" fillId="13" borderId="22" xfId="0" applyFont="1" applyFill="1" applyBorder="1" applyAlignment="1">
      <alignment horizontal="left" vertical="center"/>
    </xf>
    <xf numFmtId="0" fontId="48" fillId="13" borderId="47" xfId="0" applyFont="1" applyFill="1" applyBorder="1" applyAlignment="1">
      <alignment vertical="center" wrapText="1"/>
    </xf>
    <xf numFmtId="0" fontId="48" fillId="13" borderId="47" xfId="0" applyFont="1" applyFill="1" applyBorder="1" applyAlignment="1">
      <alignment horizontal="left" vertical="center" wrapText="1"/>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0" borderId="22" xfId="0" applyFont="1" applyBorder="1" applyAlignment="1">
      <alignment horizontal="left" vertical="center" wrapText="1"/>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13" borderId="22" xfId="0" applyFont="1" applyFill="1" applyBorder="1" applyAlignment="1">
      <alignment horizontal="center" vertical="center"/>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2" xfId="0" applyFont="1" applyBorder="1" applyAlignment="1">
      <alignment horizontal="left" vertical="center"/>
    </xf>
    <xf numFmtId="0" fontId="48" fillId="0" borderId="67" xfId="0" applyFont="1" applyBorder="1" applyAlignment="1">
      <alignment horizontal="left" vertical="center" wrapText="1"/>
    </xf>
    <xf numFmtId="3" fontId="48" fillId="0" borderId="47" xfId="0" applyNumberFormat="1" applyFont="1" applyBorder="1" applyAlignment="1">
      <alignment vertical="center"/>
    </xf>
    <xf numFmtId="3" fontId="48" fillId="0" borderId="22" xfId="0" applyNumberFormat="1" applyFont="1" applyBorder="1" applyAlignment="1">
      <alignment vertical="center" wrapText="1"/>
    </xf>
    <xf numFmtId="0" fontId="48" fillId="0" borderId="13" xfId="0" applyFont="1" applyBorder="1" applyAlignment="1">
      <alignment vertical="center"/>
    </xf>
  </cellXfs>
  <cellStyles count="28">
    <cellStyle name="Hyperlink" xfId="16" xr:uid="{00000000-0005-0000-0000-000000000000}"/>
    <cellStyle name="Millares" xfId="18" builtinId="3"/>
    <cellStyle name="Millares [0] 2" xfId="7" xr:uid="{00000000-0005-0000-0000-000002000000}"/>
    <cellStyle name="Millares 2" xfId="5" xr:uid="{00000000-0005-0000-0000-000003000000}"/>
    <cellStyle name="Millares 3" xfId="25" xr:uid="{00000000-0005-0000-0000-000004000000}"/>
    <cellStyle name="Millares 4" xfId="27" xr:uid="{00000000-0005-0000-0000-000005000000}"/>
    <cellStyle name="Moneda" xfId="22" builtinId="4"/>
    <cellStyle name="Moneda [0] 2" xfId="8" xr:uid="{00000000-0005-0000-0000-000007000000}"/>
    <cellStyle name="Moneda 130" xfId="21" xr:uid="{00000000-0005-0000-0000-000008000000}"/>
    <cellStyle name="Moneda 2" xfId="4" xr:uid="{00000000-0005-0000-0000-000009000000}"/>
    <cellStyle name="Normal" xfId="0" builtinId="0"/>
    <cellStyle name="Normal 2" xfId="2" xr:uid="{00000000-0005-0000-0000-00000B000000}"/>
    <cellStyle name="Normal 3" xfId="3" xr:uid="{00000000-0005-0000-0000-00000C000000}"/>
    <cellStyle name="Normal 3 2" xfId="23" xr:uid="{00000000-0005-0000-0000-00000D000000}"/>
    <cellStyle name="Normal 3 2 2" xfId="26" xr:uid="{00000000-0005-0000-0000-00000E000000}"/>
    <cellStyle name="Normal 3 3" xfId="24" xr:uid="{00000000-0005-0000-0000-00000F000000}"/>
    <cellStyle name="Normal 4" xfId="17" xr:uid="{00000000-0005-0000-0000-000010000000}"/>
    <cellStyle name="Normal 5" xfId="19" xr:uid="{00000000-0005-0000-0000-000011000000}"/>
    <cellStyle name="Normal 6" xfId="20" xr:uid="{00000000-0005-0000-0000-000012000000}"/>
    <cellStyle name="Porcentaje" xfId="1" builtinId="5"/>
    <cellStyle name="Porcentaje 2" xfId="6" xr:uid="{00000000-0005-0000-0000-000014000000}"/>
    <cellStyle name="Porcentaje 2 2" xfId="10" xr:uid="{00000000-0005-0000-0000-000015000000}"/>
    <cellStyle name="Porcentual 2" xfId="9" xr:uid="{00000000-0005-0000-0000-000016000000}"/>
    <cellStyle name="SAPDataCell" xfId="11" xr:uid="{00000000-0005-0000-0000-000017000000}"/>
    <cellStyle name="SAPDimensionCell" xfId="14" xr:uid="{00000000-0005-0000-0000-000018000000}"/>
    <cellStyle name="SAPFormula" xfId="15" xr:uid="{00000000-0005-0000-0000-000019000000}"/>
    <cellStyle name="SAPMemberCell" xfId="12" xr:uid="{00000000-0005-0000-0000-00001A000000}"/>
    <cellStyle name="SAPMemberCell 3"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microsoft.com/office/2017/10/relationships/person" Target="persons/person.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LORENA BOHÓRQUEZ GARZÓN" id="{B6547514-A262-4D5C-A2F8-5B3EF746682A}" userId="59e5f0dc72ada113"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24" dT="2025-08-12T17:19:38.32" personId="{B6547514-A262-4D5C-A2F8-5B3EF746682A}" id="{B59CC86C-FEEF-45AE-95C2-A5DEAB456A64}">
    <text>El sistema registra un total de 264, con la probabilidad de tener una persona repetida en alguna localidad, se encuentra en revisión.</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2.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workbookViewId="0">
      <selection activeCell="C5" sqref="C5"/>
    </sheetView>
  </sheetViews>
  <sheetFormatPr defaultColWidth="10.7109375" defaultRowHeight="14.25"/>
  <cols>
    <col min="1" max="1" width="53" style="203" customWidth="1"/>
    <col min="2" max="2" width="78.5703125" style="203" customWidth="1"/>
    <col min="3" max="3" width="36.42578125" style="203" customWidth="1"/>
    <col min="4" max="4" width="31.28515625" style="203" customWidth="1"/>
    <col min="5" max="5" width="70.28515625" style="203" customWidth="1"/>
    <col min="6" max="6" width="17.42578125" style="203" customWidth="1"/>
    <col min="7" max="8" width="21.7109375" style="203" customWidth="1"/>
    <col min="9" max="9" width="19.42578125" style="203" customWidth="1"/>
    <col min="10" max="10" width="42" style="203" customWidth="1"/>
    <col min="11" max="256" width="10.7109375" style="203"/>
    <col min="257" max="257" width="72" style="203" bestFit="1" customWidth="1"/>
    <col min="258" max="258" width="78.5703125" style="203" customWidth="1"/>
    <col min="259" max="259" width="10.7109375" style="203"/>
    <col min="260" max="260" width="31.28515625" style="203" customWidth="1"/>
    <col min="261" max="261" width="70.28515625" style="203" customWidth="1"/>
    <col min="262" max="262" width="17.42578125" style="203" customWidth="1"/>
    <col min="263" max="264" width="21.7109375" style="203" customWidth="1"/>
    <col min="265" max="265" width="19.42578125" style="203" customWidth="1"/>
    <col min="266" max="266" width="42" style="203" customWidth="1"/>
    <col min="267" max="512" width="10.7109375" style="203"/>
    <col min="513" max="513" width="72" style="203" bestFit="1" customWidth="1"/>
    <col min="514" max="514" width="78.5703125" style="203" customWidth="1"/>
    <col min="515" max="515" width="10.7109375" style="203"/>
    <col min="516" max="516" width="31.28515625" style="203" customWidth="1"/>
    <col min="517" max="517" width="70.28515625" style="203" customWidth="1"/>
    <col min="518" max="518" width="17.42578125" style="203" customWidth="1"/>
    <col min="519" max="520" width="21.7109375" style="203" customWidth="1"/>
    <col min="521" max="521" width="19.42578125" style="203" customWidth="1"/>
    <col min="522" max="522" width="42" style="203" customWidth="1"/>
    <col min="523" max="768" width="10.7109375" style="203"/>
    <col min="769" max="769" width="72" style="203" bestFit="1" customWidth="1"/>
    <col min="770" max="770" width="78.5703125" style="203" customWidth="1"/>
    <col min="771" max="771" width="10.7109375" style="203"/>
    <col min="772" max="772" width="31.28515625" style="203" customWidth="1"/>
    <col min="773" max="773" width="70.28515625" style="203" customWidth="1"/>
    <col min="774" max="774" width="17.42578125" style="203" customWidth="1"/>
    <col min="775" max="776" width="21.7109375" style="203" customWidth="1"/>
    <col min="777" max="777" width="19.42578125" style="203" customWidth="1"/>
    <col min="778" max="778" width="42" style="203" customWidth="1"/>
    <col min="779" max="1024" width="10.7109375" style="203"/>
    <col min="1025" max="1025" width="72" style="203" bestFit="1" customWidth="1"/>
    <col min="1026" max="1026" width="78.5703125" style="203" customWidth="1"/>
    <col min="1027" max="1027" width="10.7109375" style="203"/>
    <col min="1028" max="1028" width="31.28515625" style="203" customWidth="1"/>
    <col min="1029" max="1029" width="70.28515625" style="203" customWidth="1"/>
    <col min="1030" max="1030" width="17.42578125" style="203" customWidth="1"/>
    <col min="1031" max="1032" width="21.7109375" style="203" customWidth="1"/>
    <col min="1033" max="1033" width="19.42578125" style="203" customWidth="1"/>
    <col min="1034" max="1034" width="42" style="203" customWidth="1"/>
    <col min="1035" max="1280" width="10.7109375" style="203"/>
    <col min="1281" max="1281" width="72" style="203" bestFit="1" customWidth="1"/>
    <col min="1282" max="1282" width="78.5703125" style="203" customWidth="1"/>
    <col min="1283" max="1283" width="10.7109375" style="203"/>
    <col min="1284" max="1284" width="31.28515625" style="203" customWidth="1"/>
    <col min="1285" max="1285" width="70.28515625" style="203" customWidth="1"/>
    <col min="1286" max="1286" width="17.42578125" style="203" customWidth="1"/>
    <col min="1287" max="1288" width="21.7109375" style="203" customWidth="1"/>
    <col min="1289" max="1289" width="19.42578125" style="203" customWidth="1"/>
    <col min="1290" max="1290" width="42" style="203" customWidth="1"/>
    <col min="1291" max="1536" width="10.7109375" style="203"/>
    <col min="1537" max="1537" width="72" style="203" bestFit="1" customWidth="1"/>
    <col min="1538" max="1538" width="78.5703125" style="203" customWidth="1"/>
    <col min="1539" max="1539" width="10.7109375" style="203"/>
    <col min="1540" max="1540" width="31.28515625" style="203" customWidth="1"/>
    <col min="1541" max="1541" width="70.28515625" style="203" customWidth="1"/>
    <col min="1542" max="1542" width="17.42578125" style="203" customWidth="1"/>
    <col min="1543" max="1544" width="21.7109375" style="203" customWidth="1"/>
    <col min="1545" max="1545" width="19.42578125" style="203" customWidth="1"/>
    <col min="1546" max="1546" width="42" style="203" customWidth="1"/>
    <col min="1547" max="1792" width="10.7109375" style="203"/>
    <col min="1793" max="1793" width="72" style="203" bestFit="1" customWidth="1"/>
    <col min="1794" max="1794" width="78.5703125" style="203" customWidth="1"/>
    <col min="1795" max="1795" width="10.7109375" style="203"/>
    <col min="1796" max="1796" width="31.28515625" style="203" customWidth="1"/>
    <col min="1797" max="1797" width="70.28515625" style="203" customWidth="1"/>
    <col min="1798" max="1798" width="17.42578125" style="203" customWidth="1"/>
    <col min="1799" max="1800" width="21.7109375" style="203" customWidth="1"/>
    <col min="1801" max="1801" width="19.42578125" style="203" customWidth="1"/>
    <col min="1802" max="1802" width="42" style="203" customWidth="1"/>
    <col min="1803" max="2048" width="10.7109375" style="203"/>
    <col min="2049" max="2049" width="72" style="203" bestFit="1" customWidth="1"/>
    <col min="2050" max="2050" width="78.5703125" style="203" customWidth="1"/>
    <col min="2051" max="2051" width="10.7109375" style="203"/>
    <col min="2052" max="2052" width="31.28515625" style="203" customWidth="1"/>
    <col min="2053" max="2053" width="70.28515625" style="203" customWidth="1"/>
    <col min="2054" max="2054" width="17.42578125" style="203" customWidth="1"/>
    <col min="2055" max="2056" width="21.7109375" style="203" customWidth="1"/>
    <col min="2057" max="2057" width="19.42578125" style="203" customWidth="1"/>
    <col min="2058" max="2058" width="42" style="203" customWidth="1"/>
    <col min="2059" max="2304" width="10.7109375" style="203"/>
    <col min="2305" max="2305" width="72" style="203" bestFit="1" customWidth="1"/>
    <col min="2306" max="2306" width="78.5703125" style="203" customWidth="1"/>
    <col min="2307" max="2307" width="10.7109375" style="203"/>
    <col min="2308" max="2308" width="31.28515625" style="203" customWidth="1"/>
    <col min="2309" max="2309" width="70.28515625" style="203" customWidth="1"/>
    <col min="2310" max="2310" width="17.42578125" style="203" customWidth="1"/>
    <col min="2311" max="2312" width="21.7109375" style="203" customWidth="1"/>
    <col min="2313" max="2313" width="19.42578125" style="203" customWidth="1"/>
    <col min="2314" max="2314" width="42" style="203" customWidth="1"/>
    <col min="2315" max="2560" width="10.7109375" style="203"/>
    <col min="2561" max="2561" width="72" style="203" bestFit="1" customWidth="1"/>
    <col min="2562" max="2562" width="78.5703125" style="203" customWidth="1"/>
    <col min="2563" max="2563" width="10.7109375" style="203"/>
    <col min="2564" max="2564" width="31.28515625" style="203" customWidth="1"/>
    <col min="2565" max="2565" width="70.28515625" style="203" customWidth="1"/>
    <col min="2566" max="2566" width="17.42578125" style="203" customWidth="1"/>
    <col min="2567" max="2568" width="21.7109375" style="203" customWidth="1"/>
    <col min="2569" max="2569" width="19.42578125" style="203" customWidth="1"/>
    <col min="2570" max="2570" width="42" style="203" customWidth="1"/>
    <col min="2571" max="2816" width="10.7109375" style="203"/>
    <col min="2817" max="2817" width="72" style="203" bestFit="1" customWidth="1"/>
    <col min="2818" max="2818" width="78.5703125" style="203" customWidth="1"/>
    <col min="2819" max="2819" width="10.7109375" style="203"/>
    <col min="2820" max="2820" width="31.28515625" style="203" customWidth="1"/>
    <col min="2821" max="2821" width="70.28515625" style="203" customWidth="1"/>
    <col min="2822" max="2822" width="17.42578125" style="203" customWidth="1"/>
    <col min="2823" max="2824" width="21.7109375" style="203" customWidth="1"/>
    <col min="2825" max="2825" width="19.42578125" style="203" customWidth="1"/>
    <col min="2826" max="2826" width="42" style="203" customWidth="1"/>
    <col min="2827" max="3072" width="10.7109375" style="203"/>
    <col min="3073" max="3073" width="72" style="203" bestFit="1" customWidth="1"/>
    <col min="3074" max="3074" width="78.5703125" style="203" customWidth="1"/>
    <col min="3075" max="3075" width="10.7109375" style="203"/>
    <col min="3076" max="3076" width="31.28515625" style="203" customWidth="1"/>
    <col min="3077" max="3077" width="70.28515625" style="203" customWidth="1"/>
    <col min="3078" max="3078" width="17.42578125" style="203" customWidth="1"/>
    <col min="3079" max="3080" width="21.7109375" style="203" customWidth="1"/>
    <col min="3081" max="3081" width="19.42578125" style="203" customWidth="1"/>
    <col min="3082" max="3082" width="42" style="203" customWidth="1"/>
    <col min="3083" max="3328" width="10.7109375" style="203"/>
    <col min="3329" max="3329" width="72" style="203" bestFit="1" customWidth="1"/>
    <col min="3330" max="3330" width="78.5703125" style="203" customWidth="1"/>
    <col min="3331" max="3331" width="10.7109375" style="203"/>
    <col min="3332" max="3332" width="31.28515625" style="203" customWidth="1"/>
    <col min="3333" max="3333" width="70.28515625" style="203" customWidth="1"/>
    <col min="3334" max="3334" width="17.42578125" style="203" customWidth="1"/>
    <col min="3335" max="3336" width="21.7109375" style="203" customWidth="1"/>
    <col min="3337" max="3337" width="19.42578125" style="203" customWidth="1"/>
    <col min="3338" max="3338" width="42" style="203" customWidth="1"/>
    <col min="3339" max="3584" width="10.7109375" style="203"/>
    <col min="3585" max="3585" width="72" style="203" bestFit="1" customWidth="1"/>
    <col min="3586" max="3586" width="78.5703125" style="203" customWidth="1"/>
    <col min="3587" max="3587" width="10.7109375" style="203"/>
    <col min="3588" max="3588" width="31.28515625" style="203" customWidth="1"/>
    <col min="3589" max="3589" width="70.28515625" style="203" customWidth="1"/>
    <col min="3590" max="3590" width="17.42578125" style="203" customWidth="1"/>
    <col min="3591" max="3592" width="21.7109375" style="203" customWidth="1"/>
    <col min="3593" max="3593" width="19.42578125" style="203" customWidth="1"/>
    <col min="3594" max="3594" width="42" style="203" customWidth="1"/>
    <col min="3595" max="3840" width="10.7109375" style="203"/>
    <col min="3841" max="3841" width="72" style="203" bestFit="1" customWidth="1"/>
    <col min="3842" max="3842" width="78.5703125" style="203" customWidth="1"/>
    <col min="3843" max="3843" width="10.7109375" style="203"/>
    <col min="3844" max="3844" width="31.28515625" style="203" customWidth="1"/>
    <col min="3845" max="3845" width="70.28515625" style="203" customWidth="1"/>
    <col min="3846" max="3846" width="17.42578125" style="203" customWidth="1"/>
    <col min="3847" max="3848" width="21.7109375" style="203" customWidth="1"/>
    <col min="3849" max="3849" width="19.42578125" style="203" customWidth="1"/>
    <col min="3850" max="3850" width="42" style="203" customWidth="1"/>
    <col min="3851" max="4096" width="10.7109375" style="203"/>
    <col min="4097" max="4097" width="72" style="203" bestFit="1" customWidth="1"/>
    <col min="4098" max="4098" width="78.5703125" style="203" customWidth="1"/>
    <col min="4099" max="4099" width="10.7109375" style="203"/>
    <col min="4100" max="4100" width="31.28515625" style="203" customWidth="1"/>
    <col min="4101" max="4101" width="70.28515625" style="203" customWidth="1"/>
    <col min="4102" max="4102" width="17.42578125" style="203" customWidth="1"/>
    <col min="4103" max="4104" width="21.7109375" style="203" customWidth="1"/>
    <col min="4105" max="4105" width="19.42578125" style="203" customWidth="1"/>
    <col min="4106" max="4106" width="42" style="203" customWidth="1"/>
    <col min="4107" max="4352" width="10.7109375" style="203"/>
    <col min="4353" max="4353" width="72" style="203" bestFit="1" customWidth="1"/>
    <col min="4354" max="4354" width="78.5703125" style="203" customWidth="1"/>
    <col min="4355" max="4355" width="10.7109375" style="203"/>
    <col min="4356" max="4356" width="31.28515625" style="203" customWidth="1"/>
    <col min="4357" max="4357" width="70.28515625" style="203" customWidth="1"/>
    <col min="4358" max="4358" width="17.42578125" style="203" customWidth="1"/>
    <col min="4359" max="4360" width="21.7109375" style="203" customWidth="1"/>
    <col min="4361" max="4361" width="19.42578125" style="203" customWidth="1"/>
    <col min="4362" max="4362" width="42" style="203" customWidth="1"/>
    <col min="4363" max="4608" width="10.7109375" style="203"/>
    <col min="4609" max="4609" width="72" style="203" bestFit="1" customWidth="1"/>
    <col min="4610" max="4610" width="78.5703125" style="203" customWidth="1"/>
    <col min="4611" max="4611" width="10.7109375" style="203"/>
    <col min="4612" max="4612" width="31.28515625" style="203" customWidth="1"/>
    <col min="4613" max="4613" width="70.28515625" style="203" customWidth="1"/>
    <col min="4614" max="4614" width="17.42578125" style="203" customWidth="1"/>
    <col min="4615" max="4616" width="21.7109375" style="203" customWidth="1"/>
    <col min="4617" max="4617" width="19.42578125" style="203" customWidth="1"/>
    <col min="4618" max="4618" width="42" style="203" customWidth="1"/>
    <col min="4619" max="4864" width="10.7109375" style="203"/>
    <col min="4865" max="4865" width="72" style="203" bestFit="1" customWidth="1"/>
    <col min="4866" max="4866" width="78.5703125" style="203" customWidth="1"/>
    <col min="4867" max="4867" width="10.7109375" style="203"/>
    <col min="4868" max="4868" width="31.28515625" style="203" customWidth="1"/>
    <col min="4869" max="4869" width="70.28515625" style="203" customWidth="1"/>
    <col min="4870" max="4870" width="17.42578125" style="203" customWidth="1"/>
    <col min="4871" max="4872" width="21.7109375" style="203" customWidth="1"/>
    <col min="4873" max="4873" width="19.42578125" style="203" customWidth="1"/>
    <col min="4874" max="4874" width="42" style="203" customWidth="1"/>
    <col min="4875" max="5120" width="10.7109375" style="203"/>
    <col min="5121" max="5121" width="72" style="203" bestFit="1" customWidth="1"/>
    <col min="5122" max="5122" width="78.5703125" style="203" customWidth="1"/>
    <col min="5123" max="5123" width="10.7109375" style="203"/>
    <col min="5124" max="5124" width="31.28515625" style="203" customWidth="1"/>
    <col min="5125" max="5125" width="70.28515625" style="203" customWidth="1"/>
    <col min="5126" max="5126" width="17.42578125" style="203" customWidth="1"/>
    <col min="5127" max="5128" width="21.7109375" style="203" customWidth="1"/>
    <col min="5129" max="5129" width="19.42578125" style="203" customWidth="1"/>
    <col min="5130" max="5130" width="42" style="203" customWidth="1"/>
    <col min="5131" max="5376" width="10.7109375" style="203"/>
    <col min="5377" max="5377" width="72" style="203" bestFit="1" customWidth="1"/>
    <col min="5378" max="5378" width="78.5703125" style="203" customWidth="1"/>
    <col min="5379" max="5379" width="10.7109375" style="203"/>
    <col min="5380" max="5380" width="31.28515625" style="203" customWidth="1"/>
    <col min="5381" max="5381" width="70.28515625" style="203" customWidth="1"/>
    <col min="5382" max="5382" width="17.42578125" style="203" customWidth="1"/>
    <col min="5383" max="5384" width="21.7109375" style="203" customWidth="1"/>
    <col min="5385" max="5385" width="19.42578125" style="203" customWidth="1"/>
    <col min="5386" max="5386" width="42" style="203" customWidth="1"/>
    <col min="5387" max="5632" width="10.7109375" style="203"/>
    <col min="5633" max="5633" width="72" style="203" bestFit="1" customWidth="1"/>
    <col min="5634" max="5634" width="78.5703125" style="203" customWidth="1"/>
    <col min="5635" max="5635" width="10.7109375" style="203"/>
    <col min="5636" max="5636" width="31.28515625" style="203" customWidth="1"/>
    <col min="5637" max="5637" width="70.28515625" style="203" customWidth="1"/>
    <col min="5638" max="5638" width="17.42578125" style="203" customWidth="1"/>
    <col min="5639" max="5640" width="21.7109375" style="203" customWidth="1"/>
    <col min="5641" max="5641" width="19.42578125" style="203" customWidth="1"/>
    <col min="5642" max="5642" width="42" style="203" customWidth="1"/>
    <col min="5643" max="5888" width="10.7109375" style="203"/>
    <col min="5889" max="5889" width="72" style="203" bestFit="1" customWidth="1"/>
    <col min="5890" max="5890" width="78.5703125" style="203" customWidth="1"/>
    <col min="5891" max="5891" width="10.7109375" style="203"/>
    <col min="5892" max="5892" width="31.28515625" style="203" customWidth="1"/>
    <col min="5893" max="5893" width="70.28515625" style="203" customWidth="1"/>
    <col min="5894" max="5894" width="17.42578125" style="203" customWidth="1"/>
    <col min="5895" max="5896" width="21.7109375" style="203" customWidth="1"/>
    <col min="5897" max="5897" width="19.42578125" style="203" customWidth="1"/>
    <col min="5898" max="5898" width="42" style="203" customWidth="1"/>
    <col min="5899" max="6144" width="10.7109375" style="203"/>
    <col min="6145" max="6145" width="72" style="203" bestFit="1" customWidth="1"/>
    <col min="6146" max="6146" width="78.5703125" style="203" customWidth="1"/>
    <col min="6147" max="6147" width="10.7109375" style="203"/>
    <col min="6148" max="6148" width="31.28515625" style="203" customWidth="1"/>
    <col min="6149" max="6149" width="70.28515625" style="203" customWidth="1"/>
    <col min="6150" max="6150" width="17.42578125" style="203" customWidth="1"/>
    <col min="6151" max="6152" width="21.7109375" style="203" customWidth="1"/>
    <col min="6153" max="6153" width="19.42578125" style="203" customWidth="1"/>
    <col min="6154" max="6154" width="42" style="203" customWidth="1"/>
    <col min="6155" max="6400" width="10.7109375" style="203"/>
    <col min="6401" max="6401" width="72" style="203" bestFit="1" customWidth="1"/>
    <col min="6402" max="6402" width="78.5703125" style="203" customWidth="1"/>
    <col min="6403" max="6403" width="10.7109375" style="203"/>
    <col min="6404" max="6404" width="31.28515625" style="203" customWidth="1"/>
    <col min="6405" max="6405" width="70.28515625" style="203" customWidth="1"/>
    <col min="6406" max="6406" width="17.42578125" style="203" customWidth="1"/>
    <col min="6407" max="6408" width="21.7109375" style="203" customWidth="1"/>
    <col min="6409" max="6409" width="19.42578125" style="203" customWidth="1"/>
    <col min="6410" max="6410" width="42" style="203" customWidth="1"/>
    <col min="6411" max="6656" width="10.7109375" style="203"/>
    <col min="6657" max="6657" width="72" style="203" bestFit="1" customWidth="1"/>
    <col min="6658" max="6658" width="78.5703125" style="203" customWidth="1"/>
    <col min="6659" max="6659" width="10.7109375" style="203"/>
    <col min="6660" max="6660" width="31.28515625" style="203" customWidth="1"/>
    <col min="6661" max="6661" width="70.28515625" style="203" customWidth="1"/>
    <col min="6662" max="6662" width="17.42578125" style="203" customWidth="1"/>
    <col min="6663" max="6664" width="21.7109375" style="203" customWidth="1"/>
    <col min="6665" max="6665" width="19.42578125" style="203" customWidth="1"/>
    <col min="6666" max="6666" width="42" style="203" customWidth="1"/>
    <col min="6667" max="6912" width="10.7109375" style="203"/>
    <col min="6913" max="6913" width="72" style="203" bestFit="1" customWidth="1"/>
    <col min="6914" max="6914" width="78.5703125" style="203" customWidth="1"/>
    <col min="6915" max="6915" width="10.7109375" style="203"/>
    <col min="6916" max="6916" width="31.28515625" style="203" customWidth="1"/>
    <col min="6917" max="6917" width="70.28515625" style="203" customWidth="1"/>
    <col min="6918" max="6918" width="17.42578125" style="203" customWidth="1"/>
    <col min="6919" max="6920" width="21.7109375" style="203" customWidth="1"/>
    <col min="6921" max="6921" width="19.42578125" style="203" customWidth="1"/>
    <col min="6922" max="6922" width="42" style="203" customWidth="1"/>
    <col min="6923" max="7168" width="10.7109375" style="203"/>
    <col min="7169" max="7169" width="72" style="203" bestFit="1" customWidth="1"/>
    <col min="7170" max="7170" width="78.5703125" style="203" customWidth="1"/>
    <col min="7171" max="7171" width="10.7109375" style="203"/>
    <col min="7172" max="7172" width="31.28515625" style="203" customWidth="1"/>
    <col min="7173" max="7173" width="70.28515625" style="203" customWidth="1"/>
    <col min="7174" max="7174" width="17.42578125" style="203" customWidth="1"/>
    <col min="7175" max="7176" width="21.7109375" style="203" customWidth="1"/>
    <col min="7177" max="7177" width="19.42578125" style="203" customWidth="1"/>
    <col min="7178" max="7178" width="42" style="203" customWidth="1"/>
    <col min="7179" max="7424" width="10.7109375" style="203"/>
    <col min="7425" max="7425" width="72" style="203" bestFit="1" customWidth="1"/>
    <col min="7426" max="7426" width="78.5703125" style="203" customWidth="1"/>
    <col min="7427" max="7427" width="10.7109375" style="203"/>
    <col min="7428" max="7428" width="31.28515625" style="203" customWidth="1"/>
    <col min="7429" max="7429" width="70.28515625" style="203" customWidth="1"/>
    <col min="7430" max="7430" width="17.42578125" style="203" customWidth="1"/>
    <col min="7431" max="7432" width="21.7109375" style="203" customWidth="1"/>
    <col min="7433" max="7433" width="19.42578125" style="203" customWidth="1"/>
    <col min="7434" max="7434" width="42" style="203" customWidth="1"/>
    <col min="7435" max="7680" width="10.7109375" style="203"/>
    <col min="7681" max="7681" width="72" style="203" bestFit="1" customWidth="1"/>
    <col min="7682" max="7682" width="78.5703125" style="203" customWidth="1"/>
    <col min="7683" max="7683" width="10.7109375" style="203"/>
    <col min="7684" max="7684" width="31.28515625" style="203" customWidth="1"/>
    <col min="7685" max="7685" width="70.28515625" style="203" customWidth="1"/>
    <col min="7686" max="7686" width="17.42578125" style="203" customWidth="1"/>
    <col min="7687" max="7688" width="21.7109375" style="203" customWidth="1"/>
    <col min="7689" max="7689" width="19.42578125" style="203" customWidth="1"/>
    <col min="7690" max="7690" width="42" style="203" customWidth="1"/>
    <col min="7691" max="7936" width="10.7109375" style="203"/>
    <col min="7937" max="7937" width="72" style="203" bestFit="1" customWidth="1"/>
    <col min="7938" max="7938" width="78.5703125" style="203" customWidth="1"/>
    <col min="7939" max="7939" width="10.7109375" style="203"/>
    <col min="7940" max="7940" width="31.28515625" style="203" customWidth="1"/>
    <col min="7941" max="7941" width="70.28515625" style="203" customWidth="1"/>
    <col min="7942" max="7942" width="17.42578125" style="203" customWidth="1"/>
    <col min="7943" max="7944" width="21.7109375" style="203" customWidth="1"/>
    <col min="7945" max="7945" width="19.42578125" style="203" customWidth="1"/>
    <col min="7946" max="7946" width="42" style="203" customWidth="1"/>
    <col min="7947" max="8192" width="10.7109375" style="203"/>
    <col min="8193" max="8193" width="72" style="203" bestFit="1" customWidth="1"/>
    <col min="8194" max="8194" width="78.5703125" style="203" customWidth="1"/>
    <col min="8195" max="8195" width="10.7109375" style="203"/>
    <col min="8196" max="8196" width="31.28515625" style="203" customWidth="1"/>
    <col min="8197" max="8197" width="70.28515625" style="203" customWidth="1"/>
    <col min="8198" max="8198" width="17.42578125" style="203" customWidth="1"/>
    <col min="8199" max="8200" width="21.7109375" style="203" customWidth="1"/>
    <col min="8201" max="8201" width="19.42578125" style="203" customWidth="1"/>
    <col min="8202" max="8202" width="42" style="203" customWidth="1"/>
    <col min="8203" max="8448" width="10.7109375" style="203"/>
    <col min="8449" max="8449" width="72" style="203" bestFit="1" customWidth="1"/>
    <col min="8450" max="8450" width="78.5703125" style="203" customWidth="1"/>
    <col min="8451" max="8451" width="10.7109375" style="203"/>
    <col min="8452" max="8452" width="31.28515625" style="203" customWidth="1"/>
    <col min="8453" max="8453" width="70.28515625" style="203" customWidth="1"/>
    <col min="8454" max="8454" width="17.42578125" style="203" customWidth="1"/>
    <col min="8455" max="8456" width="21.7109375" style="203" customWidth="1"/>
    <col min="8457" max="8457" width="19.42578125" style="203" customWidth="1"/>
    <col min="8458" max="8458" width="42" style="203" customWidth="1"/>
    <col min="8459" max="8704" width="10.7109375" style="203"/>
    <col min="8705" max="8705" width="72" style="203" bestFit="1" customWidth="1"/>
    <col min="8706" max="8706" width="78.5703125" style="203" customWidth="1"/>
    <col min="8707" max="8707" width="10.7109375" style="203"/>
    <col min="8708" max="8708" width="31.28515625" style="203" customWidth="1"/>
    <col min="8709" max="8709" width="70.28515625" style="203" customWidth="1"/>
    <col min="8710" max="8710" width="17.42578125" style="203" customWidth="1"/>
    <col min="8711" max="8712" width="21.7109375" style="203" customWidth="1"/>
    <col min="8713" max="8713" width="19.42578125" style="203" customWidth="1"/>
    <col min="8714" max="8714" width="42" style="203" customWidth="1"/>
    <col min="8715" max="8960" width="10.7109375" style="203"/>
    <col min="8961" max="8961" width="72" style="203" bestFit="1" customWidth="1"/>
    <col min="8962" max="8962" width="78.5703125" style="203" customWidth="1"/>
    <col min="8963" max="8963" width="10.7109375" style="203"/>
    <col min="8964" max="8964" width="31.28515625" style="203" customWidth="1"/>
    <col min="8965" max="8965" width="70.28515625" style="203" customWidth="1"/>
    <col min="8966" max="8966" width="17.42578125" style="203" customWidth="1"/>
    <col min="8967" max="8968" width="21.7109375" style="203" customWidth="1"/>
    <col min="8969" max="8969" width="19.42578125" style="203" customWidth="1"/>
    <col min="8970" max="8970" width="42" style="203" customWidth="1"/>
    <col min="8971" max="9216" width="10.7109375" style="203"/>
    <col min="9217" max="9217" width="72" style="203" bestFit="1" customWidth="1"/>
    <col min="9218" max="9218" width="78.5703125" style="203" customWidth="1"/>
    <col min="9219" max="9219" width="10.7109375" style="203"/>
    <col min="9220" max="9220" width="31.28515625" style="203" customWidth="1"/>
    <col min="9221" max="9221" width="70.28515625" style="203" customWidth="1"/>
    <col min="9222" max="9222" width="17.42578125" style="203" customWidth="1"/>
    <col min="9223" max="9224" width="21.7109375" style="203" customWidth="1"/>
    <col min="9225" max="9225" width="19.42578125" style="203" customWidth="1"/>
    <col min="9226" max="9226" width="42" style="203" customWidth="1"/>
    <col min="9227" max="9472" width="10.7109375" style="203"/>
    <col min="9473" max="9473" width="72" style="203" bestFit="1" customWidth="1"/>
    <col min="9474" max="9474" width="78.5703125" style="203" customWidth="1"/>
    <col min="9475" max="9475" width="10.7109375" style="203"/>
    <col min="9476" max="9476" width="31.28515625" style="203" customWidth="1"/>
    <col min="9477" max="9477" width="70.28515625" style="203" customWidth="1"/>
    <col min="9478" max="9478" width="17.42578125" style="203" customWidth="1"/>
    <col min="9479" max="9480" width="21.7109375" style="203" customWidth="1"/>
    <col min="9481" max="9481" width="19.42578125" style="203" customWidth="1"/>
    <col min="9482" max="9482" width="42" style="203" customWidth="1"/>
    <col min="9483" max="9728" width="10.7109375" style="203"/>
    <col min="9729" max="9729" width="72" style="203" bestFit="1" customWidth="1"/>
    <col min="9730" max="9730" width="78.5703125" style="203" customWidth="1"/>
    <col min="9731" max="9731" width="10.7109375" style="203"/>
    <col min="9732" max="9732" width="31.28515625" style="203" customWidth="1"/>
    <col min="9733" max="9733" width="70.28515625" style="203" customWidth="1"/>
    <col min="9734" max="9734" width="17.42578125" style="203" customWidth="1"/>
    <col min="9735" max="9736" width="21.7109375" style="203" customWidth="1"/>
    <col min="9737" max="9737" width="19.42578125" style="203" customWidth="1"/>
    <col min="9738" max="9738" width="42" style="203" customWidth="1"/>
    <col min="9739" max="9984" width="10.7109375" style="203"/>
    <col min="9985" max="9985" width="72" style="203" bestFit="1" customWidth="1"/>
    <col min="9986" max="9986" width="78.5703125" style="203" customWidth="1"/>
    <col min="9987" max="9987" width="10.7109375" style="203"/>
    <col min="9988" max="9988" width="31.28515625" style="203" customWidth="1"/>
    <col min="9989" max="9989" width="70.28515625" style="203" customWidth="1"/>
    <col min="9990" max="9990" width="17.42578125" style="203" customWidth="1"/>
    <col min="9991" max="9992" width="21.7109375" style="203" customWidth="1"/>
    <col min="9993" max="9993" width="19.42578125" style="203" customWidth="1"/>
    <col min="9994" max="9994" width="42" style="203" customWidth="1"/>
    <col min="9995" max="10240" width="10.7109375" style="203"/>
    <col min="10241" max="10241" width="72" style="203" bestFit="1" customWidth="1"/>
    <col min="10242" max="10242" width="78.5703125" style="203" customWidth="1"/>
    <col min="10243" max="10243" width="10.7109375" style="203"/>
    <col min="10244" max="10244" width="31.28515625" style="203" customWidth="1"/>
    <col min="10245" max="10245" width="70.28515625" style="203" customWidth="1"/>
    <col min="10246" max="10246" width="17.42578125" style="203" customWidth="1"/>
    <col min="10247" max="10248" width="21.7109375" style="203" customWidth="1"/>
    <col min="10249" max="10249" width="19.42578125" style="203" customWidth="1"/>
    <col min="10250" max="10250" width="42" style="203" customWidth="1"/>
    <col min="10251" max="10496" width="10.7109375" style="203"/>
    <col min="10497" max="10497" width="72" style="203" bestFit="1" customWidth="1"/>
    <col min="10498" max="10498" width="78.5703125" style="203" customWidth="1"/>
    <col min="10499" max="10499" width="10.7109375" style="203"/>
    <col min="10500" max="10500" width="31.28515625" style="203" customWidth="1"/>
    <col min="10501" max="10501" width="70.28515625" style="203" customWidth="1"/>
    <col min="10502" max="10502" width="17.42578125" style="203" customWidth="1"/>
    <col min="10503" max="10504" width="21.7109375" style="203" customWidth="1"/>
    <col min="10505" max="10505" width="19.42578125" style="203" customWidth="1"/>
    <col min="10506" max="10506" width="42" style="203" customWidth="1"/>
    <col min="10507" max="10752" width="10.7109375" style="203"/>
    <col min="10753" max="10753" width="72" style="203" bestFit="1" customWidth="1"/>
    <col min="10754" max="10754" width="78.5703125" style="203" customWidth="1"/>
    <col min="10755" max="10755" width="10.7109375" style="203"/>
    <col min="10756" max="10756" width="31.28515625" style="203" customWidth="1"/>
    <col min="10757" max="10757" width="70.28515625" style="203" customWidth="1"/>
    <col min="10758" max="10758" width="17.42578125" style="203" customWidth="1"/>
    <col min="10759" max="10760" width="21.7109375" style="203" customWidth="1"/>
    <col min="10761" max="10761" width="19.42578125" style="203" customWidth="1"/>
    <col min="10762" max="10762" width="42" style="203" customWidth="1"/>
    <col min="10763" max="11008" width="10.7109375" style="203"/>
    <col min="11009" max="11009" width="72" style="203" bestFit="1" customWidth="1"/>
    <col min="11010" max="11010" width="78.5703125" style="203" customWidth="1"/>
    <col min="11011" max="11011" width="10.7109375" style="203"/>
    <col min="11012" max="11012" width="31.28515625" style="203" customWidth="1"/>
    <col min="11013" max="11013" width="70.28515625" style="203" customWidth="1"/>
    <col min="11014" max="11014" width="17.42578125" style="203" customWidth="1"/>
    <col min="11015" max="11016" width="21.7109375" style="203" customWidth="1"/>
    <col min="11017" max="11017" width="19.42578125" style="203" customWidth="1"/>
    <col min="11018" max="11018" width="42" style="203" customWidth="1"/>
    <col min="11019" max="11264" width="10.7109375" style="203"/>
    <col min="11265" max="11265" width="72" style="203" bestFit="1" customWidth="1"/>
    <col min="11266" max="11266" width="78.5703125" style="203" customWidth="1"/>
    <col min="11267" max="11267" width="10.7109375" style="203"/>
    <col min="11268" max="11268" width="31.28515625" style="203" customWidth="1"/>
    <col min="11269" max="11269" width="70.28515625" style="203" customWidth="1"/>
    <col min="11270" max="11270" width="17.42578125" style="203" customWidth="1"/>
    <col min="11271" max="11272" width="21.7109375" style="203" customWidth="1"/>
    <col min="11273" max="11273" width="19.42578125" style="203" customWidth="1"/>
    <col min="11274" max="11274" width="42" style="203" customWidth="1"/>
    <col min="11275" max="11520" width="10.7109375" style="203"/>
    <col min="11521" max="11521" width="72" style="203" bestFit="1" customWidth="1"/>
    <col min="11522" max="11522" width="78.5703125" style="203" customWidth="1"/>
    <col min="11523" max="11523" width="10.7109375" style="203"/>
    <col min="11524" max="11524" width="31.28515625" style="203" customWidth="1"/>
    <col min="11525" max="11525" width="70.28515625" style="203" customWidth="1"/>
    <col min="11526" max="11526" width="17.42578125" style="203" customWidth="1"/>
    <col min="11527" max="11528" width="21.7109375" style="203" customWidth="1"/>
    <col min="11529" max="11529" width="19.42578125" style="203" customWidth="1"/>
    <col min="11530" max="11530" width="42" style="203" customWidth="1"/>
    <col min="11531" max="11776" width="10.7109375" style="203"/>
    <col min="11777" max="11777" width="72" style="203" bestFit="1" customWidth="1"/>
    <col min="11778" max="11778" width="78.5703125" style="203" customWidth="1"/>
    <col min="11779" max="11779" width="10.7109375" style="203"/>
    <col min="11780" max="11780" width="31.28515625" style="203" customWidth="1"/>
    <col min="11781" max="11781" width="70.28515625" style="203" customWidth="1"/>
    <col min="11782" max="11782" width="17.42578125" style="203" customWidth="1"/>
    <col min="11783" max="11784" width="21.7109375" style="203" customWidth="1"/>
    <col min="11785" max="11785" width="19.42578125" style="203" customWidth="1"/>
    <col min="11786" max="11786" width="42" style="203" customWidth="1"/>
    <col min="11787" max="12032" width="10.7109375" style="203"/>
    <col min="12033" max="12033" width="72" style="203" bestFit="1" customWidth="1"/>
    <col min="12034" max="12034" width="78.5703125" style="203" customWidth="1"/>
    <col min="12035" max="12035" width="10.7109375" style="203"/>
    <col min="12036" max="12036" width="31.28515625" style="203" customWidth="1"/>
    <col min="12037" max="12037" width="70.28515625" style="203" customWidth="1"/>
    <col min="12038" max="12038" width="17.42578125" style="203" customWidth="1"/>
    <col min="12039" max="12040" width="21.7109375" style="203" customWidth="1"/>
    <col min="12041" max="12041" width="19.42578125" style="203" customWidth="1"/>
    <col min="12042" max="12042" width="42" style="203" customWidth="1"/>
    <col min="12043" max="12288" width="10.7109375" style="203"/>
    <col min="12289" max="12289" width="72" style="203" bestFit="1" customWidth="1"/>
    <col min="12290" max="12290" width="78.5703125" style="203" customWidth="1"/>
    <col min="12291" max="12291" width="10.7109375" style="203"/>
    <col min="12292" max="12292" width="31.28515625" style="203" customWidth="1"/>
    <col min="12293" max="12293" width="70.28515625" style="203" customWidth="1"/>
    <col min="12294" max="12294" width="17.42578125" style="203" customWidth="1"/>
    <col min="12295" max="12296" width="21.7109375" style="203" customWidth="1"/>
    <col min="12297" max="12297" width="19.42578125" style="203" customWidth="1"/>
    <col min="12298" max="12298" width="42" style="203" customWidth="1"/>
    <col min="12299" max="12544" width="10.7109375" style="203"/>
    <col min="12545" max="12545" width="72" style="203" bestFit="1" customWidth="1"/>
    <col min="12546" max="12546" width="78.5703125" style="203" customWidth="1"/>
    <col min="12547" max="12547" width="10.7109375" style="203"/>
    <col min="12548" max="12548" width="31.28515625" style="203" customWidth="1"/>
    <col min="12549" max="12549" width="70.28515625" style="203" customWidth="1"/>
    <col min="12550" max="12550" width="17.42578125" style="203" customWidth="1"/>
    <col min="12551" max="12552" width="21.7109375" style="203" customWidth="1"/>
    <col min="12553" max="12553" width="19.42578125" style="203" customWidth="1"/>
    <col min="12554" max="12554" width="42" style="203" customWidth="1"/>
    <col min="12555" max="12800" width="10.7109375" style="203"/>
    <col min="12801" max="12801" width="72" style="203" bestFit="1" customWidth="1"/>
    <col min="12802" max="12802" width="78.5703125" style="203" customWidth="1"/>
    <col min="12803" max="12803" width="10.7109375" style="203"/>
    <col min="12804" max="12804" width="31.28515625" style="203" customWidth="1"/>
    <col min="12805" max="12805" width="70.28515625" style="203" customWidth="1"/>
    <col min="12806" max="12806" width="17.42578125" style="203" customWidth="1"/>
    <col min="12807" max="12808" width="21.7109375" style="203" customWidth="1"/>
    <col min="12809" max="12809" width="19.42578125" style="203" customWidth="1"/>
    <col min="12810" max="12810" width="42" style="203" customWidth="1"/>
    <col min="12811" max="13056" width="10.7109375" style="203"/>
    <col min="13057" max="13057" width="72" style="203" bestFit="1" customWidth="1"/>
    <col min="13058" max="13058" width="78.5703125" style="203" customWidth="1"/>
    <col min="13059" max="13059" width="10.7109375" style="203"/>
    <col min="13060" max="13060" width="31.28515625" style="203" customWidth="1"/>
    <col min="13061" max="13061" width="70.28515625" style="203" customWidth="1"/>
    <col min="13062" max="13062" width="17.42578125" style="203" customWidth="1"/>
    <col min="13063" max="13064" width="21.7109375" style="203" customWidth="1"/>
    <col min="13065" max="13065" width="19.42578125" style="203" customWidth="1"/>
    <col min="13066" max="13066" width="42" style="203" customWidth="1"/>
    <col min="13067" max="13312" width="10.7109375" style="203"/>
    <col min="13313" max="13313" width="72" style="203" bestFit="1" customWidth="1"/>
    <col min="13314" max="13314" width="78.5703125" style="203" customWidth="1"/>
    <col min="13315" max="13315" width="10.7109375" style="203"/>
    <col min="13316" max="13316" width="31.28515625" style="203" customWidth="1"/>
    <col min="13317" max="13317" width="70.28515625" style="203" customWidth="1"/>
    <col min="13318" max="13318" width="17.42578125" style="203" customWidth="1"/>
    <col min="13319" max="13320" width="21.7109375" style="203" customWidth="1"/>
    <col min="13321" max="13321" width="19.42578125" style="203" customWidth="1"/>
    <col min="13322" max="13322" width="42" style="203" customWidth="1"/>
    <col min="13323" max="13568" width="10.7109375" style="203"/>
    <col min="13569" max="13569" width="72" style="203" bestFit="1" customWidth="1"/>
    <col min="13570" max="13570" width="78.5703125" style="203" customWidth="1"/>
    <col min="13571" max="13571" width="10.7109375" style="203"/>
    <col min="13572" max="13572" width="31.28515625" style="203" customWidth="1"/>
    <col min="13573" max="13573" width="70.28515625" style="203" customWidth="1"/>
    <col min="13574" max="13574" width="17.42578125" style="203" customWidth="1"/>
    <col min="13575" max="13576" width="21.7109375" style="203" customWidth="1"/>
    <col min="13577" max="13577" width="19.42578125" style="203" customWidth="1"/>
    <col min="13578" max="13578" width="42" style="203" customWidth="1"/>
    <col min="13579" max="13824" width="10.7109375" style="203"/>
    <col min="13825" max="13825" width="72" style="203" bestFit="1" customWidth="1"/>
    <col min="13826" max="13826" width="78.5703125" style="203" customWidth="1"/>
    <col min="13827" max="13827" width="10.7109375" style="203"/>
    <col min="13828" max="13828" width="31.28515625" style="203" customWidth="1"/>
    <col min="13829" max="13829" width="70.28515625" style="203" customWidth="1"/>
    <col min="13830" max="13830" width="17.42578125" style="203" customWidth="1"/>
    <col min="13831" max="13832" width="21.7109375" style="203" customWidth="1"/>
    <col min="13833" max="13833" width="19.42578125" style="203" customWidth="1"/>
    <col min="13834" max="13834" width="42" style="203" customWidth="1"/>
    <col min="13835" max="14080" width="10.7109375" style="203"/>
    <col min="14081" max="14081" width="72" style="203" bestFit="1" customWidth="1"/>
    <col min="14082" max="14082" width="78.5703125" style="203" customWidth="1"/>
    <col min="14083" max="14083" width="10.7109375" style="203"/>
    <col min="14084" max="14084" width="31.28515625" style="203" customWidth="1"/>
    <col min="14085" max="14085" width="70.28515625" style="203" customWidth="1"/>
    <col min="14086" max="14086" width="17.42578125" style="203" customWidth="1"/>
    <col min="14087" max="14088" width="21.7109375" style="203" customWidth="1"/>
    <col min="14089" max="14089" width="19.42578125" style="203" customWidth="1"/>
    <col min="14090" max="14090" width="42" style="203" customWidth="1"/>
    <col min="14091" max="14336" width="10.7109375" style="203"/>
    <col min="14337" max="14337" width="72" style="203" bestFit="1" customWidth="1"/>
    <col min="14338" max="14338" width="78.5703125" style="203" customWidth="1"/>
    <col min="14339" max="14339" width="10.7109375" style="203"/>
    <col min="14340" max="14340" width="31.28515625" style="203" customWidth="1"/>
    <col min="14341" max="14341" width="70.28515625" style="203" customWidth="1"/>
    <col min="14342" max="14342" width="17.42578125" style="203" customWidth="1"/>
    <col min="14343" max="14344" width="21.7109375" style="203" customWidth="1"/>
    <col min="14345" max="14345" width="19.42578125" style="203" customWidth="1"/>
    <col min="14346" max="14346" width="42" style="203" customWidth="1"/>
    <col min="14347" max="14592" width="10.7109375" style="203"/>
    <col min="14593" max="14593" width="72" style="203" bestFit="1" customWidth="1"/>
    <col min="14594" max="14594" width="78.5703125" style="203" customWidth="1"/>
    <col min="14595" max="14595" width="10.7109375" style="203"/>
    <col min="14596" max="14596" width="31.28515625" style="203" customWidth="1"/>
    <col min="14597" max="14597" width="70.28515625" style="203" customWidth="1"/>
    <col min="14598" max="14598" width="17.42578125" style="203" customWidth="1"/>
    <col min="14599" max="14600" width="21.7109375" style="203" customWidth="1"/>
    <col min="14601" max="14601" width="19.42578125" style="203" customWidth="1"/>
    <col min="14602" max="14602" width="42" style="203" customWidth="1"/>
    <col min="14603" max="14848" width="10.7109375" style="203"/>
    <col min="14849" max="14849" width="72" style="203" bestFit="1" customWidth="1"/>
    <col min="14850" max="14850" width="78.5703125" style="203" customWidth="1"/>
    <col min="14851" max="14851" width="10.7109375" style="203"/>
    <col min="14852" max="14852" width="31.28515625" style="203" customWidth="1"/>
    <col min="14853" max="14853" width="70.28515625" style="203" customWidth="1"/>
    <col min="14854" max="14854" width="17.42578125" style="203" customWidth="1"/>
    <col min="14855" max="14856" width="21.7109375" style="203" customWidth="1"/>
    <col min="14857" max="14857" width="19.42578125" style="203" customWidth="1"/>
    <col min="14858" max="14858" width="42" style="203" customWidth="1"/>
    <col min="14859" max="15104" width="10.7109375" style="203"/>
    <col min="15105" max="15105" width="72" style="203" bestFit="1" customWidth="1"/>
    <col min="15106" max="15106" width="78.5703125" style="203" customWidth="1"/>
    <col min="15107" max="15107" width="10.7109375" style="203"/>
    <col min="15108" max="15108" width="31.28515625" style="203" customWidth="1"/>
    <col min="15109" max="15109" width="70.28515625" style="203" customWidth="1"/>
    <col min="15110" max="15110" width="17.42578125" style="203" customWidth="1"/>
    <col min="15111" max="15112" width="21.7109375" style="203" customWidth="1"/>
    <col min="15113" max="15113" width="19.42578125" style="203" customWidth="1"/>
    <col min="15114" max="15114" width="42" style="203" customWidth="1"/>
    <col min="15115" max="15360" width="10.7109375" style="203"/>
    <col min="15361" max="15361" width="72" style="203" bestFit="1" customWidth="1"/>
    <col min="15362" max="15362" width="78.5703125" style="203" customWidth="1"/>
    <col min="15363" max="15363" width="10.7109375" style="203"/>
    <col min="15364" max="15364" width="31.28515625" style="203" customWidth="1"/>
    <col min="15365" max="15365" width="70.28515625" style="203" customWidth="1"/>
    <col min="15366" max="15366" width="17.42578125" style="203" customWidth="1"/>
    <col min="15367" max="15368" width="21.7109375" style="203" customWidth="1"/>
    <col min="15369" max="15369" width="19.42578125" style="203" customWidth="1"/>
    <col min="15370" max="15370" width="42" style="203" customWidth="1"/>
    <col min="15371" max="15616" width="10.7109375" style="203"/>
    <col min="15617" max="15617" width="72" style="203" bestFit="1" customWidth="1"/>
    <col min="15618" max="15618" width="78.5703125" style="203" customWidth="1"/>
    <col min="15619" max="15619" width="10.7109375" style="203"/>
    <col min="15620" max="15620" width="31.28515625" style="203" customWidth="1"/>
    <col min="15621" max="15621" width="70.28515625" style="203" customWidth="1"/>
    <col min="15622" max="15622" width="17.42578125" style="203" customWidth="1"/>
    <col min="15623" max="15624" width="21.7109375" style="203" customWidth="1"/>
    <col min="15625" max="15625" width="19.42578125" style="203" customWidth="1"/>
    <col min="15626" max="15626" width="42" style="203" customWidth="1"/>
    <col min="15627" max="15872" width="10.7109375" style="203"/>
    <col min="15873" max="15873" width="72" style="203" bestFit="1" customWidth="1"/>
    <col min="15874" max="15874" width="78.5703125" style="203" customWidth="1"/>
    <col min="15875" max="15875" width="10.7109375" style="203"/>
    <col min="15876" max="15876" width="31.28515625" style="203" customWidth="1"/>
    <col min="15877" max="15877" width="70.28515625" style="203" customWidth="1"/>
    <col min="15878" max="15878" width="17.42578125" style="203" customWidth="1"/>
    <col min="15879" max="15880" width="21.7109375" style="203" customWidth="1"/>
    <col min="15881" max="15881" width="19.42578125" style="203" customWidth="1"/>
    <col min="15882" max="15882" width="42" style="203" customWidth="1"/>
    <col min="15883" max="16128" width="10.7109375" style="203"/>
    <col min="16129" max="16129" width="72" style="203" bestFit="1" customWidth="1"/>
    <col min="16130" max="16130" width="78.5703125" style="203" customWidth="1"/>
    <col min="16131" max="16131" width="10.7109375" style="203"/>
    <col min="16132" max="16132" width="31.28515625" style="203" customWidth="1"/>
    <col min="16133" max="16133" width="70.28515625" style="203" customWidth="1"/>
    <col min="16134" max="16134" width="17.42578125" style="203" customWidth="1"/>
    <col min="16135" max="16136" width="21.7109375" style="203" customWidth="1"/>
    <col min="16137" max="16137" width="19.42578125" style="203" customWidth="1"/>
    <col min="16138" max="16138" width="42" style="203" customWidth="1"/>
    <col min="16139" max="16384" width="10.7109375" style="203"/>
  </cols>
  <sheetData>
    <row r="1" spans="1:2" ht="25.5" customHeight="1">
      <c r="A1" s="347" t="s">
        <v>0</v>
      </c>
      <c r="B1" s="348"/>
    </row>
    <row r="2" spans="1:2" ht="25.5" customHeight="1">
      <c r="A2" s="349" t="s">
        <v>1</v>
      </c>
      <c r="B2" s="350"/>
    </row>
    <row r="3" spans="1:2" ht="15">
      <c r="A3" s="211" t="s">
        <v>2</v>
      </c>
      <c r="B3" s="212" t="s">
        <v>3</v>
      </c>
    </row>
    <row r="4" spans="1:2" ht="40.5" customHeight="1">
      <c r="A4" s="677" t="s">
        <v>4</v>
      </c>
      <c r="B4" s="678" t="s">
        <v>5</v>
      </c>
    </row>
    <row r="5" spans="1:2" ht="28.5">
      <c r="A5" s="677" t="s">
        <v>6</v>
      </c>
      <c r="B5" s="204" t="s">
        <v>7</v>
      </c>
    </row>
    <row r="6" spans="1:2" ht="124.5" customHeight="1">
      <c r="A6" s="677" t="s">
        <v>8</v>
      </c>
      <c r="B6" s="204" t="s">
        <v>9</v>
      </c>
    </row>
    <row r="7" spans="1:2" ht="26.65" customHeight="1">
      <c r="A7" s="679" t="s">
        <v>10</v>
      </c>
      <c r="B7" s="680"/>
    </row>
    <row r="8" spans="1:2" ht="42.75">
      <c r="A8" s="677" t="s">
        <v>11</v>
      </c>
      <c r="B8" s="204" t="s">
        <v>12</v>
      </c>
    </row>
    <row r="9" spans="1:2" ht="28.5">
      <c r="A9" s="677" t="s">
        <v>13</v>
      </c>
      <c r="B9" s="204" t="s">
        <v>14</v>
      </c>
    </row>
    <row r="10" spans="1:2" ht="42.75">
      <c r="A10" s="677" t="s">
        <v>15</v>
      </c>
      <c r="B10" s="204" t="s">
        <v>16</v>
      </c>
    </row>
    <row r="11" spans="1:2" ht="40.5" customHeight="1">
      <c r="A11" s="677" t="s">
        <v>17</v>
      </c>
      <c r="B11" s="678" t="s">
        <v>18</v>
      </c>
    </row>
    <row r="12" spans="1:2" ht="38.25" customHeight="1">
      <c r="A12" s="677" t="s">
        <v>19</v>
      </c>
      <c r="B12" s="678" t="s">
        <v>20</v>
      </c>
    </row>
    <row r="13" spans="1:2" ht="42.75">
      <c r="A13" s="677" t="s">
        <v>21</v>
      </c>
      <c r="B13" s="681" t="s">
        <v>22</v>
      </c>
    </row>
    <row r="14" spans="1:2" ht="23.65" customHeight="1">
      <c r="A14" s="682" t="s">
        <v>23</v>
      </c>
      <c r="B14" s="683"/>
    </row>
    <row r="15" spans="1:2" ht="42.75">
      <c r="A15" s="677" t="s">
        <v>24</v>
      </c>
      <c r="B15" s="207" t="s">
        <v>25</v>
      </c>
    </row>
    <row r="16" spans="1:2" ht="42.75">
      <c r="A16" s="677" t="s">
        <v>26</v>
      </c>
      <c r="B16" s="207" t="s">
        <v>27</v>
      </c>
    </row>
    <row r="17" spans="1:3" ht="42.75">
      <c r="A17" s="677" t="s">
        <v>28</v>
      </c>
      <c r="B17" s="207" t="s">
        <v>29</v>
      </c>
    </row>
    <row r="18" spans="1:3" ht="8.25" customHeight="1">
      <c r="A18" s="682"/>
      <c r="B18" s="684"/>
    </row>
    <row r="19" spans="1:3" ht="28.5">
      <c r="A19" s="677" t="s">
        <v>30</v>
      </c>
      <c r="B19" s="207" t="s">
        <v>31</v>
      </c>
    </row>
    <row r="20" spans="1:3" ht="28.5">
      <c r="A20" s="677" t="s">
        <v>32</v>
      </c>
      <c r="B20" s="207" t="s">
        <v>33</v>
      </c>
    </row>
    <row r="21" spans="1:3" ht="42.75">
      <c r="A21" s="677" t="s">
        <v>34</v>
      </c>
      <c r="B21" s="207" t="s">
        <v>35</v>
      </c>
    </row>
    <row r="22" spans="1:3" ht="20.25" customHeight="1">
      <c r="A22" s="685" t="s">
        <v>36</v>
      </c>
      <c r="B22" s="686"/>
    </row>
    <row r="23" spans="1:3" ht="42.75">
      <c r="A23" s="677" t="s">
        <v>37</v>
      </c>
      <c r="B23" s="207" t="s">
        <v>38</v>
      </c>
    </row>
    <row r="24" spans="1:3" ht="54" customHeight="1">
      <c r="A24" s="677" t="s">
        <v>39</v>
      </c>
      <c r="B24" s="207" t="s">
        <v>40</v>
      </c>
    </row>
    <row r="25" spans="1:3" ht="144" customHeight="1">
      <c r="A25" s="677" t="s">
        <v>41</v>
      </c>
      <c r="B25" s="207" t="s">
        <v>42</v>
      </c>
    </row>
    <row r="26" spans="1:3" ht="57">
      <c r="A26" s="677" t="s">
        <v>43</v>
      </c>
      <c r="B26" s="207" t="s">
        <v>44</v>
      </c>
    </row>
    <row r="27" spans="1:3" ht="57">
      <c r="A27" s="677" t="s">
        <v>45</v>
      </c>
      <c r="B27" s="207" t="s">
        <v>46</v>
      </c>
    </row>
    <row r="28" spans="1:3" ht="28.5">
      <c r="A28" s="677" t="s">
        <v>47</v>
      </c>
      <c r="B28" s="207" t="s">
        <v>48</v>
      </c>
    </row>
    <row r="29" spans="1:3" ht="57">
      <c r="A29" s="677" t="s">
        <v>49</v>
      </c>
      <c r="B29" s="207" t="s">
        <v>50</v>
      </c>
      <c r="C29" s="205"/>
    </row>
    <row r="30" spans="1:3" ht="90" customHeight="1">
      <c r="A30" s="687" t="s">
        <v>51</v>
      </c>
      <c r="B30" s="207" t="s">
        <v>52</v>
      </c>
    </row>
    <row r="31" spans="1:3" ht="81.599999999999994" customHeight="1">
      <c r="A31" s="687" t="s">
        <v>53</v>
      </c>
      <c r="B31" s="207" t="s">
        <v>54</v>
      </c>
    </row>
    <row r="32" spans="1:3" ht="54" customHeight="1">
      <c r="A32" s="687" t="s">
        <v>55</v>
      </c>
      <c r="B32" s="207" t="s">
        <v>56</v>
      </c>
    </row>
    <row r="33" spans="1:3" ht="28.5" customHeight="1">
      <c r="A33" s="688" t="s">
        <v>57</v>
      </c>
      <c r="B33" s="689"/>
    </row>
    <row r="34" spans="1:3" ht="71.25">
      <c r="A34" s="687" t="s">
        <v>58</v>
      </c>
      <c r="B34" s="207" t="s">
        <v>59</v>
      </c>
    </row>
    <row r="35" spans="1:3" ht="57">
      <c r="A35" s="687" t="s">
        <v>60</v>
      </c>
      <c r="B35" s="207" t="s">
        <v>61</v>
      </c>
    </row>
    <row r="36" spans="1:3" ht="36" customHeight="1">
      <c r="A36" s="687" t="s">
        <v>62</v>
      </c>
      <c r="B36" s="207" t="s">
        <v>63</v>
      </c>
      <c r="C36" s="206"/>
    </row>
    <row r="37" spans="1:3" ht="28.5">
      <c r="A37" s="687" t="s">
        <v>64</v>
      </c>
      <c r="B37" s="207" t="s">
        <v>65</v>
      </c>
    </row>
    <row r="38" spans="1:3" ht="71.25">
      <c r="A38" s="687" t="s">
        <v>66</v>
      </c>
      <c r="B38" s="207" t="s">
        <v>67</v>
      </c>
    </row>
    <row r="39" spans="1:3" ht="28.5">
      <c r="A39" s="677" t="s">
        <v>68</v>
      </c>
      <c r="B39" s="207" t="s">
        <v>69</v>
      </c>
    </row>
    <row r="40" spans="1:3" ht="25.5" customHeight="1">
      <c r="A40" s="679" t="s">
        <v>70</v>
      </c>
      <c r="B40" s="680"/>
    </row>
    <row r="41" spans="1:3" ht="24" customHeight="1">
      <c r="A41" s="682" t="s">
        <v>2</v>
      </c>
      <c r="B41" s="690" t="s">
        <v>3</v>
      </c>
    </row>
    <row r="42" spans="1:3" ht="28.5">
      <c r="A42" s="677" t="s">
        <v>21</v>
      </c>
      <c r="B42" s="208" t="s">
        <v>71</v>
      </c>
    </row>
    <row r="43" spans="1:3" ht="42.75">
      <c r="A43" s="677" t="s">
        <v>72</v>
      </c>
      <c r="B43" s="208" t="s">
        <v>73</v>
      </c>
    </row>
    <row r="44" spans="1:3" ht="42.75">
      <c r="A44" s="677" t="s">
        <v>74</v>
      </c>
      <c r="B44" s="208" t="s">
        <v>75</v>
      </c>
    </row>
    <row r="45" spans="1:3" ht="42.75">
      <c r="A45" s="677" t="s">
        <v>76</v>
      </c>
      <c r="B45" s="208" t="s">
        <v>77</v>
      </c>
    </row>
    <row r="46" spans="1:3" ht="42.75">
      <c r="A46" s="677" t="s">
        <v>78</v>
      </c>
      <c r="B46" s="208" t="s">
        <v>79</v>
      </c>
    </row>
    <row r="47" spans="1:3" ht="28.5">
      <c r="A47" s="677" t="s">
        <v>80</v>
      </c>
      <c r="B47" s="208" t="s">
        <v>81</v>
      </c>
    </row>
    <row r="48" spans="1:3" ht="152.25" customHeight="1">
      <c r="A48" s="677" t="s">
        <v>82</v>
      </c>
      <c r="B48" s="208" t="s">
        <v>83</v>
      </c>
    </row>
    <row r="49" spans="1:2" ht="22.9" customHeight="1">
      <c r="A49" s="685" t="s">
        <v>84</v>
      </c>
      <c r="B49" s="686"/>
    </row>
    <row r="50" spans="1:2" ht="71.25">
      <c r="A50" s="677" t="s">
        <v>85</v>
      </c>
      <c r="B50" s="207" t="s">
        <v>86</v>
      </c>
    </row>
    <row r="51" spans="1:2" ht="28.5">
      <c r="A51" s="677" t="s">
        <v>87</v>
      </c>
      <c r="B51" s="207" t="s">
        <v>88</v>
      </c>
    </row>
    <row r="52" spans="1:2" ht="57">
      <c r="A52" s="677" t="s">
        <v>89</v>
      </c>
      <c r="B52" s="207" t="s">
        <v>90</v>
      </c>
    </row>
    <row r="53" spans="1:2" ht="99.75">
      <c r="A53" s="677" t="s">
        <v>91</v>
      </c>
      <c r="B53" s="207" t="s">
        <v>92</v>
      </c>
    </row>
    <row r="54" spans="1:2" ht="85.5">
      <c r="A54" s="677" t="s">
        <v>93</v>
      </c>
      <c r="B54" s="207" t="s">
        <v>54</v>
      </c>
    </row>
    <row r="55" spans="1:2" ht="71.25">
      <c r="A55" s="677" t="s">
        <v>94</v>
      </c>
      <c r="B55" s="207" t="s">
        <v>95</v>
      </c>
    </row>
    <row r="56" spans="1:2" ht="28.5">
      <c r="A56" s="677" t="s">
        <v>96</v>
      </c>
      <c r="B56" s="207" t="s">
        <v>97</v>
      </c>
    </row>
    <row r="57" spans="1:2" ht="24" customHeight="1">
      <c r="A57" s="691" t="s">
        <v>98</v>
      </c>
      <c r="B57" s="692"/>
    </row>
    <row r="58" spans="1:2" ht="23.65" customHeight="1">
      <c r="A58" s="685" t="s">
        <v>99</v>
      </c>
      <c r="B58" s="686"/>
    </row>
    <row r="59" spans="1:2" ht="42.75">
      <c r="A59" s="677" t="s">
        <v>100</v>
      </c>
      <c r="B59" s="208" t="s">
        <v>101</v>
      </c>
    </row>
    <row r="60" spans="1:2" ht="28.5">
      <c r="A60" s="677" t="s">
        <v>102</v>
      </c>
      <c r="B60" s="208" t="s">
        <v>103</v>
      </c>
    </row>
    <row r="61" spans="1:2" ht="42.75">
      <c r="A61" s="677" t="s">
        <v>13</v>
      </c>
      <c r="B61" s="208" t="s">
        <v>104</v>
      </c>
    </row>
    <row r="62" spans="1:2" ht="57">
      <c r="A62" s="677" t="s">
        <v>26</v>
      </c>
      <c r="B62" s="207" t="s">
        <v>105</v>
      </c>
    </row>
    <row r="63" spans="1:2" ht="57">
      <c r="A63" s="677" t="s">
        <v>28</v>
      </c>
      <c r="B63" s="207" t="s">
        <v>106</v>
      </c>
    </row>
    <row r="64" spans="1:2" ht="42.75">
      <c r="A64" s="677" t="s">
        <v>107</v>
      </c>
      <c r="B64" s="208" t="s">
        <v>108</v>
      </c>
    </row>
    <row r="65" spans="1:2" ht="25.5" customHeight="1">
      <c r="A65" s="679" t="s">
        <v>109</v>
      </c>
      <c r="B65" s="680"/>
    </row>
    <row r="66" spans="1:2" ht="22.9" customHeight="1">
      <c r="A66" s="693" t="s">
        <v>110</v>
      </c>
      <c r="B66" s="694"/>
    </row>
    <row r="67" spans="1:2" ht="94.15" customHeight="1">
      <c r="A67" s="695" t="s">
        <v>111</v>
      </c>
      <c r="B67" s="696"/>
    </row>
    <row r="68" spans="1:2" ht="39.75" customHeight="1">
      <c r="A68" s="677" t="s">
        <v>112</v>
      </c>
      <c r="B68" s="697" t="s">
        <v>113</v>
      </c>
    </row>
    <row r="69" spans="1:2" ht="42.75">
      <c r="A69" s="677" t="s">
        <v>114</v>
      </c>
      <c r="B69" s="698" t="s">
        <v>115</v>
      </c>
    </row>
    <row r="70" spans="1:2" ht="37.5" customHeight="1">
      <c r="A70" s="687" t="s">
        <v>116</v>
      </c>
      <c r="B70" s="698" t="s">
        <v>117</v>
      </c>
    </row>
    <row r="71" spans="1:2" ht="37.5" customHeight="1">
      <c r="A71" s="677" t="s">
        <v>118</v>
      </c>
      <c r="B71" s="698" t="s">
        <v>119</v>
      </c>
    </row>
    <row r="72" spans="1:2" ht="37.5" customHeight="1">
      <c r="A72" s="687" t="s">
        <v>120</v>
      </c>
      <c r="B72" s="698" t="s">
        <v>121</v>
      </c>
    </row>
    <row r="73" spans="1:2" ht="25.5" customHeight="1">
      <c r="A73" s="679" t="s">
        <v>122</v>
      </c>
      <c r="B73" s="680"/>
    </row>
    <row r="74" spans="1:2" ht="28.5">
      <c r="A74" s="677" t="s">
        <v>123</v>
      </c>
      <c r="B74" s="208" t="s">
        <v>124</v>
      </c>
    </row>
    <row r="75" spans="1:2" ht="28.5">
      <c r="A75" s="677" t="s">
        <v>125</v>
      </c>
      <c r="B75" s="208" t="s">
        <v>126</v>
      </c>
    </row>
    <row r="76" spans="1:2" ht="28.5">
      <c r="A76" s="677" t="s">
        <v>127</v>
      </c>
      <c r="B76" s="208" t="s">
        <v>128</v>
      </c>
    </row>
    <row r="77" spans="1:2" ht="28.5">
      <c r="A77" s="677" t="s">
        <v>129</v>
      </c>
      <c r="B77" s="208" t="s">
        <v>130</v>
      </c>
    </row>
    <row r="78" spans="1:2" ht="28.5">
      <c r="A78" s="677" t="s">
        <v>131</v>
      </c>
      <c r="B78" s="208" t="s">
        <v>132</v>
      </c>
    </row>
    <row r="79" spans="1:2" ht="42.75">
      <c r="A79" s="677" t="s">
        <v>133</v>
      </c>
      <c r="B79" s="208" t="s">
        <v>134</v>
      </c>
    </row>
    <row r="80" spans="1:2" ht="28.5">
      <c r="A80" s="677" t="s">
        <v>135</v>
      </c>
      <c r="B80" s="208" t="s">
        <v>136</v>
      </c>
    </row>
    <row r="81" spans="1:2" ht="15">
      <c r="A81" s="677" t="s">
        <v>137</v>
      </c>
      <c r="B81" s="208" t="s">
        <v>138</v>
      </c>
    </row>
    <row r="82" spans="1:2" ht="42.75">
      <c r="A82" s="699" t="s">
        <v>139</v>
      </c>
      <c r="B82" s="208" t="s">
        <v>140</v>
      </c>
    </row>
    <row r="83" spans="1:2" ht="42.75">
      <c r="A83" s="687" t="s">
        <v>141</v>
      </c>
      <c r="B83" s="208" t="s">
        <v>142</v>
      </c>
    </row>
    <row r="84" spans="1:2" ht="42.75">
      <c r="A84" s="677" t="s">
        <v>143</v>
      </c>
      <c r="B84" s="208" t="s">
        <v>144</v>
      </c>
    </row>
    <row r="85" spans="1:2" ht="28.5">
      <c r="A85" s="677" t="s">
        <v>45</v>
      </c>
      <c r="B85" s="208" t="s">
        <v>145</v>
      </c>
    </row>
    <row r="86" spans="1:2" ht="28.5">
      <c r="A86" s="677" t="s">
        <v>146</v>
      </c>
      <c r="B86" s="208" t="s">
        <v>147</v>
      </c>
    </row>
    <row r="87" spans="1:2" ht="42.75">
      <c r="A87" s="677" t="s">
        <v>148</v>
      </c>
      <c r="B87" s="208" t="s">
        <v>149</v>
      </c>
    </row>
    <row r="88" spans="1:2" ht="18.600000000000001" customHeight="1">
      <c r="A88" s="679" t="s">
        <v>150</v>
      </c>
      <c r="B88" s="680"/>
    </row>
    <row r="89" spans="1:2" ht="28.5">
      <c r="A89" s="700" t="s">
        <v>151</v>
      </c>
      <c r="B89" s="701" t="s">
        <v>152</v>
      </c>
    </row>
    <row r="90" spans="1:2" ht="15">
      <c r="A90" s="700" t="s">
        <v>153</v>
      </c>
      <c r="B90" s="701" t="s">
        <v>154</v>
      </c>
    </row>
    <row r="91" spans="1:2" ht="15">
      <c r="A91" s="700" t="s">
        <v>155</v>
      </c>
      <c r="B91" s="701" t="s">
        <v>156</v>
      </c>
    </row>
    <row r="92" spans="1:2" ht="15">
      <c r="A92" s="700" t="s">
        <v>157</v>
      </c>
      <c r="B92" s="701" t="s">
        <v>158</v>
      </c>
    </row>
    <row r="93" spans="1:2" ht="15">
      <c r="A93" s="345" t="s">
        <v>159</v>
      </c>
      <c r="B93" s="346"/>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F36"/>
  <sheetViews>
    <sheetView zoomScale="70" zoomScaleNormal="85" workbookViewId="0">
      <selection activeCell="D11" sqref="D11:E11"/>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663"/>
      <c r="B1" s="664" t="s">
        <v>160</v>
      </c>
      <c r="C1" s="664"/>
      <c r="D1" s="664"/>
      <c r="E1" s="409" t="s">
        <v>161</v>
      </c>
      <c r="F1" s="410"/>
      <c r="G1" s="411"/>
    </row>
    <row r="2" spans="1:84" ht="22.5" customHeight="1" thickBot="1">
      <c r="A2" s="663"/>
      <c r="B2" s="665" t="s">
        <v>162</v>
      </c>
      <c r="C2" s="665"/>
      <c r="D2" s="665"/>
      <c r="E2" s="409" t="s">
        <v>163</v>
      </c>
      <c r="F2" s="410"/>
      <c r="G2" s="411"/>
    </row>
    <row r="3" spans="1:84" ht="31.5" customHeight="1" thickBot="1">
      <c r="A3" s="663"/>
      <c r="B3" s="427" t="s">
        <v>0</v>
      </c>
      <c r="C3" s="428"/>
      <c r="D3" s="429"/>
      <c r="E3" s="409" t="s">
        <v>164</v>
      </c>
      <c r="F3" s="410"/>
      <c r="G3" s="411"/>
    </row>
    <row r="4" spans="1:84" ht="22.5" customHeight="1" thickBot="1">
      <c r="A4" s="663"/>
      <c r="B4" s="430" t="s">
        <v>496</v>
      </c>
      <c r="C4" s="431"/>
      <c r="D4" s="432"/>
      <c r="E4" s="409" t="s">
        <v>497</v>
      </c>
      <c r="F4" s="410"/>
      <c r="G4" s="411"/>
    </row>
    <row r="5" spans="1:84" ht="15.75" thickBot="1">
      <c r="A5" s="57"/>
      <c r="B5" s="57"/>
      <c r="C5" s="209"/>
      <c r="D5" s="209"/>
      <c r="E5" s="209"/>
      <c r="F5" s="210"/>
      <c r="G5" s="210"/>
      <c r="H5" s="210"/>
      <c r="I5" s="210"/>
      <c r="J5" s="210"/>
      <c r="K5" s="210"/>
    </row>
    <row r="6" spans="1:84" ht="52.5" customHeight="1">
      <c r="A6" s="421" t="s">
        <v>167</v>
      </c>
      <c r="B6" s="422"/>
      <c r="C6" s="668" t="str">
        <f>+PMR!C6</f>
        <v>8219 - Fortalecimiento a la implementación, seguimiento y coordinación del Sistema Distrital de Cuidado en Bogotá D.C.</v>
      </c>
      <c r="D6" s="669"/>
      <c r="E6" s="670"/>
      <c r="F6" s="7"/>
      <c r="G6" s="7"/>
      <c r="H6" s="7"/>
      <c r="I6" s="7"/>
      <c r="J6" s="7"/>
      <c r="K6" s="7"/>
      <c r="L6" s="1"/>
      <c r="M6" s="17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552" t="s">
        <v>498</v>
      </c>
      <c r="B7" s="553"/>
      <c r="C7" s="666"/>
      <c r="D7" s="666"/>
      <c r="E7" s="667"/>
      <c r="F7" s="210"/>
      <c r="G7" s="210"/>
      <c r="H7" s="210"/>
      <c r="I7" s="210"/>
      <c r="J7" s="210"/>
      <c r="K7" s="210"/>
    </row>
    <row r="8" spans="1:84" ht="45.75" customHeight="1" thickBot="1">
      <c r="A8" s="58" t="s">
        <v>151</v>
      </c>
      <c r="B8" s="58" t="s">
        <v>153</v>
      </c>
      <c r="C8" s="59" t="s">
        <v>155</v>
      </c>
      <c r="D8" s="661" t="s">
        <v>157</v>
      </c>
      <c r="E8" s="662"/>
    </row>
    <row r="9" spans="1:84" ht="42.75">
      <c r="A9" s="60">
        <v>45736</v>
      </c>
      <c r="B9" s="213">
        <v>45741</v>
      </c>
      <c r="C9" s="74" t="s">
        <v>499</v>
      </c>
      <c r="D9" s="671" t="s">
        <v>500</v>
      </c>
      <c r="E9" s="672"/>
    </row>
    <row r="10" spans="1:84" ht="88.9" customHeight="1">
      <c r="A10" s="60">
        <v>45784</v>
      </c>
      <c r="B10" s="61"/>
      <c r="C10" s="75" t="s">
        <v>501</v>
      </c>
      <c r="D10" s="673" t="s">
        <v>502</v>
      </c>
      <c r="E10" s="674"/>
    </row>
    <row r="11" spans="1:84" ht="335.45" customHeight="1">
      <c r="A11" s="60">
        <v>45877</v>
      </c>
      <c r="B11" s="213">
        <v>45880</v>
      </c>
      <c r="C11" s="75" t="s">
        <v>503</v>
      </c>
      <c r="D11" s="673" t="s">
        <v>504</v>
      </c>
      <c r="E11" s="674"/>
    </row>
    <row r="12" spans="1:84">
      <c r="A12" s="62"/>
      <c r="B12" s="63"/>
      <c r="C12" s="75"/>
      <c r="D12" s="673"/>
      <c r="E12" s="674"/>
    </row>
    <row r="13" spans="1:84">
      <c r="A13" s="64"/>
      <c r="B13" s="63"/>
      <c r="C13" s="75"/>
      <c r="D13" s="673"/>
      <c r="E13" s="674"/>
    </row>
    <row r="14" spans="1:84">
      <c r="A14" s="64"/>
      <c r="B14" s="63"/>
      <c r="C14" s="76"/>
      <c r="D14" s="673"/>
      <c r="E14" s="674"/>
    </row>
    <row r="15" spans="1:84">
      <c r="A15" s="64"/>
      <c r="B15" s="63"/>
      <c r="C15" s="76"/>
      <c r="D15" s="673"/>
      <c r="E15" s="674"/>
    </row>
    <row r="16" spans="1:84">
      <c r="A16" s="65"/>
      <c r="B16" s="63"/>
      <c r="C16" s="75"/>
      <c r="D16" s="673"/>
      <c r="E16" s="674"/>
    </row>
    <row r="17" spans="1:5">
      <c r="A17" s="66"/>
      <c r="B17" s="67"/>
      <c r="C17" s="77"/>
      <c r="D17" s="673"/>
      <c r="E17" s="674"/>
    </row>
    <row r="18" spans="1:5">
      <c r="A18" s="66"/>
      <c r="B18" s="67"/>
      <c r="C18" s="77"/>
      <c r="D18" s="673"/>
      <c r="E18" s="674"/>
    </row>
    <row r="19" spans="1:5">
      <c r="A19" s="68"/>
      <c r="B19" s="69"/>
      <c r="C19" s="71"/>
      <c r="D19" s="673"/>
      <c r="E19" s="674"/>
    </row>
    <row r="20" spans="1:5">
      <c r="A20" s="70"/>
      <c r="B20" s="71"/>
      <c r="C20" s="71"/>
      <c r="D20" s="673"/>
      <c r="E20" s="674"/>
    </row>
    <row r="21" spans="1:5">
      <c r="A21" s="70"/>
      <c r="B21" s="71"/>
      <c r="C21" s="71"/>
      <c r="D21" s="673"/>
      <c r="E21" s="674"/>
    </row>
    <row r="22" spans="1:5">
      <c r="A22" s="70"/>
      <c r="B22" s="71"/>
      <c r="C22" s="71"/>
      <c r="D22" s="673"/>
      <c r="E22" s="674"/>
    </row>
    <row r="23" spans="1:5">
      <c r="A23" s="70"/>
      <c r="B23" s="71"/>
      <c r="C23" s="71"/>
      <c r="D23" s="673"/>
      <c r="E23" s="674"/>
    </row>
    <row r="24" spans="1:5">
      <c r="A24" s="70"/>
      <c r="B24" s="71"/>
      <c r="C24" s="71"/>
      <c r="D24" s="673"/>
      <c r="E24" s="674"/>
    </row>
    <row r="25" spans="1:5">
      <c r="A25" s="70"/>
      <c r="B25" s="71"/>
      <c r="C25" s="71"/>
      <c r="D25" s="673"/>
      <c r="E25" s="674"/>
    </row>
    <row r="26" spans="1:5">
      <c r="A26" s="70"/>
      <c r="B26" s="71"/>
      <c r="C26" s="71"/>
      <c r="D26" s="673"/>
      <c r="E26" s="674"/>
    </row>
    <row r="27" spans="1:5">
      <c r="A27" s="70"/>
      <c r="B27" s="71"/>
      <c r="C27" s="71"/>
      <c r="D27" s="673"/>
      <c r="E27" s="674"/>
    </row>
    <row r="28" spans="1:5">
      <c r="A28" s="70"/>
      <c r="B28" s="71"/>
      <c r="C28" s="71"/>
      <c r="D28" s="673"/>
      <c r="E28" s="674"/>
    </row>
    <row r="29" spans="1:5">
      <c r="A29" s="70"/>
      <c r="B29" s="71"/>
      <c r="C29" s="71"/>
      <c r="D29" s="673"/>
      <c r="E29" s="674"/>
    </row>
    <row r="30" spans="1:5">
      <c r="A30" s="70"/>
      <c r="B30" s="71"/>
      <c r="C30" s="71"/>
      <c r="D30" s="673"/>
      <c r="E30" s="674"/>
    </row>
    <row r="31" spans="1:5">
      <c r="A31" s="70"/>
      <c r="B31" s="71"/>
      <c r="C31" s="71"/>
      <c r="D31" s="673"/>
      <c r="E31" s="674"/>
    </row>
    <row r="32" spans="1:5">
      <c r="A32" s="70"/>
      <c r="B32" s="71"/>
      <c r="C32" s="71"/>
      <c r="D32" s="673"/>
      <c r="E32" s="674"/>
    </row>
    <row r="33" spans="1:5">
      <c r="A33" s="70"/>
      <c r="B33" s="71"/>
      <c r="C33" s="71"/>
      <c r="D33" s="673"/>
      <c r="E33" s="674"/>
    </row>
    <row r="34" spans="1:5">
      <c r="A34" s="70"/>
      <c r="B34" s="71"/>
      <c r="C34" s="71"/>
      <c r="D34" s="673"/>
      <c r="E34" s="674"/>
    </row>
    <row r="35" spans="1:5">
      <c r="A35" s="70"/>
      <c r="B35" s="71"/>
      <c r="C35" s="71"/>
      <c r="D35" s="673"/>
      <c r="E35" s="674"/>
    </row>
    <row r="36" spans="1:5">
      <c r="A36" s="72"/>
      <c r="B36" s="73"/>
      <c r="C36" s="73"/>
      <c r="D36" s="675"/>
      <c r="E36" s="676"/>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tabSelected="1" view="pageBreakPreview" topLeftCell="E6" zoomScale="70" zoomScaleNormal="70" zoomScaleSheetLayoutView="70" workbookViewId="0">
      <selection activeCell="N25" sqref="N25:N29"/>
    </sheetView>
  </sheetViews>
  <sheetFormatPr defaultColWidth="10.7109375" defaultRowHeight="14.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c r="A1" s="434"/>
      <c r="B1" s="412" t="s">
        <v>160</v>
      </c>
      <c r="C1" s="413"/>
      <c r="D1" s="413"/>
      <c r="E1" s="413"/>
      <c r="F1" s="413"/>
      <c r="G1" s="413"/>
      <c r="H1" s="413"/>
      <c r="I1" s="413"/>
      <c r="J1" s="413"/>
      <c r="K1" s="413"/>
      <c r="L1" s="414"/>
      <c r="M1" s="409" t="s">
        <v>161</v>
      </c>
      <c r="N1" s="410"/>
      <c r="O1" s="411"/>
    </row>
    <row r="2" spans="1:15" s="85" customFormat="1" ht="18" customHeight="1" thickBot="1">
      <c r="A2" s="435"/>
      <c r="B2" s="415" t="s">
        <v>162</v>
      </c>
      <c r="C2" s="416"/>
      <c r="D2" s="416"/>
      <c r="E2" s="416"/>
      <c r="F2" s="416"/>
      <c r="G2" s="416"/>
      <c r="H2" s="416"/>
      <c r="I2" s="416"/>
      <c r="J2" s="416"/>
      <c r="K2" s="416"/>
      <c r="L2" s="417"/>
      <c r="M2" s="409" t="s">
        <v>163</v>
      </c>
      <c r="N2" s="410"/>
      <c r="O2" s="411"/>
    </row>
    <row r="3" spans="1:15" s="85" customFormat="1" ht="19.899999999999999" customHeight="1" thickBot="1">
      <c r="A3" s="435"/>
      <c r="B3" s="415" t="s">
        <v>0</v>
      </c>
      <c r="C3" s="416"/>
      <c r="D3" s="416"/>
      <c r="E3" s="416"/>
      <c r="F3" s="416"/>
      <c r="G3" s="416"/>
      <c r="H3" s="416"/>
      <c r="I3" s="416"/>
      <c r="J3" s="416"/>
      <c r="K3" s="416"/>
      <c r="L3" s="417"/>
      <c r="M3" s="409" t="s">
        <v>164</v>
      </c>
      <c r="N3" s="410"/>
      <c r="O3" s="411"/>
    </row>
    <row r="4" spans="1:15" s="85" customFormat="1" ht="21.75" customHeight="1" thickBot="1">
      <c r="A4" s="436"/>
      <c r="B4" s="418" t="s">
        <v>165</v>
      </c>
      <c r="C4" s="419"/>
      <c r="D4" s="419"/>
      <c r="E4" s="419"/>
      <c r="F4" s="419"/>
      <c r="G4" s="419"/>
      <c r="H4" s="419"/>
      <c r="I4" s="419"/>
      <c r="J4" s="419"/>
      <c r="K4" s="419"/>
      <c r="L4" s="420"/>
      <c r="M4" s="409" t="s">
        <v>166</v>
      </c>
      <c r="N4" s="410"/>
      <c r="O4" s="411"/>
    </row>
    <row r="5" spans="1:15" s="85" customFormat="1" ht="16.149999999999999" customHeight="1" thickBot="1">
      <c r="A5" s="86"/>
      <c r="B5" s="87"/>
      <c r="C5" s="87"/>
      <c r="D5" s="87"/>
      <c r="E5" s="87"/>
      <c r="F5" s="87"/>
      <c r="G5" s="87"/>
      <c r="H5" s="87"/>
      <c r="I5" s="87"/>
      <c r="J5" s="87"/>
      <c r="K5" s="87"/>
      <c r="L5" s="87"/>
      <c r="M5" s="88"/>
      <c r="N5" s="88"/>
      <c r="O5" s="88"/>
    </row>
    <row r="6" spans="1:15" ht="40.35" customHeight="1" thickBot="1">
      <c r="A6" s="55" t="s">
        <v>167</v>
      </c>
      <c r="B6" s="444" t="s">
        <v>168</v>
      </c>
      <c r="C6" s="445"/>
      <c r="D6" s="445"/>
      <c r="E6" s="445"/>
      <c r="F6" s="445"/>
      <c r="G6" s="445"/>
      <c r="H6" s="445"/>
      <c r="I6" s="445"/>
      <c r="J6" s="445"/>
      <c r="K6" s="446"/>
      <c r="L6" s="161" t="s">
        <v>169</v>
      </c>
      <c r="M6" s="447">
        <v>2024110010309</v>
      </c>
      <c r="N6" s="448"/>
      <c r="O6" s="449"/>
    </row>
    <row r="7" spans="1:15" s="85" customFormat="1" ht="18" customHeight="1" thickBot="1">
      <c r="A7" s="86"/>
      <c r="B7" s="87"/>
      <c r="C7" s="87"/>
      <c r="D7" s="87"/>
      <c r="E7" s="87"/>
      <c r="F7" s="87"/>
      <c r="G7" s="87"/>
      <c r="H7" s="87"/>
      <c r="I7" s="87"/>
      <c r="J7" s="87"/>
      <c r="K7" s="87"/>
      <c r="L7" s="87"/>
      <c r="M7" s="88"/>
      <c r="N7" s="88"/>
      <c r="O7" s="88"/>
    </row>
    <row r="8" spans="1:15" s="85" customFormat="1" ht="21.75" customHeight="1" thickBot="1">
      <c r="A8" s="438" t="s">
        <v>6</v>
      </c>
      <c r="B8" s="161" t="s">
        <v>170</v>
      </c>
      <c r="C8" s="131"/>
      <c r="D8" s="161" t="s">
        <v>171</v>
      </c>
      <c r="E8" s="131"/>
      <c r="F8" s="161" t="s">
        <v>172</v>
      </c>
      <c r="G8" s="131"/>
      <c r="H8" s="161" t="s">
        <v>173</v>
      </c>
      <c r="I8" s="133"/>
      <c r="J8" s="423" t="s">
        <v>8</v>
      </c>
      <c r="K8" s="437"/>
      <c r="L8" s="160" t="s">
        <v>174</v>
      </c>
      <c r="M8" s="454"/>
      <c r="N8" s="454"/>
      <c r="O8" s="454"/>
    </row>
    <row r="9" spans="1:15" s="85" customFormat="1" ht="21.75" customHeight="1" thickBot="1">
      <c r="A9" s="438"/>
      <c r="B9" s="162" t="s">
        <v>175</v>
      </c>
      <c r="C9" s="134"/>
      <c r="D9" s="161" t="s">
        <v>176</v>
      </c>
      <c r="E9" s="134"/>
      <c r="F9" s="161" t="s">
        <v>177</v>
      </c>
      <c r="G9" s="134"/>
      <c r="H9" s="161" t="s">
        <v>178</v>
      </c>
      <c r="I9" s="133" t="s">
        <v>179</v>
      </c>
      <c r="J9" s="423"/>
      <c r="K9" s="437"/>
      <c r="L9" s="160" t="s">
        <v>180</v>
      </c>
      <c r="M9" s="454"/>
      <c r="N9" s="454"/>
      <c r="O9" s="454"/>
    </row>
    <row r="10" spans="1:15" s="85" customFormat="1" ht="21.75" customHeight="1" thickBot="1">
      <c r="A10" s="438"/>
      <c r="B10" s="161" t="s">
        <v>181</v>
      </c>
      <c r="C10" s="131"/>
      <c r="D10" s="161" t="s">
        <v>182</v>
      </c>
      <c r="E10" s="135"/>
      <c r="F10" s="161" t="s">
        <v>183</v>
      </c>
      <c r="G10" s="135"/>
      <c r="H10" s="161" t="s">
        <v>184</v>
      </c>
      <c r="I10" s="133"/>
      <c r="J10" s="423"/>
      <c r="K10" s="437"/>
      <c r="L10" s="160" t="s">
        <v>185</v>
      </c>
      <c r="M10" s="454" t="s">
        <v>179</v>
      </c>
      <c r="N10" s="454"/>
      <c r="O10" s="454"/>
    </row>
    <row r="11" spans="1:15" ht="15" customHeight="1" thickBot="1">
      <c r="A11" s="6"/>
      <c r="B11" s="7"/>
      <c r="C11" s="7"/>
      <c r="D11" s="9"/>
      <c r="E11" s="8"/>
      <c r="F11" s="8"/>
      <c r="G11" s="200"/>
      <c r="H11" s="200"/>
      <c r="I11" s="10"/>
      <c r="J11" s="10"/>
      <c r="K11" s="7"/>
      <c r="L11" s="7"/>
      <c r="M11" s="7"/>
      <c r="N11" s="7"/>
      <c r="O11" s="7"/>
    </row>
    <row r="12" spans="1:15" ht="15" customHeight="1">
      <c r="A12" s="441" t="s">
        <v>186</v>
      </c>
      <c r="B12" s="424" t="s">
        <v>187</v>
      </c>
      <c r="C12" s="425"/>
      <c r="D12" s="425"/>
      <c r="E12" s="425"/>
      <c r="F12" s="425"/>
      <c r="G12" s="425"/>
      <c r="H12" s="425"/>
      <c r="I12" s="425"/>
      <c r="J12" s="425"/>
      <c r="K12" s="425"/>
      <c r="L12" s="425"/>
      <c r="M12" s="425"/>
      <c r="N12" s="425"/>
      <c r="O12" s="426"/>
    </row>
    <row r="13" spans="1:15" ht="15" customHeight="1">
      <c r="A13" s="442"/>
      <c r="B13" s="427"/>
      <c r="C13" s="428"/>
      <c r="D13" s="428"/>
      <c r="E13" s="428"/>
      <c r="F13" s="428"/>
      <c r="G13" s="428"/>
      <c r="H13" s="428"/>
      <c r="I13" s="428"/>
      <c r="J13" s="428"/>
      <c r="K13" s="428"/>
      <c r="L13" s="428"/>
      <c r="M13" s="428"/>
      <c r="N13" s="428"/>
      <c r="O13" s="429"/>
    </row>
    <row r="14" spans="1:15" ht="15" customHeight="1" thickBot="1">
      <c r="A14" s="443"/>
      <c r="B14" s="430"/>
      <c r="C14" s="431"/>
      <c r="D14" s="431"/>
      <c r="E14" s="431"/>
      <c r="F14" s="431"/>
      <c r="G14" s="431"/>
      <c r="H14" s="431"/>
      <c r="I14" s="431"/>
      <c r="J14" s="431"/>
      <c r="K14" s="431"/>
      <c r="L14" s="431"/>
      <c r="M14" s="431"/>
      <c r="N14" s="431"/>
      <c r="O14" s="432"/>
    </row>
    <row r="15" spans="1:15" ht="9" customHeight="1" thickBot="1">
      <c r="A15" s="14"/>
      <c r="B15" s="84"/>
      <c r="C15" s="15"/>
      <c r="D15" s="15"/>
      <c r="E15" s="15"/>
      <c r="F15" s="15"/>
      <c r="G15" s="16"/>
      <c r="H15" s="16"/>
      <c r="I15" s="16"/>
      <c r="J15" s="16"/>
      <c r="K15" s="16"/>
      <c r="L15" s="17"/>
      <c r="M15" s="17"/>
      <c r="N15" s="17"/>
      <c r="O15" s="17"/>
    </row>
    <row r="16" spans="1:15" s="18" customFormat="1" ht="37.5" customHeight="1" thickBot="1">
      <c r="A16" s="55" t="s">
        <v>13</v>
      </c>
      <c r="B16" s="433" t="s">
        <v>188</v>
      </c>
      <c r="C16" s="433"/>
      <c r="D16" s="433"/>
      <c r="E16" s="433"/>
      <c r="F16" s="433"/>
      <c r="G16" s="438" t="s">
        <v>15</v>
      </c>
      <c r="H16" s="438"/>
      <c r="I16" s="433" t="s">
        <v>189</v>
      </c>
      <c r="J16" s="433"/>
      <c r="K16" s="433"/>
      <c r="L16" s="433"/>
      <c r="M16" s="433"/>
      <c r="N16" s="433"/>
      <c r="O16" s="433"/>
    </row>
    <row r="17" spans="1:15" ht="9" customHeight="1" thickBot="1">
      <c r="A17" s="14"/>
      <c r="B17" s="16"/>
      <c r="C17" s="15"/>
      <c r="D17" s="15"/>
      <c r="E17" s="15"/>
      <c r="F17" s="15"/>
      <c r="G17" s="16"/>
      <c r="H17" s="16"/>
      <c r="I17" s="16"/>
      <c r="J17" s="16"/>
      <c r="K17" s="16"/>
      <c r="L17" s="17"/>
      <c r="M17" s="17"/>
      <c r="N17" s="17"/>
      <c r="O17" s="17"/>
    </row>
    <row r="18" spans="1:15" ht="56.25" customHeight="1" thickBot="1">
      <c r="A18" s="55" t="s">
        <v>17</v>
      </c>
      <c r="B18" s="433" t="s">
        <v>190</v>
      </c>
      <c r="C18" s="433"/>
      <c r="D18" s="433"/>
      <c r="E18" s="433"/>
      <c r="F18" s="55" t="s">
        <v>19</v>
      </c>
      <c r="G18" s="439" t="s">
        <v>191</v>
      </c>
      <c r="H18" s="439"/>
      <c r="I18" s="439"/>
      <c r="J18" s="55" t="s">
        <v>21</v>
      </c>
      <c r="K18" s="433" t="s">
        <v>192</v>
      </c>
      <c r="L18" s="433"/>
      <c r="M18" s="433"/>
      <c r="N18" s="433"/>
      <c r="O18" s="433"/>
    </row>
    <row r="19" spans="1:15" ht="9" customHeight="1">
      <c r="A19" s="5"/>
      <c r="B19" s="2"/>
      <c r="C19" s="440"/>
      <c r="D19" s="440"/>
      <c r="E19" s="440"/>
      <c r="F19" s="440"/>
      <c r="G19" s="440"/>
      <c r="H19" s="440"/>
      <c r="I19" s="440"/>
      <c r="J19" s="440"/>
      <c r="K19" s="440"/>
      <c r="L19" s="440"/>
      <c r="M19" s="440"/>
      <c r="N19" s="440"/>
      <c r="O19" s="440"/>
    </row>
    <row r="20" spans="1:15" ht="16.5" customHeight="1" thickBot="1">
      <c r="A20" s="82"/>
      <c r="B20" s="83"/>
      <c r="C20" s="83"/>
      <c r="D20" s="83"/>
      <c r="E20" s="83"/>
      <c r="F20" s="83"/>
      <c r="G20" s="83"/>
      <c r="H20" s="83"/>
      <c r="I20" s="83"/>
      <c r="J20" s="83"/>
      <c r="K20" s="83"/>
      <c r="L20" s="83"/>
      <c r="M20" s="83"/>
      <c r="N20" s="83"/>
      <c r="O20" s="83"/>
    </row>
    <row r="21" spans="1:15" ht="32.1" customHeight="1" thickBot="1">
      <c r="A21" s="421" t="s">
        <v>23</v>
      </c>
      <c r="B21" s="422"/>
      <c r="C21" s="422"/>
      <c r="D21" s="422"/>
      <c r="E21" s="422"/>
      <c r="F21" s="422"/>
      <c r="G21" s="422"/>
      <c r="H21" s="422"/>
      <c r="I21" s="422"/>
      <c r="J21" s="422"/>
      <c r="K21" s="422"/>
      <c r="L21" s="422"/>
      <c r="M21" s="422"/>
      <c r="N21" s="422"/>
      <c r="O21" s="423"/>
    </row>
    <row r="22" spans="1:15" ht="32.1" customHeight="1" thickBot="1">
      <c r="A22" s="421" t="s">
        <v>193</v>
      </c>
      <c r="B22" s="422"/>
      <c r="C22" s="422"/>
      <c r="D22" s="422"/>
      <c r="E22" s="422"/>
      <c r="F22" s="422"/>
      <c r="G22" s="422"/>
      <c r="H22" s="422"/>
      <c r="I22" s="422"/>
      <c r="J22" s="422"/>
      <c r="K22" s="422"/>
      <c r="L22" s="422"/>
      <c r="M22" s="422"/>
      <c r="N22" s="422"/>
      <c r="O22" s="423"/>
    </row>
    <row r="23" spans="1:15" ht="32.1" customHeight="1" thickBot="1">
      <c r="A23" s="27"/>
      <c r="B23" s="19" t="s">
        <v>170</v>
      </c>
      <c r="C23" s="19" t="s">
        <v>171</v>
      </c>
      <c r="D23" s="19" t="s">
        <v>172</v>
      </c>
      <c r="E23" s="19" t="s">
        <v>173</v>
      </c>
      <c r="F23" s="19" t="s">
        <v>175</v>
      </c>
      <c r="G23" s="19" t="s">
        <v>176</v>
      </c>
      <c r="H23" s="19" t="s">
        <v>177</v>
      </c>
      <c r="I23" s="19" t="s">
        <v>178</v>
      </c>
      <c r="J23" s="19" t="s">
        <v>181</v>
      </c>
      <c r="K23" s="19" t="s">
        <v>182</v>
      </c>
      <c r="L23" s="19" t="s">
        <v>183</v>
      </c>
      <c r="M23" s="19" t="s">
        <v>184</v>
      </c>
      <c r="N23" s="20" t="s">
        <v>194</v>
      </c>
      <c r="O23" s="20" t="s">
        <v>195</v>
      </c>
    </row>
    <row r="24" spans="1:15" ht="32.1" customHeight="1">
      <c r="A24" s="21" t="s">
        <v>24</v>
      </c>
      <c r="B24" s="22">
        <v>1076004000</v>
      </c>
      <c r="C24" s="22">
        <v>4144401000</v>
      </c>
      <c r="D24" s="702">
        <v>202530937</v>
      </c>
      <c r="E24" s="22">
        <v>597420000</v>
      </c>
      <c r="F24" s="22">
        <v>152772000</v>
      </c>
      <c r="G24" s="22">
        <v>2311231000</v>
      </c>
      <c r="H24" s="323">
        <v>95474266</v>
      </c>
      <c r="I24" s="215"/>
      <c r="J24" s="215"/>
      <c r="K24" s="215"/>
      <c r="L24" s="215"/>
      <c r="M24" s="215"/>
      <c r="N24" s="291">
        <f>SUM(B24:M24)</f>
        <v>8579833203</v>
      </c>
      <c r="O24" s="216"/>
    </row>
    <row r="25" spans="1:15" ht="32.1" customHeight="1">
      <c r="A25" s="21" t="s">
        <v>26</v>
      </c>
      <c r="B25" s="299">
        <v>1075999750</v>
      </c>
      <c r="C25" s="299">
        <v>3854788144</v>
      </c>
      <c r="D25" s="299">
        <v>57378586</v>
      </c>
      <c r="E25" s="299">
        <v>-56643194</v>
      </c>
      <c r="F25" s="299">
        <v>391411001</v>
      </c>
      <c r="G25" s="299">
        <v>-15236636</v>
      </c>
      <c r="H25" s="324">
        <v>2085337916</v>
      </c>
      <c r="I25" s="299">
        <v>408838889</v>
      </c>
      <c r="J25" s="22"/>
      <c r="K25" s="22"/>
      <c r="L25" s="22"/>
      <c r="M25" s="22"/>
      <c r="N25" s="291">
        <f t="shared" ref="N25:N29" si="0">SUM(B25:M25)</f>
        <v>7801874456</v>
      </c>
      <c r="O25" s="217">
        <f>+(B25+C25+D25+E25+F25+G25+H25+I25+J25+K25+L25+M25)/N24</f>
        <v>0.90932705466488772</v>
      </c>
    </row>
    <row r="26" spans="1:15" ht="32.1" customHeight="1">
      <c r="A26" s="21" t="s">
        <v>28</v>
      </c>
      <c r="B26" s="300">
        <v>0</v>
      </c>
      <c r="C26" s="299">
        <v>2996364</v>
      </c>
      <c r="D26" s="299">
        <v>284490908</v>
      </c>
      <c r="E26" s="299">
        <v>497059052</v>
      </c>
      <c r="F26" s="299">
        <v>465516700</v>
      </c>
      <c r="G26" s="299">
        <v>462802598</v>
      </c>
      <c r="H26" s="299">
        <v>765624111</v>
      </c>
      <c r="I26" s="299">
        <v>495010089</v>
      </c>
      <c r="J26" s="22"/>
      <c r="K26" s="22"/>
      <c r="L26" s="22"/>
      <c r="M26" s="22"/>
      <c r="N26" s="291">
        <f t="shared" si="0"/>
        <v>2973499822</v>
      </c>
      <c r="O26" s="217"/>
    </row>
    <row r="27" spans="1:15" ht="32.1" customHeight="1">
      <c r="A27" s="21" t="s">
        <v>196</v>
      </c>
      <c r="B27" s="299">
        <v>323745281</v>
      </c>
      <c r="C27" s="299">
        <v>295554336</v>
      </c>
      <c r="D27" s="299">
        <v>125358769</v>
      </c>
      <c r="E27" s="300"/>
      <c r="F27" s="22"/>
      <c r="G27" s="300"/>
      <c r="H27" s="22"/>
      <c r="I27" s="22"/>
      <c r="J27" s="22"/>
      <c r="K27" s="22"/>
      <c r="L27" s="22"/>
      <c r="M27" s="22"/>
      <c r="N27" s="291">
        <f t="shared" si="0"/>
        <v>744658386</v>
      </c>
      <c r="O27" s="23"/>
    </row>
    <row r="28" spans="1:15" ht="32.1" customHeight="1">
      <c r="A28" s="21" t="s">
        <v>197</v>
      </c>
      <c r="B28" s="300">
        <v>0</v>
      </c>
      <c r="C28" s="300">
        <v>0</v>
      </c>
      <c r="D28" s="300">
        <v>0</v>
      </c>
      <c r="E28" s="300" t="s">
        <v>198</v>
      </c>
      <c r="F28" s="22"/>
      <c r="G28" s="300" t="s">
        <v>198</v>
      </c>
      <c r="H28" s="22"/>
      <c r="I28" s="22"/>
      <c r="J28" s="22"/>
      <c r="K28" s="22"/>
      <c r="L28" s="22"/>
      <c r="M28" s="22"/>
      <c r="N28" s="291">
        <f t="shared" si="0"/>
        <v>0</v>
      </c>
      <c r="O28" s="23"/>
    </row>
    <row r="29" spans="1:15" ht="32.1" customHeight="1" thickBot="1">
      <c r="A29" s="24" t="s">
        <v>34</v>
      </c>
      <c r="B29" s="301">
        <v>323745281</v>
      </c>
      <c r="C29" s="301">
        <v>203692800</v>
      </c>
      <c r="D29" s="301">
        <v>125358769</v>
      </c>
      <c r="E29" s="301">
        <v>42282073</v>
      </c>
      <c r="F29" s="25"/>
      <c r="G29" s="301">
        <v>1944983</v>
      </c>
      <c r="H29" s="301">
        <v>23614824</v>
      </c>
      <c r="I29" s="25"/>
      <c r="J29" s="25"/>
      <c r="K29" s="25"/>
      <c r="L29" s="25"/>
      <c r="M29" s="25"/>
      <c r="N29" s="343">
        <f t="shared" si="0"/>
        <v>720638730</v>
      </c>
      <c r="O29" s="28"/>
    </row>
    <row r="30" spans="1:15" s="26" customFormat="1" ht="16.5" customHeight="1"/>
    <row r="31" spans="1:15" s="26" customFormat="1" ht="17.25" customHeight="1"/>
    <row r="32" spans="1:15" ht="5.25" customHeight="1" thickBot="1"/>
    <row r="33" spans="1:13" ht="48" customHeight="1" thickBot="1">
      <c r="A33" s="386" t="s">
        <v>199</v>
      </c>
      <c r="B33" s="387"/>
      <c r="C33" s="387"/>
      <c r="D33" s="387"/>
      <c r="E33" s="387"/>
      <c r="F33" s="387"/>
      <c r="G33" s="387"/>
      <c r="H33" s="387"/>
      <c r="I33" s="388"/>
      <c r="J33" s="31"/>
    </row>
    <row r="34" spans="1:13" ht="50.25" customHeight="1" thickBot="1">
      <c r="A34" s="40" t="s">
        <v>200</v>
      </c>
      <c r="B34" s="389"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390"/>
      <c r="D34" s="390"/>
      <c r="E34" s="390"/>
      <c r="F34" s="390"/>
      <c r="G34" s="390"/>
      <c r="H34" s="390"/>
      <c r="I34" s="391"/>
      <c r="J34" s="29"/>
      <c r="M34" s="186"/>
    </row>
    <row r="35" spans="1:13" ht="18.75" customHeight="1" thickBot="1">
      <c r="A35" s="380" t="s">
        <v>39</v>
      </c>
      <c r="B35" s="91">
        <v>2024</v>
      </c>
      <c r="C35" s="91">
        <v>2025</v>
      </c>
      <c r="D35" s="91">
        <v>2026</v>
      </c>
      <c r="E35" s="91">
        <v>2027</v>
      </c>
      <c r="F35" s="91" t="s">
        <v>201</v>
      </c>
      <c r="G35" s="401" t="s">
        <v>41</v>
      </c>
      <c r="H35" s="402" t="s">
        <v>202</v>
      </c>
      <c r="I35" s="402"/>
      <c r="J35" s="29"/>
      <c r="M35" s="186"/>
    </row>
    <row r="36" spans="1:13" ht="50.25" customHeight="1" thickBot="1">
      <c r="A36" s="381"/>
      <c r="B36" s="218">
        <v>0.5</v>
      </c>
      <c r="C36" s="218">
        <v>2</v>
      </c>
      <c r="D36" s="218">
        <v>1</v>
      </c>
      <c r="E36" s="218">
        <v>0.5</v>
      </c>
      <c r="F36" s="182">
        <f>B36+C36+D36+E36</f>
        <v>4</v>
      </c>
      <c r="G36" s="401"/>
      <c r="H36" s="402"/>
      <c r="I36" s="402"/>
      <c r="J36" s="29"/>
      <c r="M36" s="187"/>
    </row>
    <row r="37" spans="1:13" ht="52.5" customHeight="1" thickBot="1">
      <c r="A37" s="41" t="s">
        <v>43</v>
      </c>
      <c r="B37" s="392" t="s">
        <v>203</v>
      </c>
      <c r="C37" s="393"/>
      <c r="D37" s="398" t="s">
        <v>204</v>
      </c>
      <c r="E37" s="399"/>
      <c r="F37" s="399"/>
      <c r="G37" s="399"/>
      <c r="H37" s="399"/>
      <c r="I37" s="400"/>
    </row>
    <row r="38" spans="1:13" s="30" customFormat="1" ht="39" customHeight="1" thickBot="1">
      <c r="A38" s="380" t="s">
        <v>205</v>
      </c>
      <c r="B38" s="41" t="s">
        <v>206</v>
      </c>
      <c r="C38" s="40" t="s">
        <v>87</v>
      </c>
      <c r="D38" s="366" t="s">
        <v>89</v>
      </c>
      <c r="E38" s="367"/>
      <c r="F38" s="366" t="s">
        <v>91</v>
      </c>
      <c r="G38" s="367"/>
      <c r="H38" s="42" t="s">
        <v>93</v>
      </c>
      <c r="I38" s="44" t="s">
        <v>94</v>
      </c>
      <c r="M38" s="188"/>
    </row>
    <row r="39" spans="1:13" ht="39" customHeight="1">
      <c r="A39" s="381"/>
      <c r="B39" s="183">
        <v>0</v>
      </c>
      <c r="C39" s="35">
        <v>0</v>
      </c>
      <c r="D39" s="394"/>
      <c r="E39" s="395"/>
      <c r="F39" s="382"/>
      <c r="G39" s="383"/>
      <c r="H39" s="199"/>
      <c r="I39" s="33"/>
      <c r="M39" s="186"/>
    </row>
    <row r="40" spans="1:13" s="30" customFormat="1" ht="39" customHeight="1">
      <c r="A40" s="380" t="s">
        <v>207</v>
      </c>
      <c r="B40" s="43" t="s">
        <v>206</v>
      </c>
      <c r="C40" s="42" t="s">
        <v>87</v>
      </c>
      <c r="D40" s="366" t="s">
        <v>89</v>
      </c>
      <c r="E40" s="367"/>
      <c r="F40" s="366" t="s">
        <v>91</v>
      </c>
      <c r="G40" s="367"/>
      <c r="H40" s="42" t="s">
        <v>93</v>
      </c>
      <c r="I40" s="44" t="s">
        <v>94</v>
      </c>
    </row>
    <row r="41" spans="1:13" ht="39" customHeight="1">
      <c r="A41" s="381"/>
      <c r="B41" s="190">
        <v>0</v>
      </c>
      <c r="C41" s="35">
        <v>0</v>
      </c>
      <c r="D41" s="396"/>
      <c r="E41" s="397"/>
      <c r="F41" s="382"/>
      <c r="G41" s="383"/>
      <c r="H41" s="199"/>
      <c r="I41" s="33"/>
    </row>
    <row r="42" spans="1:13" s="30" customFormat="1" ht="39" customHeight="1" thickBot="1">
      <c r="A42" s="380" t="s">
        <v>208</v>
      </c>
      <c r="B42" s="43" t="s">
        <v>206</v>
      </c>
      <c r="C42" s="42" t="s">
        <v>87</v>
      </c>
      <c r="D42" s="366" t="s">
        <v>89</v>
      </c>
      <c r="E42" s="367"/>
      <c r="F42" s="366" t="s">
        <v>91</v>
      </c>
      <c r="G42" s="367"/>
      <c r="H42" s="42" t="s">
        <v>93</v>
      </c>
      <c r="I42" s="44" t="s">
        <v>94</v>
      </c>
    </row>
    <row r="43" spans="1:13" ht="39" customHeight="1" thickBot="1">
      <c r="A43" s="381"/>
      <c r="B43" s="189">
        <v>0</v>
      </c>
      <c r="C43" s="189">
        <v>0</v>
      </c>
      <c r="D43" s="396"/>
      <c r="E43" s="397"/>
      <c r="F43" s="382"/>
      <c r="G43" s="383"/>
      <c r="H43" s="199"/>
      <c r="I43" s="33"/>
    </row>
    <row r="44" spans="1:13" s="30" customFormat="1" ht="39" customHeight="1" thickBot="1">
      <c r="A44" s="380" t="s">
        <v>209</v>
      </c>
      <c r="B44" s="43" t="s">
        <v>206</v>
      </c>
      <c r="C44" s="43" t="s">
        <v>87</v>
      </c>
      <c r="D44" s="366" t="s">
        <v>89</v>
      </c>
      <c r="E44" s="367"/>
      <c r="F44" s="366" t="s">
        <v>91</v>
      </c>
      <c r="G44" s="367"/>
      <c r="H44" s="42" t="s">
        <v>93</v>
      </c>
      <c r="I44" s="42" t="s">
        <v>94</v>
      </c>
    </row>
    <row r="45" spans="1:13" ht="39" customHeight="1" thickBot="1">
      <c r="A45" s="381"/>
      <c r="B45" s="189">
        <v>0</v>
      </c>
      <c r="C45" s="35">
        <v>0</v>
      </c>
      <c r="D45" s="384"/>
      <c r="E45" s="385"/>
      <c r="F45" s="384"/>
      <c r="G45" s="385"/>
      <c r="H45" s="50"/>
      <c r="I45" s="51"/>
    </row>
    <row r="46" spans="1:13" s="30" customFormat="1" ht="39" customHeight="1" thickBot="1">
      <c r="A46" s="380" t="s">
        <v>210</v>
      </c>
      <c r="B46" s="43" t="s">
        <v>206</v>
      </c>
      <c r="C46" s="42" t="s">
        <v>87</v>
      </c>
      <c r="D46" s="366" t="s">
        <v>89</v>
      </c>
      <c r="E46" s="367"/>
      <c r="F46" s="366" t="s">
        <v>91</v>
      </c>
      <c r="G46" s="367"/>
      <c r="H46" s="42" t="s">
        <v>93</v>
      </c>
      <c r="I46" s="44" t="s">
        <v>94</v>
      </c>
    </row>
    <row r="47" spans="1:13" ht="39" customHeight="1" thickBot="1">
      <c r="A47" s="381"/>
      <c r="B47" s="189">
        <v>0</v>
      </c>
      <c r="C47" s="35">
        <v>0</v>
      </c>
      <c r="D47" s="368"/>
      <c r="E47" s="370"/>
      <c r="F47" s="368"/>
      <c r="G47" s="370"/>
      <c r="H47" s="32"/>
      <c r="I47" s="34"/>
    </row>
    <row r="48" spans="1:13" s="30" customFormat="1" ht="39" customHeight="1" thickBot="1">
      <c r="A48" s="380" t="s">
        <v>211</v>
      </c>
      <c r="B48" s="43" t="s">
        <v>206</v>
      </c>
      <c r="C48" s="42" t="s">
        <v>87</v>
      </c>
      <c r="D48" s="366" t="s">
        <v>89</v>
      </c>
      <c r="E48" s="367"/>
      <c r="F48" s="366" t="s">
        <v>91</v>
      </c>
      <c r="G48" s="367"/>
      <c r="H48" s="42" t="s">
        <v>93</v>
      </c>
      <c r="I48" s="44" t="s">
        <v>94</v>
      </c>
    </row>
    <row r="49" spans="1:9" ht="39" customHeight="1" thickBot="1">
      <c r="A49" s="381"/>
      <c r="B49" s="189">
        <v>0</v>
      </c>
      <c r="C49" s="36">
        <v>0</v>
      </c>
      <c r="D49" s="368"/>
      <c r="E49" s="370"/>
      <c r="F49" s="368"/>
      <c r="G49" s="370"/>
      <c r="H49" s="32"/>
      <c r="I49" s="34"/>
    </row>
    <row r="50" spans="1:9" ht="39" customHeight="1" thickBot="1">
      <c r="A50" s="380" t="s">
        <v>212</v>
      </c>
      <c r="B50" s="41" t="s">
        <v>206</v>
      </c>
      <c r="C50" s="40" t="s">
        <v>87</v>
      </c>
      <c r="D50" s="366" t="s">
        <v>89</v>
      </c>
      <c r="E50" s="367"/>
      <c r="F50" s="366" t="s">
        <v>91</v>
      </c>
      <c r="G50" s="367"/>
      <c r="H50" s="42" t="s">
        <v>93</v>
      </c>
      <c r="I50" s="44" t="s">
        <v>94</v>
      </c>
    </row>
    <row r="51" spans="1:9" ht="39" customHeight="1" thickBot="1">
      <c r="A51" s="381"/>
      <c r="B51" s="334">
        <v>0</v>
      </c>
      <c r="C51" s="36">
        <v>0</v>
      </c>
      <c r="D51" s="368"/>
      <c r="E51" s="369"/>
      <c r="F51" s="368"/>
      <c r="G51" s="370"/>
      <c r="H51" s="32"/>
      <c r="I51" s="34"/>
    </row>
    <row r="52" spans="1:9" ht="39" customHeight="1" thickBot="1">
      <c r="A52" s="380" t="s">
        <v>213</v>
      </c>
      <c r="B52" s="41" t="s">
        <v>206</v>
      </c>
      <c r="C52" s="40" t="s">
        <v>87</v>
      </c>
      <c r="D52" s="366" t="s">
        <v>89</v>
      </c>
      <c r="E52" s="367"/>
      <c r="F52" s="366" t="s">
        <v>91</v>
      </c>
      <c r="G52" s="367"/>
      <c r="H52" s="42" t="s">
        <v>93</v>
      </c>
      <c r="I52" s="44" t="s">
        <v>94</v>
      </c>
    </row>
    <row r="53" spans="1:9" ht="39" customHeight="1" thickBot="1">
      <c r="A53" s="381"/>
      <c r="B53" s="189">
        <v>0</v>
      </c>
      <c r="C53" s="36">
        <v>0</v>
      </c>
      <c r="D53" s="368"/>
      <c r="E53" s="369"/>
      <c r="F53" s="368"/>
      <c r="G53" s="370"/>
      <c r="H53" s="52"/>
      <c r="I53" s="34"/>
    </row>
    <row r="54" spans="1:9" ht="39" customHeight="1" thickBot="1">
      <c r="A54" s="380" t="s">
        <v>214</v>
      </c>
      <c r="B54" s="41" t="s">
        <v>206</v>
      </c>
      <c r="C54" s="40" t="s">
        <v>87</v>
      </c>
      <c r="D54" s="366" t="s">
        <v>89</v>
      </c>
      <c r="E54" s="367"/>
      <c r="F54" s="366" t="s">
        <v>91</v>
      </c>
      <c r="G54" s="367"/>
      <c r="H54" s="42" t="s">
        <v>93</v>
      </c>
      <c r="I54" s="44" t="s">
        <v>94</v>
      </c>
    </row>
    <row r="55" spans="1:9" ht="39" customHeight="1" thickBot="1">
      <c r="A55" s="381"/>
      <c r="B55" s="189">
        <v>0</v>
      </c>
      <c r="C55" s="36">
        <v>0</v>
      </c>
      <c r="D55" s="368"/>
      <c r="E55" s="370"/>
      <c r="F55" s="368"/>
      <c r="G55" s="370"/>
      <c r="H55" s="32"/>
      <c r="I55" s="32"/>
    </row>
    <row r="56" spans="1:9" ht="39" customHeight="1" thickBot="1">
      <c r="A56" s="380" t="s">
        <v>215</v>
      </c>
      <c r="B56" s="41" t="s">
        <v>206</v>
      </c>
      <c r="C56" s="40">
        <v>0</v>
      </c>
      <c r="D56" s="366" t="s">
        <v>89</v>
      </c>
      <c r="E56" s="367"/>
      <c r="F56" s="366" t="s">
        <v>91</v>
      </c>
      <c r="G56" s="367"/>
      <c r="H56" s="42" t="s">
        <v>93</v>
      </c>
      <c r="I56" s="44" t="s">
        <v>94</v>
      </c>
    </row>
    <row r="57" spans="1:9" ht="39" customHeight="1" thickBot="1">
      <c r="A57" s="381"/>
      <c r="B57" s="334">
        <v>1</v>
      </c>
      <c r="C57" s="36"/>
      <c r="D57" s="368"/>
      <c r="E57" s="370"/>
      <c r="F57" s="368"/>
      <c r="G57" s="370"/>
      <c r="H57" s="32"/>
      <c r="I57" s="34"/>
    </row>
    <row r="58" spans="1:9" ht="39" customHeight="1" thickBot="1">
      <c r="A58" s="380" t="s">
        <v>216</v>
      </c>
      <c r="B58" s="41" t="s">
        <v>206</v>
      </c>
      <c r="C58" s="40" t="s">
        <v>87</v>
      </c>
      <c r="D58" s="366" t="s">
        <v>89</v>
      </c>
      <c r="E58" s="367"/>
      <c r="F58" s="366" t="s">
        <v>91</v>
      </c>
      <c r="G58" s="367"/>
      <c r="H58" s="42" t="s">
        <v>93</v>
      </c>
      <c r="I58" s="44" t="s">
        <v>94</v>
      </c>
    </row>
    <row r="59" spans="1:9" ht="39" customHeight="1" thickBot="1">
      <c r="A59" s="381"/>
      <c r="B59" s="189">
        <v>0</v>
      </c>
      <c r="C59" s="36"/>
      <c r="D59" s="368"/>
      <c r="E59" s="370"/>
      <c r="F59" s="369"/>
      <c r="G59" s="369"/>
      <c r="H59" s="32"/>
      <c r="I59" s="32"/>
    </row>
    <row r="60" spans="1:9" ht="39" customHeight="1" thickBot="1">
      <c r="A60" s="380" t="s">
        <v>217</v>
      </c>
      <c r="B60" s="41" t="s">
        <v>206</v>
      </c>
      <c r="C60" s="40" t="s">
        <v>87</v>
      </c>
      <c r="D60" s="366" t="s">
        <v>89</v>
      </c>
      <c r="E60" s="367"/>
      <c r="F60" s="366" t="s">
        <v>91</v>
      </c>
      <c r="G60" s="367"/>
      <c r="H60" s="42" t="s">
        <v>93</v>
      </c>
      <c r="I60" s="44" t="s">
        <v>94</v>
      </c>
    </row>
    <row r="61" spans="1:9" ht="39" customHeight="1" thickBot="1">
      <c r="A61" s="381"/>
      <c r="B61" s="190">
        <v>1</v>
      </c>
      <c r="C61" s="36"/>
      <c r="D61" s="368"/>
      <c r="E61" s="370"/>
      <c r="F61" s="368"/>
      <c r="G61" s="370"/>
      <c r="H61" s="32"/>
      <c r="I61" s="32"/>
    </row>
    <row r="62" spans="1:9">
      <c r="B62" s="184">
        <f>+B47+B43+B41+B45+B49+B51+B53+B55+B57+B59+B61</f>
        <v>2</v>
      </c>
    </row>
    <row r="64" spans="1:9" s="29" customFormat="1" ht="30" customHeight="1">
      <c r="A64" s="1"/>
      <c r="B64" s="1"/>
      <c r="C64" s="1"/>
      <c r="D64" s="1"/>
      <c r="E64" s="1"/>
      <c r="F64" s="1"/>
      <c r="G64" s="1"/>
      <c r="H64" s="1"/>
      <c r="I64" s="1"/>
    </row>
    <row r="65" spans="1:9" ht="34.5" customHeight="1">
      <c r="A65" s="455" t="s">
        <v>57</v>
      </c>
      <c r="B65" s="455"/>
      <c r="C65" s="455"/>
      <c r="D65" s="455"/>
      <c r="E65" s="455"/>
      <c r="F65" s="455"/>
      <c r="G65" s="455"/>
      <c r="H65" s="455"/>
      <c r="I65" s="455"/>
    </row>
    <row r="66" spans="1:9" ht="90" customHeight="1">
      <c r="A66" s="45" t="s">
        <v>58</v>
      </c>
      <c r="B66" s="374" t="s">
        <v>218</v>
      </c>
      <c r="C66" s="375"/>
      <c r="D66" s="376" t="s">
        <v>219</v>
      </c>
      <c r="E66" s="377"/>
      <c r="F66" s="376" t="s">
        <v>220</v>
      </c>
      <c r="G66" s="377"/>
      <c r="H66" s="376" t="s">
        <v>221</v>
      </c>
      <c r="I66" s="377"/>
    </row>
    <row r="67" spans="1:9" ht="45.75" hidden="1" customHeight="1">
      <c r="A67" s="45" t="s">
        <v>222</v>
      </c>
      <c r="B67" s="458">
        <v>8.3350000000000009</v>
      </c>
      <c r="C67" s="459"/>
      <c r="D67" s="458">
        <v>8.3350000000000009</v>
      </c>
      <c r="E67" s="459"/>
      <c r="F67" s="458">
        <v>8.3350000000000009</v>
      </c>
      <c r="G67" s="459"/>
      <c r="H67" s="458">
        <v>8.3350000000000009</v>
      </c>
      <c r="I67" s="459"/>
    </row>
    <row r="68" spans="1:9" ht="30" hidden="1" customHeight="1">
      <c r="A68" s="452" t="s">
        <v>170</v>
      </c>
      <c r="B68" s="96" t="s">
        <v>85</v>
      </c>
      <c r="C68" s="96" t="s">
        <v>87</v>
      </c>
      <c r="D68" s="96" t="s">
        <v>85</v>
      </c>
      <c r="E68" s="96" t="s">
        <v>87</v>
      </c>
      <c r="F68" s="96" t="s">
        <v>85</v>
      </c>
      <c r="G68" s="96" t="s">
        <v>87</v>
      </c>
      <c r="H68" s="96" t="s">
        <v>85</v>
      </c>
      <c r="I68" s="96" t="s">
        <v>87</v>
      </c>
    </row>
    <row r="69" spans="1:9" ht="30" hidden="1" customHeight="1">
      <c r="A69" s="453"/>
      <c r="B69" s="219">
        <v>0.05</v>
      </c>
      <c r="C69" s="220">
        <v>0.05</v>
      </c>
      <c r="D69" s="219">
        <v>0.03</v>
      </c>
      <c r="E69" s="220">
        <v>0.03</v>
      </c>
      <c r="F69" s="53">
        <v>0.05</v>
      </c>
      <c r="G69" s="220">
        <v>0.05</v>
      </c>
      <c r="H69" s="53">
        <v>0</v>
      </c>
      <c r="I69" s="220"/>
    </row>
    <row r="70" spans="1:9" ht="276.75" hidden="1" customHeight="1">
      <c r="A70" s="45" t="s">
        <v>223</v>
      </c>
      <c r="B70" s="371" t="s">
        <v>224</v>
      </c>
      <c r="C70" s="372"/>
      <c r="D70" s="358" t="s">
        <v>225</v>
      </c>
      <c r="E70" s="359"/>
      <c r="F70" s="358" t="s">
        <v>226</v>
      </c>
      <c r="G70" s="359"/>
      <c r="H70" s="456"/>
      <c r="I70" s="457"/>
    </row>
    <row r="71" spans="1:9" ht="167.25" hidden="1" customHeight="1">
      <c r="A71" s="45" t="s">
        <v>227</v>
      </c>
      <c r="B71" s="371" t="s">
        <v>228</v>
      </c>
      <c r="C71" s="372"/>
      <c r="D71" s="358" t="s">
        <v>229</v>
      </c>
      <c r="E71" s="359"/>
      <c r="F71" s="358" t="s">
        <v>230</v>
      </c>
      <c r="G71" s="359"/>
      <c r="H71" s="407"/>
      <c r="I71" s="408"/>
    </row>
    <row r="72" spans="1:9" ht="30.75" hidden="1" customHeight="1">
      <c r="A72" s="452" t="s">
        <v>171</v>
      </c>
      <c r="B72" s="96" t="s">
        <v>85</v>
      </c>
      <c r="C72" s="96" t="s">
        <v>87</v>
      </c>
      <c r="D72" s="96" t="s">
        <v>85</v>
      </c>
      <c r="E72" s="96" t="s">
        <v>87</v>
      </c>
      <c r="F72" s="96" t="s">
        <v>85</v>
      </c>
      <c r="G72" s="96" t="s">
        <v>87</v>
      </c>
      <c r="H72" s="96" t="s">
        <v>85</v>
      </c>
      <c r="I72" s="96" t="s">
        <v>87</v>
      </c>
    </row>
    <row r="73" spans="1:9" ht="30.75" hidden="1" customHeight="1">
      <c r="A73" s="453"/>
      <c r="B73" s="220">
        <v>0.1</v>
      </c>
      <c r="C73" s="220">
        <v>0.1</v>
      </c>
      <c r="D73" s="220">
        <v>0.05</v>
      </c>
      <c r="E73" s="220">
        <v>0.05</v>
      </c>
      <c r="F73" s="53">
        <v>0.05</v>
      </c>
      <c r="G73" s="47">
        <v>0.05</v>
      </c>
      <c r="H73" s="53">
        <v>0</v>
      </c>
      <c r="I73" s="47"/>
    </row>
    <row r="74" spans="1:9" ht="244.5" hidden="1" customHeight="1">
      <c r="A74" s="45" t="s">
        <v>223</v>
      </c>
      <c r="B74" s="371" t="s">
        <v>231</v>
      </c>
      <c r="C74" s="372"/>
      <c r="D74" s="405" t="s">
        <v>232</v>
      </c>
      <c r="E74" s="406"/>
      <c r="F74" s="358" t="s">
        <v>233</v>
      </c>
      <c r="G74" s="359"/>
      <c r="H74" s="403"/>
      <c r="I74" s="404"/>
    </row>
    <row r="75" spans="1:9" ht="312" hidden="1" customHeight="1">
      <c r="A75" s="45" t="s">
        <v>227</v>
      </c>
      <c r="B75" s="371" t="s">
        <v>228</v>
      </c>
      <c r="C75" s="372"/>
      <c r="D75" s="358" t="s">
        <v>229</v>
      </c>
      <c r="E75" s="359"/>
      <c r="F75" s="358" t="s">
        <v>234</v>
      </c>
      <c r="G75" s="359"/>
      <c r="H75" s="407"/>
      <c r="I75" s="408"/>
    </row>
    <row r="76" spans="1:9" ht="30.75" hidden="1" customHeight="1">
      <c r="A76" s="452" t="s">
        <v>172</v>
      </c>
      <c r="B76" s="96" t="s">
        <v>85</v>
      </c>
      <c r="C76" s="96" t="s">
        <v>87</v>
      </c>
      <c r="D76" s="96" t="s">
        <v>85</v>
      </c>
      <c r="E76" s="96" t="s">
        <v>87</v>
      </c>
      <c r="F76" s="96" t="s">
        <v>85</v>
      </c>
      <c r="G76" s="96" t="s">
        <v>87</v>
      </c>
      <c r="H76" s="96" t="s">
        <v>85</v>
      </c>
      <c r="I76" s="96" t="s">
        <v>87</v>
      </c>
    </row>
    <row r="77" spans="1:9" ht="30.75" hidden="1" customHeight="1">
      <c r="A77" s="453"/>
      <c r="B77" s="219">
        <v>7.0000000000000007E-2</v>
      </c>
      <c r="C77" s="219">
        <v>7.0000000000000007E-2</v>
      </c>
      <c r="D77" s="219">
        <v>0.05</v>
      </c>
      <c r="E77" s="219">
        <v>0.05</v>
      </c>
      <c r="F77" s="219">
        <v>0.09</v>
      </c>
      <c r="G77" s="219">
        <v>0.09</v>
      </c>
      <c r="H77" s="219">
        <v>0.1</v>
      </c>
      <c r="I77" s="219">
        <v>0.1</v>
      </c>
    </row>
    <row r="78" spans="1:9" ht="206.25" hidden="1" customHeight="1">
      <c r="A78" s="45" t="s">
        <v>223</v>
      </c>
      <c r="B78" s="371" t="s">
        <v>235</v>
      </c>
      <c r="C78" s="372"/>
      <c r="D78" s="358" t="s">
        <v>236</v>
      </c>
      <c r="E78" s="359"/>
      <c r="F78" s="358" t="s">
        <v>237</v>
      </c>
      <c r="G78" s="359"/>
      <c r="H78" s="358" t="s">
        <v>238</v>
      </c>
      <c r="I78" s="359"/>
    </row>
    <row r="79" spans="1:9" ht="255.75" hidden="1" customHeight="1">
      <c r="A79" s="45" t="s">
        <v>227</v>
      </c>
      <c r="B79" s="371" t="s">
        <v>239</v>
      </c>
      <c r="C79" s="372"/>
      <c r="D79" s="371" t="s">
        <v>240</v>
      </c>
      <c r="E79" s="372"/>
      <c r="F79" s="358" t="s">
        <v>234</v>
      </c>
      <c r="G79" s="359"/>
      <c r="H79" s="358" t="s">
        <v>241</v>
      </c>
      <c r="I79" s="359"/>
    </row>
    <row r="80" spans="1:9" ht="30.75" hidden="1" customHeight="1">
      <c r="A80" s="452" t="s">
        <v>173</v>
      </c>
      <c r="B80" s="96" t="s">
        <v>85</v>
      </c>
      <c r="C80" s="96" t="s">
        <v>87</v>
      </c>
      <c r="D80" s="96" t="s">
        <v>85</v>
      </c>
      <c r="E80" s="96" t="s">
        <v>87</v>
      </c>
      <c r="F80" s="96" t="s">
        <v>85</v>
      </c>
      <c r="G80" s="96" t="s">
        <v>87</v>
      </c>
      <c r="H80" s="96" t="s">
        <v>85</v>
      </c>
      <c r="I80" s="96" t="s">
        <v>87</v>
      </c>
    </row>
    <row r="81" spans="1:9" ht="30.75" hidden="1" customHeight="1">
      <c r="A81" s="453"/>
      <c r="B81" s="220">
        <v>0.1</v>
      </c>
      <c r="C81" s="220">
        <v>0.1</v>
      </c>
      <c r="D81" s="220">
        <v>0.05</v>
      </c>
      <c r="E81" s="220">
        <v>0.05</v>
      </c>
      <c r="F81" s="48">
        <v>0.09</v>
      </c>
      <c r="G81" s="48">
        <v>0.09</v>
      </c>
      <c r="H81" s="221"/>
      <c r="I81" s="47"/>
    </row>
    <row r="82" spans="1:9" ht="409.6" hidden="1" customHeight="1">
      <c r="A82" s="45" t="s">
        <v>223</v>
      </c>
      <c r="B82" s="360" t="s">
        <v>242</v>
      </c>
      <c r="C82" s="361"/>
      <c r="D82" s="360" t="s">
        <v>243</v>
      </c>
      <c r="E82" s="361"/>
      <c r="F82" s="360" t="s">
        <v>244</v>
      </c>
      <c r="G82" s="361"/>
      <c r="H82" s="362"/>
      <c r="I82" s="363"/>
    </row>
    <row r="83" spans="1:9" ht="117" hidden="1" customHeight="1">
      <c r="A83" s="45" t="s">
        <v>227</v>
      </c>
      <c r="B83" s="364" t="s">
        <v>245</v>
      </c>
      <c r="C83" s="365"/>
      <c r="D83" s="364" t="s">
        <v>246</v>
      </c>
      <c r="E83" s="365"/>
      <c r="F83" s="364" t="s">
        <v>247</v>
      </c>
      <c r="G83" s="365"/>
      <c r="H83" s="362"/>
      <c r="I83" s="363"/>
    </row>
    <row r="84" spans="1:9" ht="30" hidden="1" customHeight="1">
      <c r="A84" s="452" t="s">
        <v>175</v>
      </c>
      <c r="B84" s="96" t="s">
        <v>85</v>
      </c>
      <c r="C84" s="96" t="s">
        <v>87</v>
      </c>
      <c r="D84" s="96" t="s">
        <v>85</v>
      </c>
      <c r="E84" s="96" t="s">
        <v>87</v>
      </c>
      <c r="F84" s="96" t="s">
        <v>85</v>
      </c>
      <c r="G84" s="96" t="s">
        <v>87</v>
      </c>
      <c r="H84" s="96" t="s">
        <v>85</v>
      </c>
      <c r="I84" s="96" t="s">
        <v>87</v>
      </c>
    </row>
    <row r="85" spans="1:9" ht="30" hidden="1" customHeight="1">
      <c r="A85" s="453"/>
      <c r="B85" s="219">
        <v>7.0000000000000007E-2</v>
      </c>
      <c r="C85" s="220">
        <v>7.0000000000000007E-2</v>
      </c>
      <c r="D85" s="219">
        <v>0.05</v>
      </c>
      <c r="E85" s="220">
        <v>0.05</v>
      </c>
      <c r="F85" s="221">
        <v>0.09</v>
      </c>
      <c r="G85" s="47">
        <v>0.09</v>
      </c>
      <c r="H85" s="221"/>
      <c r="I85" s="47"/>
    </row>
    <row r="86" spans="1:9" ht="368.65" hidden="1" customHeight="1">
      <c r="A86" s="45" t="s">
        <v>223</v>
      </c>
      <c r="B86" s="450" t="s">
        <v>248</v>
      </c>
      <c r="C86" s="451"/>
      <c r="D86" s="378" t="s">
        <v>249</v>
      </c>
      <c r="E86" s="379"/>
      <c r="F86" s="360" t="s">
        <v>250</v>
      </c>
      <c r="G86" s="361"/>
      <c r="H86" s="379"/>
      <c r="I86" s="379"/>
    </row>
    <row r="87" spans="1:9" ht="80.25" hidden="1" customHeight="1">
      <c r="A87" s="45" t="s">
        <v>227</v>
      </c>
      <c r="B87" s="364" t="s">
        <v>251</v>
      </c>
      <c r="C87" s="365"/>
      <c r="D87" s="364" t="s">
        <v>252</v>
      </c>
      <c r="E87" s="365"/>
      <c r="F87" s="364" t="s">
        <v>247</v>
      </c>
      <c r="G87" s="365"/>
      <c r="H87" s="352"/>
      <c r="I87" s="353"/>
    </row>
    <row r="88" spans="1:9" ht="29.25" hidden="1" customHeight="1">
      <c r="A88" s="452" t="s">
        <v>176</v>
      </c>
      <c r="B88" s="96" t="s">
        <v>85</v>
      </c>
      <c r="C88" s="96" t="s">
        <v>87</v>
      </c>
      <c r="D88" s="96" t="s">
        <v>85</v>
      </c>
      <c r="E88" s="96" t="s">
        <v>87</v>
      </c>
      <c r="F88" s="96" t="s">
        <v>85</v>
      </c>
      <c r="G88" s="96" t="s">
        <v>87</v>
      </c>
      <c r="H88" s="96" t="s">
        <v>85</v>
      </c>
      <c r="I88" s="96" t="s">
        <v>87</v>
      </c>
    </row>
    <row r="89" spans="1:9" ht="29.25" hidden="1" customHeight="1">
      <c r="A89" s="453"/>
      <c r="B89" s="221">
        <v>0.1</v>
      </c>
      <c r="C89" s="48">
        <v>0.1</v>
      </c>
      <c r="D89" s="221">
        <v>0.11</v>
      </c>
      <c r="E89" s="48">
        <v>0.11</v>
      </c>
      <c r="F89" s="219">
        <v>0.09</v>
      </c>
      <c r="G89" s="47">
        <v>0.09</v>
      </c>
      <c r="H89" s="219">
        <v>0.3</v>
      </c>
      <c r="I89" s="47">
        <v>0.3</v>
      </c>
    </row>
    <row r="90" spans="1:9" ht="409.15" hidden="1" customHeight="1">
      <c r="A90" s="45" t="s">
        <v>223</v>
      </c>
      <c r="B90" s="355" t="s">
        <v>253</v>
      </c>
      <c r="C90" s="351"/>
      <c r="D90" s="355" t="s">
        <v>254</v>
      </c>
      <c r="E90" s="351"/>
      <c r="F90" s="356" t="s">
        <v>255</v>
      </c>
      <c r="G90" s="357"/>
      <c r="H90" s="355" t="s">
        <v>256</v>
      </c>
      <c r="I90" s="351"/>
    </row>
    <row r="91" spans="1:9" ht="75.599999999999994" hidden="1" customHeight="1">
      <c r="A91" s="45" t="s">
        <v>227</v>
      </c>
      <c r="B91" s="364" t="s">
        <v>257</v>
      </c>
      <c r="C91" s="365"/>
      <c r="D91" s="364" t="s">
        <v>258</v>
      </c>
      <c r="E91" s="365"/>
      <c r="F91" s="364" t="s">
        <v>247</v>
      </c>
      <c r="G91" s="365"/>
      <c r="H91" s="364" t="s">
        <v>259</v>
      </c>
      <c r="I91" s="365"/>
    </row>
    <row r="92" spans="1:9" ht="25.15" hidden="1" customHeight="1">
      <c r="A92" s="452" t="s">
        <v>177</v>
      </c>
      <c r="B92" s="96" t="s">
        <v>85</v>
      </c>
      <c r="C92" s="96" t="s">
        <v>87</v>
      </c>
      <c r="D92" s="96" t="s">
        <v>85</v>
      </c>
      <c r="E92" s="96" t="s">
        <v>87</v>
      </c>
      <c r="F92" s="96" t="s">
        <v>85</v>
      </c>
      <c r="G92" s="96" t="s">
        <v>87</v>
      </c>
      <c r="H92" s="96" t="s">
        <v>85</v>
      </c>
      <c r="I92" s="96" t="s">
        <v>87</v>
      </c>
    </row>
    <row r="93" spans="1:9" ht="25.15" hidden="1" customHeight="1">
      <c r="A93" s="453"/>
      <c r="B93" s="221">
        <v>7.0000000000000007E-2</v>
      </c>
      <c r="C93" s="48">
        <v>7.0000000000000007E-2</v>
      </c>
      <c r="D93" s="221">
        <v>0.11</v>
      </c>
      <c r="E93" s="221">
        <v>0.11</v>
      </c>
      <c r="F93" s="221">
        <v>0.09</v>
      </c>
      <c r="G93" s="221">
        <v>0.09</v>
      </c>
      <c r="H93" s="221"/>
      <c r="I93" s="47"/>
    </row>
    <row r="94" spans="1:9" ht="408.6" hidden="1" customHeight="1">
      <c r="A94" s="45" t="s">
        <v>223</v>
      </c>
      <c r="B94" s="355" t="s">
        <v>260</v>
      </c>
      <c r="C94" s="351"/>
      <c r="D94" s="355" t="s">
        <v>261</v>
      </c>
      <c r="E94" s="351"/>
      <c r="F94" s="356" t="s">
        <v>262</v>
      </c>
      <c r="G94" s="357"/>
      <c r="H94" s="351"/>
      <c r="I94" s="351"/>
    </row>
    <row r="95" spans="1:9" ht="51.6" hidden="1" customHeight="1">
      <c r="A95" s="45" t="s">
        <v>227</v>
      </c>
      <c r="B95" s="364" t="s">
        <v>263</v>
      </c>
      <c r="C95" s="365"/>
      <c r="D95" s="364" t="s">
        <v>264</v>
      </c>
      <c r="E95" s="365"/>
      <c r="F95" s="364" t="s">
        <v>247</v>
      </c>
      <c r="G95" s="365"/>
      <c r="H95" s="352"/>
      <c r="I95" s="353"/>
    </row>
    <row r="96" spans="1:9" ht="25.15" customHeight="1">
      <c r="A96" s="452" t="s">
        <v>178</v>
      </c>
      <c r="B96" s="96" t="s">
        <v>85</v>
      </c>
      <c r="C96" s="96" t="s">
        <v>87</v>
      </c>
      <c r="D96" s="96" t="s">
        <v>85</v>
      </c>
      <c r="E96" s="96" t="s">
        <v>87</v>
      </c>
      <c r="F96" s="96" t="s">
        <v>85</v>
      </c>
      <c r="G96" s="96" t="s">
        <v>87</v>
      </c>
      <c r="H96" s="96" t="s">
        <v>85</v>
      </c>
      <c r="I96" s="96" t="s">
        <v>87</v>
      </c>
    </row>
    <row r="97" spans="1:9" ht="25.15" customHeight="1">
      <c r="A97" s="453"/>
      <c r="B97" s="221">
        <v>0.1</v>
      </c>
      <c r="C97" s="48">
        <v>0.1</v>
      </c>
      <c r="D97" s="221">
        <v>0.11</v>
      </c>
      <c r="E97" s="48">
        <v>0.11</v>
      </c>
      <c r="F97" s="221">
        <v>0.09</v>
      </c>
      <c r="G97" s="47">
        <v>0.09</v>
      </c>
      <c r="H97" s="221"/>
      <c r="I97" s="47"/>
    </row>
    <row r="98" spans="1:9" ht="409.15" customHeight="1">
      <c r="A98" s="45" t="s">
        <v>223</v>
      </c>
      <c r="B98" s="355" t="s">
        <v>265</v>
      </c>
      <c r="C98" s="351"/>
      <c r="D98" s="355" t="s">
        <v>266</v>
      </c>
      <c r="E98" s="351"/>
      <c r="F98" s="373" t="s">
        <v>267</v>
      </c>
      <c r="G98" s="373"/>
      <c r="H98" s="351"/>
      <c r="I98" s="351"/>
    </row>
    <row r="99" spans="1:9" ht="43.9" customHeight="1">
      <c r="A99" s="45" t="s">
        <v>227</v>
      </c>
      <c r="B99" s="364" t="s">
        <v>268</v>
      </c>
      <c r="C99" s="365"/>
      <c r="D99" s="364" t="s">
        <v>269</v>
      </c>
      <c r="E99" s="365"/>
      <c r="F99" s="364" t="s">
        <v>247</v>
      </c>
      <c r="G99" s="365"/>
      <c r="H99" s="352"/>
      <c r="I99" s="353"/>
    </row>
    <row r="100" spans="1:9" ht="25.15" customHeight="1">
      <c r="A100" s="452" t="s">
        <v>181</v>
      </c>
      <c r="B100" s="96" t="s">
        <v>85</v>
      </c>
      <c r="C100" s="96" t="s">
        <v>87</v>
      </c>
      <c r="D100" s="96" t="s">
        <v>85</v>
      </c>
      <c r="E100" s="96" t="s">
        <v>87</v>
      </c>
      <c r="F100" s="96" t="s">
        <v>85</v>
      </c>
      <c r="G100" s="96" t="s">
        <v>87</v>
      </c>
      <c r="H100" s="96" t="s">
        <v>85</v>
      </c>
      <c r="I100" s="96" t="s">
        <v>87</v>
      </c>
    </row>
    <row r="101" spans="1:9" ht="25.15" customHeight="1">
      <c r="A101" s="453"/>
      <c r="B101" s="221">
        <v>7.0000000000000007E-2</v>
      </c>
      <c r="C101" s="48"/>
      <c r="D101" s="221">
        <v>0.11</v>
      </c>
      <c r="E101" s="48"/>
      <c r="F101" s="219">
        <v>0.09</v>
      </c>
      <c r="G101" s="47"/>
      <c r="H101" s="219">
        <v>0.3</v>
      </c>
      <c r="I101" s="47"/>
    </row>
    <row r="102" spans="1:9" ht="40.9" customHeight="1">
      <c r="A102" s="45" t="s">
        <v>223</v>
      </c>
      <c r="B102" s="351"/>
      <c r="C102" s="351"/>
      <c r="D102" s="351"/>
      <c r="E102" s="351"/>
      <c r="F102" s="351"/>
      <c r="G102" s="351"/>
      <c r="H102" s="351"/>
      <c r="I102" s="351"/>
    </row>
    <row r="103" spans="1:9" ht="40.9" customHeight="1">
      <c r="A103" s="45" t="s">
        <v>227</v>
      </c>
      <c r="B103" s="352"/>
      <c r="C103" s="353"/>
      <c r="D103" s="352"/>
      <c r="E103" s="353"/>
      <c r="F103" s="352"/>
      <c r="G103" s="353"/>
      <c r="H103" s="352"/>
      <c r="I103" s="353"/>
    </row>
    <row r="104" spans="1:9" ht="25.15" customHeight="1">
      <c r="A104" s="452" t="s">
        <v>182</v>
      </c>
      <c r="B104" s="96" t="s">
        <v>85</v>
      </c>
      <c r="C104" s="96" t="s">
        <v>87</v>
      </c>
      <c r="D104" s="96" t="s">
        <v>85</v>
      </c>
      <c r="E104" s="96" t="s">
        <v>87</v>
      </c>
      <c r="F104" s="96" t="s">
        <v>85</v>
      </c>
      <c r="G104" s="96" t="s">
        <v>87</v>
      </c>
      <c r="H104" s="96" t="s">
        <v>85</v>
      </c>
      <c r="I104" s="96" t="s">
        <v>87</v>
      </c>
    </row>
    <row r="105" spans="1:9" ht="25.15" customHeight="1">
      <c r="A105" s="453"/>
      <c r="B105" s="221">
        <v>0.1</v>
      </c>
      <c r="C105" s="48"/>
      <c r="D105" s="221">
        <v>0.11</v>
      </c>
      <c r="E105" s="48"/>
      <c r="F105" s="221">
        <v>0.09</v>
      </c>
      <c r="G105" s="47"/>
      <c r="H105" s="221"/>
      <c r="I105" s="47"/>
    </row>
    <row r="106" spans="1:9" ht="42.6" customHeight="1">
      <c r="A106" s="45" t="s">
        <v>223</v>
      </c>
      <c r="B106" s="351"/>
      <c r="C106" s="351"/>
      <c r="D106" s="351"/>
      <c r="E106" s="351"/>
      <c r="F106" s="351"/>
      <c r="G106" s="351"/>
      <c r="H106" s="351"/>
      <c r="I106" s="351"/>
    </row>
    <row r="107" spans="1:9" ht="42.6" customHeight="1">
      <c r="A107" s="45" t="s">
        <v>227</v>
      </c>
      <c r="B107" s="352"/>
      <c r="C107" s="353"/>
      <c r="D107" s="352"/>
      <c r="E107" s="353"/>
      <c r="F107" s="352"/>
      <c r="G107" s="353"/>
      <c r="H107" s="352"/>
      <c r="I107" s="353"/>
    </row>
    <row r="108" spans="1:9" ht="25.15" customHeight="1">
      <c r="A108" s="452" t="s">
        <v>183</v>
      </c>
      <c r="B108" s="96" t="s">
        <v>85</v>
      </c>
      <c r="C108" s="96" t="s">
        <v>87</v>
      </c>
      <c r="D108" s="96" t="s">
        <v>85</v>
      </c>
      <c r="E108" s="96" t="s">
        <v>87</v>
      </c>
      <c r="F108" s="96" t="s">
        <v>85</v>
      </c>
      <c r="G108" s="96" t="s">
        <v>87</v>
      </c>
      <c r="H108" s="96" t="s">
        <v>85</v>
      </c>
      <c r="I108" s="96" t="s">
        <v>87</v>
      </c>
    </row>
    <row r="109" spans="1:9" ht="25.15" customHeight="1">
      <c r="A109" s="453"/>
      <c r="B109" s="221">
        <v>7.0000000000000007E-2</v>
      </c>
      <c r="C109" s="48"/>
      <c r="D109" s="221">
        <v>0.11</v>
      </c>
      <c r="E109" s="48"/>
      <c r="F109" s="221">
        <v>0.09</v>
      </c>
      <c r="G109" s="47"/>
      <c r="H109" s="222"/>
      <c r="I109" s="47"/>
    </row>
    <row r="110" spans="1:9" ht="51" customHeight="1">
      <c r="A110" s="45" t="s">
        <v>223</v>
      </c>
      <c r="B110" s="351"/>
      <c r="C110" s="351"/>
      <c r="D110" s="351"/>
      <c r="E110" s="351"/>
      <c r="F110" s="351"/>
      <c r="G110" s="351"/>
      <c r="H110" s="351"/>
      <c r="I110" s="351"/>
    </row>
    <row r="111" spans="1:9" ht="51" customHeight="1">
      <c r="A111" s="45" t="s">
        <v>227</v>
      </c>
      <c r="B111" s="352"/>
      <c r="C111" s="353"/>
      <c r="D111" s="352"/>
      <c r="E111" s="353"/>
      <c r="F111" s="352"/>
      <c r="G111" s="353"/>
      <c r="H111" s="352"/>
      <c r="I111" s="353"/>
    </row>
    <row r="112" spans="1:9" ht="25.15" customHeight="1">
      <c r="A112" s="452" t="s">
        <v>184</v>
      </c>
      <c r="B112" s="96" t="s">
        <v>85</v>
      </c>
      <c r="C112" s="96" t="s">
        <v>87</v>
      </c>
      <c r="D112" s="96" t="s">
        <v>85</v>
      </c>
      <c r="E112" s="96" t="s">
        <v>87</v>
      </c>
      <c r="F112" s="96" t="s">
        <v>85</v>
      </c>
      <c r="G112" s="96" t="s">
        <v>87</v>
      </c>
      <c r="H112" s="96" t="s">
        <v>85</v>
      </c>
      <c r="I112" s="96" t="s">
        <v>87</v>
      </c>
    </row>
    <row r="113" spans="1:9" ht="25.15" customHeight="1">
      <c r="A113" s="453"/>
      <c r="B113" s="221">
        <v>0.1</v>
      </c>
      <c r="C113" s="48"/>
      <c r="D113" s="221">
        <v>0.11</v>
      </c>
      <c r="E113" s="48"/>
      <c r="F113" s="221">
        <v>0.09</v>
      </c>
      <c r="G113" s="47"/>
      <c r="H113" s="221">
        <v>0.3</v>
      </c>
      <c r="I113" s="47"/>
    </row>
    <row r="114" spans="1:9" ht="48.6" customHeight="1">
      <c r="A114" s="45" t="s">
        <v>223</v>
      </c>
      <c r="B114" s="354"/>
      <c r="C114" s="354"/>
      <c r="D114" s="354"/>
      <c r="E114" s="354"/>
      <c r="F114" s="354"/>
      <c r="G114" s="354"/>
      <c r="H114" s="354"/>
      <c r="I114" s="354"/>
    </row>
    <row r="115" spans="1:9" ht="48.6" customHeight="1">
      <c r="A115" s="45" t="s">
        <v>227</v>
      </c>
      <c r="B115" s="352"/>
      <c r="C115" s="353"/>
      <c r="D115" s="352"/>
      <c r="E115" s="353"/>
      <c r="F115" s="352"/>
      <c r="G115" s="353"/>
      <c r="H115" s="352"/>
      <c r="I115" s="353"/>
    </row>
    <row r="116" spans="1:9" ht="16.5">
      <c r="A116" s="46" t="s">
        <v>270</v>
      </c>
      <c r="B116" s="49">
        <f t="shared" ref="B116:I116" si="1">(B69+B73+B77+B81+B85+B89+B93+B97+B101+B105+B109+B113)</f>
        <v>0.99999999999999989</v>
      </c>
      <c r="C116" s="49">
        <f t="shared" si="1"/>
        <v>0.66</v>
      </c>
      <c r="D116" s="49">
        <f t="shared" si="1"/>
        <v>0.99999999999999989</v>
      </c>
      <c r="E116" s="49">
        <f t="shared" si="1"/>
        <v>0.55999999999999994</v>
      </c>
      <c r="F116" s="49">
        <f t="shared" si="1"/>
        <v>0.99999999999999978</v>
      </c>
      <c r="G116" s="49">
        <f t="shared" si="1"/>
        <v>0.6399999999999999</v>
      </c>
      <c r="H116" s="49">
        <f t="shared" si="1"/>
        <v>1</v>
      </c>
      <c r="I116" s="49">
        <f t="shared" si="1"/>
        <v>0.4</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91" r:id="rId1" display="https://secretariadistritald.sharepoint.com/:f:/s/ContratacinSPI-2022/EiwrQ0E27s9IhC76QZMwHvYB5qPap6dX8cG6WWBdnLBEbw?e=2dRCGJ" xr:uid="{00000000-0004-0000-0100-000000000000}"/>
    <hyperlink ref="D91" r:id="rId2" display="https://secretariadistritald.sharepoint.com/:f:/s/ContratacinSPI-2022/EiwrQ0E27s9IhC76QZMwHvYB5qPap6dX8cG6WWBdnLBEbw?e=2dRCGJ" xr:uid="{00000000-0004-0000-0100-000001000000}"/>
    <hyperlink ref="H91" r:id="rId3" display="https://secretariadistritald.sharepoint.com/:f:/s/ContratacinSPI-2022/EiwrQ0E27s9IhC76QZMwHvYB5qPap6dX8cG6WWBdnLBEbw?e=2dRCGJ" xr:uid="{00000000-0004-0000-0100-000002000000}"/>
  </hyperlinks>
  <pageMargins left="0.25" right="0.25" top="0.75" bottom="0.75" header="0.3" footer="0.3"/>
  <pageSetup paperSize="9" scale="18" fitToHeight="0"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view="pageBreakPreview" topLeftCell="F4" zoomScale="70" zoomScaleNormal="70" zoomScaleSheetLayoutView="70" workbookViewId="0">
      <selection activeCell="N25" sqref="N25:N29"/>
    </sheetView>
  </sheetViews>
  <sheetFormatPr defaultColWidth="10.7109375" defaultRowHeight="14.25"/>
  <cols>
    <col min="1" max="1" width="49.7109375" style="1" customWidth="1"/>
    <col min="2" max="3" width="46.7109375" style="1" customWidth="1"/>
    <col min="4" max="5" width="33.28515625" style="1" customWidth="1"/>
    <col min="6" max="6" width="43" style="1" customWidth="1"/>
    <col min="7" max="7" width="41.28515625" style="1" customWidth="1"/>
    <col min="8" max="8" width="35.7109375" style="1" customWidth="1"/>
    <col min="9" max="9" width="66.28515625" style="1" customWidth="1"/>
    <col min="10" max="14" width="25.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c r="A1" s="434"/>
      <c r="B1" s="412" t="s">
        <v>160</v>
      </c>
      <c r="C1" s="413"/>
      <c r="D1" s="413"/>
      <c r="E1" s="413"/>
      <c r="F1" s="413"/>
      <c r="G1" s="413"/>
      <c r="H1" s="413"/>
      <c r="I1" s="413"/>
      <c r="J1" s="413"/>
      <c r="K1" s="413"/>
      <c r="L1" s="414"/>
      <c r="M1" s="409" t="s">
        <v>161</v>
      </c>
      <c r="N1" s="410"/>
      <c r="O1" s="411"/>
    </row>
    <row r="2" spans="1:15" s="85" customFormat="1" ht="18" customHeight="1" thickBot="1">
      <c r="A2" s="435"/>
      <c r="B2" s="415" t="s">
        <v>162</v>
      </c>
      <c r="C2" s="416"/>
      <c r="D2" s="416"/>
      <c r="E2" s="416"/>
      <c r="F2" s="416"/>
      <c r="G2" s="416"/>
      <c r="H2" s="416"/>
      <c r="I2" s="416"/>
      <c r="J2" s="416"/>
      <c r="K2" s="416"/>
      <c r="L2" s="417"/>
      <c r="M2" s="409" t="s">
        <v>163</v>
      </c>
      <c r="N2" s="410"/>
      <c r="O2" s="411"/>
    </row>
    <row r="3" spans="1:15" s="85" customFormat="1" ht="19.899999999999999" customHeight="1" thickBot="1">
      <c r="A3" s="435"/>
      <c r="B3" s="415" t="s">
        <v>0</v>
      </c>
      <c r="C3" s="416"/>
      <c r="D3" s="416"/>
      <c r="E3" s="416"/>
      <c r="F3" s="416"/>
      <c r="G3" s="416"/>
      <c r="H3" s="416"/>
      <c r="I3" s="416"/>
      <c r="J3" s="416"/>
      <c r="K3" s="416"/>
      <c r="L3" s="417"/>
      <c r="M3" s="409" t="s">
        <v>164</v>
      </c>
      <c r="N3" s="410"/>
      <c r="O3" s="411"/>
    </row>
    <row r="4" spans="1:15" s="85" customFormat="1" ht="21.75" customHeight="1" thickBot="1">
      <c r="A4" s="436"/>
      <c r="B4" s="418" t="s">
        <v>165</v>
      </c>
      <c r="C4" s="419"/>
      <c r="D4" s="419"/>
      <c r="E4" s="419"/>
      <c r="F4" s="419"/>
      <c r="G4" s="419"/>
      <c r="H4" s="419"/>
      <c r="I4" s="419"/>
      <c r="J4" s="419"/>
      <c r="K4" s="419"/>
      <c r="L4" s="420"/>
      <c r="M4" s="409" t="s">
        <v>166</v>
      </c>
      <c r="N4" s="410"/>
      <c r="O4" s="411"/>
    </row>
    <row r="5" spans="1:15" s="85" customFormat="1" ht="16.149999999999999" customHeight="1" thickBot="1">
      <c r="A5" s="86"/>
      <c r="B5" s="87"/>
      <c r="C5" s="87"/>
      <c r="D5" s="87"/>
      <c r="E5" s="87"/>
      <c r="F5" s="87"/>
      <c r="G5" s="87"/>
      <c r="H5" s="87"/>
      <c r="I5" s="87"/>
      <c r="J5" s="87"/>
      <c r="K5" s="87"/>
      <c r="L5" s="87"/>
      <c r="M5" s="88"/>
      <c r="N5" s="88"/>
      <c r="O5" s="88"/>
    </row>
    <row r="6" spans="1:15" ht="40.35" customHeight="1" thickBot="1">
      <c r="A6" s="55" t="s">
        <v>167</v>
      </c>
      <c r="B6" s="444" t="s">
        <v>168</v>
      </c>
      <c r="C6" s="445"/>
      <c r="D6" s="445"/>
      <c r="E6" s="445"/>
      <c r="F6" s="445"/>
      <c r="G6" s="445"/>
      <c r="H6" s="445"/>
      <c r="I6" s="445"/>
      <c r="J6" s="445"/>
      <c r="K6" s="446"/>
      <c r="L6" s="161" t="s">
        <v>169</v>
      </c>
      <c r="M6" s="447">
        <v>2024110010309</v>
      </c>
      <c r="N6" s="448"/>
      <c r="O6" s="449"/>
    </row>
    <row r="7" spans="1:15" s="85" customFormat="1" ht="18" customHeight="1" thickBot="1">
      <c r="A7" s="86"/>
      <c r="B7" s="87"/>
      <c r="C7" s="87"/>
      <c r="D7" s="87"/>
      <c r="E7" s="87"/>
      <c r="F7" s="87"/>
      <c r="G7" s="87"/>
      <c r="H7" s="87"/>
      <c r="I7" s="87"/>
      <c r="J7" s="87"/>
      <c r="K7" s="87"/>
      <c r="L7" s="87"/>
      <c r="M7" s="88"/>
      <c r="N7" s="88"/>
      <c r="O7" s="88"/>
    </row>
    <row r="8" spans="1:15" s="85" customFormat="1" ht="21.75" customHeight="1" thickBot="1">
      <c r="A8" s="438" t="s">
        <v>6</v>
      </c>
      <c r="B8" s="161" t="s">
        <v>170</v>
      </c>
      <c r="C8" s="131"/>
      <c r="D8" s="161" t="s">
        <v>171</v>
      </c>
      <c r="E8" s="131"/>
      <c r="F8" s="161" t="s">
        <v>172</v>
      </c>
      <c r="G8" s="131"/>
      <c r="H8" s="161" t="s">
        <v>173</v>
      </c>
      <c r="I8" s="133"/>
      <c r="J8" s="423" t="s">
        <v>8</v>
      </c>
      <c r="K8" s="437"/>
      <c r="L8" s="160" t="s">
        <v>174</v>
      </c>
      <c r="M8" s="454"/>
      <c r="N8" s="454"/>
      <c r="O8" s="454"/>
    </row>
    <row r="9" spans="1:15" s="85" customFormat="1" ht="21.75" customHeight="1" thickBot="1">
      <c r="A9" s="438"/>
      <c r="B9" s="162" t="s">
        <v>175</v>
      </c>
      <c r="C9" s="134"/>
      <c r="D9" s="161" t="s">
        <v>176</v>
      </c>
      <c r="E9" s="134"/>
      <c r="F9" s="161" t="s">
        <v>177</v>
      </c>
      <c r="G9" s="134"/>
      <c r="H9" s="161" t="s">
        <v>178</v>
      </c>
      <c r="I9" s="133" t="s">
        <v>179</v>
      </c>
      <c r="J9" s="423"/>
      <c r="K9" s="437"/>
      <c r="L9" s="160" t="s">
        <v>180</v>
      </c>
      <c r="M9" s="454"/>
      <c r="N9" s="454"/>
      <c r="O9" s="454"/>
    </row>
    <row r="10" spans="1:15" s="85" customFormat="1" ht="21.75" customHeight="1" thickBot="1">
      <c r="A10" s="438"/>
      <c r="B10" s="161" t="s">
        <v>181</v>
      </c>
      <c r="C10" s="131"/>
      <c r="D10" s="161" t="s">
        <v>182</v>
      </c>
      <c r="E10" s="135"/>
      <c r="F10" s="161" t="s">
        <v>183</v>
      </c>
      <c r="G10" s="135"/>
      <c r="H10" s="161" t="s">
        <v>184</v>
      </c>
      <c r="I10" s="133"/>
      <c r="J10" s="423"/>
      <c r="K10" s="437"/>
      <c r="L10" s="160" t="s">
        <v>185</v>
      </c>
      <c r="M10" s="454" t="s">
        <v>179</v>
      </c>
      <c r="N10" s="454"/>
      <c r="O10" s="454"/>
    </row>
    <row r="11" spans="1:15" ht="15" customHeight="1" thickBot="1">
      <c r="A11" s="6"/>
      <c r="B11" s="7"/>
      <c r="C11" s="7"/>
      <c r="D11" s="9"/>
      <c r="E11" s="8"/>
      <c r="F11" s="8"/>
      <c r="G11" s="200"/>
      <c r="H11" s="200"/>
      <c r="I11" s="10"/>
      <c r="J11" s="10"/>
      <c r="K11" s="7"/>
      <c r="L11" s="7"/>
      <c r="M11" s="7"/>
      <c r="N11" s="7"/>
      <c r="O11" s="7"/>
    </row>
    <row r="12" spans="1:15" ht="15" customHeight="1">
      <c r="A12" s="441" t="s">
        <v>186</v>
      </c>
      <c r="B12" s="424" t="s">
        <v>271</v>
      </c>
      <c r="C12" s="425"/>
      <c r="D12" s="425"/>
      <c r="E12" s="425"/>
      <c r="F12" s="425"/>
      <c r="G12" s="425"/>
      <c r="H12" s="425"/>
      <c r="I12" s="425"/>
      <c r="J12" s="425"/>
      <c r="K12" s="425"/>
      <c r="L12" s="425"/>
      <c r="M12" s="425"/>
      <c r="N12" s="425"/>
      <c r="O12" s="426"/>
    </row>
    <row r="13" spans="1:15" ht="15" customHeight="1">
      <c r="A13" s="442"/>
      <c r="B13" s="427"/>
      <c r="C13" s="428"/>
      <c r="D13" s="428"/>
      <c r="E13" s="428"/>
      <c r="F13" s="428"/>
      <c r="G13" s="428"/>
      <c r="H13" s="428"/>
      <c r="I13" s="428"/>
      <c r="J13" s="428"/>
      <c r="K13" s="428"/>
      <c r="L13" s="428"/>
      <c r="M13" s="428"/>
      <c r="N13" s="428"/>
      <c r="O13" s="429"/>
    </row>
    <row r="14" spans="1:15" ht="15" customHeight="1" thickBot="1">
      <c r="A14" s="443"/>
      <c r="B14" s="430"/>
      <c r="C14" s="431"/>
      <c r="D14" s="431"/>
      <c r="E14" s="431"/>
      <c r="F14" s="431"/>
      <c r="G14" s="431"/>
      <c r="H14" s="431"/>
      <c r="I14" s="431"/>
      <c r="J14" s="431"/>
      <c r="K14" s="431"/>
      <c r="L14" s="431"/>
      <c r="M14" s="431"/>
      <c r="N14" s="431"/>
      <c r="O14" s="432"/>
    </row>
    <row r="15" spans="1:15" ht="9" customHeight="1" thickBot="1">
      <c r="A15" s="14"/>
      <c r="B15" s="84"/>
      <c r="C15" s="15"/>
      <c r="D15" s="15"/>
      <c r="E15" s="15"/>
      <c r="F15" s="15"/>
      <c r="G15" s="16"/>
      <c r="H15" s="16"/>
      <c r="I15" s="16"/>
      <c r="J15" s="16"/>
      <c r="K15" s="16"/>
      <c r="L15" s="17"/>
      <c r="M15" s="17"/>
      <c r="N15" s="17"/>
      <c r="O15" s="17"/>
    </row>
    <row r="16" spans="1:15" s="18" customFormat="1" ht="37.5" customHeight="1" thickBot="1">
      <c r="A16" s="55" t="s">
        <v>13</v>
      </c>
      <c r="B16" s="433" t="s">
        <v>188</v>
      </c>
      <c r="C16" s="433"/>
      <c r="D16" s="433"/>
      <c r="E16" s="433"/>
      <c r="F16" s="433"/>
      <c r="G16" s="438" t="s">
        <v>15</v>
      </c>
      <c r="H16" s="438"/>
      <c r="I16" s="433" t="s">
        <v>272</v>
      </c>
      <c r="J16" s="433"/>
      <c r="K16" s="433"/>
      <c r="L16" s="433"/>
      <c r="M16" s="433"/>
      <c r="N16" s="433"/>
      <c r="O16" s="433"/>
    </row>
    <row r="17" spans="1:15" ht="9" customHeight="1" thickBot="1">
      <c r="A17" s="14"/>
      <c r="B17" s="16"/>
      <c r="C17" s="15"/>
      <c r="D17" s="15"/>
      <c r="E17" s="15"/>
      <c r="F17" s="15"/>
      <c r="G17" s="16"/>
      <c r="H17" s="16"/>
      <c r="I17" s="16"/>
      <c r="J17" s="16"/>
      <c r="K17" s="16"/>
      <c r="L17" s="17"/>
      <c r="M17" s="17"/>
      <c r="N17" s="17"/>
      <c r="O17" s="17"/>
    </row>
    <row r="18" spans="1:15" ht="56.25" customHeight="1" thickBot="1">
      <c r="A18" s="55" t="s">
        <v>17</v>
      </c>
      <c r="B18" s="433" t="s">
        <v>190</v>
      </c>
      <c r="C18" s="433"/>
      <c r="D18" s="433"/>
      <c r="E18" s="433"/>
      <c r="F18" s="55" t="s">
        <v>19</v>
      </c>
      <c r="G18" s="439" t="s">
        <v>191</v>
      </c>
      <c r="H18" s="439"/>
      <c r="I18" s="439"/>
      <c r="J18" s="55" t="s">
        <v>21</v>
      </c>
      <c r="K18" s="433" t="s">
        <v>192</v>
      </c>
      <c r="L18" s="433"/>
      <c r="M18" s="433"/>
      <c r="N18" s="433"/>
      <c r="O18" s="433"/>
    </row>
    <row r="19" spans="1:15" ht="9" customHeight="1">
      <c r="A19" s="5"/>
      <c r="B19" s="2"/>
      <c r="C19" s="440"/>
      <c r="D19" s="440"/>
      <c r="E19" s="440"/>
      <c r="F19" s="440"/>
      <c r="G19" s="440"/>
      <c r="H19" s="440"/>
      <c r="I19" s="440"/>
      <c r="J19" s="440"/>
      <c r="K19" s="440"/>
      <c r="L19" s="440"/>
      <c r="M19" s="440"/>
      <c r="N19" s="440"/>
      <c r="O19" s="440"/>
    </row>
    <row r="20" spans="1:15" ht="16.5" customHeight="1" thickBot="1">
      <c r="A20" s="82"/>
      <c r="B20" s="83"/>
      <c r="C20" s="83"/>
      <c r="D20" s="83"/>
      <c r="E20" s="83"/>
      <c r="F20" s="83"/>
      <c r="G20" s="83"/>
      <c r="H20" s="83"/>
      <c r="I20" s="83"/>
      <c r="J20" s="83"/>
      <c r="K20" s="83"/>
      <c r="L20" s="83"/>
      <c r="M20" s="83"/>
      <c r="N20" s="83"/>
      <c r="O20" s="83"/>
    </row>
    <row r="21" spans="1:15" ht="32.1" customHeight="1" thickBot="1">
      <c r="A21" s="421" t="s">
        <v>23</v>
      </c>
      <c r="B21" s="422"/>
      <c r="C21" s="422"/>
      <c r="D21" s="422"/>
      <c r="E21" s="422"/>
      <c r="F21" s="422"/>
      <c r="G21" s="422"/>
      <c r="H21" s="422"/>
      <c r="I21" s="422"/>
      <c r="J21" s="422"/>
      <c r="K21" s="422"/>
      <c r="L21" s="422"/>
      <c r="M21" s="422"/>
      <c r="N21" s="422"/>
      <c r="O21" s="423"/>
    </row>
    <row r="22" spans="1:15" ht="32.1" customHeight="1" thickBot="1">
      <c r="A22" s="421" t="s">
        <v>193</v>
      </c>
      <c r="B22" s="422"/>
      <c r="C22" s="422"/>
      <c r="D22" s="422"/>
      <c r="E22" s="422"/>
      <c r="F22" s="422"/>
      <c r="G22" s="422"/>
      <c r="H22" s="422"/>
      <c r="I22" s="422"/>
      <c r="J22" s="422"/>
      <c r="K22" s="422"/>
      <c r="L22" s="422"/>
      <c r="M22" s="422"/>
      <c r="N22" s="422"/>
      <c r="O22" s="423"/>
    </row>
    <row r="23" spans="1:15" ht="32.1" customHeight="1" thickBot="1">
      <c r="A23" s="27"/>
      <c r="B23" s="19" t="s">
        <v>170</v>
      </c>
      <c r="C23" s="19" t="s">
        <v>171</v>
      </c>
      <c r="D23" s="19" t="s">
        <v>172</v>
      </c>
      <c r="E23" s="19" t="s">
        <v>173</v>
      </c>
      <c r="F23" s="19" t="s">
        <v>175</v>
      </c>
      <c r="G23" s="19" t="s">
        <v>176</v>
      </c>
      <c r="H23" s="19" t="s">
        <v>177</v>
      </c>
      <c r="I23" s="19" t="s">
        <v>178</v>
      </c>
      <c r="J23" s="19" t="s">
        <v>181</v>
      </c>
      <c r="K23" s="19" t="s">
        <v>182</v>
      </c>
      <c r="L23" s="19" t="s">
        <v>183</v>
      </c>
      <c r="M23" s="19" t="s">
        <v>184</v>
      </c>
      <c r="N23" s="20" t="s">
        <v>194</v>
      </c>
      <c r="O23" s="20" t="s">
        <v>195</v>
      </c>
    </row>
    <row r="24" spans="1:15" ht="32.1" customHeight="1">
      <c r="A24" s="21" t="s">
        <v>24</v>
      </c>
      <c r="B24" s="299">
        <v>1019185000</v>
      </c>
      <c r="C24" s="299">
        <v>786017000</v>
      </c>
      <c r="D24" s="703">
        <v>33828063</v>
      </c>
      <c r="E24" s="300"/>
      <c r="F24" s="22"/>
      <c r="G24" s="22"/>
      <c r="H24" s="325">
        <v>68439734</v>
      </c>
      <c r="I24" s="215"/>
      <c r="J24" s="215"/>
      <c r="K24" s="215"/>
      <c r="L24" s="215"/>
      <c r="M24" s="215"/>
      <c r="N24" s="291">
        <f>SUM(B24:M24)</f>
        <v>1907469797</v>
      </c>
      <c r="O24" s="216"/>
    </row>
    <row r="25" spans="1:15" ht="32.1" customHeight="1">
      <c r="A25" s="21" t="s">
        <v>26</v>
      </c>
      <c r="B25" s="299">
        <v>1019184190</v>
      </c>
      <c r="C25" s="299">
        <v>786482624</v>
      </c>
      <c r="D25" s="300">
        <v>0</v>
      </c>
      <c r="E25" s="299">
        <v>-5676039</v>
      </c>
      <c r="F25" s="299">
        <v>-764878</v>
      </c>
      <c r="G25" s="22"/>
      <c r="H25" s="22"/>
      <c r="I25" s="299">
        <v>40000000</v>
      </c>
      <c r="J25" s="22"/>
      <c r="K25" s="22"/>
      <c r="L25" s="22"/>
      <c r="M25" s="22"/>
      <c r="N25" s="291">
        <f t="shared" ref="N25:N29" si="0">SUM(B25:M25)</f>
        <v>1839225897</v>
      </c>
      <c r="O25" s="292">
        <f>+(B25+C25+D25+E25+F25+G25+H25+I25+J25+K25+L25+M25)/N24</f>
        <v>0.96422281489996242</v>
      </c>
    </row>
    <row r="26" spans="1:15" ht="32.1" customHeight="1">
      <c r="A26" s="21" t="s">
        <v>28</v>
      </c>
      <c r="B26" s="300">
        <v>0</v>
      </c>
      <c r="C26" s="299">
        <v>7821677</v>
      </c>
      <c r="D26" s="299">
        <v>122502612</v>
      </c>
      <c r="E26" s="299">
        <v>176141402</v>
      </c>
      <c r="F26" s="299">
        <v>173591808</v>
      </c>
      <c r="G26" s="299">
        <v>173591808</v>
      </c>
      <c r="H26" s="299">
        <v>171491808</v>
      </c>
      <c r="I26" s="299">
        <v>172225141</v>
      </c>
      <c r="J26" s="22"/>
      <c r="K26" s="22"/>
      <c r="L26" s="22"/>
      <c r="M26" s="22"/>
      <c r="N26" s="291">
        <f t="shared" si="0"/>
        <v>997366256</v>
      </c>
      <c r="O26" s="217"/>
    </row>
    <row r="27" spans="1:15" ht="32.1" customHeight="1">
      <c r="A27" s="21" t="s">
        <v>196</v>
      </c>
      <c r="B27" s="299">
        <v>8400000</v>
      </c>
      <c r="C27" s="299">
        <v>51833333</v>
      </c>
      <c r="D27" s="300"/>
      <c r="E27" s="300"/>
      <c r="F27" s="22"/>
      <c r="G27" s="22"/>
      <c r="H27" s="22"/>
      <c r="I27" s="22"/>
      <c r="J27" s="22"/>
      <c r="K27" s="22"/>
      <c r="L27" s="22"/>
      <c r="M27" s="22"/>
      <c r="N27" s="291">
        <f t="shared" si="0"/>
        <v>60233333</v>
      </c>
      <c r="O27" s="23"/>
    </row>
    <row r="28" spans="1:15" ht="32.1" customHeight="1">
      <c r="A28" s="21" t="s">
        <v>197</v>
      </c>
      <c r="B28" s="300">
        <v>0</v>
      </c>
      <c r="C28" s="299">
        <v>8400000</v>
      </c>
      <c r="D28" s="300">
        <v>0</v>
      </c>
      <c r="E28" s="300" t="s">
        <v>198</v>
      </c>
      <c r="F28" s="22"/>
      <c r="G28" s="22"/>
      <c r="H28" s="22"/>
      <c r="I28" s="22"/>
      <c r="J28" s="22"/>
      <c r="K28" s="22"/>
      <c r="L28" s="22"/>
      <c r="M28" s="22"/>
      <c r="N28" s="291">
        <f t="shared" si="0"/>
        <v>8400000</v>
      </c>
      <c r="O28" s="23"/>
    </row>
    <row r="29" spans="1:15" ht="32.1" customHeight="1" thickBot="1">
      <c r="A29" s="24" t="s">
        <v>34</v>
      </c>
      <c r="B29" s="301">
        <v>8400000</v>
      </c>
      <c r="C29" s="301">
        <v>35033333</v>
      </c>
      <c r="D29" s="301">
        <v>8400000</v>
      </c>
      <c r="E29" s="704" t="s">
        <v>198</v>
      </c>
      <c r="F29" s="25"/>
      <c r="G29" s="25"/>
      <c r="H29" s="25"/>
      <c r="I29" s="25"/>
      <c r="J29" s="25"/>
      <c r="K29" s="25"/>
      <c r="L29" s="25"/>
      <c r="M29" s="25"/>
      <c r="N29" s="343">
        <f t="shared" si="0"/>
        <v>51833333</v>
      </c>
      <c r="O29" s="28"/>
    </row>
    <row r="30" spans="1:15" s="26" customFormat="1" ht="16.5" customHeight="1"/>
    <row r="31" spans="1:15" s="26" customFormat="1" ht="17.25" customHeight="1"/>
    <row r="32" spans="1:15" ht="5.25" customHeight="1" thickBot="1"/>
    <row r="33" spans="1:13" ht="48" customHeight="1" thickBot="1">
      <c r="A33" s="386" t="s">
        <v>199</v>
      </c>
      <c r="B33" s="387"/>
      <c r="C33" s="387"/>
      <c r="D33" s="387"/>
      <c r="E33" s="387"/>
      <c r="F33" s="387"/>
      <c r="G33" s="387"/>
      <c r="H33" s="387"/>
      <c r="I33" s="388"/>
      <c r="J33" s="31"/>
    </row>
    <row r="34" spans="1:13" ht="50.25" customHeight="1" thickBot="1">
      <c r="A34" s="40" t="s">
        <v>200</v>
      </c>
      <c r="B34" s="389" t="str">
        <f>+B12</f>
        <v>Coordinar un (1) mecanismo de Gobernanza para la articulación y gestión intersectorial con las entidades e instancias que permita la implementación, seguimiento y evaluación del Sistema Distrital de Cuidado.</v>
      </c>
      <c r="C34" s="390"/>
      <c r="D34" s="390"/>
      <c r="E34" s="390"/>
      <c r="F34" s="390"/>
      <c r="G34" s="390"/>
      <c r="H34" s="390"/>
      <c r="I34" s="391"/>
      <c r="J34" s="29"/>
      <c r="M34" s="186"/>
    </row>
    <row r="35" spans="1:13" ht="18.75" customHeight="1" thickBot="1">
      <c r="A35" s="380" t="s">
        <v>39</v>
      </c>
      <c r="B35" s="91">
        <v>2024</v>
      </c>
      <c r="C35" s="91">
        <v>2025</v>
      </c>
      <c r="D35" s="91">
        <v>2026</v>
      </c>
      <c r="E35" s="91">
        <v>2027</v>
      </c>
      <c r="F35" s="91" t="s">
        <v>201</v>
      </c>
      <c r="G35" s="401" t="s">
        <v>41</v>
      </c>
      <c r="H35" s="478" t="s">
        <v>273</v>
      </c>
      <c r="I35" s="478"/>
      <c r="J35" s="29"/>
      <c r="M35" s="186"/>
    </row>
    <row r="36" spans="1:13" ht="50.25" customHeight="1" thickBot="1">
      <c r="A36" s="381"/>
      <c r="B36" s="218">
        <v>1</v>
      </c>
      <c r="C36" s="218">
        <v>1</v>
      </c>
      <c r="D36" s="218">
        <v>1</v>
      </c>
      <c r="E36" s="218">
        <v>1</v>
      </c>
      <c r="F36" s="233">
        <v>1</v>
      </c>
      <c r="G36" s="401"/>
      <c r="H36" s="478"/>
      <c r="I36" s="478"/>
      <c r="J36" s="29"/>
      <c r="M36" s="187"/>
    </row>
    <row r="37" spans="1:13" ht="52.5" customHeight="1" thickBot="1">
      <c r="A37" s="41" t="s">
        <v>43</v>
      </c>
      <c r="B37" s="392" t="s">
        <v>203</v>
      </c>
      <c r="C37" s="393"/>
      <c r="D37" s="398" t="s">
        <v>204</v>
      </c>
      <c r="E37" s="399"/>
      <c r="F37" s="399"/>
      <c r="G37" s="399"/>
      <c r="H37" s="399"/>
      <c r="I37" s="400"/>
    </row>
    <row r="38" spans="1:13" s="30" customFormat="1" ht="48" customHeight="1" thickBot="1">
      <c r="A38" s="380" t="s">
        <v>205</v>
      </c>
      <c r="B38" s="41" t="s">
        <v>206</v>
      </c>
      <c r="C38" s="40" t="s">
        <v>87</v>
      </c>
      <c r="D38" s="366" t="s">
        <v>89</v>
      </c>
      <c r="E38" s="367"/>
      <c r="F38" s="366" t="s">
        <v>91</v>
      </c>
      <c r="G38" s="367"/>
      <c r="H38" s="42" t="s">
        <v>93</v>
      </c>
      <c r="I38" s="44" t="s">
        <v>94</v>
      </c>
      <c r="M38" s="188"/>
    </row>
    <row r="39" spans="1:13" ht="211.5" customHeight="1" thickBot="1">
      <c r="A39" s="381"/>
      <c r="B39" s="234">
        <v>8.3400000000000002E-2</v>
      </c>
      <c r="C39" s="235">
        <v>8.3400000000000002E-2</v>
      </c>
      <c r="D39" s="472" t="s">
        <v>274</v>
      </c>
      <c r="E39" s="473"/>
      <c r="F39" s="472" t="s">
        <v>275</v>
      </c>
      <c r="G39" s="473"/>
      <c r="H39" s="236" t="s">
        <v>276</v>
      </c>
      <c r="I39" s="237" t="s">
        <v>277</v>
      </c>
      <c r="M39" s="186"/>
    </row>
    <row r="40" spans="1:13" s="30" customFormat="1" ht="54" customHeight="1" thickBot="1">
      <c r="A40" s="380" t="s">
        <v>207</v>
      </c>
      <c r="B40" s="43" t="s">
        <v>206</v>
      </c>
      <c r="C40" s="42" t="s">
        <v>87</v>
      </c>
      <c r="D40" s="366" t="s">
        <v>89</v>
      </c>
      <c r="E40" s="367"/>
      <c r="F40" s="366" t="s">
        <v>91</v>
      </c>
      <c r="G40" s="367"/>
      <c r="H40" s="42" t="s">
        <v>93</v>
      </c>
      <c r="I40" s="44" t="s">
        <v>94</v>
      </c>
    </row>
    <row r="41" spans="1:13" ht="223.5" customHeight="1" thickBot="1">
      <c r="A41" s="381"/>
      <c r="B41" s="234">
        <v>8.3400000000000002E-2</v>
      </c>
      <c r="C41" s="235">
        <v>8.3400000000000002E-2</v>
      </c>
      <c r="D41" s="472" t="s">
        <v>278</v>
      </c>
      <c r="E41" s="473"/>
      <c r="F41" s="474" t="s">
        <v>279</v>
      </c>
      <c r="G41" s="475"/>
      <c r="H41" s="236" t="s">
        <v>276</v>
      </c>
      <c r="I41" s="237" t="s">
        <v>277</v>
      </c>
    </row>
    <row r="42" spans="1:13" s="30" customFormat="1" ht="45" customHeight="1" thickBot="1">
      <c r="A42" s="380" t="s">
        <v>208</v>
      </c>
      <c r="B42" s="43" t="s">
        <v>206</v>
      </c>
      <c r="C42" s="42" t="s">
        <v>87</v>
      </c>
      <c r="D42" s="366" t="s">
        <v>89</v>
      </c>
      <c r="E42" s="367"/>
      <c r="F42" s="366" t="s">
        <v>91</v>
      </c>
      <c r="G42" s="367"/>
      <c r="H42" s="42" t="s">
        <v>93</v>
      </c>
      <c r="I42" s="44" t="s">
        <v>94</v>
      </c>
    </row>
    <row r="43" spans="1:13" ht="205.5" customHeight="1" thickBot="1">
      <c r="A43" s="381"/>
      <c r="B43" s="234">
        <v>8.3400000000000002E-2</v>
      </c>
      <c r="C43" s="234">
        <v>8.3400000000000002E-2</v>
      </c>
      <c r="D43" s="472" t="s">
        <v>280</v>
      </c>
      <c r="E43" s="473"/>
      <c r="F43" s="476" t="s">
        <v>281</v>
      </c>
      <c r="G43" s="477"/>
      <c r="H43" s="236" t="s">
        <v>276</v>
      </c>
      <c r="I43" s="237" t="s">
        <v>277</v>
      </c>
    </row>
    <row r="44" spans="1:13" s="30" customFormat="1" ht="44.25" customHeight="1" thickBot="1">
      <c r="A44" s="380" t="s">
        <v>209</v>
      </c>
      <c r="B44" s="43" t="s">
        <v>206</v>
      </c>
      <c r="C44" s="43" t="s">
        <v>87</v>
      </c>
      <c r="D44" s="366" t="s">
        <v>89</v>
      </c>
      <c r="E44" s="367"/>
      <c r="F44" s="366" t="s">
        <v>91</v>
      </c>
      <c r="G44" s="367"/>
      <c r="H44" s="42" t="s">
        <v>93</v>
      </c>
      <c r="I44" s="42" t="s">
        <v>94</v>
      </c>
    </row>
    <row r="45" spans="1:13" ht="173.65" customHeight="1" thickBot="1">
      <c r="A45" s="381"/>
      <c r="B45" s="234">
        <v>8.3400000000000002E-2</v>
      </c>
      <c r="C45" s="234">
        <v>8.3400000000000002E-2</v>
      </c>
      <c r="D45" s="470" t="s">
        <v>282</v>
      </c>
      <c r="E45" s="471"/>
      <c r="F45" s="470" t="s">
        <v>283</v>
      </c>
      <c r="G45" s="471"/>
      <c r="H45" s="236" t="s">
        <v>276</v>
      </c>
      <c r="I45" s="237" t="s">
        <v>277</v>
      </c>
    </row>
    <row r="46" spans="1:13" s="30" customFormat="1" ht="47.25" customHeight="1" thickBot="1">
      <c r="A46" s="380" t="s">
        <v>210</v>
      </c>
      <c r="B46" s="43" t="s">
        <v>206</v>
      </c>
      <c r="C46" s="42" t="s">
        <v>87</v>
      </c>
      <c r="D46" s="366" t="s">
        <v>89</v>
      </c>
      <c r="E46" s="367"/>
      <c r="F46" s="366" t="s">
        <v>91</v>
      </c>
      <c r="G46" s="367"/>
      <c r="H46" s="42" t="s">
        <v>93</v>
      </c>
      <c r="I46" s="44" t="s">
        <v>94</v>
      </c>
    </row>
    <row r="47" spans="1:13" ht="144" customHeight="1" thickBot="1">
      <c r="A47" s="381"/>
      <c r="B47" s="234">
        <v>8.3400000000000002E-2</v>
      </c>
      <c r="C47" s="234">
        <v>8.3400000000000002E-2</v>
      </c>
      <c r="D47" s="382" t="s">
        <v>284</v>
      </c>
      <c r="E47" s="383"/>
      <c r="F47" s="382" t="s">
        <v>285</v>
      </c>
      <c r="G47" s="383"/>
      <c r="H47" s="236" t="s">
        <v>276</v>
      </c>
      <c r="I47" s="237" t="s">
        <v>277</v>
      </c>
    </row>
    <row r="48" spans="1:13" s="30" customFormat="1" ht="36.6" customHeight="1" thickBot="1">
      <c r="A48" s="380" t="s">
        <v>211</v>
      </c>
      <c r="B48" s="42" t="s">
        <v>206</v>
      </c>
      <c r="C48" s="42" t="s">
        <v>87</v>
      </c>
      <c r="D48" s="366" t="s">
        <v>89</v>
      </c>
      <c r="E48" s="367"/>
      <c r="F48" s="366" t="s">
        <v>91</v>
      </c>
      <c r="G48" s="367"/>
      <c r="H48" s="42" t="s">
        <v>93</v>
      </c>
      <c r="I48" s="44" t="s">
        <v>94</v>
      </c>
    </row>
    <row r="49" spans="1:9" ht="385.9" customHeight="1" thickBot="1">
      <c r="A49" s="381"/>
      <c r="B49" s="36">
        <v>8.3400000000000002E-2</v>
      </c>
      <c r="C49" s="236">
        <v>8.3400000000000002E-2</v>
      </c>
      <c r="D49" s="382" t="s">
        <v>286</v>
      </c>
      <c r="E49" s="370"/>
      <c r="F49" s="382" t="s">
        <v>287</v>
      </c>
      <c r="G49" s="370"/>
      <c r="H49" s="236" t="s">
        <v>276</v>
      </c>
      <c r="I49" s="237" t="s">
        <v>277</v>
      </c>
    </row>
    <row r="50" spans="1:9" ht="36.6" customHeight="1" thickBot="1">
      <c r="A50" s="380" t="s">
        <v>212</v>
      </c>
      <c r="B50" s="40" t="s">
        <v>206</v>
      </c>
      <c r="C50" s="40" t="s">
        <v>87</v>
      </c>
      <c r="D50" s="366" t="s">
        <v>89</v>
      </c>
      <c r="E50" s="367"/>
      <c r="F50" s="366" t="s">
        <v>91</v>
      </c>
      <c r="G50" s="367"/>
      <c r="H50" s="42" t="s">
        <v>93</v>
      </c>
      <c r="I50" s="44" t="s">
        <v>94</v>
      </c>
    </row>
    <row r="51" spans="1:9" ht="234.75" customHeight="1" thickBot="1">
      <c r="A51" s="381"/>
      <c r="B51" s="36">
        <v>8.3400000000000002E-2</v>
      </c>
      <c r="C51" s="36">
        <v>8.3400000000000002E-2</v>
      </c>
      <c r="D51" s="382" t="s">
        <v>288</v>
      </c>
      <c r="E51" s="383"/>
      <c r="F51" s="382" t="s">
        <v>289</v>
      </c>
      <c r="G51" s="383"/>
      <c r="H51" s="236" t="s">
        <v>276</v>
      </c>
      <c r="I51" s="237" t="s">
        <v>277</v>
      </c>
    </row>
    <row r="52" spans="1:9" ht="36.6" customHeight="1" thickBot="1">
      <c r="A52" s="380" t="s">
        <v>213</v>
      </c>
      <c r="B52" s="40" t="s">
        <v>206</v>
      </c>
      <c r="C52" s="40" t="s">
        <v>87</v>
      </c>
      <c r="D52" s="366" t="s">
        <v>89</v>
      </c>
      <c r="E52" s="367"/>
      <c r="F52" s="366" t="s">
        <v>91</v>
      </c>
      <c r="G52" s="367"/>
      <c r="H52" s="42" t="s">
        <v>93</v>
      </c>
      <c r="I52" s="44" t="s">
        <v>94</v>
      </c>
    </row>
    <row r="53" spans="1:9" ht="306.60000000000002" customHeight="1" thickBot="1">
      <c r="A53" s="381"/>
      <c r="B53" s="36">
        <v>8.3400000000000002E-2</v>
      </c>
      <c r="C53" s="36">
        <v>8.3400000000000002E-2</v>
      </c>
      <c r="D53" s="382" t="s">
        <v>290</v>
      </c>
      <c r="E53" s="383"/>
      <c r="F53" s="382" t="s">
        <v>291</v>
      </c>
      <c r="G53" s="383"/>
      <c r="H53" s="236" t="s">
        <v>276</v>
      </c>
      <c r="I53" s="237" t="s">
        <v>277</v>
      </c>
    </row>
    <row r="54" spans="1:9" ht="36.6" customHeight="1" thickBot="1">
      <c r="A54" s="380" t="s">
        <v>214</v>
      </c>
      <c r="B54" s="40" t="s">
        <v>206</v>
      </c>
      <c r="C54" s="40" t="s">
        <v>87</v>
      </c>
      <c r="D54" s="366" t="s">
        <v>89</v>
      </c>
      <c r="E54" s="367"/>
      <c r="F54" s="366" t="s">
        <v>91</v>
      </c>
      <c r="G54" s="367"/>
      <c r="H54" s="42" t="s">
        <v>93</v>
      </c>
      <c r="I54" s="44" t="s">
        <v>94</v>
      </c>
    </row>
    <row r="55" spans="1:9" ht="36.6" customHeight="1" thickBot="1">
      <c r="A55" s="381"/>
      <c r="B55" s="36">
        <v>8.3400000000000002E-2</v>
      </c>
      <c r="C55" s="36"/>
      <c r="D55" s="368"/>
      <c r="E55" s="370"/>
      <c r="F55" s="368"/>
      <c r="G55" s="370"/>
      <c r="H55" s="32"/>
      <c r="I55" s="32"/>
    </row>
    <row r="56" spans="1:9" ht="36.6" customHeight="1" thickBot="1">
      <c r="A56" s="380" t="s">
        <v>215</v>
      </c>
      <c r="B56" s="40" t="s">
        <v>206</v>
      </c>
      <c r="C56" s="40" t="s">
        <v>87</v>
      </c>
      <c r="D56" s="366" t="s">
        <v>89</v>
      </c>
      <c r="E56" s="367"/>
      <c r="F56" s="366" t="s">
        <v>91</v>
      </c>
      <c r="G56" s="367"/>
      <c r="H56" s="42" t="s">
        <v>93</v>
      </c>
      <c r="I56" s="44" t="s">
        <v>94</v>
      </c>
    </row>
    <row r="57" spans="1:9" ht="36.6" customHeight="1" thickBot="1">
      <c r="A57" s="381"/>
      <c r="B57" s="36">
        <v>8.3400000000000002E-2</v>
      </c>
      <c r="C57" s="36"/>
      <c r="D57" s="368"/>
      <c r="E57" s="370"/>
      <c r="F57" s="368"/>
      <c r="G57" s="370"/>
      <c r="H57" s="32"/>
      <c r="I57" s="34"/>
    </row>
    <row r="58" spans="1:9" ht="36.6" customHeight="1" thickBot="1">
      <c r="A58" s="380" t="s">
        <v>216</v>
      </c>
      <c r="B58" s="40" t="s">
        <v>206</v>
      </c>
      <c r="C58" s="40" t="s">
        <v>87</v>
      </c>
      <c r="D58" s="366" t="s">
        <v>89</v>
      </c>
      <c r="E58" s="367"/>
      <c r="F58" s="366" t="s">
        <v>91</v>
      </c>
      <c r="G58" s="367"/>
      <c r="H58" s="42" t="s">
        <v>93</v>
      </c>
      <c r="I58" s="44" t="s">
        <v>94</v>
      </c>
    </row>
    <row r="59" spans="1:9" ht="36.6" customHeight="1" thickBot="1">
      <c r="A59" s="381"/>
      <c r="B59" s="36">
        <v>8.3400000000000002E-2</v>
      </c>
      <c r="C59" s="36"/>
      <c r="D59" s="368"/>
      <c r="E59" s="370"/>
      <c r="F59" s="369"/>
      <c r="G59" s="369"/>
      <c r="H59" s="32"/>
      <c r="I59" s="32"/>
    </row>
    <row r="60" spans="1:9" ht="36.6" customHeight="1" thickBot="1">
      <c r="A60" s="380" t="s">
        <v>217</v>
      </c>
      <c r="B60" s="40" t="s">
        <v>206</v>
      </c>
      <c r="C60" s="40" t="s">
        <v>206</v>
      </c>
      <c r="D60" s="366" t="s">
        <v>89</v>
      </c>
      <c r="E60" s="367"/>
      <c r="F60" s="366" t="s">
        <v>91</v>
      </c>
      <c r="G60" s="367"/>
      <c r="H60" s="42" t="s">
        <v>93</v>
      </c>
      <c r="I60" s="44" t="s">
        <v>94</v>
      </c>
    </row>
    <row r="61" spans="1:9" ht="36.6" customHeight="1" thickBot="1">
      <c r="A61" s="381"/>
      <c r="B61" s="36">
        <v>8.3400000000000002E-2</v>
      </c>
      <c r="C61" s="36"/>
      <c r="D61" s="368"/>
      <c r="E61" s="370"/>
      <c r="F61" s="368"/>
      <c r="G61" s="370"/>
      <c r="H61" s="32"/>
      <c r="I61" s="32"/>
    </row>
    <row r="62" spans="1:9">
      <c r="B62" s="296">
        <f>+B39+B41+B43+B45+B47+B49+B51+B53+B55+B57+B59+B61</f>
        <v>1.0008000000000001</v>
      </c>
    </row>
    <row r="63" spans="1:9">
      <c r="B63" s="297"/>
    </row>
    <row r="64" spans="1:9" s="29" customFormat="1" ht="30" customHeight="1">
      <c r="A64" s="1"/>
      <c r="B64" s="1"/>
      <c r="C64" s="1"/>
      <c r="D64" s="1"/>
      <c r="E64" s="1"/>
      <c r="F64" s="1"/>
      <c r="G64" s="1"/>
      <c r="H64" s="1"/>
      <c r="I64" s="1"/>
    </row>
    <row r="65" spans="1:9" ht="34.5" customHeight="1">
      <c r="A65" s="455" t="s">
        <v>57</v>
      </c>
      <c r="B65" s="455"/>
      <c r="C65" s="455"/>
      <c r="D65" s="455"/>
      <c r="E65" s="455"/>
      <c r="F65" s="455"/>
      <c r="G65" s="455"/>
      <c r="H65" s="455"/>
      <c r="I65" s="455"/>
    </row>
    <row r="66" spans="1:9" ht="86.65" customHeight="1">
      <c r="A66" s="45" t="s">
        <v>58</v>
      </c>
      <c r="B66" s="374" t="s">
        <v>292</v>
      </c>
      <c r="C66" s="375"/>
      <c r="D66" s="376" t="s">
        <v>293</v>
      </c>
      <c r="E66" s="377"/>
      <c r="F66" s="376" t="s">
        <v>294</v>
      </c>
      <c r="G66" s="377"/>
      <c r="H66" s="468"/>
      <c r="I66" s="469"/>
    </row>
    <row r="67" spans="1:9" ht="45.75" customHeight="1">
      <c r="A67" s="45" t="s">
        <v>222</v>
      </c>
      <c r="B67" s="458">
        <v>8.3350000000000009</v>
      </c>
      <c r="C67" s="459"/>
      <c r="D67" s="458">
        <v>8.3350000000000009</v>
      </c>
      <c r="E67" s="459"/>
      <c r="F67" s="458">
        <v>8.3350000000000009</v>
      </c>
      <c r="G67" s="459"/>
      <c r="H67" s="458"/>
      <c r="I67" s="459"/>
    </row>
    <row r="68" spans="1:9" ht="30" hidden="1" customHeight="1">
      <c r="A68" s="452" t="s">
        <v>170</v>
      </c>
      <c r="B68" s="96" t="s">
        <v>85</v>
      </c>
      <c r="C68" s="96" t="s">
        <v>87</v>
      </c>
      <c r="D68" s="96" t="s">
        <v>85</v>
      </c>
      <c r="E68" s="96" t="s">
        <v>87</v>
      </c>
      <c r="F68" s="96" t="s">
        <v>85</v>
      </c>
      <c r="G68" s="96" t="s">
        <v>87</v>
      </c>
      <c r="H68" s="96" t="s">
        <v>85</v>
      </c>
      <c r="I68" s="96" t="s">
        <v>87</v>
      </c>
    </row>
    <row r="69" spans="1:9" ht="30" hidden="1" customHeight="1">
      <c r="A69" s="453"/>
      <c r="B69" s="290">
        <v>8.3000000000000004E-2</v>
      </c>
      <c r="C69" s="290">
        <v>8.3000000000000004E-2</v>
      </c>
      <c r="D69" s="219"/>
      <c r="E69" s="220"/>
      <c r="F69" s="53"/>
      <c r="G69" s="220"/>
      <c r="H69" s="53">
        <v>0</v>
      </c>
      <c r="I69" s="220"/>
    </row>
    <row r="70" spans="1:9" ht="54.6" hidden="1" customHeight="1">
      <c r="A70" s="45" t="s">
        <v>223</v>
      </c>
      <c r="B70" s="364" t="s">
        <v>295</v>
      </c>
      <c r="C70" s="365"/>
      <c r="D70" s="358"/>
      <c r="E70" s="359"/>
      <c r="F70" s="358"/>
      <c r="G70" s="359"/>
      <c r="H70" s="456"/>
      <c r="I70" s="457"/>
    </row>
    <row r="71" spans="1:9" ht="54.6" hidden="1" customHeight="1">
      <c r="A71" s="45" t="s">
        <v>227</v>
      </c>
      <c r="B71" s="371" t="s">
        <v>296</v>
      </c>
      <c r="C71" s="372"/>
      <c r="D71" s="358"/>
      <c r="E71" s="359"/>
      <c r="F71" s="358"/>
      <c r="G71" s="359"/>
      <c r="H71" s="407"/>
      <c r="I71" s="408"/>
    </row>
    <row r="72" spans="1:9" ht="30.75" hidden="1" customHeight="1">
      <c r="A72" s="452" t="s">
        <v>171</v>
      </c>
      <c r="B72" s="96" t="s">
        <v>85</v>
      </c>
      <c r="C72" s="96" t="s">
        <v>87</v>
      </c>
      <c r="D72" s="96" t="s">
        <v>85</v>
      </c>
      <c r="E72" s="96" t="s">
        <v>87</v>
      </c>
      <c r="F72" s="96" t="s">
        <v>85</v>
      </c>
      <c r="G72" s="96" t="s">
        <v>87</v>
      </c>
      <c r="H72" s="96" t="s">
        <v>85</v>
      </c>
      <c r="I72" s="96" t="s">
        <v>87</v>
      </c>
    </row>
    <row r="73" spans="1:9" ht="30.75" hidden="1" customHeight="1">
      <c r="A73" s="453"/>
      <c r="B73" s="290">
        <v>8.3000000000000004E-2</v>
      </c>
      <c r="C73" s="290">
        <v>8.3000000000000004E-2</v>
      </c>
      <c r="D73" s="219"/>
      <c r="E73" s="220"/>
      <c r="F73" s="53"/>
      <c r="G73" s="47"/>
      <c r="H73" s="53">
        <v>0</v>
      </c>
      <c r="I73" s="47"/>
    </row>
    <row r="74" spans="1:9" ht="94.15" hidden="1" customHeight="1">
      <c r="A74" s="45" t="s">
        <v>223</v>
      </c>
      <c r="B74" s="378" t="s">
        <v>297</v>
      </c>
      <c r="C74" s="378"/>
      <c r="D74" s="464"/>
      <c r="E74" s="404"/>
      <c r="F74" s="456"/>
      <c r="G74" s="465"/>
      <c r="H74" s="403"/>
      <c r="I74" s="404"/>
    </row>
    <row r="75" spans="1:9" ht="94.15" hidden="1" customHeight="1">
      <c r="A75" s="45" t="s">
        <v>227</v>
      </c>
      <c r="B75" s="466" t="s">
        <v>296</v>
      </c>
      <c r="C75" s="467"/>
      <c r="D75" s="371"/>
      <c r="E75" s="372"/>
      <c r="F75" s="407"/>
      <c r="G75" s="408"/>
      <c r="H75" s="407"/>
      <c r="I75" s="408"/>
    </row>
    <row r="76" spans="1:9" ht="30.75" hidden="1" customHeight="1">
      <c r="A76" s="452" t="s">
        <v>172</v>
      </c>
      <c r="B76" s="96" t="s">
        <v>85</v>
      </c>
      <c r="C76" s="96" t="s">
        <v>87</v>
      </c>
      <c r="D76" s="96" t="s">
        <v>85</v>
      </c>
      <c r="E76" s="96" t="s">
        <v>87</v>
      </c>
      <c r="F76" s="96" t="s">
        <v>85</v>
      </c>
      <c r="G76" s="96" t="s">
        <v>87</v>
      </c>
      <c r="H76" s="96" t="s">
        <v>85</v>
      </c>
      <c r="I76" s="96" t="s">
        <v>87</v>
      </c>
    </row>
    <row r="77" spans="1:9" ht="30.75" hidden="1" customHeight="1">
      <c r="A77" s="453"/>
      <c r="B77" s="219">
        <v>8.3000000000000004E-2</v>
      </c>
      <c r="C77" s="219">
        <v>8.3000000000000004E-2</v>
      </c>
      <c r="D77" s="219">
        <v>0.25</v>
      </c>
      <c r="E77" s="219">
        <v>0.25</v>
      </c>
      <c r="F77" s="219">
        <v>0.1</v>
      </c>
      <c r="G77" s="219">
        <v>0.1</v>
      </c>
      <c r="H77" s="219"/>
      <c r="I77" s="219"/>
    </row>
    <row r="78" spans="1:9" ht="235.9" hidden="1" customHeight="1">
      <c r="A78" s="45" t="s">
        <v>223</v>
      </c>
      <c r="B78" s="371" t="s">
        <v>298</v>
      </c>
      <c r="C78" s="372"/>
      <c r="D78" s="358" t="s">
        <v>299</v>
      </c>
      <c r="E78" s="359"/>
      <c r="F78" s="358" t="s">
        <v>300</v>
      </c>
      <c r="G78" s="359"/>
      <c r="H78" s="358"/>
      <c r="I78" s="359"/>
    </row>
    <row r="79" spans="1:9" ht="103.15" hidden="1" customHeight="1">
      <c r="A79" s="45" t="s">
        <v>227</v>
      </c>
      <c r="B79" s="371" t="s">
        <v>301</v>
      </c>
      <c r="C79" s="372"/>
      <c r="D79" s="371" t="s">
        <v>301</v>
      </c>
      <c r="E79" s="372"/>
      <c r="F79" s="371" t="s">
        <v>302</v>
      </c>
      <c r="G79" s="372"/>
      <c r="H79" s="358"/>
      <c r="I79" s="359"/>
    </row>
    <row r="80" spans="1:9" ht="30.75" hidden="1" customHeight="1">
      <c r="A80" s="452" t="s">
        <v>173</v>
      </c>
      <c r="B80" s="96" t="s">
        <v>85</v>
      </c>
      <c r="C80" s="96" t="s">
        <v>87</v>
      </c>
      <c r="D80" s="96" t="s">
        <v>85</v>
      </c>
      <c r="E80" s="96" t="s">
        <v>87</v>
      </c>
      <c r="F80" s="96" t="s">
        <v>85</v>
      </c>
      <c r="G80" s="96" t="s">
        <v>87</v>
      </c>
      <c r="H80" s="96" t="s">
        <v>85</v>
      </c>
      <c r="I80" s="96" t="s">
        <v>87</v>
      </c>
    </row>
    <row r="81" spans="1:9" ht="30.75" hidden="1" customHeight="1">
      <c r="A81" s="453"/>
      <c r="B81" s="290">
        <v>8.3000000000000004E-2</v>
      </c>
      <c r="C81" s="290">
        <v>8.3000000000000004E-2</v>
      </c>
      <c r="D81" s="220"/>
      <c r="E81" s="220"/>
      <c r="F81" s="48">
        <v>0.15</v>
      </c>
      <c r="G81" s="48">
        <v>0.15</v>
      </c>
      <c r="H81" s="221"/>
      <c r="I81" s="47"/>
    </row>
    <row r="82" spans="1:9" ht="148.9" hidden="1" customHeight="1">
      <c r="A82" s="45" t="s">
        <v>223</v>
      </c>
      <c r="B82" s="360" t="s">
        <v>303</v>
      </c>
      <c r="C82" s="361"/>
      <c r="D82" s="360"/>
      <c r="E82" s="361"/>
      <c r="F82" s="460" t="s">
        <v>304</v>
      </c>
      <c r="G82" s="461"/>
      <c r="H82" s="362"/>
      <c r="I82" s="363"/>
    </row>
    <row r="83" spans="1:9" ht="81" hidden="1" customHeight="1">
      <c r="A83" s="45" t="s">
        <v>227</v>
      </c>
      <c r="B83" s="364" t="s">
        <v>305</v>
      </c>
      <c r="C83" s="365"/>
      <c r="D83" s="364"/>
      <c r="E83" s="365"/>
      <c r="F83" s="462" t="s">
        <v>306</v>
      </c>
      <c r="G83" s="463"/>
      <c r="H83" s="362"/>
      <c r="I83" s="363"/>
    </row>
    <row r="84" spans="1:9" ht="30" hidden="1" customHeight="1">
      <c r="A84" s="452" t="s">
        <v>175</v>
      </c>
      <c r="B84" s="96" t="s">
        <v>85</v>
      </c>
      <c r="C84" s="96" t="s">
        <v>87</v>
      </c>
      <c r="D84" s="96" t="s">
        <v>85</v>
      </c>
      <c r="E84" s="96" t="s">
        <v>87</v>
      </c>
      <c r="F84" s="96" t="s">
        <v>85</v>
      </c>
      <c r="G84" s="96" t="s">
        <v>87</v>
      </c>
      <c r="H84" s="96" t="s">
        <v>85</v>
      </c>
      <c r="I84" s="96" t="s">
        <v>87</v>
      </c>
    </row>
    <row r="85" spans="1:9" ht="30" hidden="1" customHeight="1">
      <c r="A85" s="453"/>
      <c r="B85" s="290">
        <v>8.3000000000000004E-2</v>
      </c>
      <c r="C85" s="290">
        <v>8.3000000000000004E-2</v>
      </c>
      <c r="D85" s="219"/>
      <c r="E85" s="220"/>
      <c r="F85" s="221"/>
      <c r="G85" s="47"/>
      <c r="H85" s="221"/>
      <c r="I85" s="47"/>
    </row>
    <row r="86" spans="1:9" ht="360.6" hidden="1" customHeight="1">
      <c r="A86" s="45" t="s">
        <v>223</v>
      </c>
      <c r="B86" s="378" t="s">
        <v>307</v>
      </c>
      <c r="C86" s="379"/>
      <c r="D86" s="378"/>
      <c r="E86" s="379"/>
      <c r="F86" s="378"/>
      <c r="G86" s="379"/>
      <c r="H86" s="379"/>
      <c r="I86" s="379"/>
    </row>
    <row r="87" spans="1:9" ht="80.25" hidden="1" customHeight="1">
      <c r="A87" s="45" t="s">
        <v>227</v>
      </c>
      <c r="B87" s="364" t="s">
        <v>308</v>
      </c>
      <c r="C87" s="365"/>
      <c r="D87" s="352"/>
      <c r="E87" s="353"/>
      <c r="F87" s="352"/>
      <c r="G87" s="353"/>
      <c r="H87" s="352"/>
      <c r="I87" s="353"/>
    </row>
    <row r="88" spans="1:9" ht="29.25" hidden="1" customHeight="1">
      <c r="A88" s="452" t="s">
        <v>176</v>
      </c>
      <c r="B88" s="96" t="s">
        <v>85</v>
      </c>
      <c r="C88" s="96" t="s">
        <v>87</v>
      </c>
      <c r="D88" s="96" t="s">
        <v>85</v>
      </c>
      <c r="E88" s="96" t="s">
        <v>87</v>
      </c>
      <c r="F88" s="96" t="s">
        <v>85</v>
      </c>
      <c r="G88" s="96" t="s">
        <v>87</v>
      </c>
      <c r="H88" s="96" t="s">
        <v>85</v>
      </c>
      <c r="I88" s="96" t="s">
        <v>87</v>
      </c>
    </row>
    <row r="89" spans="1:9" ht="29.25" hidden="1" customHeight="1">
      <c r="A89" s="453"/>
      <c r="B89" s="290">
        <v>8.3000000000000004E-2</v>
      </c>
      <c r="C89" s="290">
        <v>8.3000000000000004E-2</v>
      </c>
      <c r="D89" s="221">
        <v>0.25</v>
      </c>
      <c r="E89" s="221">
        <v>0.25</v>
      </c>
      <c r="F89" s="219">
        <v>0.15</v>
      </c>
      <c r="G89" s="219">
        <v>0.15</v>
      </c>
      <c r="H89" s="219"/>
      <c r="I89" s="219">
        <v>0.3</v>
      </c>
    </row>
    <row r="90" spans="1:9" ht="186.6" hidden="1" customHeight="1">
      <c r="A90" s="45" t="s">
        <v>223</v>
      </c>
      <c r="B90" s="355" t="s">
        <v>309</v>
      </c>
      <c r="C90" s="351"/>
      <c r="D90" s="373" t="s">
        <v>310</v>
      </c>
      <c r="E90" s="373"/>
      <c r="F90" s="356" t="s">
        <v>311</v>
      </c>
      <c r="G90" s="357"/>
      <c r="H90" s="351"/>
      <c r="I90" s="351"/>
    </row>
    <row r="91" spans="1:9" ht="71.650000000000006" hidden="1" customHeight="1">
      <c r="A91" s="45" t="s">
        <v>227</v>
      </c>
      <c r="B91" s="364" t="s">
        <v>312</v>
      </c>
      <c r="C91" s="365"/>
      <c r="D91" s="364" t="s">
        <v>312</v>
      </c>
      <c r="E91" s="365"/>
      <c r="F91" s="364" t="s">
        <v>312</v>
      </c>
      <c r="G91" s="365"/>
      <c r="H91" s="364"/>
      <c r="I91" s="365"/>
    </row>
    <row r="92" spans="1:9" ht="25.15" hidden="1" customHeight="1">
      <c r="A92" s="452" t="s">
        <v>177</v>
      </c>
      <c r="B92" s="96" t="s">
        <v>85</v>
      </c>
      <c r="C92" s="96" t="s">
        <v>87</v>
      </c>
      <c r="D92" s="96" t="s">
        <v>85</v>
      </c>
      <c r="E92" s="96" t="s">
        <v>87</v>
      </c>
      <c r="F92" s="96" t="s">
        <v>85</v>
      </c>
      <c r="G92" s="96" t="s">
        <v>87</v>
      </c>
      <c r="H92" s="96" t="s">
        <v>85</v>
      </c>
      <c r="I92" s="96" t="s">
        <v>87</v>
      </c>
    </row>
    <row r="93" spans="1:9" ht="25.15" hidden="1" customHeight="1">
      <c r="A93" s="453"/>
      <c r="B93" s="290">
        <v>8.3000000000000004E-2</v>
      </c>
      <c r="C93" s="290">
        <v>8.3000000000000004E-2</v>
      </c>
      <c r="D93" s="221"/>
      <c r="E93" s="48"/>
      <c r="F93" s="221">
        <v>0.15</v>
      </c>
      <c r="G93" s="221">
        <v>0.15</v>
      </c>
      <c r="H93" s="221"/>
      <c r="I93" s="47"/>
    </row>
    <row r="94" spans="1:9" ht="409.6" hidden="1" customHeight="1">
      <c r="A94" s="45" t="s">
        <v>223</v>
      </c>
      <c r="B94" s="355" t="s">
        <v>313</v>
      </c>
      <c r="C94" s="351"/>
      <c r="D94" s="351"/>
      <c r="E94" s="351"/>
      <c r="F94" s="356" t="s">
        <v>314</v>
      </c>
      <c r="G94" s="357"/>
      <c r="H94" s="351"/>
      <c r="I94" s="351"/>
    </row>
    <row r="95" spans="1:9" ht="54" customHeight="1">
      <c r="A95" s="45" t="s">
        <v>227</v>
      </c>
      <c r="B95" s="364" t="s">
        <v>315</v>
      </c>
      <c r="C95" s="365"/>
      <c r="D95" s="352"/>
      <c r="E95" s="353"/>
      <c r="F95" s="364" t="s">
        <v>315</v>
      </c>
      <c r="G95" s="365"/>
      <c r="H95" s="352"/>
      <c r="I95" s="353"/>
    </row>
    <row r="96" spans="1:9" ht="25.15" customHeight="1">
      <c r="A96" s="452" t="s">
        <v>178</v>
      </c>
      <c r="B96" s="96" t="s">
        <v>85</v>
      </c>
      <c r="C96" s="96" t="s">
        <v>87</v>
      </c>
      <c r="D96" s="96" t="s">
        <v>85</v>
      </c>
      <c r="E96" s="96" t="s">
        <v>87</v>
      </c>
      <c r="F96" s="96" t="s">
        <v>85</v>
      </c>
      <c r="G96" s="96" t="s">
        <v>87</v>
      </c>
      <c r="H96" s="96" t="s">
        <v>85</v>
      </c>
      <c r="I96" s="96" t="s">
        <v>87</v>
      </c>
    </row>
    <row r="97" spans="1:9" ht="25.15" customHeight="1">
      <c r="A97" s="453"/>
      <c r="B97" s="290">
        <v>8.3000000000000004E-2</v>
      </c>
      <c r="C97" s="290">
        <v>8.3000000000000004E-2</v>
      </c>
      <c r="D97" s="221"/>
      <c r="E97" s="48"/>
      <c r="F97" s="221"/>
      <c r="G97" s="47"/>
      <c r="H97" s="221"/>
      <c r="I97" s="47"/>
    </row>
    <row r="98" spans="1:9" ht="408.6" customHeight="1">
      <c r="A98" s="45" t="s">
        <v>223</v>
      </c>
      <c r="B98" s="355" t="s">
        <v>316</v>
      </c>
      <c r="C98" s="351"/>
      <c r="D98" s="351"/>
      <c r="E98" s="351"/>
      <c r="F98" s="351"/>
      <c r="G98" s="351"/>
      <c r="H98" s="351"/>
      <c r="I98" s="351"/>
    </row>
    <row r="99" spans="1:9" ht="40.9" customHeight="1">
      <c r="A99" s="45" t="s">
        <v>227</v>
      </c>
      <c r="B99" s="364" t="s">
        <v>317</v>
      </c>
      <c r="C99" s="365"/>
      <c r="D99" s="352"/>
      <c r="E99" s="353"/>
      <c r="F99" s="352"/>
      <c r="G99" s="353"/>
      <c r="H99" s="352"/>
      <c r="I99" s="353"/>
    </row>
    <row r="100" spans="1:9" ht="25.15" customHeight="1">
      <c r="A100" s="452" t="s">
        <v>181</v>
      </c>
      <c r="B100" s="96" t="s">
        <v>85</v>
      </c>
      <c r="C100" s="96" t="s">
        <v>87</v>
      </c>
      <c r="D100" s="96" t="s">
        <v>85</v>
      </c>
      <c r="E100" s="96" t="s">
        <v>87</v>
      </c>
      <c r="F100" s="96" t="s">
        <v>85</v>
      </c>
      <c r="G100" s="96" t="s">
        <v>87</v>
      </c>
      <c r="H100" s="96" t="s">
        <v>85</v>
      </c>
      <c r="I100" s="96" t="s">
        <v>87</v>
      </c>
    </row>
    <row r="101" spans="1:9" ht="25.15" customHeight="1">
      <c r="A101" s="453"/>
      <c r="B101" s="290">
        <v>8.3000000000000004E-2</v>
      </c>
      <c r="C101" s="48"/>
      <c r="D101" s="221">
        <v>0.25</v>
      </c>
      <c r="E101" s="48"/>
      <c r="F101" s="219">
        <v>0.15</v>
      </c>
      <c r="G101" s="47"/>
      <c r="H101" s="219">
        <v>0.3</v>
      </c>
      <c r="I101" s="47"/>
    </row>
    <row r="102" spans="1:9" ht="48.6" customHeight="1">
      <c r="A102" s="45" t="s">
        <v>223</v>
      </c>
      <c r="B102" s="351"/>
      <c r="C102" s="351"/>
      <c r="D102" s="351"/>
      <c r="E102" s="351"/>
      <c r="F102" s="351"/>
      <c r="G102" s="351"/>
      <c r="H102" s="351"/>
      <c r="I102" s="351"/>
    </row>
    <row r="103" spans="1:9" ht="48.6" customHeight="1">
      <c r="A103" s="45" t="s">
        <v>227</v>
      </c>
      <c r="B103" s="352"/>
      <c r="C103" s="353"/>
      <c r="D103" s="352"/>
      <c r="E103" s="353"/>
      <c r="F103" s="352"/>
      <c r="G103" s="353"/>
      <c r="H103" s="352"/>
      <c r="I103" s="353"/>
    </row>
    <row r="104" spans="1:9" ht="25.15" customHeight="1">
      <c r="A104" s="452" t="s">
        <v>182</v>
      </c>
      <c r="B104" s="96" t="s">
        <v>85</v>
      </c>
      <c r="C104" s="96" t="s">
        <v>87</v>
      </c>
      <c r="D104" s="96" t="s">
        <v>85</v>
      </c>
      <c r="E104" s="96" t="s">
        <v>87</v>
      </c>
      <c r="F104" s="96" t="s">
        <v>85</v>
      </c>
      <c r="G104" s="96" t="s">
        <v>87</v>
      </c>
      <c r="H104" s="96" t="s">
        <v>85</v>
      </c>
      <c r="I104" s="96" t="s">
        <v>87</v>
      </c>
    </row>
    <row r="105" spans="1:9" ht="25.15" customHeight="1">
      <c r="A105" s="453"/>
      <c r="B105" s="290">
        <v>8.3000000000000004E-2</v>
      </c>
      <c r="C105" s="48"/>
      <c r="D105" s="221">
        <v>0</v>
      </c>
      <c r="E105" s="48"/>
      <c r="F105" s="221"/>
      <c r="G105" s="47"/>
      <c r="H105" s="221"/>
      <c r="I105" s="47"/>
    </row>
    <row r="106" spans="1:9" ht="51.6" customHeight="1">
      <c r="A106" s="45" t="s">
        <v>223</v>
      </c>
      <c r="B106" s="351"/>
      <c r="C106" s="351"/>
      <c r="D106" s="351"/>
      <c r="E106" s="351"/>
      <c r="F106" s="351"/>
      <c r="G106" s="351"/>
      <c r="H106" s="351"/>
      <c r="I106" s="351"/>
    </row>
    <row r="107" spans="1:9" ht="51.6" customHeight="1">
      <c r="A107" s="45" t="s">
        <v>227</v>
      </c>
      <c r="B107" s="352"/>
      <c r="C107" s="353"/>
      <c r="D107" s="352"/>
      <c r="E107" s="353"/>
      <c r="F107" s="352"/>
      <c r="G107" s="353"/>
      <c r="H107" s="352"/>
      <c r="I107" s="353"/>
    </row>
    <row r="108" spans="1:9" ht="25.15" customHeight="1">
      <c r="A108" s="452" t="s">
        <v>183</v>
      </c>
      <c r="B108" s="96" t="s">
        <v>85</v>
      </c>
      <c r="C108" s="96" t="s">
        <v>87</v>
      </c>
      <c r="D108" s="96" t="s">
        <v>85</v>
      </c>
      <c r="E108" s="96" t="s">
        <v>87</v>
      </c>
      <c r="F108" s="96" t="s">
        <v>85</v>
      </c>
      <c r="G108" s="96" t="s">
        <v>87</v>
      </c>
      <c r="H108" s="96" t="s">
        <v>85</v>
      </c>
      <c r="I108" s="96" t="s">
        <v>87</v>
      </c>
    </row>
    <row r="109" spans="1:9" ht="25.15" customHeight="1">
      <c r="A109" s="453"/>
      <c r="B109" s="290">
        <v>8.3000000000000004E-2</v>
      </c>
      <c r="C109" s="48"/>
      <c r="D109" s="221">
        <v>0</v>
      </c>
      <c r="E109" s="48"/>
      <c r="F109" s="221"/>
      <c r="G109" s="47"/>
      <c r="H109" s="222"/>
      <c r="I109" s="47"/>
    </row>
    <row r="110" spans="1:9" ht="51.6" customHeight="1">
      <c r="A110" s="45" t="s">
        <v>223</v>
      </c>
      <c r="B110" s="351"/>
      <c r="C110" s="351"/>
      <c r="D110" s="351"/>
      <c r="E110" s="351"/>
      <c r="F110" s="351"/>
      <c r="G110" s="351"/>
      <c r="H110" s="351"/>
      <c r="I110" s="351"/>
    </row>
    <row r="111" spans="1:9" ht="51.6" customHeight="1">
      <c r="A111" s="45" t="s">
        <v>227</v>
      </c>
      <c r="B111" s="352"/>
      <c r="C111" s="353"/>
      <c r="D111" s="352"/>
      <c r="E111" s="353"/>
      <c r="F111" s="352"/>
      <c r="G111" s="353"/>
      <c r="H111" s="352"/>
      <c r="I111" s="353"/>
    </row>
    <row r="112" spans="1:9" ht="25.15" customHeight="1">
      <c r="A112" s="452" t="s">
        <v>184</v>
      </c>
      <c r="B112" s="96" t="s">
        <v>85</v>
      </c>
      <c r="C112" s="96" t="s">
        <v>87</v>
      </c>
      <c r="D112" s="96" t="s">
        <v>85</v>
      </c>
      <c r="E112" s="96" t="s">
        <v>87</v>
      </c>
      <c r="F112" s="96" t="s">
        <v>85</v>
      </c>
      <c r="G112" s="96" t="s">
        <v>87</v>
      </c>
      <c r="H112" s="96" t="s">
        <v>85</v>
      </c>
      <c r="I112" s="96" t="s">
        <v>87</v>
      </c>
    </row>
    <row r="113" spans="1:9" ht="25.15" customHeight="1">
      <c r="A113" s="453"/>
      <c r="B113" s="290">
        <v>8.3000000000000004E-2</v>
      </c>
      <c r="C113" s="48"/>
      <c r="D113" s="221">
        <v>0.25</v>
      </c>
      <c r="E113" s="48"/>
      <c r="F113" s="221">
        <v>0.3</v>
      </c>
      <c r="G113" s="47"/>
      <c r="H113" s="221">
        <v>0.3</v>
      </c>
      <c r="I113" s="47"/>
    </row>
    <row r="114" spans="1:9" ht="54.6" customHeight="1">
      <c r="A114" s="45" t="s">
        <v>223</v>
      </c>
      <c r="B114" s="354"/>
      <c r="C114" s="354"/>
      <c r="D114" s="354"/>
      <c r="E114" s="354"/>
      <c r="F114" s="354"/>
      <c r="G114" s="354"/>
      <c r="H114" s="354"/>
      <c r="I114" s="354"/>
    </row>
    <row r="115" spans="1:9" ht="54.6" customHeight="1">
      <c r="A115" s="45" t="s">
        <v>227</v>
      </c>
      <c r="B115" s="352"/>
      <c r="C115" s="353"/>
      <c r="D115" s="352"/>
      <c r="E115" s="353"/>
      <c r="F115" s="352"/>
      <c r="G115" s="353"/>
      <c r="H115" s="352"/>
      <c r="I115" s="353"/>
    </row>
    <row r="116" spans="1:9" ht="16.5">
      <c r="A116" s="46" t="s">
        <v>270</v>
      </c>
      <c r="B116" s="49">
        <f t="shared" ref="B116:I116" si="1">(B69+B73+B77+B81+B85+B89+B93+B97+B101+B105+B109+B113)</f>
        <v>0.99599999999999989</v>
      </c>
      <c r="C116" s="49">
        <f t="shared" si="1"/>
        <v>0.66400000000000003</v>
      </c>
      <c r="D116" s="49">
        <f t="shared" si="1"/>
        <v>1</v>
      </c>
      <c r="E116" s="49">
        <f t="shared" si="1"/>
        <v>0.5</v>
      </c>
      <c r="F116" s="49">
        <f t="shared" si="1"/>
        <v>1</v>
      </c>
      <c r="G116" s="49">
        <f t="shared" si="1"/>
        <v>0.55000000000000004</v>
      </c>
      <c r="H116" s="49">
        <f t="shared" si="1"/>
        <v>0.6</v>
      </c>
      <c r="I116" s="49">
        <f t="shared" si="1"/>
        <v>0.3</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200-000000000000}"/>
    <hyperlink ref="D91" r:id="rId2" display="https://secretariadistritald.sharepoint.com/:f:/s/ContratacinSPI-2022/EiwrQ0E27s9IhC76QZMwHvYB5qPap6dX8cG6WWBdnLBEbw?e=2dRCGJ" xr:uid="{00000000-0004-0000-0200-000001000000}"/>
    <hyperlink ref="F91" r:id="rId3" display="https://secretariadistritald.sharepoint.com/:f:/s/ContratacinSPI-2022/EiwrQ0E27s9IhC76QZMwHvYB5qPap6dX8cG6WWBdnLBEbw?e=2dRCGJ" xr:uid="{00000000-0004-0000-0200-000002000000}"/>
  </hyperlinks>
  <pageMargins left="0.25" right="0.25" top="0.75" bottom="0.75" header="0.3" footer="0.3"/>
  <pageSetup paperSize="9" scale="18" fitToHeight="0"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O126"/>
  <sheetViews>
    <sheetView showGridLines="0" view="pageBreakPreview" topLeftCell="F22" zoomScale="70" zoomScaleNormal="85" zoomScaleSheetLayoutView="70" workbookViewId="0">
      <selection activeCell="N25" sqref="N25:N29"/>
    </sheetView>
  </sheetViews>
  <sheetFormatPr defaultColWidth="10.7109375" defaultRowHeight="14.25"/>
  <cols>
    <col min="1" max="1" width="49.7109375" style="1" customWidth="1"/>
    <col min="2" max="2" width="41.42578125" style="1" customWidth="1"/>
    <col min="3" max="3" width="42.7109375" style="1" customWidth="1"/>
    <col min="4" max="4" width="35.7109375" style="1" customWidth="1"/>
    <col min="5" max="5" width="45" style="1" customWidth="1"/>
    <col min="6" max="6" width="43" style="1" customWidth="1"/>
    <col min="7" max="7" width="41.28515625" style="1" customWidth="1"/>
    <col min="8" max="8" width="35.7109375" style="1" customWidth="1"/>
    <col min="9" max="9" width="42.28515625" style="1" customWidth="1"/>
    <col min="10" max="14" width="23.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c r="A1" s="434"/>
      <c r="B1" s="412" t="s">
        <v>160</v>
      </c>
      <c r="C1" s="413"/>
      <c r="D1" s="413"/>
      <c r="E1" s="413"/>
      <c r="F1" s="413"/>
      <c r="G1" s="413"/>
      <c r="H1" s="413"/>
      <c r="I1" s="413"/>
      <c r="J1" s="413"/>
      <c r="K1" s="413"/>
      <c r="L1" s="414"/>
      <c r="M1" s="409" t="s">
        <v>161</v>
      </c>
      <c r="N1" s="410"/>
      <c r="O1" s="411"/>
    </row>
    <row r="2" spans="1:15" s="85" customFormat="1" ht="18" customHeight="1" thickBot="1">
      <c r="A2" s="435"/>
      <c r="B2" s="415" t="s">
        <v>162</v>
      </c>
      <c r="C2" s="416"/>
      <c r="D2" s="416"/>
      <c r="E2" s="416"/>
      <c r="F2" s="416"/>
      <c r="G2" s="416"/>
      <c r="H2" s="416"/>
      <c r="I2" s="416"/>
      <c r="J2" s="416"/>
      <c r="K2" s="416"/>
      <c r="L2" s="417"/>
      <c r="M2" s="409" t="s">
        <v>163</v>
      </c>
      <c r="N2" s="410"/>
      <c r="O2" s="411"/>
    </row>
    <row r="3" spans="1:15" s="85" customFormat="1" ht="19.899999999999999" customHeight="1" thickBot="1">
      <c r="A3" s="435"/>
      <c r="B3" s="415" t="s">
        <v>0</v>
      </c>
      <c r="C3" s="416"/>
      <c r="D3" s="416"/>
      <c r="E3" s="416"/>
      <c r="F3" s="416"/>
      <c r="G3" s="416"/>
      <c r="H3" s="416"/>
      <c r="I3" s="416"/>
      <c r="J3" s="416"/>
      <c r="K3" s="416"/>
      <c r="L3" s="417"/>
      <c r="M3" s="409" t="s">
        <v>164</v>
      </c>
      <c r="N3" s="410"/>
      <c r="O3" s="411"/>
    </row>
    <row r="4" spans="1:15" s="85" customFormat="1" ht="21.75" customHeight="1" thickBot="1">
      <c r="A4" s="436"/>
      <c r="B4" s="418" t="s">
        <v>165</v>
      </c>
      <c r="C4" s="419"/>
      <c r="D4" s="419"/>
      <c r="E4" s="419"/>
      <c r="F4" s="419"/>
      <c r="G4" s="419"/>
      <c r="H4" s="419"/>
      <c r="I4" s="419"/>
      <c r="J4" s="419"/>
      <c r="K4" s="419"/>
      <c r="L4" s="420"/>
      <c r="M4" s="409" t="s">
        <v>166</v>
      </c>
      <c r="N4" s="410"/>
      <c r="O4" s="411"/>
    </row>
    <row r="5" spans="1:15" s="85" customFormat="1" ht="16.149999999999999" customHeight="1" thickBot="1">
      <c r="A5" s="86"/>
      <c r="B5" s="87"/>
      <c r="C5" s="87"/>
      <c r="D5" s="87"/>
      <c r="E5" s="87"/>
      <c r="F5" s="87"/>
      <c r="G5" s="87"/>
      <c r="H5" s="87"/>
      <c r="I5" s="87"/>
      <c r="J5" s="87"/>
      <c r="K5" s="87"/>
      <c r="L5" s="87"/>
      <c r="M5" s="88"/>
      <c r="N5" s="88"/>
      <c r="O5" s="88"/>
    </row>
    <row r="6" spans="1:15" ht="40.35" customHeight="1" thickBot="1">
      <c r="A6" s="55" t="s">
        <v>167</v>
      </c>
      <c r="B6" s="444" t="s">
        <v>168</v>
      </c>
      <c r="C6" s="445"/>
      <c r="D6" s="445"/>
      <c r="E6" s="445"/>
      <c r="F6" s="445"/>
      <c r="G6" s="445"/>
      <c r="H6" s="445"/>
      <c r="I6" s="445"/>
      <c r="J6" s="445"/>
      <c r="K6" s="446"/>
      <c r="L6" s="161" t="s">
        <v>169</v>
      </c>
      <c r="M6" s="447">
        <v>2024110010309</v>
      </c>
      <c r="N6" s="448"/>
      <c r="O6" s="449"/>
    </row>
    <row r="7" spans="1:15" s="85" customFormat="1" ht="18" customHeight="1" thickBot="1">
      <c r="A7" s="86"/>
      <c r="B7" s="87"/>
      <c r="C7" s="87"/>
      <c r="D7" s="87"/>
      <c r="E7" s="87"/>
      <c r="F7" s="87"/>
      <c r="G7" s="87"/>
      <c r="H7" s="87"/>
      <c r="I7" s="87"/>
      <c r="J7" s="87"/>
      <c r="K7" s="87"/>
      <c r="L7" s="87"/>
      <c r="M7" s="88"/>
      <c r="N7" s="88"/>
      <c r="O7" s="88"/>
    </row>
    <row r="8" spans="1:15" s="85" customFormat="1" ht="21.75" customHeight="1" thickBot="1">
      <c r="A8" s="438" t="s">
        <v>6</v>
      </c>
      <c r="B8" s="161" t="s">
        <v>170</v>
      </c>
      <c r="C8" s="131"/>
      <c r="D8" s="161" t="s">
        <v>171</v>
      </c>
      <c r="E8" s="131"/>
      <c r="F8" s="161" t="s">
        <v>172</v>
      </c>
      <c r="G8" s="131"/>
      <c r="H8" s="161" t="s">
        <v>173</v>
      </c>
      <c r="I8" s="133"/>
      <c r="J8" s="423" t="s">
        <v>8</v>
      </c>
      <c r="K8" s="437"/>
      <c r="L8" s="160" t="s">
        <v>174</v>
      </c>
      <c r="M8" s="454"/>
      <c r="N8" s="454"/>
      <c r="O8" s="454"/>
    </row>
    <row r="9" spans="1:15" s="85" customFormat="1" ht="21.75" customHeight="1" thickBot="1">
      <c r="A9" s="438"/>
      <c r="B9" s="162" t="s">
        <v>175</v>
      </c>
      <c r="C9" s="134"/>
      <c r="D9" s="161" t="s">
        <v>176</v>
      </c>
      <c r="E9" s="134"/>
      <c r="F9" s="161" t="s">
        <v>177</v>
      </c>
      <c r="G9" s="134"/>
      <c r="H9" s="161" t="s">
        <v>178</v>
      </c>
      <c r="I9" s="133" t="s">
        <v>179</v>
      </c>
      <c r="J9" s="423"/>
      <c r="K9" s="437"/>
      <c r="L9" s="160" t="s">
        <v>180</v>
      </c>
      <c r="M9" s="454"/>
      <c r="N9" s="454"/>
      <c r="O9" s="454"/>
    </row>
    <row r="10" spans="1:15" s="85" customFormat="1" ht="21.75" customHeight="1" thickBot="1">
      <c r="A10" s="438"/>
      <c r="B10" s="161" t="s">
        <v>181</v>
      </c>
      <c r="C10" s="131"/>
      <c r="D10" s="161" t="s">
        <v>182</v>
      </c>
      <c r="E10" s="135"/>
      <c r="F10" s="161" t="s">
        <v>183</v>
      </c>
      <c r="G10" s="135"/>
      <c r="H10" s="161" t="s">
        <v>184</v>
      </c>
      <c r="I10" s="133"/>
      <c r="J10" s="423"/>
      <c r="K10" s="437"/>
      <c r="L10" s="160" t="s">
        <v>185</v>
      </c>
      <c r="M10" s="454" t="s">
        <v>179</v>
      </c>
      <c r="N10" s="454"/>
      <c r="O10" s="454"/>
    </row>
    <row r="11" spans="1:15" ht="15" customHeight="1" thickBot="1">
      <c r="A11" s="6"/>
      <c r="B11" s="7"/>
      <c r="C11" s="7"/>
      <c r="D11" s="9"/>
      <c r="E11" s="8"/>
      <c r="F11" s="8"/>
      <c r="G11" s="200"/>
      <c r="H11" s="200"/>
      <c r="I11" s="10"/>
      <c r="J11" s="10"/>
      <c r="K11" s="7"/>
      <c r="L11" s="7"/>
      <c r="M11" s="7"/>
      <c r="N11" s="7"/>
      <c r="O11" s="7"/>
    </row>
    <row r="12" spans="1:15" ht="15" customHeight="1">
      <c r="A12" s="441" t="s">
        <v>186</v>
      </c>
      <c r="B12" s="424" t="s">
        <v>318</v>
      </c>
      <c r="C12" s="425"/>
      <c r="D12" s="425"/>
      <c r="E12" s="425"/>
      <c r="F12" s="425"/>
      <c r="G12" s="425"/>
      <c r="H12" s="425"/>
      <c r="I12" s="425"/>
      <c r="J12" s="425"/>
      <c r="K12" s="425"/>
      <c r="L12" s="425"/>
      <c r="M12" s="425"/>
      <c r="N12" s="425"/>
      <c r="O12" s="426"/>
    </row>
    <row r="13" spans="1:15" ht="15" customHeight="1">
      <c r="A13" s="442"/>
      <c r="B13" s="427"/>
      <c r="C13" s="428"/>
      <c r="D13" s="428"/>
      <c r="E13" s="428"/>
      <c r="F13" s="428"/>
      <c r="G13" s="428"/>
      <c r="H13" s="428"/>
      <c r="I13" s="428"/>
      <c r="J13" s="428"/>
      <c r="K13" s="428"/>
      <c r="L13" s="428"/>
      <c r="M13" s="428"/>
      <c r="N13" s="428"/>
      <c r="O13" s="429"/>
    </row>
    <row r="14" spans="1:15" ht="15" customHeight="1" thickBot="1">
      <c r="A14" s="443"/>
      <c r="B14" s="430"/>
      <c r="C14" s="431"/>
      <c r="D14" s="431"/>
      <c r="E14" s="431"/>
      <c r="F14" s="431"/>
      <c r="G14" s="431"/>
      <c r="H14" s="431"/>
      <c r="I14" s="431"/>
      <c r="J14" s="431"/>
      <c r="K14" s="431"/>
      <c r="L14" s="431"/>
      <c r="M14" s="431"/>
      <c r="N14" s="431"/>
      <c r="O14" s="432"/>
    </row>
    <row r="15" spans="1:15" ht="9" customHeight="1" thickBot="1">
      <c r="A15" s="14"/>
      <c r="B15" s="84"/>
      <c r="C15" s="15"/>
      <c r="D15" s="15"/>
      <c r="E15" s="15"/>
      <c r="F15" s="15"/>
      <c r="G15" s="16"/>
      <c r="H15" s="16"/>
      <c r="I15" s="16"/>
      <c r="J15" s="16"/>
      <c r="K15" s="16"/>
      <c r="L15" s="17"/>
      <c r="M15" s="17"/>
      <c r="N15" s="17"/>
      <c r="O15" s="17"/>
    </row>
    <row r="16" spans="1:15" s="18" customFormat="1" ht="37.5" customHeight="1" thickBot="1">
      <c r="A16" s="55" t="s">
        <v>13</v>
      </c>
      <c r="B16" s="433" t="s">
        <v>319</v>
      </c>
      <c r="C16" s="433"/>
      <c r="D16" s="433"/>
      <c r="E16" s="433"/>
      <c r="F16" s="433"/>
      <c r="G16" s="438" t="s">
        <v>15</v>
      </c>
      <c r="H16" s="438"/>
      <c r="I16" s="433" t="s">
        <v>320</v>
      </c>
      <c r="J16" s="433"/>
      <c r="K16" s="433"/>
      <c r="L16" s="433"/>
      <c r="M16" s="433"/>
      <c r="N16" s="433"/>
      <c r="O16" s="433"/>
    </row>
    <row r="17" spans="1:15" ht="9" customHeight="1" thickBot="1">
      <c r="A17" s="14"/>
      <c r="B17" s="16"/>
      <c r="C17" s="15"/>
      <c r="D17" s="15"/>
      <c r="E17" s="15"/>
      <c r="F17" s="15"/>
      <c r="G17" s="16"/>
      <c r="H17" s="16"/>
      <c r="I17" s="16"/>
      <c r="J17" s="16"/>
      <c r="K17" s="16"/>
      <c r="L17" s="17"/>
      <c r="M17" s="17"/>
      <c r="N17" s="17"/>
      <c r="O17" s="17"/>
    </row>
    <row r="18" spans="1:15" ht="56.25" customHeight="1" thickBot="1">
      <c r="A18" s="55" t="s">
        <v>17</v>
      </c>
      <c r="B18" s="433" t="s">
        <v>190</v>
      </c>
      <c r="C18" s="433"/>
      <c r="D18" s="433"/>
      <c r="E18" s="433"/>
      <c r="F18" s="55" t="s">
        <v>19</v>
      </c>
      <c r="G18" s="439" t="s">
        <v>191</v>
      </c>
      <c r="H18" s="439"/>
      <c r="I18" s="439"/>
      <c r="J18" s="55" t="s">
        <v>21</v>
      </c>
      <c r="K18" s="433" t="s">
        <v>321</v>
      </c>
      <c r="L18" s="433"/>
      <c r="M18" s="433"/>
      <c r="N18" s="433"/>
      <c r="O18" s="433"/>
    </row>
    <row r="19" spans="1:15" ht="9" customHeight="1">
      <c r="A19" s="5"/>
      <c r="B19" s="2"/>
      <c r="C19" s="440"/>
      <c r="D19" s="440"/>
      <c r="E19" s="440"/>
      <c r="F19" s="440"/>
      <c r="G19" s="440"/>
      <c r="H19" s="440"/>
      <c r="I19" s="440"/>
      <c r="J19" s="440"/>
      <c r="K19" s="440"/>
      <c r="L19" s="440"/>
      <c r="M19" s="440"/>
      <c r="N19" s="440"/>
      <c r="O19" s="440"/>
    </row>
    <row r="20" spans="1:15" ht="16.5" customHeight="1" thickBot="1">
      <c r="A20" s="82"/>
      <c r="B20" s="83"/>
      <c r="C20" s="83"/>
      <c r="D20" s="83"/>
      <c r="E20" s="83"/>
      <c r="F20" s="83"/>
      <c r="G20" s="83"/>
      <c r="H20" s="83"/>
      <c r="I20" s="83"/>
      <c r="J20" s="83"/>
      <c r="K20" s="83"/>
      <c r="L20" s="83"/>
      <c r="M20" s="83"/>
      <c r="N20" s="83"/>
      <c r="O20" s="83"/>
    </row>
    <row r="21" spans="1:15" ht="32.1" customHeight="1" thickBot="1">
      <c r="A21" s="421" t="s">
        <v>23</v>
      </c>
      <c r="B21" s="422"/>
      <c r="C21" s="422"/>
      <c r="D21" s="422"/>
      <c r="E21" s="422"/>
      <c r="F21" s="422"/>
      <c r="G21" s="422"/>
      <c r="H21" s="422"/>
      <c r="I21" s="422"/>
      <c r="J21" s="422"/>
      <c r="K21" s="422"/>
      <c r="L21" s="422"/>
      <c r="M21" s="422"/>
      <c r="N21" s="422"/>
      <c r="O21" s="423"/>
    </row>
    <row r="22" spans="1:15" ht="32.1" customHeight="1" thickBot="1">
      <c r="A22" s="421" t="s">
        <v>193</v>
      </c>
      <c r="B22" s="422"/>
      <c r="C22" s="422"/>
      <c r="D22" s="422"/>
      <c r="E22" s="422"/>
      <c r="F22" s="422"/>
      <c r="G22" s="422"/>
      <c r="H22" s="422"/>
      <c r="I22" s="422"/>
      <c r="J22" s="422"/>
      <c r="K22" s="422"/>
      <c r="L22" s="422"/>
      <c r="M22" s="422"/>
      <c r="N22" s="422"/>
      <c r="O22" s="423"/>
    </row>
    <row r="23" spans="1:15" ht="32.1" customHeight="1" thickBot="1">
      <c r="A23" s="27"/>
      <c r="B23" s="19" t="s">
        <v>170</v>
      </c>
      <c r="C23" s="19" t="s">
        <v>171</v>
      </c>
      <c r="D23" s="19" t="s">
        <v>172</v>
      </c>
      <c r="E23" s="19" t="s">
        <v>173</v>
      </c>
      <c r="F23" s="19" t="s">
        <v>175</v>
      </c>
      <c r="G23" s="19" t="s">
        <v>176</v>
      </c>
      <c r="H23" s="19" t="s">
        <v>177</v>
      </c>
      <c r="I23" s="19" t="s">
        <v>178</v>
      </c>
      <c r="J23" s="19" t="s">
        <v>181</v>
      </c>
      <c r="K23" s="19" t="s">
        <v>182</v>
      </c>
      <c r="L23" s="19" t="s">
        <v>183</v>
      </c>
      <c r="M23" s="19" t="s">
        <v>184</v>
      </c>
      <c r="N23" s="20" t="s">
        <v>194</v>
      </c>
      <c r="O23" s="20" t="s">
        <v>195</v>
      </c>
    </row>
    <row r="24" spans="1:15" ht="32.1" customHeight="1">
      <c r="A24" s="21" t="s">
        <v>24</v>
      </c>
      <c r="B24" s="299">
        <v>356145000</v>
      </c>
      <c r="C24" s="299">
        <v>1372193000</v>
      </c>
      <c r="D24" s="299">
        <v>37080000</v>
      </c>
      <c r="E24" s="22"/>
      <c r="F24" s="22">
        <v>61200000</v>
      </c>
      <c r="G24" s="22">
        <v>49440000</v>
      </c>
      <c r="H24" s="215">
        <v>61800000</v>
      </c>
      <c r="I24" s="215"/>
      <c r="J24" s="215"/>
      <c r="K24" s="215"/>
      <c r="L24" s="215"/>
      <c r="M24" s="215"/>
      <c r="N24" s="291">
        <f>SUM(B24:M24)</f>
        <v>1937858000</v>
      </c>
      <c r="O24" s="216"/>
    </row>
    <row r="25" spans="1:15" ht="32.1" customHeight="1">
      <c r="A25" s="21" t="s">
        <v>26</v>
      </c>
      <c r="B25" s="299">
        <v>356144475</v>
      </c>
      <c r="C25" s="299">
        <v>1291607700</v>
      </c>
      <c r="D25" s="299">
        <v>36050000</v>
      </c>
      <c r="E25" s="299">
        <v>-44938096</v>
      </c>
      <c r="F25" s="299">
        <v>21127696</v>
      </c>
      <c r="G25" s="299">
        <v>38245445</v>
      </c>
      <c r="H25" s="299">
        <v>64644082</v>
      </c>
      <c r="I25" s="299">
        <v>20600000</v>
      </c>
      <c r="J25" s="22"/>
      <c r="K25" s="22"/>
      <c r="L25" s="22"/>
      <c r="M25" s="22"/>
      <c r="N25" s="291">
        <f t="shared" ref="N25:N29" si="0">SUM(B25:M25)</f>
        <v>1783481302</v>
      </c>
      <c r="O25" s="217">
        <f>+(B25+C25+D25+E25+F25+G25+H25+I25+J25+K25+L25+M25)/N24</f>
        <v>0.92033642403106941</v>
      </c>
    </row>
    <row r="26" spans="1:15" ht="32.1" customHeight="1">
      <c r="A26" s="21" t="s">
        <v>28</v>
      </c>
      <c r="B26" s="300" t="s">
        <v>198</v>
      </c>
      <c r="C26" s="299">
        <v>1400000</v>
      </c>
      <c r="D26" s="299">
        <v>91327020</v>
      </c>
      <c r="E26" s="299">
        <v>158600224</v>
      </c>
      <c r="F26" s="299">
        <v>156866390</v>
      </c>
      <c r="G26" s="299">
        <v>157832102</v>
      </c>
      <c r="H26" s="299">
        <v>162157223</v>
      </c>
      <c r="I26" s="299">
        <v>160223722</v>
      </c>
      <c r="J26" s="22"/>
      <c r="K26" s="22"/>
      <c r="L26" s="22"/>
      <c r="M26" s="22"/>
      <c r="N26" s="291">
        <f t="shared" si="0"/>
        <v>888406681</v>
      </c>
      <c r="O26" s="217"/>
    </row>
    <row r="27" spans="1:15" ht="32.1" customHeight="1">
      <c r="A27" s="21" t="s">
        <v>196</v>
      </c>
      <c r="B27" s="299">
        <v>2619000</v>
      </c>
      <c r="C27" s="300"/>
      <c r="D27" s="300"/>
      <c r="E27" s="22"/>
      <c r="F27" s="22"/>
      <c r="G27" s="22"/>
      <c r="H27" s="22"/>
      <c r="I27" s="22"/>
      <c r="J27" s="22"/>
      <c r="K27" s="22"/>
      <c r="L27" s="22"/>
      <c r="M27" s="22"/>
      <c r="N27" s="291">
        <f t="shared" si="0"/>
        <v>2619000</v>
      </c>
      <c r="O27" s="23"/>
    </row>
    <row r="28" spans="1:15" ht="32.1" customHeight="1">
      <c r="A28" s="21" t="s">
        <v>197</v>
      </c>
      <c r="B28" s="300" t="s">
        <v>198</v>
      </c>
      <c r="C28" s="300" t="s">
        <v>198</v>
      </c>
      <c r="D28" s="300" t="s">
        <v>198</v>
      </c>
      <c r="E28" s="22"/>
      <c r="F28" s="22"/>
      <c r="G28" s="22"/>
      <c r="H28" s="22"/>
      <c r="I28" s="22"/>
      <c r="J28" s="22"/>
      <c r="K28" s="22"/>
      <c r="L28" s="22"/>
      <c r="M28" s="22"/>
      <c r="N28" s="291">
        <f t="shared" si="0"/>
        <v>0</v>
      </c>
      <c r="O28" s="23"/>
    </row>
    <row r="29" spans="1:15" ht="32.1" customHeight="1" thickBot="1">
      <c r="A29" s="24" t="s">
        <v>34</v>
      </c>
      <c r="B29" s="301">
        <v>2619000</v>
      </c>
      <c r="C29" s="704" t="s">
        <v>198</v>
      </c>
      <c r="D29" s="704" t="s">
        <v>198</v>
      </c>
      <c r="E29" s="25"/>
      <c r="F29" s="25"/>
      <c r="G29" s="25"/>
      <c r="H29" s="25"/>
      <c r="I29" s="25"/>
      <c r="J29" s="25"/>
      <c r="K29" s="25"/>
      <c r="L29" s="25"/>
      <c r="M29" s="25"/>
      <c r="N29" s="343">
        <f t="shared" si="0"/>
        <v>2619000</v>
      </c>
      <c r="O29" s="28"/>
    </row>
    <row r="30" spans="1:15" s="26" customFormat="1" ht="16.5" customHeight="1"/>
    <row r="31" spans="1:15" s="26" customFormat="1" ht="17.25" customHeight="1"/>
    <row r="32" spans="1:15" ht="5.25" customHeight="1" thickBot="1"/>
    <row r="33" spans="1:13" ht="48" customHeight="1" thickBot="1">
      <c r="A33" s="386" t="s">
        <v>199</v>
      </c>
      <c r="B33" s="387"/>
      <c r="C33" s="387"/>
      <c r="D33" s="387"/>
      <c r="E33" s="387"/>
      <c r="F33" s="387"/>
      <c r="G33" s="387"/>
      <c r="H33" s="387"/>
      <c r="I33" s="388"/>
      <c r="J33" s="31"/>
    </row>
    <row r="34" spans="1:13" ht="50.25" customHeight="1" thickBot="1">
      <c r="A34" s="40" t="s">
        <v>200</v>
      </c>
      <c r="B34" s="389" t="str">
        <f>+B12</f>
        <v>Implementrar una (1) estrategia de formación para mujeres, en el reconocimiento, empoderamiento y garantía de sus derechos que fomenten la autonomía en condiciones de equidad.</v>
      </c>
      <c r="C34" s="390"/>
      <c r="D34" s="390"/>
      <c r="E34" s="390"/>
      <c r="F34" s="390"/>
      <c r="G34" s="390"/>
      <c r="H34" s="390"/>
      <c r="I34" s="391"/>
      <c r="J34" s="29"/>
      <c r="M34" s="186"/>
    </row>
    <row r="35" spans="1:13" ht="18.75" customHeight="1" thickBot="1">
      <c r="A35" s="380" t="s">
        <v>39</v>
      </c>
      <c r="B35" s="91">
        <v>2024</v>
      </c>
      <c r="C35" s="91">
        <v>2025</v>
      </c>
      <c r="D35" s="91">
        <v>2026</v>
      </c>
      <c r="E35" s="91">
        <v>2027</v>
      </c>
      <c r="F35" s="91" t="s">
        <v>201</v>
      </c>
      <c r="G35" s="401" t="s">
        <v>41</v>
      </c>
      <c r="H35" s="478" t="s">
        <v>273</v>
      </c>
      <c r="I35" s="478"/>
      <c r="J35" s="29"/>
      <c r="M35" s="186"/>
    </row>
    <row r="36" spans="1:13" ht="50.25" customHeight="1" thickBot="1">
      <c r="A36" s="381"/>
      <c r="B36" s="218">
        <v>1</v>
      </c>
      <c r="C36" s="218">
        <v>1</v>
      </c>
      <c r="D36" s="218">
        <v>1</v>
      </c>
      <c r="E36" s="218">
        <v>1</v>
      </c>
      <c r="F36" s="238">
        <v>1</v>
      </c>
      <c r="G36" s="401"/>
      <c r="H36" s="478"/>
      <c r="I36" s="478"/>
      <c r="J36" s="29"/>
      <c r="M36" s="187"/>
    </row>
    <row r="37" spans="1:13" ht="52.5" customHeight="1" thickBot="1">
      <c r="A37" s="41" t="s">
        <v>43</v>
      </c>
      <c r="B37" s="392" t="s">
        <v>203</v>
      </c>
      <c r="C37" s="393"/>
      <c r="D37" s="398" t="s">
        <v>204</v>
      </c>
      <c r="E37" s="399"/>
      <c r="F37" s="399"/>
      <c r="G37" s="399"/>
      <c r="H37" s="399"/>
      <c r="I37" s="400"/>
    </row>
    <row r="38" spans="1:13" s="30" customFormat="1" ht="48" customHeight="1" thickBot="1">
      <c r="A38" s="380" t="s">
        <v>205</v>
      </c>
      <c r="B38" s="41" t="s">
        <v>206</v>
      </c>
      <c r="C38" s="40" t="s">
        <v>87</v>
      </c>
      <c r="D38" s="366" t="s">
        <v>89</v>
      </c>
      <c r="E38" s="367"/>
      <c r="F38" s="366" t="s">
        <v>91</v>
      </c>
      <c r="G38" s="367"/>
      <c r="H38" s="42" t="s">
        <v>93</v>
      </c>
      <c r="I38" s="44" t="s">
        <v>94</v>
      </c>
      <c r="M38" s="188"/>
    </row>
    <row r="39" spans="1:13" ht="225" customHeight="1" thickBot="1">
      <c r="A39" s="381"/>
      <c r="B39" s="234">
        <v>8.3400000000000002E-2</v>
      </c>
      <c r="C39" s="234">
        <v>8.3400000000000002E-2</v>
      </c>
      <c r="D39" s="472" t="s">
        <v>322</v>
      </c>
      <c r="E39" s="473"/>
      <c r="F39" s="472" t="s">
        <v>322</v>
      </c>
      <c r="G39" s="473"/>
      <c r="H39" s="236" t="s">
        <v>276</v>
      </c>
      <c r="I39" s="237" t="s">
        <v>323</v>
      </c>
      <c r="M39" s="186"/>
    </row>
    <row r="40" spans="1:13" s="30" customFormat="1" ht="54" customHeight="1" thickBot="1">
      <c r="A40" s="380" t="s">
        <v>207</v>
      </c>
      <c r="B40" s="43" t="s">
        <v>206</v>
      </c>
      <c r="C40" s="42" t="s">
        <v>87</v>
      </c>
      <c r="D40" s="366" t="s">
        <v>89</v>
      </c>
      <c r="E40" s="367"/>
      <c r="F40" s="366" t="s">
        <v>91</v>
      </c>
      <c r="G40" s="367"/>
      <c r="H40" s="42" t="s">
        <v>93</v>
      </c>
      <c r="I40" s="44" t="s">
        <v>94</v>
      </c>
    </row>
    <row r="41" spans="1:13" ht="274.14999999999998" customHeight="1" thickBot="1">
      <c r="A41" s="381"/>
      <c r="B41" s="234">
        <v>8.3400000000000002E-2</v>
      </c>
      <c r="C41" s="234">
        <v>8.3400000000000002E-2</v>
      </c>
      <c r="D41" s="493" t="s">
        <v>324</v>
      </c>
      <c r="E41" s="494"/>
      <c r="F41" s="472" t="s">
        <v>325</v>
      </c>
      <c r="G41" s="473"/>
      <c r="H41" s="236" t="s">
        <v>276</v>
      </c>
      <c r="I41" s="237" t="s">
        <v>323</v>
      </c>
    </row>
    <row r="42" spans="1:13" s="30" customFormat="1" ht="45" customHeight="1" thickBot="1">
      <c r="A42" s="380" t="s">
        <v>208</v>
      </c>
      <c r="B42" s="43" t="s">
        <v>206</v>
      </c>
      <c r="C42" s="42" t="s">
        <v>87</v>
      </c>
      <c r="D42" s="366" t="s">
        <v>89</v>
      </c>
      <c r="E42" s="367"/>
      <c r="F42" s="366" t="s">
        <v>91</v>
      </c>
      <c r="G42" s="367"/>
      <c r="H42" s="42" t="s">
        <v>93</v>
      </c>
      <c r="I42" s="44" t="s">
        <v>94</v>
      </c>
    </row>
    <row r="43" spans="1:13" ht="205.5" customHeight="1" thickBot="1">
      <c r="A43" s="381"/>
      <c r="B43" s="234">
        <v>8.3400000000000002E-2</v>
      </c>
      <c r="C43" s="234">
        <v>8.3400000000000002E-2</v>
      </c>
      <c r="D43" s="470" t="s">
        <v>326</v>
      </c>
      <c r="E43" s="471"/>
      <c r="F43" s="470" t="s">
        <v>327</v>
      </c>
      <c r="G43" s="471"/>
      <c r="H43" s="236" t="s">
        <v>276</v>
      </c>
      <c r="I43" s="237" t="s">
        <v>277</v>
      </c>
    </row>
    <row r="44" spans="1:13" s="30" customFormat="1" ht="44.25" customHeight="1" thickBot="1">
      <c r="A44" s="380" t="s">
        <v>209</v>
      </c>
      <c r="B44" s="43" t="s">
        <v>206</v>
      </c>
      <c r="C44" s="43" t="s">
        <v>87</v>
      </c>
      <c r="D44" s="366" t="s">
        <v>89</v>
      </c>
      <c r="E44" s="367"/>
      <c r="F44" s="366" t="s">
        <v>91</v>
      </c>
      <c r="G44" s="367"/>
      <c r="H44" s="42" t="s">
        <v>93</v>
      </c>
      <c r="I44" s="42" t="s">
        <v>94</v>
      </c>
    </row>
    <row r="45" spans="1:13" ht="211.9" customHeight="1" thickBot="1">
      <c r="A45" s="381"/>
      <c r="B45" s="234">
        <v>8.3400000000000002E-2</v>
      </c>
      <c r="C45" s="234">
        <v>8.3400000000000002E-2</v>
      </c>
      <c r="D45" s="470" t="s">
        <v>328</v>
      </c>
      <c r="E45" s="471"/>
      <c r="F45" s="470" t="s">
        <v>329</v>
      </c>
      <c r="G45" s="471"/>
      <c r="H45" s="236" t="s">
        <v>276</v>
      </c>
      <c r="I45" s="237" t="s">
        <v>277</v>
      </c>
    </row>
    <row r="46" spans="1:13" s="30" customFormat="1" ht="47.25" customHeight="1" thickBot="1">
      <c r="A46" s="380" t="s">
        <v>210</v>
      </c>
      <c r="B46" s="43" t="s">
        <v>206</v>
      </c>
      <c r="C46" s="42" t="s">
        <v>87</v>
      </c>
      <c r="D46" s="366" t="s">
        <v>89</v>
      </c>
      <c r="E46" s="367"/>
      <c r="F46" s="366" t="s">
        <v>91</v>
      </c>
      <c r="G46" s="367"/>
      <c r="H46" s="42" t="s">
        <v>93</v>
      </c>
      <c r="I46" s="44" t="s">
        <v>94</v>
      </c>
    </row>
    <row r="47" spans="1:13" ht="237" customHeight="1" thickBot="1">
      <c r="A47" s="381"/>
      <c r="B47" s="234">
        <v>8.3400000000000002E-2</v>
      </c>
      <c r="C47" s="234">
        <v>8.3400000000000002E-2</v>
      </c>
      <c r="D47" s="491" t="s">
        <v>330</v>
      </c>
      <c r="E47" s="492"/>
      <c r="F47" s="382" t="s">
        <v>331</v>
      </c>
      <c r="G47" s="383"/>
      <c r="H47" s="236" t="s">
        <v>276</v>
      </c>
      <c r="I47" s="237" t="s">
        <v>277</v>
      </c>
    </row>
    <row r="48" spans="1:13" s="30" customFormat="1" ht="33.6" customHeight="1" thickBot="1">
      <c r="A48" s="380" t="s">
        <v>211</v>
      </c>
      <c r="B48" s="42" t="s">
        <v>206</v>
      </c>
      <c r="C48" s="42" t="s">
        <v>87</v>
      </c>
      <c r="D48" s="366" t="s">
        <v>89</v>
      </c>
      <c r="E48" s="367"/>
      <c r="F48" s="366" t="s">
        <v>91</v>
      </c>
      <c r="G48" s="367"/>
      <c r="H48" s="42" t="s">
        <v>93</v>
      </c>
      <c r="I48" s="44" t="s">
        <v>94</v>
      </c>
    </row>
    <row r="49" spans="1:9" ht="208.15" customHeight="1" thickBot="1">
      <c r="A49" s="381"/>
      <c r="B49" s="36">
        <v>8.3400000000000002E-2</v>
      </c>
      <c r="C49" s="36">
        <v>8.3400000000000002E-2</v>
      </c>
      <c r="D49" s="382" t="s">
        <v>332</v>
      </c>
      <c r="E49" s="383"/>
      <c r="F49" s="382" t="s">
        <v>333</v>
      </c>
      <c r="G49" s="383"/>
      <c r="H49" s="236" t="s">
        <v>276</v>
      </c>
      <c r="I49" s="237" t="s">
        <v>277</v>
      </c>
    </row>
    <row r="50" spans="1:9" ht="33.6" customHeight="1" thickBot="1">
      <c r="A50" s="380" t="s">
        <v>212</v>
      </c>
      <c r="B50" s="40" t="s">
        <v>206</v>
      </c>
      <c r="C50" s="40" t="s">
        <v>87</v>
      </c>
      <c r="D50" s="366" t="s">
        <v>89</v>
      </c>
      <c r="E50" s="367"/>
      <c r="F50" s="366" t="s">
        <v>91</v>
      </c>
      <c r="G50" s="367"/>
      <c r="H50" s="42" t="s">
        <v>93</v>
      </c>
      <c r="I50" s="44" t="s">
        <v>94</v>
      </c>
    </row>
    <row r="51" spans="1:9" ht="254.25" customHeight="1" thickBot="1">
      <c r="A51" s="381"/>
      <c r="B51" s="36">
        <v>8.3400000000000002E-2</v>
      </c>
      <c r="C51" s="36">
        <v>8.3400000000000002E-2</v>
      </c>
      <c r="D51" s="382" t="s">
        <v>334</v>
      </c>
      <c r="E51" s="490"/>
      <c r="F51" s="382" t="s">
        <v>335</v>
      </c>
      <c r="G51" s="490"/>
      <c r="H51" s="236" t="s">
        <v>276</v>
      </c>
      <c r="I51" s="237" t="s">
        <v>277</v>
      </c>
    </row>
    <row r="52" spans="1:9" ht="33.6" customHeight="1" thickBot="1">
      <c r="A52" s="380" t="s">
        <v>213</v>
      </c>
      <c r="B52" s="40" t="s">
        <v>206</v>
      </c>
      <c r="C52" s="40" t="s">
        <v>87</v>
      </c>
      <c r="D52" s="366" t="s">
        <v>89</v>
      </c>
      <c r="E52" s="367"/>
      <c r="F52" s="366" t="s">
        <v>91</v>
      </c>
      <c r="G52" s="367"/>
      <c r="H52" s="42" t="s">
        <v>93</v>
      </c>
      <c r="I52" s="44" t="s">
        <v>94</v>
      </c>
    </row>
    <row r="53" spans="1:9" ht="259.89999999999998" customHeight="1" thickBot="1">
      <c r="A53" s="381"/>
      <c r="B53" s="36">
        <v>8.3400000000000002E-2</v>
      </c>
      <c r="C53" s="36">
        <v>8.3400000000000002E-2</v>
      </c>
      <c r="D53" s="382" t="s">
        <v>336</v>
      </c>
      <c r="E53" s="369"/>
      <c r="F53" s="382" t="s">
        <v>337</v>
      </c>
      <c r="G53" s="383"/>
      <c r="H53" s="236" t="s">
        <v>276</v>
      </c>
      <c r="I53" s="237" t="s">
        <v>277</v>
      </c>
    </row>
    <row r="54" spans="1:9" ht="33.6" customHeight="1" thickBot="1">
      <c r="A54" s="380" t="s">
        <v>214</v>
      </c>
      <c r="B54" s="40" t="s">
        <v>206</v>
      </c>
      <c r="C54" s="40" t="s">
        <v>87</v>
      </c>
      <c r="D54" s="366" t="s">
        <v>89</v>
      </c>
      <c r="E54" s="367"/>
      <c r="F54" s="366" t="s">
        <v>91</v>
      </c>
      <c r="G54" s="367"/>
      <c r="H54" s="42" t="s">
        <v>93</v>
      </c>
      <c r="I54" s="44" t="s">
        <v>94</v>
      </c>
    </row>
    <row r="55" spans="1:9" ht="33.6" customHeight="1" thickBot="1">
      <c r="A55" s="381"/>
      <c r="B55" s="36">
        <v>8.3400000000000002E-2</v>
      </c>
      <c r="C55" s="36"/>
      <c r="D55" s="368"/>
      <c r="E55" s="370"/>
      <c r="F55" s="368"/>
      <c r="G55" s="370"/>
      <c r="H55" s="32"/>
      <c r="I55" s="32"/>
    </row>
    <row r="56" spans="1:9" ht="33.6" customHeight="1" thickBot="1">
      <c r="A56" s="380" t="s">
        <v>215</v>
      </c>
      <c r="B56" s="40" t="s">
        <v>206</v>
      </c>
      <c r="C56" s="40" t="s">
        <v>87</v>
      </c>
      <c r="D56" s="366" t="s">
        <v>89</v>
      </c>
      <c r="E56" s="367"/>
      <c r="F56" s="366" t="s">
        <v>91</v>
      </c>
      <c r="G56" s="367"/>
      <c r="H56" s="42" t="s">
        <v>93</v>
      </c>
      <c r="I56" s="44" t="s">
        <v>94</v>
      </c>
    </row>
    <row r="57" spans="1:9" ht="33.6" customHeight="1" thickBot="1">
      <c r="A57" s="381"/>
      <c r="B57" s="36">
        <v>8.3400000000000002E-2</v>
      </c>
      <c r="C57" s="36"/>
      <c r="D57" s="368"/>
      <c r="E57" s="370"/>
      <c r="F57" s="368"/>
      <c r="G57" s="370"/>
      <c r="H57" s="32"/>
      <c r="I57" s="34"/>
    </row>
    <row r="58" spans="1:9" ht="33.6" customHeight="1" thickBot="1">
      <c r="A58" s="380" t="s">
        <v>216</v>
      </c>
      <c r="B58" s="40" t="s">
        <v>206</v>
      </c>
      <c r="C58" s="40" t="s">
        <v>87</v>
      </c>
      <c r="D58" s="366" t="s">
        <v>89</v>
      </c>
      <c r="E58" s="367"/>
      <c r="F58" s="366" t="s">
        <v>91</v>
      </c>
      <c r="G58" s="367"/>
      <c r="H58" s="42" t="s">
        <v>93</v>
      </c>
      <c r="I58" s="44" t="s">
        <v>94</v>
      </c>
    </row>
    <row r="59" spans="1:9" ht="33.6" customHeight="1" thickBot="1">
      <c r="A59" s="381"/>
      <c r="B59" s="36">
        <v>8.3400000000000002E-2</v>
      </c>
      <c r="C59" s="36"/>
      <c r="D59" s="368"/>
      <c r="E59" s="370"/>
      <c r="F59" s="369"/>
      <c r="G59" s="369"/>
      <c r="H59" s="32"/>
      <c r="I59" s="32"/>
    </row>
    <row r="60" spans="1:9" ht="33.6" customHeight="1" thickBot="1">
      <c r="A60" s="380" t="s">
        <v>217</v>
      </c>
      <c r="B60" s="40" t="s">
        <v>206</v>
      </c>
      <c r="C60" s="40" t="s">
        <v>87</v>
      </c>
      <c r="D60" s="366" t="s">
        <v>89</v>
      </c>
      <c r="E60" s="367"/>
      <c r="F60" s="366" t="s">
        <v>91</v>
      </c>
      <c r="G60" s="367"/>
      <c r="H60" s="42" t="s">
        <v>93</v>
      </c>
      <c r="I60" s="44" t="s">
        <v>94</v>
      </c>
    </row>
    <row r="61" spans="1:9" ht="33.6" customHeight="1" thickBot="1">
      <c r="A61" s="381"/>
      <c r="B61" s="36">
        <v>8.3400000000000002E-2</v>
      </c>
      <c r="C61" s="36"/>
      <c r="D61" s="368"/>
      <c r="E61" s="370"/>
      <c r="F61" s="368"/>
      <c r="G61" s="370"/>
      <c r="H61" s="32"/>
      <c r="I61" s="32"/>
    </row>
    <row r="62" spans="1:9">
      <c r="B62" s="184">
        <f>+B47+B43+B41+B45+B49+B51+B53+B55+B57+B59+B61+B39</f>
        <v>1.0008000000000001</v>
      </c>
    </row>
    <row r="64" spans="1:9" s="29" customFormat="1" ht="30" customHeight="1">
      <c r="A64" s="1"/>
      <c r="B64" s="1"/>
      <c r="C64" s="1"/>
      <c r="D64" s="1"/>
      <c r="E64" s="1"/>
      <c r="F64" s="1"/>
      <c r="G64" s="1"/>
      <c r="H64" s="1"/>
      <c r="I64" s="1"/>
    </row>
    <row r="65" spans="1:9" ht="34.5" customHeight="1">
      <c r="A65" s="455" t="s">
        <v>57</v>
      </c>
      <c r="B65" s="455"/>
      <c r="C65" s="455"/>
      <c r="D65" s="455"/>
      <c r="E65" s="455"/>
      <c r="F65" s="455"/>
      <c r="G65" s="455"/>
      <c r="H65" s="455"/>
      <c r="I65" s="455"/>
    </row>
    <row r="66" spans="1:9" ht="92.25" customHeight="1">
      <c r="A66" s="45" t="s">
        <v>58</v>
      </c>
      <c r="B66" s="488" t="s">
        <v>338</v>
      </c>
      <c r="C66" s="489"/>
      <c r="D66" s="488" t="s">
        <v>339</v>
      </c>
      <c r="E66" s="489"/>
      <c r="F66" s="488"/>
      <c r="G66" s="489"/>
      <c r="H66" s="468"/>
      <c r="I66" s="469"/>
    </row>
    <row r="67" spans="1:9" ht="45.75" customHeight="1">
      <c r="A67" s="45" t="s">
        <v>222</v>
      </c>
      <c r="B67" s="458">
        <v>16.664999999999999</v>
      </c>
      <c r="C67" s="459"/>
      <c r="D67" s="458">
        <v>16.664999999999999</v>
      </c>
      <c r="E67" s="459"/>
      <c r="F67" s="458"/>
      <c r="G67" s="459"/>
      <c r="H67" s="458"/>
      <c r="I67" s="459"/>
    </row>
    <row r="68" spans="1:9" ht="30" hidden="1" customHeight="1">
      <c r="A68" s="452" t="s">
        <v>170</v>
      </c>
      <c r="B68" s="96" t="s">
        <v>85</v>
      </c>
      <c r="C68" s="96" t="s">
        <v>87</v>
      </c>
      <c r="D68" s="96" t="s">
        <v>85</v>
      </c>
      <c r="E68" s="96" t="s">
        <v>87</v>
      </c>
      <c r="F68" s="96" t="s">
        <v>85</v>
      </c>
      <c r="G68" s="96" t="s">
        <v>87</v>
      </c>
      <c r="H68" s="96" t="s">
        <v>85</v>
      </c>
      <c r="I68" s="96" t="s">
        <v>87</v>
      </c>
    </row>
    <row r="69" spans="1:9" ht="30" hidden="1" customHeight="1">
      <c r="A69" s="453"/>
      <c r="B69" s="219">
        <v>0.02</v>
      </c>
      <c r="C69" s="220">
        <v>0.02</v>
      </c>
      <c r="D69" s="219">
        <v>0.05</v>
      </c>
      <c r="E69" s="220">
        <v>0.05</v>
      </c>
      <c r="F69" s="53"/>
      <c r="G69" s="220"/>
      <c r="H69" s="53">
        <v>0</v>
      </c>
      <c r="I69" s="220"/>
    </row>
    <row r="70" spans="1:9" ht="96.6" hidden="1" customHeight="1">
      <c r="A70" s="45" t="s">
        <v>223</v>
      </c>
      <c r="B70" s="371" t="s">
        <v>340</v>
      </c>
      <c r="C70" s="372"/>
      <c r="D70" s="371" t="s">
        <v>341</v>
      </c>
      <c r="E70" s="372"/>
      <c r="F70" s="456"/>
      <c r="G70" s="465"/>
      <c r="H70" s="456"/>
      <c r="I70" s="457"/>
    </row>
    <row r="71" spans="1:9" ht="96.6" hidden="1" customHeight="1">
      <c r="A71" s="45" t="s">
        <v>227</v>
      </c>
      <c r="B71" s="371" t="s">
        <v>342</v>
      </c>
      <c r="C71" s="372"/>
      <c r="D71" s="371" t="s">
        <v>343</v>
      </c>
      <c r="E71" s="372"/>
      <c r="F71" s="407"/>
      <c r="G71" s="408"/>
      <c r="H71" s="407"/>
      <c r="I71" s="408"/>
    </row>
    <row r="72" spans="1:9" ht="30.75" hidden="1" customHeight="1">
      <c r="A72" s="452" t="s">
        <v>171</v>
      </c>
      <c r="B72" s="96" t="s">
        <v>85</v>
      </c>
      <c r="C72" s="96" t="s">
        <v>87</v>
      </c>
      <c r="D72" s="96" t="s">
        <v>85</v>
      </c>
      <c r="E72" s="96" t="s">
        <v>87</v>
      </c>
      <c r="F72" s="96" t="s">
        <v>85</v>
      </c>
      <c r="G72" s="96" t="s">
        <v>87</v>
      </c>
      <c r="H72" s="96" t="s">
        <v>85</v>
      </c>
      <c r="I72" s="96" t="s">
        <v>87</v>
      </c>
    </row>
    <row r="73" spans="1:9" ht="30.75" hidden="1" customHeight="1">
      <c r="A73" s="453"/>
      <c r="B73" s="219">
        <v>0.03</v>
      </c>
      <c r="C73" s="219">
        <v>0.03</v>
      </c>
      <c r="D73" s="219">
        <v>0.05</v>
      </c>
      <c r="E73" s="219">
        <v>0.05</v>
      </c>
      <c r="F73" s="53"/>
      <c r="G73" s="47"/>
      <c r="H73" s="53"/>
      <c r="I73" s="47"/>
    </row>
    <row r="74" spans="1:9" ht="244.5" hidden="1" customHeight="1">
      <c r="A74" s="45" t="s">
        <v>223</v>
      </c>
      <c r="B74" s="371" t="s">
        <v>344</v>
      </c>
      <c r="C74" s="372"/>
      <c r="D74" s="486" t="s">
        <v>345</v>
      </c>
      <c r="E74" s="487"/>
      <c r="F74" s="456"/>
      <c r="G74" s="465"/>
      <c r="H74" s="403"/>
      <c r="I74" s="404"/>
    </row>
    <row r="75" spans="1:9" ht="85.15" hidden="1" customHeight="1">
      <c r="A75" s="45" t="s">
        <v>227</v>
      </c>
      <c r="B75" s="371" t="s">
        <v>346</v>
      </c>
      <c r="C75" s="372"/>
      <c r="D75" s="371" t="s">
        <v>347</v>
      </c>
      <c r="E75" s="372"/>
      <c r="F75" s="407"/>
      <c r="G75" s="408"/>
      <c r="H75" s="407"/>
      <c r="I75" s="408"/>
    </row>
    <row r="76" spans="1:9" ht="30.75" hidden="1" customHeight="1">
      <c r="A76" s="452" t="s">
        <v>172</v>
      </c>
      <c r="B76" s="96" t="s">
        <v>85</v>
      </c>
      <c r="C76" s="96" t="s">
        <v>87</v>
      </c>
      <c r="D76" s="96" t="s">
        <v>85</v>
      </c>
      <c r="E76" s="96" t="s">
        <v>87</v>
      </c>
      <c r="F76" s="96" t="s">
        <v>85</v>
      </c>
      <c r="G76" s="96" t="s">
        <v>87</v>
      </c>
      <c r="H76" s="96" t="s">
        <v>85</v>
      </c>
      <c r="I76" s="96" t="s">
        <v>87</v>
      </c>
    </row>
    <row r="77" spans="1:9" ht="30.75" hidden="1" customHeight="1">
      <c r="A77" s="453"/>
      <c r="B77" s="219">
        <v>0.05</v>
      </c>
      <c r="C77" s="220">
        <v>0.05</v>
      </c>
      <c r="D77" s="219">
        <v>0.09</v>
      </c>
      <c r="E77" s="220">
        <v>0.09</v>
      </c>
      <c r="F77" s="219"/>
      <c r="G77" s="47"/>
      <c r="H77" s="219"/>
      <c r="I77" s="47"/>
    </row>
    <row r="78" spans="1:9" ht="261" hidden="1" customHeight="1">
      <c r="A78" s="45" t="s">
        <v>223</v>
      </c>
      <c r="B78" s="484" t="s">
        <v>348</v>
      </c>
      <c r="C78" s="485"/>
      <c r="D78" s="358" t="s">
        <v>349</v>
      </c>
      <c r="E78" s="359"/>
      <c r="F78" s="456"/>
      <c r="G78" s="465"/>
      <c r="H78" s="407"/>
      <c r="I78" s="408"/>
    </row>
    <row r="79" spans="1:9" ht="70.900000000000006" hidden="1" customHeight="1">
      <c r="A79" s="45" t="s">
        <v>227</v>
      </c>
      <c r="B79" s="371" t="s">
        <v>350</v>
      </c>
      <c r="C79" s="372"/>
      <c r="D79" s="371" t="s">
        <v>351</v>
      </c>
      <c r="E79" s="372"/>
      <c r="F79" s="407"/>
      <c r="G79" s="408"/>
      <c r="H79" s="407"/>
      <c r="I79" s="408"/>
    </row>
    <row r="80" spans="1:9" ht="30.75" hidden="1" customHeight="1">
      <c r="A80" s="452" t="s">
        <v>173</v>
      </c>
      <c r="B80" s="96" t="s">
        <v>85</v>
      </c>
      <c r="C80" s="96" t="s">
        <v>87</v>
      </c>
      <c r="D80" s="96" t="s">
        <v>85</v>
      </c>
      <c r="E80" s="96" t="s">
        <v>87</v>
      </c>
      <c r="F80" s="96" t="s">
        <v>85</v>
      </c>
      <c r="G80" s="96" t="s">
        <v>87</v>
      </c>
      <c r="H80" s="96" t="s">
        <v>85</v>
      </c>
      <c r="I80" s="96" t="s">
        <v>87</v>
      </c>
    </row>
    <row r="81" spans="1:9" ht="30.75" hidden="1" customHeight="1">
      <c r="A81" s="453"/>
      <c r="B81" s="220">
        <v>0.1</v>
      </c>
      <c r="C81" s="220">
        <v>0.1</v>
      </c>
      <c r="D81" s="220">
        <v>0.09</v>
      </c>
      <c r="E81" s="220">
        <v>0.09</v>
      </c>
      <c r="F81" s="221"/>
      <c r="G81" s="47"/>
      <c r="H81" s="221"/>
      <c r="I81" s="47"/>
    </row>
    <row r="82" spans="1:9" ht="253.9" hidden="1" customHeight="1">
      <c r="A82" s="45" t="s">
        <v>223</v>
      </c>
      <c r="B82" s="360" t="s">
        <v>352</v>
      </c>
      <c r="C82" s="361"/>
      <c r="D82" s="360" t="s">
        <v>353</v>
      </c>
      <c r="E82" s="361"/>
      <c r="F82" s="482"/>
      <c r="G82" s="483"/>
      <c r="H82" s="362"/>
      <c r="I82" s="363"/>
    </row>
    <row r="83" spans="1:9" ht="81" hidden="1" customHeight="1">
      <c r="A83" s="45" t="s">
        <v>227</v>
      </c>
      <c r="B83" s="364" t="s">
        <v>354</v>
      </c>
      <c r="C83" s="365"/>
      <c r="D83" s="364" t="s">
        <v>355</v>
      </c>
      <c r="E83" s="365"/>
      <c r="F83" s="362"/>
      <c r="G83" s="363"/>
      <c r="H83" s="362"/>
      <c r="I83" s="363"/>
    </row>
    <row r="84" spans="1:9" ht="30" hidden="1" customHeight="1">
      <c r="A84" s="452" t="s">
        <v>175</v>
      </c>
      <c r="B84" s="96" t="s">
        <v>85</v>
      </c>
      <c r="C84" s="96" t="s">
        <v>87</v>
      </c>
      <c r="D84" s="96" t="s">
        <v>85</v>
      </c>
      <c r="E84" s="96" t="s">
        <v>87</v>
      </c>
      <c r="F84" s="96" t="s">
        <v>85</v>
      </c>
      <c r="G84" s="96" t="s">
        <v>87</v>
      </c>
      <c r="H84" s="96" t="s">
        <v>85</v>
      </c>
      <c r="I84" s="96" t="s">
        <v>87</v>
      </c>
    </row>
    <row r="85" spans="1:9" ht="30" hidden="1" customHeight="1">
      <c r="A85" s="453"/>
      <c r="B85" s="219">
        <v>0.1</v>
      </c>
      <c r="C85" s="220">
        <v>0.1</v>
      </c>
      <c r="D85" s="219">
        <v>0.09</v>
      </c>
      <c r="E85" s="220">
        <v>0.09</v>
      </c>
      <c r="F85" s="221"/>
      <c r="G85" s="47"/>
      <c r="H85" s="221"/>
      <c r="I85" s="47"/>
    </row>
    <row r="86" spans="1:9" ht="408.6" hidden="1" customHeight="1">
      <c r="A86" s="45" t="s">
        <v>223</v>
      </c>
      <c r="B86" s="378" t="s">
        <v>356</v>
      </c>
      <c r="C86" s="379"/>
      <c r="D86" s="378" t="s">
        <v>357</v>
      </c>
      <c r="E86" s="379"/>
      <c r="F86" s="352"/>
      <c r="G86" s="353"/>
      <c r="H86" s="379"/>
      <c r="I86" s="379"/>
    </row>
    <row r="87" spans="1:9" ht="80.25" hidden="1" customHeight="1">
      <c r="A87" s="45" t="s">
        <v>227</v>
      </c>
      <c r="B87" s="364" t="s">
        <v>358</v>
      </c>
      <c r="C87" s="365"/>
      <c r="D87" s="364" t="s">
        <v>359</v>
      </c>
      <c r="E87" s="365"/>
      <c r="F87" s="352"/>
      <c r="G87" s="353"/>
      <c r="H87" s="352"/>
      <c r="I87" s="353"/>
    </row>
    <row r="88" spans="1:9" ht="29.25" hidden="1" customHeight="1">
      <c r="A88" s="452" t="s">
        <v>176</v>
      </c>
      <c r="B88" s="96" t="s">
        <v>85</v>
      </c>
      <c r="C88" s="96" t="s">
        <v>87</v>
      </c>
      <c r="D88" s="96" t="s">
        <v>85</v>
      </c>
      <c r="E88" s="96" t="s">
        <v>87</v>
      </c>
      <c r="F88" s="96" t="s">
        <v>85</v>
      </c>
      <c r="G88" s="96" t="s">
        <v>87</v>
      </c>
      <c r="H88" s="96" t="s">
        <v>85</v>
      </c>
      <c r="I88" s="96" t="s">
        <v>87</v>
      </c>
    </row>
    <row r="89" spans="1:9" ht="29.25" hidden="1" customHeight="1">
      <c r="A89" s="453"/>
      <c r="B89" s="221">
        <v>0.1</v>
      </c>
      <c r="C89" s="221">
        <v>0.1</v>
      </c>
      <c r="D89" s="221">
        <v>0.09</v>
      </c>
      <c r="E89" s="221">
        <v>0.09</v>
      </c>
      <c r="F89" s="219"/>
      <c r="G89" s="47"/>
      <c r="H89" s="219"/>
      <c r="I89" s="47"/>
    </row>
    <row r="90" spans="1:9" ht="408.6" hidden="1" customHeight="1">
      <c r="A90" s="45" t="s">
        <v>223</v>
      </c>
      <c r="B90" s="355" t="s">
        <v>360</v>
      </c>
      <c r="C90" s="351"/>
      <c r="D90" s="373" t="s">
        <v>361</v>
      </c>
      <c r="E90" s="479"/>
      <c r="F90" s="480"/>
      <c r="G90" s="481"/>
      <c r="H90" s="351"/>
      <c r="I90" s="351"/>
    </row>
    <row r="91" spans="1:9" ht="72" hidden="1" customHeight="1">
      <c r="A91" s="45" t="s">
        <v>227</v>
      </c>
      <c r="B91" s="364" t="s">
        <v>362</v>
      </c>
      <c r="C91" s="365"/>
      <c r="D91" s="364" t="s">
        <v>362</v>
      </c>
      <c r="E91" s="365"/>
      <c r="F91" s="352"/>
      <c r="G91" s="353"/>
      <c r="H91" s="352"/>
      <c r="I91" s="353"/>
    </row>
    <row r="92" spans="1:9" ht="25.15" hidden="1" customHeight="1">
      <c r="A92" s="452" t="s">
        <v>177</v>
      </c>
      <c r="B92" s="96" t="s">
        <v>85</v>
      </c>
      <c r="C92" s="96" t="s">
        <v>87</v>
      </c>
      <c r="D92" s="96" t="s">
        <v>85</v>
      </c>
      <c r="E92" s="96" t="s">
        <v>87</v>
      </c>
      <c r="F92" s="96" t="s">
        <v>85</v>
      </c>
      <c r="G92" s="96" t="s">
        <v>87</v>
      </c>
      <c r="H92" s="96" t="s">
        <v>85</v>
      </c>
      <c r="I92" s="96" t="s">
        <v>87</v>
      </c>
    </row>
    <row r="93" spans="1:9" ht="25.15" hidden="1" customHeight="1">
      <c r="A93" s="453"/>
      <c r="B93" s="221">
        <v>0.1</v>
      </c>
      <c r="C93" s="221">
        <v>0.1</v>
      </c>
      <c r="D93" s="221">
        <v>0.09</v>
      </c>
      <c r="E93" s="221">
        <v>0.09</v>
      </c>
      <c r="F93" s="221"/>
      <c r="G93" s="47"/>
      <c r="H93" s="221"/>
      <c r="I93" s="47"/>
    </row>
    <row r="94" spans="1:9" ht="329.25" hidden="1" customHeight="1">
      <c r="A94" s="45" t="s">
        <v>223</v>
      </c>
      <c r="B94" s="355" t="s">
        <v>363</v>
      </c>
      <c r="C94" s="351"/>
      <c r="D94" s="373" t="s">
        <v>364</v>
      </c>
      <c r="E94" s="373"/>
      <c r="F94" s="480"/>
      <c r="G94" s="481"/>
      <c r="H94" s="351"/>
      <c r="I94" s="351"/>
    </row>
    <row r="95" spans="1:9" ht="79.5" hidden="1" customHeight="1">
      <c r="A95" s="45" t="s">
        <v>227</v>
      </c>
      <c r="B95" s="364" t="s">
        <v>365</v>
      </c>
      <c r="C95" s="365"/>
      <c r="D95" s="364" t="s">
        <v>365</v>
      </c>
      <c r="E95" s="365"/>
      <c r="F95" s="352"/>
      <c r="G95" s="353"/>
      <c r="H95" s="352"/>
      <c r="I95" s="353"/>
    </row>
    <row r="96" spans="1:9" ht="25.15" customHeight="1">
      <c r="A96" s="452" t="s">
        <v>178</v>
      </c>
      <c r="B96" s="96" t="s">
        <v>85</v>
      </c>
      <c r="C96" s="96" t="s">
        <v>87</v>
      </c>
      <c r="D96" s="96" t="s">
        <v>85</v>
      </c>
      <c r="E96" s="96" t="s">
        <v>87</v>
      </c>
      <c r="F96" s="96" t="s">
        <v>85</v>
      </c>
      <c r="G96" s="96" t="s">
        <v>87</v>
      </c>
      <c r="H96" s="96" t="s">
        <v>85</v>
      </c>
      <c r="I96" s="96" t="s">
        <v>87</v>
      </c>
    </row>
    <row r="97" spans="1:9" ht="25.15" customHeight="1">
      <c r="A97" s="453"/>
      <c r="B97" s="221">
        <v>0.1</v>
      </c>
      <c r="C97" s="221">
        <v>0.1</v>
      </c>
      <c r="D97" s="221">
        <v>0.09</v>
      </c>
      <c r="E97" s="221">
        <v>0.09</v>
      </c>
      <c r="F97" s="221"/>
      <c r="G97" s="47"/>
      <c r="H97" s="221"/>
      <c r="I97" s="47"/>
    </row>
    <row r="98" spans="1:9" ht="408.6" customHeight="1">
      <c r="A98" s="45" t="s">
        <v>223</v>
      </c>
      <c r="B98" s="355" t="s">
        <v>366</v>
      </c>
      <c r="C98" s="351"/>
      <c r="D98" s="373" t="s">
        <v>367</v>
      </c>
      <c r="E98" s="479"/>
      <c r="F98" s="351"/>
      <c r="G98" s="351"/>
      <c r="H98" s="351"/>
      <c r="I98" s="351"/>
    </row>
    <row r="99" spans="1:9" ht="76.150000000000006" customHeight="1">
      <c r="A99" s="45" t="s">
        <v>227</v>
      </c>
      <c r="B99" s="364" t="s">
        <v>368</v>
      </c>
      <c r="C99" s="365"/>
      <c r="D99" s="364" t="s">
        <v>368</v>
      </c>
      <c r="E99" s="365"/>
      <c r="F99" s="352"/>
      <c r="G99" s="353"/>
      <c r="H99" s="352"/>
      <c r="I99" s="353"/>
    </row>
    <row r="100" spans="1:9" ht="25.15" customHeight="1">
      <c r="A100" s="452" t="s">
        <v>181</v>
      </c>
      <c r="B100" s="96" t="s">
        <v>85</v>
      </c>
      <c r="C100" s="96" t="s">
        <v>87</v>
      </c>
      <c r="D100" s="96" t="s">
        <v>85</v>
      </c>
      <c r="E100" s="96" t="s">
        <v>87</v>
      </c>
      <c r="F100" s="96" t="s">
        <v>85</v>
      </c>
      <c r="G100" s="96" t="s">
        <v>87</v>
      </c>
      <c r="H100" s="96" t="s">
        <v>85</v>
      </c>
      <c r="I100" s="96" t="s">
        <v>87</v>
      </c>
    </row>
    <row r="101" spans="1:9" ht="25.15" customHeight="1">
      <c r="A101" s="453"/>
      <c r="B101" s="221">
        <v>0.1</v>
      </c>
      <c r="C101" s="48"/>
      <c r="D101" s="221">
        <v>0.09</v>
      </c>
      <c r="E101" s="48"/>
      <c r="F101" s="219"/>
      <c r="G101" s="47"/>
      <c r="H101" s="219"/>
      <c r="I101" s="47"/>
    </row>
    <row r="102" spans="1:9" ht="48.6" customHeight="1">
      <c r="A102" s="45" t="s">
        <v>223</v>
      </c>
      <c r="B102" s="351"/>
      <c r="C102" s="351"/>
      <c r="D102" s="351"/>
      <c r="E102" s="351"/>
      <c r="F102" s="351"/>
      <c r="G102" s="351"/>
      <c r="H102" s="351"/>
      <c r="I102" s="351"/>
    </row>
    <row r="103" spans="1:9" ht="48.6" customHeight="1">
      <c r="A103" s="45" t="s">
        <v>227</v>
      </c>
      <c r="B103" s="352"/>
      <c r="C103" s="353"/>
      <c r="D103" s="352"/>
      <c r="E103" s="353"/>
      <c r="F103" s="352"/>
      <c r="G103" s="353"/>
      <c r="H103" s="352"/>
      <c r="I103" s="353"/>
    </row>
    <row r="104" spans="1:9" ht="25.15" customHeight="1">
      <c r="A104" s="452" t="s">
        <v>182</v>
      </c>
      <c r="B104" s="96" t="s">
        <v>85</v>
      </c>
      <c r="C104" s="96" t="s">
        <v>87</v>
      </c>
      <c r="D104" s="96" t="s">
        <v>85</v>
      </c>
      <c r="E104" s="96" t="s">
        <v>87</v>
      </c>
      <c r="F104" s="96" t="s">
        <v>85</v>
      </c>
      <c r="G104" s="96" t="s">
        <v>87</v>
      </c>
      <c r="H104" s="96" t="s">
        <v>85</v>
      </c>
      <c r="I104" s="96" t="s">
        <v>87</v>
      </c>
    </row>
    <row r="105" spans="1:9" ht="25.15" customHeight="1">
      <c r="A105" s="453"/>
      <c r="B105" s="221">
        <v>0.1</v>
      </c>
      <c r="C105" s="48"/>
      <c r="D105" s="221">
        <v>0.09</v>
      </c>
      <c r="E105" s="48"/>
      <c r="F105" s="221"/>
      <c r="G105" s="47"/>
      <c r="H105" s="221"/>
      <c r="I105" s="47"/>
    </row>
    <row r="106" spans="1:9" ht="52.9" customHeight="1">
      <c r="A106" s="45" t="s">
        <v>223</v>
      </c>
      <c r="B106" s="351"/>
      <c r="C106" s="351"/>
      <c r="D106" s="351"/>
      <c r="E106" s="351"/>
      <c r="F106" s="351"/>
      <c r="G106" s="351"/>
      <c r="H106" s="351"/>
      <c r="I106" s="351"/>
    </row>
    <row r="107" spans="1:9" ht="52.9" customHeight="1">
      <c r="A107" s="45" t="s">
        <v>227</v>
      </c>
      <c r="B107" s="352"/>
      <c r="C107" s="353"/>
      <c r="D107" s="352"/>
      <c r="E107" s="353"/>
      <c r="F107" s="352"/>
      <c r="G107" s="353"/>
      <c r="H107" s="352"/>
      <c r="I107" s="353"/>
    </row>
    <row r="108" spans="1:9" ht="25.15" customHeight="1">
      <c r="A108" s="452" t="s">
        <v>183</v>
      </c>
      <c r="B108" s="96" t="s">
        <v>85</v>
      </c>
      <c r="C108" s="96" t="s">
        <v>87</v>
      </c>
      <c r="D108" s="96" t="s">
        <v>85</v>
      </c>
      <c r="E108" s="96" t="s">
        <v>87</v>
      </c>
      <c r="F108" s="96" t="s">
        <v>85</v>
      </c>
      <c r="G108" s="96" t="s">
        <v>87</v>
      </c>
      <c r="H108" s="96" t="s">
        <v>85</v>
      </c>
      <c r="I108" s="96" t="s">
        <v>87</v>
      </c>
    </row>
    <row r="109" spans="1:9" ht="25.15" customHeight="1">
      <c r="A109" s="453"/>
      <c r="B109" s="221">
        <v>0.1</v>
      </c>
      <c r="C109" s="48"/>
      <c r="D109" s="221">
        <v>0.09</v>
      </c>
      <c r="E109" s="48"/>
      <c r="F109" s="221"/>
      <c r="G109" s="47"/>
      <c r="H109" s="222"/>
      <c r="I109" s="47"/>
    </row>
    <row r="110" spans="1:9" ht="54.6" customHeight="1">
      <c r="A110" s="45" t="s">
        <v>223</v>
      </c>
      <c r="B110" s="351"/>
      <c r="C110" s="351"/>
      <c r="D110" s="351"/>
      <c r="E110" s="351"/>
      <c r="F110" s="351"/>
      <c r="G110" s="351"/>
      <c r="H110" s="351"/>
      <c r="I110" s="351"/>
    </row>
    <row r="111" spans="1:9" ht="54.6" customHeight="1">
      <c r="A111" s="45" t="s">
        <v>227</v>
      </c>
      <c r="B111" s="352"/>
      <c r="C111" s="353"/>
      <c r="D111" s="352"/>
      <c r="E111" s="353"/>
      <c r="F111" s="352"/>
      <c r="G111" s="353"/>
      <c r="H111" s="352"/>
      <c r="I111" s="353"/>
    </row>
    <row r="112" spans="1:9" ht="25.15" customHeight="1">
      <c r="A112" s="452" t="s">
        <v>184</v>
      </c>
      <c r="B112" s="96" t="s">
        <v>85</v>
      </c>
      <c r="C112" s="96" t="s">
        <v>87</v>
      </c>
      <c r="D112" s="96" t="s">
        <v>85</v>
      </c>
      <c r="E112" s="96" t="s">
        <v>87</v>
      </c>
      <c r="F112" s="96" t="s">
        <v>85</v>
      </c>
      <c r="G112" s="96" t="s">
        <v>87</v>
      </c>
      <c r="H112" s="96" t="s">
        <v>85</v>
      </c>
      <c r="I112" s="96" t="s">
        <v>87</v>
      </c>
    </row>
    <row r="113" spans="1:9" ht="25.15" customHeight="1">
      <c r="A113" s="453"/>
      <c r="B113" s="221">
        <v>0.1</v>
      </c>
      <c r="C113" s="48"/>
      <c r="D113" s="221">
        <v>0.09</v>
      </c>
      <c r="E113" s="48"/>
      <c r="F113" s="221"/>
      <c r="G113" s="47"/>
      <c r="H113" s="221"/>
      <c r="I113" s="47"/>
    </row>
    <row r="114" spans="1:9" ht="49.9" customHeight="1">
      <c r="A114" s="45" t="s">
        <v>223</v>
      </c>
      <c r="B114" s="354"/>
      <c r="C114" s="354"/>
      <c r="D114" s="354"/>
      <c r="E114" s="354"/>
      <c r="F114" s="354"/>
      <c r="G114" s="354"/>
      <c r="H114" s="354"/>
      <c r="I114" s="354"/>
    </row>
    <row r="115" spans="1:9" ht="49.9" customHeight="1">
      <c r="A115" s="45" t="s">
        <v>227</v>
      </c>
      <c r="B115" s="352"/>
      <c r="C115" s="353"/>
      <c r="D115" s="352"/>
      <c r="E115" s="353"/>
      <c r="F115" s="352"/>
      <c r="G115" s="353"/>
      <c r="H115" s="352"/>
      <c r="I115" s="353"/>
    </row>
    <row r="116" spans="1:9" ht="16.5">
      <c r="A116" s="46" t="s">
        <v>270</v>
      </c>
      <c r="B116" s="49">
        <f t="shared" ref="B116:I116" si="1">(B69+B73+B77+B81+B85+B89+B93+B97+B101+B105+B109+B113)</f>
        <v>0.99999999999999989</v>
      </c>
      <c r="C116" s="49">
        <f t="shared" si="1"/>
        <v>0.6</v>
      </c>
      <c r="D116" s="49">
        <f t="shared" si="1"/>
        <v>0.99999999999999978</v>
      </c>
      <c r="E116" s="49">
        <f t="shared" si="1"/>
        <v>0.6399999999999999</v>
      </c>
      <c r="F116" s="49">
        <f t="shared" si="1"/>
        <v>0</v>
      </c>
      <c r="G116" s="49">
        <f t="shared" si="1"/>
        <v>0</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300-000000000000}"/>
    <hyperlink ref="D91" r:id="rId2" display="https://secretariadistritald.sharepoint.com/:f:/s/ContratacinSPI-2022/EiwrQ0E27s9IhC76QZMwHvYB5qPap6dX8cG6WWBdnLBEbw?e=2dRCGJ" xr:uid="{00000000-0004-0000-0300-000001000000}"/>
  </hyperlinks>
  <pageMargins left="0.25" right="0.25" top="0.75" bottom="0.75" header="0.3" footer="0.3"/>
  <pageSetup paperSize="9" scale="19" fitToHeight="0"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41" zoomScale="85" zoomScaleNormal="70" zoomScaleSheetLayoutView="85" workbookViewId="0">
      <selection activeCell="C26" sqref="C26"/>
    </sheetView>
  </sheetViews>
  <sheetFormatPr defaultColWidth="10.7109375" defaultRowHeight="14.25"/>
  <cols>
    <col min="1" max="1" width="42.42578125" style="1" customWidth="1"/>
    <col min="2" max="4" width="35.7109375" style="1" customWidth="1"/>
    <col min="5" max="5" width="48.7109375" style="1" customWidth="1"/>
    <col min="6" max="6" width="41.28515625" style="1" customWidth="1"/>
    <col min="7" max="7" width="48.7109375" style="1" customWidth="1"/>
    <col min="8" max="8" width="35.7109375" style="1" customWidth="1"/>
    <col min="9" max="9" width="68.28515625" style="1" customWidth="1"/>
    <col min="10" max="10" width="42.28515625" style="1" customWidth="1"/>
    <col min="11"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c r="A1" s="529"/>
      <c r="B1" s="412" t="s">
        <v>160</v>
      </c>
      <c r="C1" s="413"/>
      <c r="D1" s="413"/>
      <c r="E1" s="413"/>
      <c r="F1" s="413"/>
      <c r="G1" s="413"/>
      <c r="H1" s="414"/>
      <c r="I1" s="55" t="s">
        <v>369</v>
      </c>
      <c r="J1" s="295" t="s">
        <v>161</v>
      </c>
      <c r="K1" s="293"/>
      <c r="L1" s="294"/>
      <c r="M1" s="90"/>
    </row>
    <row r="2" spans="1:25" ht="24" customHeight="1" thickBot="1">
      <c r="A2" s="530"/>
      <c r="B2" s="415" t="s">
        <v>162</v>
      </c>
      <c r="C2" s="416"/>
      <c r="D2" s="416"/>
      <c r="E2" s="416"/>
      <c r="F2" s="416"/>
      <c r="G2" s="416"/>
      <c r="H2" s="417"/>
      <c r="I2" s="55" t="s">
        <v>370</v>
      </c>
      <c r="J2" s="295" t="s">
        <v>163</v>
      </c>
      <c r="K2" s="295"/>
      <c r="L2" s="295"/>
      <c r="M2" s="90"/>
    </row>
    <row r="3" spans="1:25" ht="24" customHeight="1" thickBot="1">
      <c r="A3" s="530"/>
      <c r="B3" s="415" t="s">
        <v>0</v>
      </c>
      <c r="C3" s="416"/>
      <c r="D3" s="416"/>
      <c r="E3" s="416"/>
      <c r="F3" s="416"/>
      <c r="G3" s="416"/>
      <c r="H3" s="417"/>
      <c r="I3" s="55" t="s">
        <v>371</v>
      </c>
      <c r="J3" s="295" t="s">
        <v>164</v>
      </c>
      <c r="K3" s="295"/>
      <c r="L3" s="295"/>
      <c r="M3" s="90"/>
    </row>
    <row r="4" spans="1:25" ht="24" customHeight="1" thickBot="1">
      <c r="A4" s="531"/>
      <c r="B4" s="418" t="s">
        <v>372</v>
      </c>
      <c r="C4" s="419"/>
      <c r="D4" s="419"/>
      <c r="E4" s="419"/>
      <c r="F4" s="419"/>
      <c r="G4" s="419"/>
      <c r="H4" s="420"/>
      <c r="I4" s="55" t="s">
        <v>373</v>
      </c>
      <c r="J4" s="295" t="s">
        <v>374</v>
      </c>
      <c r="K4" s="295"/>
      <c r="L4" s="295"/>
      <c r="M4" s="90"/>
    </row>
    <row r="6" spans="1:25" ht="15" customHeight="1" thickBot="1">
      <c r="A6" s="6"/>
      <c r="B6" s="7"/>
      <c r="C6" s="7"/>
      <c r="D6" s="9"/>
      <c r="E6" s="8"/>
      <c r="F6" s="8"/>
      <c r="G6" s="200"/>
      <c r="H6" s="200"/>
      <c r="I6" s="10"/>
      <c r="J6" s="10"/>
      <c r="K6" s="7"/>
      <c r="L6" s="7"/>
      <c r="M6" s="7"/>
      <c r="N6" s="7"/>
      <c r="O6" s="7"/>
      <c r="P6" s="7"/>
      <c r="Q6" s="7"/>
      <c r="R6" s="7"/>
      <c r="S6" s="7"/>
      <c r="T6" s="11"/>
      <c r="U6" s="7"/>
      <c r="V6" s="7"/>
      <c r="X6" s="12"/>
      <c r="Y6" s="13"/>
    </row>
    <row r="7" spans="1:25" ht="15" customHeight="1">
      <c r="A7" s="520" t="s">
        <v>4</v>
      </c>
      <c r="B7" s="523" t="s">
        <v>168</v>
      </c>
      <c r="C7" s="523"/>
      <c r="D7" s="523"/>
      <c r="E7" s="523"/>
      <c r="F7" s="523"/>
      <c r="G7" s="523"/>
      <c r="H7" s="523"/>
      <c r="I7" s="520" t="s">
        <v>169</v>
      </c>
      <c r="J7" s="526">
        <v>2024110010309</v>
      </c>
      <c r="K7" s="7"/>
      <c r="L7" s="7"/>
      <c r="M7" s="7"/>
      <c r="N7" s="7"/>
      <c r="O7" s="7"/>
      <c r="P7" s="7"/>
      <c r="Q7" s="7"/>
      <c r="R7" s="7"/>
      <c r="S7" s="7"/>
      <c r="T7" s="7"/>
      <c r="U7" s="7"/>
      <c r="V7" s="7"/>
      <c r="W7" s="7"/>
      <c r="X7" s="7"/>
      <c r="Y7" s="7"/>
    </row>
    <row r="8" spans="1:25" ht="15" customHeight="1">
      <c r="A8" s="521"/>
      <c r="B8" s="524"/>
      <c r="C8" s="524"/>
      <c r="D8" s="524"/>
      <c r="E8" s="524"/>
      <c r="F8" s="524"/>
      <c r="G8" s="524"/>
      <c r="H8" s="524"/>
      <c r="I8" s="521"/>
      <c r="J8" s="527"/>
      <c r="K8" s="7"/>
      <c r="L8" s="7"/>
      <c r="M8" s="7"/>
      <c r="N8" s="7"/>
      <c r="O8" s="7"/>
      <c r="P8" s="7"/>
      <c r="Q8" s="7"/>
      <c r="R8" s="7"/>
      <c r="S8" s="7"/>
      <c r="T8" s="7"/>
      <c r="U8" s="7"/>
      <c r="V8" s="7"/>
      <c r="W8" s="7"/>
      <c r="X8" s="7"/>
      <c r="Y8" s="7"/>
    </row>
    <row r="9" spans="1:25" ht="15" customHeight="1">
      <c r="A9" s="521"/>
      <c r="B9" s="524"/>
      <c r="C9" s="524"/>
      <c r="D9" s="524"/>
      <c r="E9" s="524"/>
      <c r="F9" s="524"/>
      <c r="G9" s="524"/>
      <c r="H9" s="524"/>
      <c r="I9" s="521"/>
      <c r="J9" s="527"/>
      <c r="K9" s="7"/>
      <c r="L9" s="7"/>
      <c r="M9" s="7"/>
      <c r="N9" s="7"/>
      <c r="O9" s="7"/>
      <c r="P9" s="7"/>
      <c r="Q9" s="7"/>
      <c r="R9" s="7"/>
      <c r="S9" s="7"/>
      <c r="T9" s="7"/>
      <c r="U9" s="7"/>
      <c r="V9" s="7"/>
      <c r="W9" s="7"/>
      <c r="X9" s="7"/>
      <c r="Y9" s="7"/>
    </row>
    <row r="10" spans="1:25" ht="15" customHeight="1" thickBot="1">
      <c r="A10" s="522"/>
      <c r="B10" s="525"/>
      <c r="C10" s="525"/>
      <c r="D10" s="525"/>
      <c r="E10" s="525"/>
      <c r="F10" s="525"/>
      <c r="G10" s="525"/>
      <c r="H10" s="525"/>
      <c r="I10" s="522"/>
      <c r="J10" s="528"/>
      <c r="K10" s="7"/>
      <c r="L10" s="7"/>
      <c r="M10" s="7"/>
      <c r="N10" s="7"/>
      <c r="O10" s="7"/>
      <c r="P10" s="7"/>
      <c r="Q10" s="7"/>
      <c r="R10" s="7"/>
      <c r="S10" s="7"/>
      <c r="T10" s="7"/>
      <c r="U10" s="7"/>
      <c r="V10" s="7"/>
      <c r="W10" s="7"/>
      <c r="X10" s="7"/>
      <c r="Y10" s="7"/>
    </row>
    <row r="11" spans="1:25" ht="9" customHeight="1" thickBot="1">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c r="A12" s="438" t="s">
        <v>6</v>
      </c>
      <c r="B12" s="145" t="s">
        <v>170</v>
      </c>
      <c r="C12" s="163"/>
      <c r="D12" s="145" t="s">
        <v>171</v>
      </c>
      <c r="E12" s="163"/>
      <c r="F12" s="145" t="s">
        <v>172</v>
      </c>
      <c r="G12" s="163"/>
      <c r="H12" s="145" t="s">
        <v>173</v>
      </c>
      <c r="I12" s="164"/>
    </row>
    <row r="13" spans="1:25" s="85" customFormat="1" ht="21.75" customHeight="1" thickBot="1">
      <c r="A13" s="438"/>
      <c r="B13" s="147" t="s">
        <v>175</v>
      </c>
      <c r="C13" s="92"/>
      <c r="D13" s="145" t="s">
        <v>176</v>
      </c>
      <c r="E13" s="92"/>
      <c r="F13" s="145" t="s">
        <v>177</v>
      </c>
      <c r="G13" s="56"/>
      <c r="H13" s="145" t="s">
        <v>178</v>
      </c>
      <c r="I13" s="164" t="s">
        <v>179</v>
      </c>
    </row>
    <row r="14" spans="1:25" s="85" customFormat="1" ht="21.75" customHeight="1" thickBot="1">
      <c r="A14" s="438"/>
      <c r="B14" s="145" t="s">
        <v>181</v>
      </c>
      <c r="C14" s="163"/>
      <c r="D14" s="145" t="s">
        <v>182</v>
      </c>
      <c r="E14" s="56"/>
      <c r="F14" s="145" t="s">
        <v>183</v>
      </c>
      <c r="G14" s="56"/>
      <c r="H14" s="145" t="s">
        <v>184</v>
      </c>
      <c r="I14" s="164"/>
    </row>
    <row r="15" spans="1:25" s="85" customFormat="1" ht="21.75" customHeight="1" thickBot="1">
      <c r="A15" s="1"/>
      <c r="B15" s="1"/>
      <c r="C15" s="1"/>
      <c r="D15" s="1"/>
      <c r="E15" s="1"/>
      <c r="F15" s="1"/>
      <c r="G15" s="1"/>
      <c r="H15" s="1"/>
      <c r="I15" s="1"/>
      <c r="J15" s="1"/>
      <c r="K15" s="1"/>
      <c r="L15" s="97"/>
      <c r="M15" s="98"/>
      <c r="N15" s="98"/>
      <c r="O15" s="98"/>
    </row>
    <row r="16" spans="1:25" s="85" customFormat="1" ht="21.75" customHeight="1" thickBot="1">
      <c r="A16" s="437" t="s">
        <v>8</v>
      </c>
      <c r="B16" s="437"/>
      <c r="C16" s="160" t="s">
        <v>174</v>
      </c>
      <c r="D16" s="454"/>
      <c r="E16" s="454"/>
      <c r="F16" s="454"/>
      <c r="G16" s="1"/>
      <c r="H16" s="1"/>
      <c r="I16" s="1"/>
      <c r="J16" s="1"/>
      <c r="K16" s="1"/>
      <c r="L16" s="97"/>
      <c r="M16" s="98"/>
      <c r="N16" s="98"/>
      <c r="O16" s="98"/>
    </row>
    <row r="17" spans="1:15" s="85" customFormat="1" ht="21.75" customHeight="1" thickBot="1">
      <c r="A17" s="437"/>
      <c r="B17" s="437"/>
      <c r="C17" s="160" t="s">
        <v>180</v>
      </c>
      <c r="D17" s="454"/>
      <c r="E17" s="454"/>
      <c r="F17" s="454"/>
      <c r="G17" s="1"/>
      <c r="H17" s="1"/>
      <c r="I17" s="1"/>
      <c r="J17" s="1"/>
      <c r="K17" s="1"/>
      <c r="L17" s="97"/>
      <c r="M17" s="98"/>
      <c r="N17" s="98"/>
      <c r="O17" s="98"/>
    </row>
    <row r="18" spans="1:15" s="85" customFormat="1" ht="21.75" customHeight="1" thickBot="1">
      <c r="A18" s="437"/>
      <c r="B18" s="437"/>
      <c r="C18" s="160" t="s">
        <v>185</v>
      </c>
      <c r="D18" s="454" t="s">
        <v>179</v>
      </c>
      <c r="E18" s="454"/>
      <c r="F18" s="454"/>
      <c r="G18" s="1"/>
      <c r="H18" s="1"/>
      <c r="I18" s="1"/>
      <c r="J18" s="1"/>
      <c r="K18" s="1"/>
      <c r="L18" s="97"/>
      <c r="M18" s="98"/>
      <c r="N18" s="98"/>
      <c r="O18" s="98"/>
    </row>
    <row r="19" spans="1:15" s="85" customFormat="1" ht="21.75" customHeight="1">
      <c r="A19" s="1"/>
      <c r="B19" s="1"/>
      <c r="C19" s="1"/>
      <c r="D19" s="1"/>
      <c r="E19" s="1"/>
      <c r="F19" s="1"/>
      <c r="G19" s="1"/>
      <c r="H19" s="1"/>
      <c r="I19" s="1"/>
      <c r="J19" s="1"/>
      <c r="K19" s="1"/>
      <c r="L19" s="97"/>
      <c r="M19" s="98"/>
      <c r="N19" s="98"/>
      <c r="O19" s="98"/>
    </row>
    <row r="20" spans="1:15" s="26" customFormat="1" ht="16.5" customHeight="1"/>
    <row r="21" spans="1:15" ht="5.25" customHeight="1" thickBot="1"/>
    <row r="22" spans="1:15" ht="48" customHeight="1" thickBot="1">
      <c r="A22" s="519" t="s">
        <v>375</v>
      </c>
      <c r="B22" s="519"/>
      <c r="C22" s="519"/>
      <c r="D22" s="519"/>
      <c r="E22" s="519"/>
      <c r="F22" s="519"/>
      <c r="G22" s="519"/>
      <c r="H22" s="519"/>
      <c r="I22" s="519"/>
      <c r="J22" s="519"/>
    </row>
    <row r="23" spans="1:15" ht="70.150000000000006" customHeight="1" thickBot="1">
      <c r="A23" s="151" t="s">
        <v>21</v>
      </c>
      <c r="B23" s="508" t="s">
        <v>376</v>
      </c>
      <c r="C23" s="512"/>
      <c r="D23" s="509"/>
      <c r="E23" s="152" t="s">
        <v>72</v>
      </c>
      <c r="F23" s="239" t="s">
        <v>377</v>
      </c>
      <c r="G23" s="152" t="s">
        <v>74</v>
      </c>
      <c r="H23" s="508" t="s">
        <v>378</v>
      </c>
      <c r="I23" s="512"/>
      <c r="J23" s="509"/>
    </row>
    <row r="24" spans="1:15" ht="50.25" customHeight="1" thickBot="1">
      <c r="A24" s="126" t="s">
        <v>76</v>
      </c>
      <c r="B24" s="508" t="s">
        <v>379</v>
      </c>
      <c r="C24" s="512"/>
      <c r="D24" s="512"/>
      <c r="E24" s="512"/>
      <c r="F24" s="512"/>
      <c r="G24" s="512"/>
      <c r="H24" s="512"/>
      <c r="I24" s="512"/>
      <c r="J24" s="509"/>
    </row>
    <row r="25" spans="1:15" ht="50.25" customHeight="1" thickBot="1">
      <c r="A25" s="496" t="s">
        <v>78</v>
      </c>
      <c r="B25" s="153">
        <v>2024</v>
      </c>
      <c r="C25" s="154">
        <v>2025</v>
      </c>
      <c r="D25" s="154">
        <v>2026</v>
      </c>
      <c r="E25" s="154">
        <v>2027</v>
      </c>
      <c r="F25" s="155" t="s">
        <v>380</v>
      </c>
      <c r="G25" s="156" t="s">
        <v>80</v>
      </c>
      <c r="H25" s="513" t="s">
        <v>82</v>
      </c>
      <c r="I25" s="514"/>
      <c r="J25" s="515"/>
    </row>
    <row r="26" spans="1:15" ht="50.25" customHeight="1" thickBot="1">
      <c r="A26" s="497"/>
      <c r="B26" s="240">
        <v>25</v>
      </c>
      <c r="C26" s="241">
        <v>29</v>
      </c>
      <c r="D26" s="241">
        <v>30</v>
      </c>
      <c r="E26" s="241">
        <v>31</v>
      </c>
      <c r="F26" s="242">
        <f>+E26</f>
        <v>31</v>
      </c>
      <c r="G26" s="243">
        <v>25</v>
      </c>
      <c r="H26" s="508" t="s">
        <v>381</v>
      </c>
      <c r="I26" s="512"/>
      <c r="J26" s="509"/>
    </row>
    <row r="27" spans="1:15" ht="52.5" customHeight="1" thickBot="1">
      <c r="A27" s="126"/>
      <c r="B27" s="516" t="s">
        <v>382</v>
      </c>
      <c r="C27" s="517"/>
      <c r="D27" s="517"/>
      <c r="E27" s="517"/>
      <c r="F27" s="517"/>
      <c r="G27" s="517"/>
      <c r="H27" s="517"/>
      <c r="I27" s="517"/>
      <c r="J27" s="518"/>
    </row>
    <row r="28" spans="1:15" s="30" customFormat="1" ht="56.25" customHeight="1" thickBot="1">
      <c r="A28" s="496" t="s">
        <v>205</v>
      </c>
      <c r="B28" s="126" t="s">
        <v>206</v>
      </c>
      <c r="C28" s="151" t="s">
        <v>87</v>
      </c>
      <c r="D28" s="498" t="s">
        <v>89</v>
      </c>
      <c r="E28" s="499"/>
      <c r="F28" s="498" t="s">
        <v>91</v>
      </c>
      <c r="G28" s="499"/>
      <c r="H28" s="127" t="s">
        <v>93</v>
      </c>
      <c r="I28" s="125" t="s">
        <v>94</v>
      </c>
      <c r="J28" s="125" t="s">
        <v>96</v>
      </c>
    </row>
    <row r="29" spans="1:15" ht="177.6" customHeight="1" thickBot="1">
      <c r="A29" s="497"/>
      <c r="B29" s="244">
        <v>25</v>
      </c>
      <c r="C29" s="245">
        <v>25</v>
      </c>
      <c r="D29" s="508" t="s">
        <v>383</v>
      </c>
      <c r="E29" s="509"/>
      <c r="F29" s="508" t="s">
        <v>384</v>
      </c>
      <c r="G29" s="509"/>
      <c r="H29" s="214" t="s">
        <v>276</v>
      </c>
      <c r="I29" s="246" t="s">
        <v>385</v>
      </c>
      <c r="J29" s="246" t="s">
        <v>386</v>
      </c>
    </row>
    <row r="30" spans="1:15" s="30" customFormat="1" ht="45" customHeight="1" thickBot="1">
      <c r="A30" s="496" t="s">
        <v>207</v>
      </c>
      <c r="B30" s="124" t="s">
        <v>206</v>
      </c>
      <c r="C30" s="127" t="s">
        <v>87</v>
      </c>
      <c r="D30" s="498" t="s">
        <v>89</v>
      </c>
      <c r="E30" s="499"/>
      <c r="F30" s="498" t="s">
        <v>91</v>
      </c>
      <c r="G30" s="499"/>
      <c r="H30" s="127" t="s">
        <v>93</v>
      </c>
      <c r="I30" s="125" t="s">
        <v>94</v>
      </c>
      <c r="J30" s="125" t="s">
        <v>96</v>
      </c>
    </row>
    <row r="31" spans="1:15" ht="164.65" customHeight="1" thickBot="1">
      <c r="A31" s="497"/>
      <c r="B31" s="244">
        <v>25</v>
      </c>
      <c r="C31" s="245">
        <v>25</v>
      </c>
      <c r="D31" s="508" t="s">
        <v>387</v>
      </c>
      <c r="E31" s="509"/>
      <c r="F31" s="508" t="s">
        <v>384</v>
      </c>
      <c r="G31" s="509"/>
      <c r="H31" s="214" t="s">
        <v>276</v>
      </c>
      <c r="I31" s="246" t="s">
        <v>385</v>
      </c>
      <c r="J31" s="246" t="s">
        <v>386</v>
      </c>
    </row>
    <row r="32" spans="1:15" s="30" customFormat="1" ht="54" customHeight="1" thickBot="1">
      <c r="A32" s="496" t="s">
        <v>208</v>
      </c>
      <c r="B32" s="124" t="s">
        <v>206</v>
      </c>
      <c r="C32" s="127" t="s">
        <v>87</v>
      </c>
      <c r="D32" s="498" t="s">
        <v>89</v>
      </c>
      <c r="E32" s="499"/>
      <c r="F32" s="498" t="s">
        <v>91</v>
      </c>
      <c r="G32" s="499"/>
      <c r="H32" s="127" t="s">
        <v>93</v>
      </c>
      <c r="I32" s="125" t="s">
        <v>94</v>
      </c>
      <c r="J32" s="125" t="s">
        <v>96</v>
      </c>
    </row>
    <row r="33" spans="1:10" ht="206.65" customHeight="1" thickBot="1">
      <c r="A33" s="497"/>
      <c r="B33" s="244">
        <v>25</v>
      </c>
      <c r="C33" s="245">
        <v>25</v>
      </c>
      <c r="D33" s="508" t="s">
        <v>387</v>
      </c>
      <c r="E33" s="509"/>
      <c r="F33" s="510" t="s">
        <v>388</v>
      </c>
      <c r="G33" s="511"/>
      <c r="H33" s="214" t="s">
        <v>276</v>
      </c>
      <c r="I33" s="246" t="s">
        <v>385</v>
      </c>
      <c r="J33" s="246" t="s">
        <v>389</v>
      </c>
    </row>
    <row r="34" spans="1:10" s="30" customFormat="1" ht="47.25" customHeight="1" thickBot="1">
      <c r="A34" s="496" t="s">
        <v>209</v>
      </c>
      <c r="B34" s="124" t="s">
        <v>206</v>
      </c>
      <c r="C34" s="124" t="s">
        <v>87</v>
      </c>
      <c r="D34" s="498" t="s">
        <v>89</v>
      </c>
      <c r="E34" s="499"/>
      <c r="F34" s="498" t="s">
        <v>91</v>
      </c>
      <c r="G34" s="499"/>
      <c r="H34" s="127" t="s">
        <v>93</v>
      </c>
      <c r="I34" s="127" t="s">
        <v>94</v>
      </c>
      <c r="J34" s="125" t="s">
        <v>96</v>
      </c>
    </row>
    <row r="35" spans="1:10" ht="340.9" customHeight="1" thickBot="1">
      <c r="A35" s="497"/>
      <c r="B35" s="244">
        <v>25</v>
      </c>
      <c r="C35" s="244">
        <v>25</v>
      </c>
      <c r="D35" s="505" t="s">
        <v>390</v>
      </c>
      <c r="E35" s="506"/>
      <c r="F35" s="505" t="s">
        <v>388</v>
      </c>
      <c r="G35" s="506"/>
      <c r="H35" s="214" t="s">
        <v>276</v>
      </c>
      <c r="I35" s="246" t="s">
        <v>385</v>
      </c>
      <c r="J35" s="246" t="s">
        <v>389</v>
      </c>
    </row>
    <row r="36" spans="1:10" s="30" customFormat="1" ht="47.25" customHeight="1" thickBot="1">
      <c r="A36" s="496" t="s">
        <v>210</v>
      </c>
      <c r="B36" s="124" t="s">
        <v>206</v>
      </c>
      <c r="C36" s="127" t="s">
        <v>87</v>
      </c>
      <c r="D36" s="498" t="s">
        <v>89</v>
      </c>
      <c r="E36" s="499"/>
      <c r="F36" s="498" t="s">
        <v>91</v>
      </c>
      <c r="G36" s="499"/>
      <c r="H36" s="127" t="s">
        <v>93</v>
      </c>
      <c r="I36" s="125" t="s">
        <v>94</v>
      </c>
      <c r="J36" s="125" t="s">
        <v>96</v>
      </c>
    </row>
    <row r="37" spans="1:10" ht="298.89999999999998" customHeight="1" thickBot="1">
      <c r="A37" s="497"/>
      <c r="B37" s="244">
        <v>25</v>
      </c>
      <c r="C37" s="94">
        <v>25</v>
      </c>
      <c r="D37" s="503" t="s">
        <v>391</v>
      </c>
      <c r="E37" s="501"/>
      <c r="F37" s="505" t="s">
        <v>388</v>
      </c>
      <c r="G37" s="506"/>
      <c r="H37" s="214" t="s">
        <v>276</v>
      </c>
      <c r="I37" s="246" t="s">
        <v>385</v>
      </c>
      <c r="J37" s="246" t="s">
        <v>392</v>
      </c>
    </row>
    <row r="38" spans="1:10" s="30" customFormat="1" ht="53.65" customHeight="1" thickBot="1">
      <c r="A38" s="496" t="s">
        <v>211</v>
      </c>
      <c r="B38" s="124" t="s">
        <v>206</v>
      </c>
      <c r="C38" s="127" t="s">
        <v>87</v>
      </c>
      <c r="D38" s="498" t="s">
        <v>89</v>
      </c>
      <c r="E38" s="499"/>
      <c r="F38" s="498" t="s">
        <v>91</v>
      </c>
      <c r="G38" s="499"/>
      <c r="H38" s="127" t="s">
        <v>93</v>
      </c>
      <c r="I38" s="125" t="s">
        <v>94</v>
      </c>
      <c r="J38" s="125" t="s">
        <v>96</v>
      </c>
    </row>
    <row r="39" spans="1:10" ht="280.14999999999998" customHeight="1" thickBot="1">
      <c r="A39" s="497"/>
      <c r="B39" s="244">
        <v>25</v>
      </c>
      <c r="C39" s="95">
        <v>25</v>
      </c>
      <c r="D39" s="505" t="s">
        <v>393</v>
      </c>
      <c r="E39" s="507"/>
      <c r="F39" s="505" t="s">
        <v>388</v>
      </c>
      <c r="G39" s="506"/>
      <c r="H39" s="214" t="s">
        <v>276</v>
      </c>
      <c r="I39" s="246" t="s">
        <v>385</v>
      </c>
      <c r="J39" s="246" t="s">
        <v>392</v>
      </c>
    </row>
    <row r="40" spans="1:10" ht="47.65" customHeight="1" thickBot="1">
      <c r="A40" s="496" t="s">
        <v>212</v>
      </c>
      <c r="B40" s="127" t="s">
        <v>206</v>
      </c>
      <c r="C40" s="151" t="s">
        <v>87</v>
      </c>
      <c r="D40" s="498" t="s">
        <v>89</v>
      </c>
      <c r="E40" s="499"/>
      <c r="F40" s="498" t="s">
        <v>91</v>
      </c>
      <c r="G40" s="499"/>
      <c r="H40" s="127" t="s">
        <v>93</v>
      </c>
      <c r="I40" s="125" t="s">
        <v>94</v>
      </c>
      <c r="J40" s="125" t="s">
        <v>96</v>
      </c>
    </row>
    <row r="41" spans="1:10" ht="399.6" customHeight="1" thickBot="1">
      <c r="A41" s="497"/>
      <c r="B41" s="247">
        <v>25</v>
      </c>
      <c r="C41" s="95">
        <v>25</v>
      </c>
      <c r="D41" s="503" t="str">
        <f>+ACTIVIDAD_1!B94</f>
        <v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v>
      </c>
      <c r="E41" s="504"/>
      <c r="F41" s="505" t="s">
        <v>394</v>
      </c>
      <c r="G41" s="506"/>
      <c r="H41" s="214" t="s">
        <v>276</v>
      </c>
      <c r="I41" s="246" t="s">
        <v>385</v>
      </c>
      <c r="J41" s="246" t="s">
        <v>392</v>
      </c>
    </row>
    <row r="42" spans="1:10" ht="47.65" customHeight="1" thickBot="1">
      <c r="A42" s="496" t="s">
        <v>213</v>
      </c>
      <c r="B42" s="126" t="s">
        <v>206</v>
      </c>
      <c r="C42" s="151" t="s">
        <v>87</v>
      </c>
      <c r="D42" s="498" t="s">
        <v>89</v>
      </c>
      <c r="E42" s="499"/>
      <c r="F42" s="498" t="s">
        <v>91</v>
      </c>
      <c r="G42" s="499"/>
      <c r="H42" s="127" t="s">
        <v>93</v>
      </c>
      <c r="I42" s="125" t="s">
        <v>94</v>
      </c>
      <c r="J42" s="125" t="s">
        <v>96</v>
      </c>
    </row>
    <row r="43" spans="1:10" ht="327.60000000000002" customHeight="1" thickBot="1">
      <c r="A43" s="497"/>
      <c r="B43" s="247">
        <v>25</v>
      </c>
      <c r="C43" s="95">
        <v>25</v>
      </c>
      <c r="D43" s="503" t="s">
        <v>265</v>
      </c>
      <c r="E43" s="504"/>
      <c r="F43" s="505" t="s">
        <v>394</v>
      </c>
      <c r="G43" s="506"/>
      <c r="H43" s="214" t="s">
        <v>276</v>
      </c>
      <c r="I43" s="246" t="s">
        <v>385</v>
      </c>
      <c r="J43" s="159"/>
    </row>
    <row r="44" spans="1:10" ht="47.65" customHeight="1" thickBot="1">
      <c r="A44" s="496" t="s">
        <v>214</v>
      </c>
      <c r="B44" s="126" t="s">
        <v>206</v>
      </c>
      <c r="C44" s="151" t="s">
        <v>87</v>
      </c>
      <c r="D44" s="498" t="s">
        <v>89</v>
      </c>
      <c r="E44" s="499"/>
      <c r="F44" s="498" t="s">
        <v>91</v>
      </c>
      <c r="G44" s="499"/>
      <c r="H44" s="127" t="s">
        <v>93</v>
      </c>
      <c r="I44" s="125" t="s">
        <v>94</v>
      </c>
      <c r="J44" s="125" t="s">
        <v>96</v>
      </c>
    </row>
    <row r="45" spans="1:10" ht="47.65" customHeight="1" thickBot="1">
      <c r="A45" s="497"/>
      <c r="B45" s="247">
        <v>25</v>
      </c>
      <c r="C45" s="95"/>
      <c r="D45" s="500"/>
      <c r="E45" s="501"/>
      <c r="F45" s="500"/>
      <c r="G45" s="501"/>
      <c r="H45" s="93"/>
      <c r="I45" s="93"/>
      <c r="J45" s="93"/>
    </row>
    <row r="46" spans="1:10" ht="47.65" customHeight="1" thickBot="1">
      <c r="A46" s="496" t="s">
        <v>215</v>
      </c>
      <c r="B46" s="126" t="s">
        <v>206</v>
      </c>
      <c r="C46" s="151" t="s">
        <v>87</v>
      </c>
      <c r="D46" s="498" t="s">
        <v>89</v>
      </c>
      <c r="E46" s="499"/>
      <c r="F46" s="498" t="s">
        <v>91</v>
      </c>
      <c r="G46" s="499"/>
      <c r="H46" s="127" t="s">
        <v>93</v>
      </c>
      <c r="I46" s="125" t="s">
        <v>94</v>
      </c>
      <c r="J46" s="125" t="s">
        <v>96</v>
      </c>
    </row>
    <row r="47" spans="1:10" ht="47.65" customHeight="1" thickBot="1">
      <c r="A47" s="497"/>
      <c r="B47" s="247">
        <v>27</v>
      </c>
      <c r="C47" s="95"/>
      <c r="D47" s="500"/>
      <c r="E47" s="501"/>
      <c r="F47" s="500"/>
      <c r="G47" s="501"/>
      <c r="H47" s="93"/>
      <c r="I47" s="159"/>
      <c r="J47" s="159"/>
    </row>
    <row r="48" spans="1:10" ht="47.65" customHeight="1" thickBot="1">
      <c r="A48" s="496" t="s">
        <v>216</v>
      </c>
      <c r="B48" s="126" t="s">
        <v>206</v>
      </c>
      <c r="C48" s="151" t="s">
        <v>87</v>
      </c>
      <c r="D48" s="498" t="s">
        <v>89</v>
      </c>
      <c r="E48" s="499"/>
      <c r="F48" s="498" t="s">
        <v>91</v>
      </c>
      <c r="G48" s="499"/>
      <c r="H48" s="127" t="s">
        <v>93</v>
      </c>
      <c r="I48" s="125" t="s">
        <v>94</v>
      </c>
      <c r="J48" s="125" t="s">
        <v>96</v>
      </c>
    </row>
    <row r="49" spans="1:13" ht="47.65" customHeight="1" thickBot="1">
      <c r="A49" s="497"/>
      <c r="B49" s="247">
        <v>27</v>
      </c>
      <c r="C49" s="95"/>
      <c r="D49" s="500"/>
      <c r="E49" s="501"/>
      <c r="F49" s="502"/>
      <c r="G49" s="502"/>
      <c r="H49" s="93"/>
      <c r="I49" s="93"/>
      <c r="J49" s="93"/>
    </row>
    <row r="50" spans="1:13" ht="47.65" customHeight="1" thickBot="1">
      <c r="A50" s="496" t="s">
        <v>217</v>
      </c>
      <c r="B50" s="126" t="s">
        <v>206</v>
      </c>
      <c r="C50" s="151" t="s">
        <v>87</v>
      </c>
      <c r="D50" s="498" t="s">
        <v>89</v>
      </c>
      <c r="E50" s="499"/>
      <c r="F50" s="498" t="s">
        <v>91</v>
      </c>
      <c r="G50" s="499"/>
      <c r="H50" s="127" t="s">
        <v>93</v>
      </c>
      <c r="I50" s="125" t="s">
        <v>94</v>
      </c>
      <c r="J50" s="125" t="s">
        <v>96</v>
      </c>
    </row>
    <row r="51" spans="1:13" ht="47.65" customHeight="1" thickBot="1">
      <c r="A51" s="497"/>
      <c r="B51" s="247">
        <v>29</v>
      </c>
      <c r="C51" s="95"/>
      <c r="D51" s="500"/>
      <c r="E51" s="501"/>
      <c r="F51" s="500"/>
      <c r="G51" s="501"/>
      <c r="H51" s="93"/>
      <c r="I51" s="93"/>
      <c r="J51" s="93"/>
    </row>
    <row r="52" spans="1:13">
      <c r="B52" s="1">
        <f>B29+B31+B33+B35+B37+B39+B41+B43+B45+B47+B49+B51</f>
        <v>308</v>
      </c>
    </row>
    <row r="53" spans="1:13" ht="18" hidden="1">
      <c r="A53" s="54" t="s">
        <v>395</v>
      </c>
    </row>
    <row r="54" spans="1:13" ht="18" hidden="1" customHeight="1">
      <c r="A54" s="37"/>
    </row>
    <row r="55" spans="1:13" ht="23.25" hidden="1">
      <c r="A55" s="495" t="s">
        <v>396</v>
      </c>
      <c r="B55" s="38" t="s">
        <v>170</v>
      </c>
      <c r="C55" s="38" t="s">
        <v>171</v>
      </c>
      <c r="D55" s="38" t="s">
        <v>172</v>
      </c>
      <c r="E55" s="38" t="s">
        <v>173</v>
      </c>
      <c r="F55" s="38" t="s">
        <v>175</v>
      </c>
      <c r="G55" s="38" t="s">
        <v>176</v>
      </c>
      <c r="H55" s="38" t="s">
        <v>177</v>
      </c>
      <c r="I55" s="38" t="s">
        <v>178</v>
      </c>
      <c r="J55" s="38" t="s">
        <v>181</v>
      </c>
      <c r="K55" s="38" t="s">
        <v>182</v>
      </c>
      <c r="L55" s="38" t="s">
        <v>183</v>
      </c>
      <c r="M55" s="38" t="s">
        <v>184</v>
      </c>
    </row>
    <row r="56" spans="1:13" ht="24.75" hidden="1" customHeight="1">
      <c r="A56" s="495"/>
      <c r="B56" s="39"/>
      <c r="C56" s="39"/>
      <c r="D56" s="39"/>
      <c r="E56" s="39"/>
      <c r="F56" s="39"/>
      <c r="G56" s="39"/>
      <c r="H56" s="39"/>
      <c r="I56" s="39"/>
      <c r="J56" s="39"/>
      <c r="K56" s="39"/>
      <c r="L56" s="39"/>
      <c r="M56" s="39"/>
    </row>
    <row r="57" spans="1:13" s="29" customFormat="1" ht="13.15" customHeight="1">
      <c r="A57" s="1"/>
      <c r="B57" s="1"/>
      <c r="C57" s="1"/>
      <c r="D57" s="1"/>
      <c r="E57" s="1"/>
      <c r="F57" s="1"/>
      <c r="G57" s="1"/>
      <c r="H57" s="1"/>
      <c r="I57" s="1"/>
    </row>
    <row r="58" spans="1:13" ht="15" thickBot="1"/>
    <row r="59" spans="1:13" ht="54.6" customHeight="1" thickBot="1">
      <c r="A59" s="193" t="s">
        <v>397</v>
      </c>
      <c r="B59" s="185" t="s">
        <v>398</v>
      </c>
      <c r="C59" s="165"/>
      <c r="D59" s="194" t="s">
        <v>399</v>
      </c>
      <c r="E59" s="185" t="s">
        <v>398</v>
      </c>
      <c r="F59" s="165"/>
      <c r="G59" s="194" t="s">
        <v>400</v>
      </c>
      <c r="H59" s="185" t="s">
        <v>401</v>
      </c>
      <c r="I59" s="192"/>
      <c r="J59" s="159"/>
    </row>
    <row r="60" spans="1:13" ht="15.75" thickBot="1">
      <c r="A60" s="195"/>
      <c r="B60" s="185" t="s">
        <v>402</v>
      </c>
      <c r="C60" s="248" t="s">
        <v>403</v>
      </c>
      <c r="D60" s="196"/>
      <c r="E60" s="185" t="s">
        <v>402</v>
      </c>
      <c r="F60" s="248" t="s">
        <v>404</v>
      </c>
      <c r="G60" s="196"/>
      <c r="H60" s="185" t="s">
        <v>405</v>
      </c>
      <c r="I60" s="201"/>
      <c r="J60" s="159"/>
    </row>
    <row r="61" spans="1:13" ht="15.75" thickBot="1">
      <c r="A61" s="195"/>
      <c r="B61" s="185" t="s">
        <v>406</v>
      </c>
      <c r="C61" s="165"/>
      <c r="D61" s="196"/>
      <c r="E61" s="185" t="s">
        <v>406</v>
      </c>
      <c r="F61" s="248" t="s">
        <v>407</v>
      </c>
      <c r="G61" s="196"/>
      <c r="H61" s="185" t="s">
        <v>408</v>
      </c>
      <c r="I61" s="201"/>
      <c r="J61" s="159"/>
    </row>
    <row r="62" spans="1:13" ht="39.75" customHeight="1" thickBot="1">
      <c r="A62" s="195"/>
      <c r="B62" s="185" t="s">
        <v>398</v>
      </c>
      <c r="C62" s="165"/>
      <c r="D62" s="196"/>
      <c r="E62" s="185" t="s">
        <v>398</v>
      </c>
      <c r="F62" s="248"/>
      <c r="G62" s="196"/>
      <c r="H62" s="185" t="s">
        <v>401</v>
      </c>
      <c r="I62" s="192"/>
      <c r="J62" s="159"/>
    </row>
    <row r="63" spans="1:13" ht="15.75" thickBot="1">
      <c r="A63" s="195"/>
      <c r="B63" s="185" t="s">
        <v>402</v>
      </c>
      <c r="C63" s="165"/>
      <c r="D63" s="196"/>
      <c r="E63" s="185" t="s">
        <v>402</v>
      </c>
      <c r="F63" s="248" t="s">
        <v>409</v>
      </c>
      <c r="G63" s="196"/>
      <c r="H63" s="185" t="s">
        <v>405</v>
      </c>
      <c r="I63" s="192"/>
      <c r="J63" s="159"/>
    </row>
    <row r="64" spans="1:13" ht="34.5" customHeight="1" thickBot="1">
      <c r="A64" s="197"/>
      <c r="B64" s="185" t="s">
        <v>406</v>
      </c>
      <c r="C64" s="165"/>
      <c r="D64" s="198"/>
      <c r="E64" s="185" t="s">
        <v>406</v>
      </c>
      <c r="F64" s="248" t="s">
        <v>410</v>
      </c>
      <c r="G64" s="198"/>
      <c r="H64" s="185" t="s">
        <v>408</v>
      </c>
      <c r="I64" s="192"/>
      <c r="J64" s="159"/>
    </row>
  </sheetData>
  <mergeCells count="83">
    <mergeCell ref="B2:H2"/>
    <mergeCell ref="B3:H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00000000-0002-0000-0400-000000000000}">
      <formula1>#REF!</formula1>
    </dataValidation>
  </dataValidations>
  <pageMargins left="0.25" right="0.25" top="0.75" bottom="0.75" header="0.3" footer="0.3"/>
  <pageSetup paperSize="9" scale="19"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Y64"/>
  <sheetViews>
    <sheetView showGridLines="0" view="pageBreakPreview" topLeftCell="A41" zoomScale="85" zoomScaleNormal="80" zoomScaleSheetLayoutView="85" workbookViewId="0">
      <selection activeCell="F43" sqref="F43:G43"/>
    </sheetView>
  </sheetViews>
  <sheetFormatPr defaultColWidth="10.7109375" defaultRowHeight="14.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c r="A1" s="529"/>
      <c r="B1" s="412" t="s">
        <v>160</v>
      </c>
      <c r="C1" s="413"/>
      <c r="D1" s="413"/>
      <c r="E1" s="413"/>
      <c r="F1" s="413"/>
      <c r="G1" s="413"/>
      <c r="H1" s="414"/>
      <c r="I1" s="55" t="s">
        <v>369</v>
      </c>
      <c r="J1" s="295" t="s">
        <v>161</v>
      </c>
      <c r="K1" s="293"/>
      <c r="L1" s="294"/>
      <c r="M1" s="90"/>
    </row>
    <row r="2" spans="1:25" ht="24" customHeight="1" thickBot="1">
      <c r="A2" s="530"/>
      <c r="B2" s="415" t="s">
        <v>162</v>
      </c>
      <c r="C2" s="416"/>
      <c r="D2" s="416"/>
      <c r="E2" s="416"/>
      <c r="F2" s="416"/>
      <c r="G2" s="416"/>
      <c r="H2" s="417"/>
      <c r="I2" s="55" t="s">
        <v>370</v>
      </c>
      <c r="J2" s="295" t="s">
        <v>163</v>
      </c>
      <c r="K2" s="293"/>
      <c r="L2" s="294"/>
      <c r="M2" s="90"/>
    </row>
    <row r="3" spans="1:25" ht="39.6" customHeight="1" thickBot="1">
      <c r="A3" s="530"/>
      <c r="B3" s="415" t="s">
        <v>0</v>
      </c>
      <c r="C3" s="416"/>
      <c r="D3" s="416"/>
      <c r="E3" s="416"/>
      <c r="F3" s="416"/>
      <c r="G3" s="416"/>
      <c r="H3" s="417"/>
      <c r="I3" s="55" t="s">
        <v>371</v>
      </c>
      <c r="J3" s="295" t="s">
        <v>164</v>
      </c>
      <c r="K3" s="293"/>
      <c r="L3" s="294"/>
      <c r="M3" s="90"/>
    </row>
    <row r="4" spans="1:25" ht="24" customHeight="1" thickBot="1">
      <c r="A4" s="531"/>
      <c r="B4" s="418" t="s">
        <v>372</v>
      </c>
      <c r="C4" s="419"/>
      <c r="D4" s="419"/>
      <c r="E4" s="419"/>
      <c r="F4" s="419"/>
      <c r="G4" s="419"/>
      <c r="H4" s="420"/>
      <c r="I4" s="55" t="s">
        <v>373</v>
      </c>
      <c r="J4" s="295" t="s">
        <v>374</v>
      </c>
      <c r="K4" s="293"/>
      <c r="L4" s="294"/>
      <c r="M4" s="90"/>
    </row>
    <row r="6" spans="1:25" ht="15" customHeight="1" thickBot="1">
      <c r="A6" s="6"/>
      <c r="B6" s="7"/>
      <c r="C6" s="7"/>
      <c r="D6" s="9"/>
      <c r="E6" s="8"/>
      <c r="F6" s="8"/>
      <c r="G6" s="200"/>
      <c r="H6" s="200"/>
      <c r="I6" s="10"/>
      <c r="J6" s="10"/>
      <c r="K6" s="7"/>
      <c r="L6" s="7"/>
      <c r="M6" s="7"/>
      <c r="N6" s="7"/>
      <c r="O6" s="7"/>
      <c r="P6" s="7"/>
      <c r="Q6" s="7"/>
      <c r="R6" s="7"/>
      <c r="S6" s="7"/>
      <c r="T6" s="11"/>
      <c r="U6" s="7"/>
      <c r="V6" s="7"/>
      <c r="X6" s="12"/>
      <c r="Y6" s="13"/>
    </row>
    <row r="7" spans="1:25" ht="15" customHeight="1">
      <c r="A7" s="520" t="s">
        <v>4</v>
      </c>
      <c r="B7" s="523" t="s">
        <v>168</v>
      </c>
      <c r="C7" s="523"/>
      <c r="D7" s="523"/>
      <c r="E7" s="523"/>
      <c r="F7" s="523"/>
      <c r="G7" s="523"/>
      <c r="H7" s="523"/>
      <c r="I7" s="520" t="s">
        <v>169</v>
      </c>
      <c r="J7" s="526">
        <v>2024110010309</v>
      </c>
      <c r="K7" s="7"/>
      <c r="L7" s="7"/>
      <c r="M7" s="7"/>
      <c r="N7" s="7"/>
      <c r="O7" s="7"/>
      <c r="P7" s="7"/>
      <c r="Q7" s="7"/>
      <c r="R7" s="7"/>
      <c r="S7" s="7"/>
      <c r="T7" s="7"/>
      <c r="U7" s="7"/>
      <c r="V7" s="7"/>
      <c r="W7" s="7"/>
      <c r="X7" s="7"/>
      <c r="Y7" s="7"/>
    </row>
    <row r="8" spans="1:25" ht="15" customHeight="1">
      <c r="A8" s="521"/>
      <c r="B8" s="524"/>
      <c r="C8" s="524"/>
      <c r="D8" s="524"/>
      <c r="E8" s="524"/>
      <c r="F8" s="524"/>
      <c r="G8" s="524"/>
      <c r="H8" s="524"/>
      <c r="I8" s="521"/>
      <c r="J8" s="527"/>
      <c r="K8" s="7"/>
      <c r="L8" s="7"/>
      <c r="M8" s="7"/>
      <c r="N8" s="7"/>
      <c r="O8" s="7"/>
      <c r="P8" s="7"/>
      <c r="Q8" s="7"/>
      <c r="R8" s="7"/>
      <c r="S8" s="7"/>
      <c r="T8" s="7"/>
      <c r="U8" s="7"/>
      <c r="V8" s="7"/>
      <c r="W8" s="7"/>
      <c r="X8" s="7"/>
      <c r="Y8" s="7"/>
    </row>
    <row r="9" spans="1:25" ht="15" customHeight="1">
      <c r="A9" s="521"/>
      <c r="B9" s="524"/>
      <c r="C9" s="524"/>
      <c r="D9" s="524"/>
      <c r="E9" s="524"/>
      <c r="F9" s="524"/>
      <c r="G9" s="524"/>
      <c r="H9" s="524"/>
      <c r="I9" s="521"/>
      <c r="J9" s="527"/>
      <c r="K9" s="7"/>
      <c r="L9" s="7"/>
      <c r="M9" s="7"/>
      <c r="N9" s="7"/>
      <c r="O9" s="7"/>
      <c r="P9" s="7"/>
      <c r="Q9" s="7"/>
      <c r="R9" s="7"/>
      <c r="S9" s="7"/>
      <c r="T9" s="7"/>
      <c r="U9" s="7"/>
      <c r="V9" s="7"/>
      <c r="W9" s="7"/>
      <c r="X9" s="7"/>
      <c r="Y9" s="7"/>
    </row>
    <row r="10" spans="1:25" ht="15" customHeight="1" thickBot="1">
      <c r="A10" s="522"/>
      <c r="B10" s="525"/>
      <c r="C10" s="525"/>
      <c r="D10" s="525"/>
      <c r="E10" s="525"/>
      <c r="F10" s="525"/>
      <c r="G10" s="525"/>
      <c r="H10" s="525"/>
      <c r="I10" s="522"/>
      <c r="J10" s="528"/>
      <c r="K10" s="7"/>
      <c r="L10" s="7"/>
      <c r="M10" s="7"/>
      <c r="N10" s="7"/>
      <c r="O10" s="7"/>
      <c r="P10" s="7"/>
      <c r="Q10" s="7"/>
      <c r="R10" s="7"/>
      <c r="S10" s="7"/>
      <c r="T10" s="7"/>
      <c r="U10" s="7"/>
      <c r="V10" s="7"/>
      <c r="W10" s="7"/>
      <c r="X10" s="7"/>
      <c r="Y10" s="7"/>
    </row>
    <row r="11" spans="1:25" ht="9" customHeight="1" thickBot="1">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c r="A12" s="438" t="s">
        <v>6</v>
      </c>
      <c r="B12" s="145" t="s">
        <v>170</v>
      </c>
      <c r="C12" s="163"/>
      <c r="D12" s="145" t="s">
        <v>171</v>
      </c>
      <c r="E12" s="163"/>
      <c r="F12" s="145" t="s">
        <v>172</v>
      </c>
      <c r="G12" s="163"/>
      <c r="H12" s="145" t="s">
        <v>173</v>
      </c>
      <c r="I12" s="164"/>
    </row>
    <row r="13" spans="1:25" s="85" customFormat="1" ht="21.75" customHeight="1" thickBot="1">
      <c r="A13" s="438"/>
      <c r="B13" s="147" t="s">
        <v>175</v>
      </c>
      <c r="C13" s="92"/>
      <c r="D13" s="145" t="s">
        <v>176</v>
      </c>
      <c r="E13" s="92"/>
      <c r="F13" s="145" t="s">
        <v>177</v>
      </c>
      <c r="G13" s="56"/>
      <c r="H13" s="145" t="s">
        <v>178</v>
      </c>
      <c r="I13" s="164" t="s">
        <v>179</v>
      </c>
    </row>
    <row r="14" spans="1:25" s="85" customFormat="1" ht="21.75" customHeight="1" thickBot="1">
      <c r="A14" s="438"/>
      <c r="B14" s="145" t="s">
        <v>181</v>
      </c>
      <c r="C14" s="163"/>
      <c r="D14" s="145" t="s">
        <v>182</v>
      </c>
      <c r="E14" s="56"/>
      <c r="F14" s="145" t="s">
        <v>183</v>
      </c>
      <c r="G14" s="56"/>
      <c r="H14" s="145" t="s">
        <v>184</v>
      </c>
      <c r="I14" s="164"/>
    </row>
    <row r="15" spans="1:25" s="85" customFormat="1" ht="21.75" customHeight="1" thickBot="1">
      <c r="A15" s="1"/>
      <c r="B15" s="1"/>
      <c r="C15" s="1"/>
      <c r="D15" s="1"/>
      <c r="E15" s="1"/>
      <c r="F15" s="1"/>
      <c r="G15" s="1"/>
      <c r="H15" s="1"/>
      <c r="I15" s="1"/>
      <c r="J15" s="1"/>
      <c r="K15" s="1"/>
      <c r="L15" s="97"/>
      <c r="M15" s="98"/>
      <c r="N15" s="98"/>
      <c r="O15" s="98"/>
    </row>
    <row r="16" spans="1:25" s="85" customFormat="1" ht="21.75" customHeight="1" thickBot="1">
      <c r="A16" s="437" t="s">
        <v>8</v>
      </c>
      <c r="B16" s="437"/>
      <c r="C16" s="160" t="s">
        <v>174</v>
      </c>
      <c r="D16" s="454"/>
      <c r="E16" s="454"/>
      <c r="F16" s="454"/>
      <c r="G16" s="1"/>
      <c r="H16" s="1"/>
      <c r="I16" s="1"/>
      <c r="J16" s="1"/>
      <c r="K16" s="1"/>
      <c r="L16" s="97"/>
      <c r="M16" s="98"/>
      <c r="N16" s="98"/>
      <c r="O16" s="98"/>
    </row>
    <row r="17" spans="1:15" s="85" customFormat="1" ht="21.75" customHeight="1" thickBot="1">
      <c r="A17" s="437"/>
      <c r="B17" s="437"/>
      <c r="C17" s="160" t="s">
        <v>180</v>
      </c>
      <c r="D17" s="454"/>
      <c r="E17" s="454"/>
      <c r="F17" s="454"/>
      <c r="G17" s="1"/>
      <c r="H17" s="1"/>
      <c r="I17" s="1"/>
      <c r="J17" s="1"/>
      <c r="K17" s="1"/>
      <c r="L17" s="97"/>
      <c r="M17" s="98"/>
      <c r="N17" s="98"/>
      <c r="O17" s="98"/>
    </row>
    <row r="18" spans="1:15" s="85" customFormat="1" ht="21.75" customHeight="1" thickBot="1">
      <c r="A18" s="437"/>
      <c r="B18" s="437"/>
      <c r="C18" s="160" t="s">
        <v>185</v>
      </c>
      <c r="D18" s="454" t="s">
        <v>179</v>
      </c>
      <c r="E18" s="454"/>
      <c r="F18" s="454"/>
      <c r="G18" s="1"/>
      <c r="H18" s="1"/>
      <c r="I18" s="1"/>
      <c r="J18" s="1"/>
      <c r="K18" s="1"/>
      <c r="L18" s="97"/>
      <c r="M18" s="98"/>
      <c r="N18" s="98"/>
      <c r="O18" s="98"/>
    </row>
    <row r="19" spans="1:15" s="85" customFormat="1" ht="21.75" customHeight="1">
      <c r="A19" s="1"/>
      <c r="B19" s="1"/>
      <c r="C19" s="1"/>
      <c r="D19" s="1"/>
      <c r="E19" s="1"/>
      <c r="F19" s="1"/>
      <c r="G19" s="1"/>
      <c r="H19" s="1"/>
      <c r="I19" s="1"/>
      <c r="J19" s="1"/>
      <c r="K19" s="1"/>
      <c r="L19" s="97"/>
      <c r="M19" s="98"/>
      <c r="N19" s="98"/>
      <c r="O19" s="98"/>
    </row>
    <row r="20" spans="1:15" s="26" customFormat="1" ht="16.5" customHeight="1"/>
    <row r="21" spans="1:15" ht="5.25" customHeight="1" thickBot="1"/>
    <row r="22" spans="1:15" ht="48" customHeight="1" thickBot="1">
      <c r="A22" s="519" t="s">
        <v>375</v>
      </c>
      <c r="B22" s="519"/>
      <c r="C22" s="519"/>
      <c r="D22" s="519"/>
      <c r="E22" s="519"/>
      <c r="F22" s="519"/>
      <c r="G22" s="519"/>
      <c r="H22" s="519"/>
      <c r="I22" s="519"/>
      <c r="J22" s="519"/>
    </row>
    <row r="23" spans="1:15" ht="70.150000000000006" customHeight="1" thickBot="1">
      <c r="A23" s="151" t="s">
        <v>21</v>
      </c>
      <c r="B23" s="508" t="s">
        <v>411</v>
      </c>
      <c r="C23" s="512"/>
      <c r="D23" s="509"/>
      <c r="E23" s="152" t="s">
        <v>72</v>
      </c>
      <c r="F23" s="239" t="s">
        <v>377</v>
      </c>
      <c r="G23" s="152" t="s">
        <v>74</v>
      </c>
      <c r="H23" s="508" t="s">
        <v>412</v>
      </c>
      <c r="I23" s="512"/>
      <c r="J23" s="509"/>
    </row>
    <row r="24" spans="1:15" ht="50.25" customHeight="1" thickBot="1">
      <c r="A24" s="126" t="s">
        <v>76</v>
      </c>
      <c r="B24" s="508" t="s">
        <v>413</v>
      </c>
      <c r="C24" s="512"/>
      <c r="D24" s="512"/>
      <c r="E24" s="512"/>
      <c r="F24" s="512"/>
      <c r="G24" s="512"/>
      <c r="H24" s="512"/>
      <c r="I24" s="512"/>
      <c r="J24" s="509"/>
    </row>
    <row r="25" spans="1:15" ht="50.25" customHeight="1" thickBot="1">
      <c r="A25" s="496" t="s">
        <v>78</v>
      </c>
      <c r="B25" s="153">
        <v>2024</v>
      </c>
      <c r="C25" s="154">
        <v>2025</v>
      </c>
      <c r="D25" s="154">
        <v>2026</v>
      </c>
      <c r="E25" s="154">
        <v>2027</v>
      </c>
      <c r="F25" s="155" t="s">
        <v>380</v>
      </c>
      <c r="G25" s="156" t="s">
        <v>80</v>
      </c>
      <c r="H25" s="513" t="s">
        <v>82</v>
      </c>
      <c r="I25" s="514"/>
      <c r="J25" s="515"/>
    </row>
    <row r="26" spans="1:15" ht="50.25" customHeight="1" thickBot="1">
      <c r="A26" s="497"/>
      <c r="B26" s="249">
        <v>362</v>
      </c>
      <c r="C26" s="250">
        <v>3450</v>
      </c>
      <c r="D26" s="250">
        <v>3450</v>
      </c>
      <c r="E26" s="250">
        <v>1738</v>
      </c>
      <c r="F26" s="242">
        <f>SUM(B26:E26)</f>
        <v>9000</v>
      </c>
      <c r="G26" s="251">
        <f>+B26</f>
        <v>362</v>
      </c>
      <c r="H26" s="510" t="s">
        <v>202</v>
      </c>
      <c r="I26" s="535"/>
      <c r="J26" s="511"/>
    </row>
    <row r="27" spans="1:15" ht="52.5" customHeight="1" thickBot="1">
      <c r="A27" s="126"/>
      <c r="B27" s="516" t="s">
        <v>414</v>
      </c>
      <c r="C27" s="517"/>
      <c r="D27" s="517"/>
      <c r="E27" s="517"/>
      <c r="F27" s="517"/>
      <c r="G27" s="517"/>
      <c r="H27" s="517"/>
      <c r="I27" s="517"/>
      <c r="J27" s="518"/>
    </row>
    <row r="28" spans="1:15" s="30" customFormat="1" ht="60.6" customHeight="1" thickBot="1">
      <c r="A28" s="496" t="s">
        <v>205</v>
      </c>
      <c r="B28" s="126" t="s">
        <v>206</v>
      </c>
      <c r="C28" s="151" t="s">
        <v>87</v>
      </c>
      <c r="D28" s="498" t="s">
        <v>89</v>
      </c>
      <c r="E28" s="499"/>
      <c r="F28" s="498" t="s">
        <v>91</v>
      </c>
      <c r="G28" s="499"/>
      <c r="H28" s="127" t="s">
        <v>93</v>
      </c>
      <c r="I28" s="125" t="s">
        <v>94</v>
      </c>
      <c r="J28" s="125" t="s">
        <v>96</v>
      </c>
    </row>
    <row r="29" spans="1:15" ht="60.6" customHeight="1" thickBot="1">
      <c r="A29" s="497"/>
      <c r="B29" s="157">
        <v>0</v>
      </c>
      <c r="C29" s="94">
        <v>0</v>
      </c>
      <c r="D29" s="503"/>
      <c r="E29" s="532"/>
      <c r="F29" s="503"/>
      <c r="G29" s="532"/>
      <c r="H29" s="199"/>
      <c r="I29" s="158"/>
      <c r="J29" s="158"/>
    </row>
    <row r="30" spans="1:15" s="30" customFormat="1" ht="60.6" customHeight="1" thickBot="1">
      <c r="A30" s="496" t="s">
        <v>207</v>
      </c>
      <c r="B30" s="124" t="s">
        <v>206</v>
      </c>
      <c r="C30" s="127" t="s">
        <v>87</v>
      </c>
      <c r="D30" s="498" t="s">
        <v>89</v>
      </c>
      <c r="E30" s="499"/>
      <c r="F30" s="498" t="s">
        <v>91</v>
      </c>
      <c r="G30" s="499"/>
      <c r="H30" s="127" t="s">
        <v>93</v>
      </c>
      <c r="I30" s="125" t="s">
        <v>94</v>
      </c>
      <c r="J30" s="125" t="s">
        <v>96</v>
      </c>
    </row>
    <row r="31" spans="1:15" ht="60.6" customHeight="1" thickBot="1">
      <c r="A31" s="497"/>
      <c r="B31" s="157">
        <v>0</v>
      </c>
      <c r="C31" s="157">
        <v>0</v>
      </c>
      <c r="D31" s="533"/>
      <c r="E31" s="534"/>
      <c r="F31" s="503"/>
      <c r="G31" s="532"/>
      <c r="H31" s="158"/>
      <c r="I31" s="158"/>
      <c r="J31" s="158"/>
    </row>
    <row r="32" spans="1:15" s="30" customFormat="1" ht="54" customHeight="1" thickBot="1">
      <c r="A32" s="496" t="s">
        <v>208</v>
      </c>
      <c r="B32" s="124" t="s">
        <v>206</v>
      </c>
      <c r="C32" s="127" t="s">
        <v>87</v>
      </c>
      <c r="D32" s="498" t="s">
        <v>89</v>
      </c>
      <c r="E32" s="499"/>
      <c r="F32" s="498" t="s">
        <v>91</v>
      </c>
      <c r="G32" s="499"/>
      <c r="H32" s="127" t="s">
        <v>93</v>
      </c>
      <c r="I32" s="125" t="s">
        <v>94</v>
      </c>
      <c r="J32" s="125" t="s">
        <v>96</v>
      </c>
    </row>
    <row r="33" spans="1:10" ht="150" customHeight="1" thickBot="1">
      <c r="A33" s="497"/>
      <c r="B33" s="214">
        <v>345</v>
      </c>
      <c r="C33" s="245">
        <f>19+373</f>
        <v>392</v>
      </c>
      <c r="D33" s="508" t="s">
        <v>415</v>
      </c>
      <c r="E33" s="509"/>
      <c r="F33" s="508" t="s">
        <v>415</v>
      </c>
      <c r="G33" s="509"/>
      <c r="H33" s="252" t="s">
        <v>276</v>
      </c>
      <c r="I33" s="246" t="s">
        <v>416</v>
      </c>
      <c r="J33" s="246" t="s">
        <v>417</v>
      </c>
    </row>
    <row r="34" spans="1:10" s="30" customFormat="1" ht="47.25" customHeight="1" thickBot="1">
      <c r="A34" s="496" t="s">
        <v>209</v>
      </c>
      <c r="B34" s="124" t="s">
        <v>206</v>
      </c>
      <c r="C34" s="124" t="s">
        <v>87</v>
      </c>
      <c r="D34" s="498" t="s">
        <v>89</v>
      </c>
      <c r="E34" s="499"/>
      <c r="F34" s="498" t="s">
        <v>91</v>
      </c>
      <c r="G34" s="499"/>
      <c r="H34" s="127" t="s">
        <v>93</v>
      </c>
      <c r="I34" s="127" t="s">
        <v>94</v>
      </c>
      <c r="J34" s="125" t="s">
        <v>96</v>
      </c>
    </row>
    <row r="35" spans="1:10" ht="133.15" customHeight="1" thickBot="1">
      <c r="A35" s="497"/>
      <c r="B35" s="214">
        <v>345</v>
      </c>
      <c r="C35" s="286">
        <v>74</v>
      </c>
      <c r="D35" s="505" t="s">
        <v>418</v>
      </c>
      <c r="E35" s="506"/>
      <c r="F35" s="505" t="s">
        <v>419</v>
      </c>
      <c r="G35" s="506"/>
      <c r="H35" s="252" t="s">
        <v>276</v>
      </c>
      <c r="I35" s="246" t="s">
        <v>416</v>
      </c>
      <c r="J35" s="246" t="s">
        <v>417</v>
      </c>
    </row>
    <row r="36" spans="1:10" s="30" customFormat="1" ht="47.25" customHeight="1" thickBot="1">
      <c r="A36" s="496" t="s">
        <v>210</v>
      </c>
      <c r="B36" s="124" t="s">
        <v>206</v>
      </c>
      <c r="C36" s="127" t="s">
        <v>87</v>
      </c>
      <c r="D36" s="498" t="s">
        <v>89</v>
      </c>
      <c r="E36" s="499"/>
      <c r="F36" s="498" t="s">
        <v>91</v>
      </c>
      <c r="G36" s="499"/>
      <c r="H36" s="127" t="s">
        <v>93</v>
      </c>
      <c r="I36" s="125" t="s">
        <v>94</v>
      </c>
      <c r="J36" s="125" t="s">
        <v>96</v>
      </c>
    </row>
    <row r="37" spans="1:10" ht="159.6" customHeight="1" thickBot="1">
      <c r="A37" s="497"/>
      <c r="B37" s="214">
        <v>345</v>
      </c>
      <c r="C37" s="94">
        <v>247</v>
      </c>
      <c r="D37" s="505" t="s">
        <v>420</v>
      </c>
      <c r="E37" s="506"/>
      <c r="F37" s="505" t="s">
        <v>421</v>
      </c>
      <c r="G37" s="506"/>
      <c r="H37" s="252" t="s">
        <v>276</v>
      </c>
      <c r="I37" s="246" t="s">
        <v>416</v>
      </c>
      <c r="J37" s="246" t="s">
        <v>417</v>
      </c>
    </row>
    <row r="38" spans="1:10" s="30" customFormat="1" ht="48.75" customHeight="1" thickBot="1">
      <c r="A38" s="496" t="s">
        <v>211</v>
      </c>
      <c r="B38" s="124" t="s">
        <v>206</v>
      </c>
      <c r="C38" s="127" t="s">
        <v>87</v>
      </c>
      <c r="D38" s="498" t="s">
        <v>89</v>
      </c>
      <c r="E38" s="499"/>
      <c r="F38" s="498" t="s">
        <v>91</v>
      </c>
      <c r="G38" s="499"/>
      <c r="H38" s="127" t="s">
        <v>93</v>
      </c>
      <c r="I38" s="125" t="s">
        <v>94</v>
      </c>
      <c r="J38" s="125" t="s">
        <v>96</v>
      </c>
    </row>
    <row r="39" spans="1:10" ht="178.9" customHeight="1" thickBot="1">
      <c r="A39" s="497"/>
      <c r="B39" s="214">
        <v>345</v>
      </c>
      <c r="C39" s="95">
        <v>309</v>
      </c>
      <c r="D39" s="503" t="s">
        <v>422</v>
      </c>
      <c r="E39" s="532"/>
      <c r="F39" s="503" t="s">
        <v>423</v>
      </c>
      <c r="G39" s="532"/>
      <c r="H39" s="252" t="s">
        <v>276</v>
      </c>
      <c r="I39" s="298" t="s">
        <v>424</v>
      </c>
      <c r="J39" s="246" t="s">
        <v>417</v>
      </c>
    </row>
    <row r="40" spans="1:10" ht="54.6" customHeight="1" thickBot="1">
      <c r="A40" s="496" t="s">
        <v>212</v>
      </c>
      <c r="B40" s="127" t="s">
        <v>206</v>
      </c>
      <c r="C40" s="151" t="s">
        <v>87</v>
      </c>
      <c r="D40" s="498" t="s">
        <v>89</v>
      </c>
      <c r="E40" s="499"/>
      <c r="F40" s="498" t="s">
        <v>91</v>
      </c>
      <c r="G40" s="499"/>
      <c r="H40" s="127" t="s">
        <v>93</v>
      </c>
      <c r="I40" s="125" t="s">
        <v>94</v>
      </c>
      <c r="J40" s="125" t="s">
        <v>96</v>
      </c>
    </row>
    <row r="41" spans="1:10" ht="231" customHeight="1" thickBot="1">
      <c r="A41" s="497"/>
      <c r="B41" s="214">
        <v>345</v>
      </c>
      <c r="C41" s="95">
        <v>677</v>
      </c>
      <c r="D41" s="503" t="s">
        <v>334</v>
      </c>
      <c r="E41" s="504"/>
      <c r="F41" s="503" t="s">
        <v>335</v>
      </c>
      <c r="G41" s="532"/>
      <c r="H41" s="252" t="s">
        <v>276</v>
      </c>
      <c r="I41" s="298" t="s">
        <v>424</v>
      </c>
      <c r="J41" s="246" t="s">
        <v>417</v>
      </c>
    </row>
    <row r="42" spans="1:10" ht="54.6" customHeight="1" thickBot="1">
      <c r="A42" s="496" t="s">
        <v>213</v>
      </c>
      <c r="B42" s="126" t="s">
        <v>206</v>
      </c>
      <c r="C42" s="151" t="s">
        <v>87</v>
      </c>
      <c r="D42" s="498" t="s">
        <v>89</v>
      </c>
      <c r="E42" s="499"/>
      <c r="F42" s="498" t="s">
        <v>91</v>
      </c>
      <c r="G42" s="499"/>
      <c r="H42" s="127" t="s">
        <v>93</v>
      </c>
      <c r="I42" s="125" t="s">
        <v>94</v>
      </c>
      <c r="J42" s="125" t="s">
        <v>96</v>
      </c>
    </row>
    <row r="43" spans="1:10" ht="247.9" customHeight="1" thickBot="1">
      <c r="A43" s="497"/>
      <c r="B43" s="214">
        <v>345</v>
      </c>
      <c r="C43" s="95">
        <v>1300</v>
      </c>
      <c r="D43" s="503" t="s">
        <v>336</v>
      </c>
      <c r="E43" s="502"/>
      <c r="F43" s="503" t="s">
        <v>337</v>
      </c>
      <c r="G43" s="532"/>
      <c r="H43" s="252" t="s">
        <v>276</v>
      </c>
      <c r="I43" s="298" t="s">
        <v>425</v>
      </c>
      <c r="J43" s="246" t="s">
        <v>417</v>
      </c>
    </row>
    <row r="44" spans="1:10" ht="54.6" customHeight="1" thickBot="1">
      <c r="A44" s="496" t="s">
        <v>214</v>
      </c>
      <c r="B44" s="126" t="s">
        <v>206</v>
      </c>
      <c r="C44" s="151" t="s">
        <v>87</v>
      </c>
      <c r="D44" s="498" t="s">
        <v>89</v>
      </c>
      <c r="E44" s="499"/>
      <c r="F44" s="498" t="s">
        <v>91</v>
      </c>
      <c r="G44" s="499"/>
      <c r="H44" s="127" t="s">
        <v>93</v>
      </c>
      <c r="I44" s="125" t="s">
        <v>94</v>
      </c>
      <c r="J44" s="125" t="s">
        <v>96</v>
      </c>
    </row>
    <row r="45" spans="1:10" ht="54.6" customHeight="1" thickBot="1">
      <c r="A45" s="497"/>
      <c r="B45" s="214">
        <v>345</v>
      </c>
      <c r="C45" s="95"/>
      <c r="D45" s="500"/>
      <c r="E45" s="501"/>
      <c r="F45" s="500"/>
      <c r="G45" s="501"/>
      <c r="H45" s="93"/>
      <c r="I45" s="93"/>
      <c r="J45" s="93"/>
    </row>
    <row r="46" spans="1:10" ht="54.6" customHeight="1" thickBot="1">
      <c r="A46" s="496" t="s">
        <v>215</v>
      </c>
      <c r="B46" s="126" t="s">
        <v>206</v>
      </c>
      <c r="C46" s="151" t="s">
        <v>87</v>
      </c>
      <c r="D46" s="498" t="s">
        <v>89</v>
      </c>
      <c r="E46" s="499"/>
      <c r="F46" s="498" t="s">
        <v>91</v>
      </c>
      <c r="G46" s="499"/>
      <c r="H46" s="127" t="s">
        <v>93</v>
      </c>
      <c r="I46" s="125" t="s">
        <v>94</v>
      </c>
      <c r="J46" s="125" t="s">
        <v>96</v>
      </c>
    </row>
    <row r="47" spans="1:10" ht="54.6" customHeight="1" thickBot="1">
      <c r="A47" s="497"/>
      <c r="B47" s="214">
        <v>345</v>
      </c>
      <c r="C47" s="95"/>
      <c r="D47" s="500"/>
      <c r="E47" s="501"/>
      <c r="F47" s="500"/>
      <c r="G47" s="501"/>
      <c r="H47" s="93"/>
      <c r="I47" s="159"/>
      <c r="J47" s="159"/>
    </row>
    <row r="48" spans="1:10" ht="54.6" customHeight="1" thickBot="1">
      <c r="A48" s="496" t="s">
        <v>216</v>
      </c>
      <c r="B48" s="126" t="s">
        <v>206</v>
      </c>
      <c r="C48" s="151" t="s">
        <v>87</v>
      </c>
      <c r="D48" s="498" t="s">
        <v>89</v>
      </c>
      <c r="E48" s="499"/>
      <c r="F48" s="498" t="s">
        <v>91</v>
      </c>
      <c r="G48" s="499"/>
      <c r="H48" s="127" t="s">
        <v>93</v>
      </c>
      <c r="I48" s="125" t="s">
        <v>94</v>
      </c>
      <c r="J48" s="125" t="s">
        <v>96</v>
      </c>
    </row>
    <row r="49" spans="1:13" ht="54.6" customHeight="1" thickBot="1">
      <c r="A49" s="497"/>
      <c r="B49" s="214">
        <v>345</v>
      </c>
      <c r="C49" s="95"/>
      <c r="D49" s="500"/>
      <c r="E49" s="501"/>
      <c r="F49" s="502"/>
      <c r="G49" s="502"/>
      <c r="H49" s="93"/>
      <c r="I49" s="93"/>
      <c r="J49" s="93"/>
    </row>
    <row r="50" spans="1:13" ht="54.6" customHeight="1" thickBot="1">
      <c r="A50" s="496" t="s">
        <v>217</v>
      </c>
      <c r="B50" s="126" t="s">
        <v>206</v>
      </c>
      <c r="C50" s="151" t="s">
        <v>87</v>
      </c>
      <c r="D50" s="498" t="s">
        <v>89</v>
      </c>
      <c r="E50" s="499"/>
      <c r="F50" s="498" t="s">
        <v>91</v>
      </c>
      <c r="G50" s="499"/>
      <c r="H50" s="127" t="s">
        <v>93</v>
      </c>
      <c r="I50" s="125" t="s">
        <v>94</v>
      </c>
      <c r="J50" s="125" t="s">
        <v>96</v>
      </c>
    </row>
    <row r="51" spans="1:13" ht="54.6" customHeight="1" thickBot="1">
      <c r="A51" s="497"/>
      <c r="B51" s="214">
        <v>345</v>
      </c>
      <c r="C51" s="95"/>
      <c r="D51" s="500"/>
      <c r="E51" s="501"/>
      <c r="F51" s="500"/>
      <c r="G51" s="501"/>
      <c r="H51" s="93"/>
      <c r="I51" s="93"/>
      <c r="J51" s="93"/>
    </row>
    <row r="52" spans="1:13">
      <c r="B52" s="1">
        <f>B29+B31+B33+B35+B37+B39+B41+B43+B45+B47+B49+B51</f>
        <v>3450</v>
      </c>
      <c r="C52" s="1">
        <f>C29+C31+C33+C35+C37+C39+C41+C43+C45+C47+C49+C51</f>
        <v>2999</v>
      </c>
    </row>
    <row r="53" spans="1:13" ht="18" hidden="1">
      <c r="A53" s="54" t="s">
        <v>395</v>
      </c>
    </row>
    <row r="54" spans="1:13" ht="18" hidden="1" customHeight="1">
      <c r="A54" s="37"/>
    </row>
    <row r="55" spans="1:13" ht="23.25" hidden="1">
      <c r="A55" s="495" t="s">
        <v>396</v>
      </c>
      <c r="B55" s="38" t="s">
        <v>170</v>
      </c>
      <c r="C55" s="38" t="s">
        <v>171</v>
      </c>
      <c r="D55" s="38" t="s">
        <v>172</v>
      </c>
      <c r="E55" s="38" t="s">
        <v>173</v>
      </c>
      <c r="F55" s="38" t="s">
        <v>175</v>
      </c>
      <c r="G55" s="38" t="s">
        <v>176</v>
      </c>
      <c r="H55" s="38" t="s">
        <v>177</v>
      </c>
      <c r="I55" s="38" t="s">
        <v>178</v>
      </c>
      <c r="J55" s="38" t="s">
        <v>181</v>
      </c>
      <c r="K55" s="38" t="s">
        <v>182</v>
      </c>
      <c r="L55" s="38" t="s">
        <v>183</v>
      </c>
      <c r="M55" s="38" t="s">
        <v>184</v>
      </c>
    </row>
    <row r="56" spans="1:13" ht="24.75" hidden="1" customHeight="1">
      <c r="A56" s="495"/>
      <c r="B56" s="39"/>
      <c r="C56" s="39"/>
      <c r="D56" s="39"/>
      <c r="E56" s="39"/>
      <c r="F56" s="39"/>
      <c r="G56" s="39"/>
      <c r="H56" s="39"/>
      <c r="I56" s="39"/>
      <c r="J56" s="39"/>
      <c r="K56" s="39"/>
      <c r="L56" s="39"/>
      <c r="M56" s="39"/>
    </row>
    <row r="57" spans="1:13" s="29" customFormat="1" ht="13.15" customHeight="1">
      <c r="A57" s="1"/>
      <c r="B57" s="1"/>
      <c r="C57" s="1"/>
      <c r="D57" s="1"/>
      <c r="E57" s="1"/>
      <c r="F57" s="1"/>
      <c r="G57" s="1"/>
      <c r="H57" s="1"/>
      <c r="I57" s="1"/>
    </row>
    <row r="58" spans="1:13" ht="15" thickBot="1"/>
    <row r="59" spans="1:13" ht="44.25" customHeight="1" thickBot="1">
      <c r="A59" s="193" t="s">
        <v>397</v>
      </c>
      <c r="B59" s="185" t="s">
        <v>398</v>
      </c>
      <c r="C59" s="165"/>
      <c r="D59" s="194" t="s">
        <v>399</v>
      </c>
      <c r="E59" s="185" t="s">
        <v>398</v>
      </c>
      <c r="F59" s="165"/>
      <c r="G59" s="194" t="s">
        <v>400</v>
      </c>
      <c r="H59" s="185" t="s">
        <v>401</v>
      </c>
      <c r="I59" s="192"/>
      <c r="J59" s="159"/>
    </row>
    <row r="60" spans="1:13" ht="15.75" thickBot="1">
      <c r="A60" s="195"/>
      <c r="B60" s="185" t="s">
        <v>402</v>
      </c>
      <c r="C60" s="248" t="s">
        <v>403</v>
      </c>
      <c r="D60" s="196"/>
      <c r="E60" s="185" t="s">
        <v>402</v>
      </c>
      <c r="F60" s="248" t="s">
        <v>404</v>
      </c>
      <c r="G60" s="196"/>
      <c r="H60" s="185" t="s">
        <v>405</v>
      </c>
      <c r="I60" s="201"/>
      <c r="J60" s="159"/>
    </row>
    <row r="61" spans="1:13" ht="15.75" thickBot="1">
      <c r="A61" s="195"/>
      <c r="B61" s="185" t="s">
        <v>406</v>
      </c>
      <c r="C61" s="165"/>
      <c r="D61" s="196"/>
      <c r="E61" s="185" t="s">
        <v>406</v>
      </c>
      <c r="F61" s="248" t="s">
        <v>407</v>
      </c>
      <c r="G61" s="196"/>
      <c r="H61" s="185" t="s">
        <v>408</v>
      </c>
      <c r="I61" s="201"/>
      <c r="J61" s="159"/>
    </row>
    <row r="62" spans="1:13" ht="39.75" customHeight="1" thickBot="1">
      <c r="A62" s="195"/>
      <c r="B62" s="185" t="s">
        <v>398</v>
      </c>
      <c r="C62" s="165"/>
      <c r="D62" s="196"/>
      <c r="E62" s="185" t="s">
        <v>398</v>
      </c>
      <c r="F62" s="248"/>
      <c r="G62" s="196"/>
      <c r="H62" s="185" t="s">
        <v>401</v>
      </c>
      <c r="I62" s="192"/>
      <c r="J62" s="159"/>
    </row>
    <row r="63" spans="1:13" ht="15.75" thickBot="1">
      <c r="A63" s="195"/>
      <c r="B63" s="185" t="s">
        <v>402</v>
      </c>
      <c r="C63" s="165"/>
      <c r="D63" s="196"/>
      <c r="E63" s="185" t="s">
        <v>402</v>
      </c>
      <c r="F63" s="248" t="s">
        <v>409</v>
      </c>
      <c r="G63" s="196"/>
      <c r="H63" s="185" t="s">
        <v>405</v>
      </c>
      <c r="I63" s="192"/>
      <c r="J63" s="159"/>
    </row>
    <row r="64" spans="1:13" ht="34.5" customHeight="1" thickBot="1">
      <c r="A64" s="197"/>
      <c r="B64" s="185" t="s">
        <v>406</v>
      </c>
      <c r="C64" s="165"/>
      <c r="D64" s="198"/>
      <c r="E64" s="185" t="s">
        <v>406</v>
      </c>
      <c r="F64" s="248" t="s">
        <v>410</v>
      </c>
      <c r="G64" s="198"/>
      <c r="H64" s="185" t="s">
        <v>408</v>
      </c>
      <c r="I64" s="192"/>
      <c r="J64" s="159"/>
    </row>
  </sheetData>
  <mergeCells count="83">
    <mergeCell ref="A25:A26"/>
    <mergeCell ref="H25:J25"/>
    <mergeCell ref="H26:J26"/>
    <mergeCell ref="D28:E28"/>
    <mergeCell ref="F28:G28"/>
    <mergeCell ref="B27:J27"/>
    <mergeCell ref="A28:A29"/>
    <mergeCell ref="D29:E29"/>
    <mergeCell ref="F29:G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00000000-0002-0000-0500-000000000000}">
      <formula1>#REF!</formula1>
    </dataValidation>
  </dataValidations>
  <pageMargins left="0.25" right="0.25" top="0.75" bottom="0.75" header="0.3" footer="0.3"/>
  <pageSetup paperSize="9" scale="2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O40"/>
  <sheetViews>
    <sheetView showGridLines="0" view="pageBreakPreview" topLeftCell="B23" zoomScale="70" zoomScaleNormal="70" zoomScaleSheetLayoutView="70" workbookViewId="0">
      <selection activeCell="G30" sqref="G30:I32"/>
    </sheetView>
  </sheetViews>
  <sheetFormatPr defaultColWidth="10.7109375" defaultRowHeight="14.25"/>
  <cols>
    <col min="1" max="1" width="49.7109375" style="1" customWidth="1"/>
    <col min="2" max="2" width="43.42578125" style="1" customWidth="1"/>
    <col min="3" max="3" width="23.28515625" style="1" customWidth="1"/>
    <col min="4" max="12" width="25.7109375" style="1" customWidth="1"/>
    <col min="13"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32.25" customHeight="1" thickBot="1">
      <c r="A1" s="434"/>
      <c r="B1" s="412" t="s">
        <v>160</v>
      </c>
      <c r="C1" s="413"/>
      <c r="D1" s="413"/>
      <c r="E1" s="413"/>
      <c r="F1" s="413"/>
      <c r="G1" s="413"/>
      <c r="H1" s="413"/>
      <c r="I1" s="414"/>
      <c r="J1" s="409" t="s">
        <v>161</v>
      </c>
      <c r="K1" s="410"/>
      <c r="L1" s="411"/>
    </row>
    <row r="2" spans="1:15" s="85" customFormat="1" ht="30.75" customHeight="1" thickBot="1">
      <c r="A2" s="435"/>
      <c r="B2" s="415" t="s">
        <v>162</v>
      </c>
      <c r="C2" s="416"/>
      <c r="D2" s="416"/>
      <c r="E2" s="416"/>
      <c r="F2" s="416"/>
      <c r="G2" s="416"/>
      <c r="H2" s="416"/>
      <c r="I2" s="417"/>
      <c r="J2" s="409" t="s">
        <v>163</v>
      </c>
      <c r="K2" s="410"/>
      <c r="L2" s="411"/>
    </row>
    <row r="3" spans="1:15" s="85" customFormat="1" ht="24" customHeight="1" thickBot="1">
      <c r="A3" s="435"/>
      <c r="B3" s="415" t="s">
        <v>0</v>
      </c>
      <c r="C3" s="416"/>
      <c r="D3" s="416"/>
      <c r="E3" s="416"/>
      <c r="F3" s="416"/>
      <c r="G3" s="416"/>
      <c r="H3" s="416"/>
      <c r="I3" s="417"/>
      <c r="J3" s="409" t="s">
        <v>164</v>
      </c>
      <c r="K3" s="410"/>
      <c r="L3" s="411"/>
    </row>
    <row r="4" spans="1:15" s="85" customFormat="1" ht="21.75" customHeight="1" thickBot="1">
      <c r="A4" s="436"/>
      <c r="B4" s="418" t="s">
        <v>426</v>
      </c>
      <c r="C4" s="419"/>
      <c r="D4" s="419"/>
      <c r="E4" s="419"/>
      <c r="F4" s="419"/>
      <c r="G4" s="419"/>
      <c r="H4" s="419"/>
      <c r="I4" s="420"/>
      <c r="J4" s="409" t="s">
        <v>427</v>
      </c>
      <c r="K4" s="410"/>
      <c r="L4" s="411"/>
    </row>
    <row r="5" spans="1:15" s="85" customFormat="1" ht="21.75" customHeight="1" thickBot="1">
      <c r="A5" s="86"/>
      <c r="B5" s="87"/>
      <c r="C5" s="87"/>
      <c r="D5" s="87"/>
      <c r="E5" s="87"/>
      <c r="F5" s="87"/>
      <c r="G5" s="87"/>
      <c r="H5" s="87"/>
      <c r="I5" s="87"/>
      <c r="J5" s="88"/>
      <c r="K5" s="88"/>
      <c r="L5" s="88"/>
    </row>
    <row r="6" spans="1:15" ht="40.35" customHeight="1" thickBot="1">
      <c r="A6" s="55" t="s">
        <v>167</v>
      </c>
      <c r="B6" s="444" t="s">
        <v>168</v>
      </c>
      <c r="C6" s="445"/>
      <c r="D6" s="445"/>
      <c r="E6" s="445"/>
      <c r="F6" s="445"/>
      <c r="G6" s="445"/>
      <c r="H6" s="445"/>
      <c r="I6" s="446"/>
      <c r="J6" s="191" t="s">
        <v>169</v>
      </c>
      <c r="K6" s="566">
        <v>2024110010309</v>
      </c>
      <c r="L6" s="567"/>
      <c r="M6" s="568"/>
      <c r="N6" s="568"/>
      <c r="O6" s="568"/>
    </row>
    <row r="7" spans="1:15" s="85" customFormat="1" ht="21.75" customHeight="1" thickBot="1">
      <c r="A7" s="86"/>
      <c r="B7" s="87"/>
      <c r="C7" s="87"/>
      <c r="D7" s="87"/>
      <c r="E7" s="87"/>
      <c r="F7" s="87"/>
      <c r="G7" s="87"/>
      <c r="H7" s="87"/>
      <c r="I7" s="87"/>
      <c r="J7" s="87"/>
      <c r="K7" s="87"/>
      <c r="L7" s="87"/>
      <c r="M7" s="88"/>
      <c r="N7" s="88"/>
      <c r="O7" s="88"/>
    </row>
    <row r="8" spans="1:15" s="85" customFormat="1" ht="21.75" customHeight="1" thickBot="1">
      <c r="A8" s="559" t="s">
        <v>6</v>
      </c>
      <c r="B8" s="161" t="s">
        <v>170</v>
      </c>
      <c r="C8" s="131"/>
      <c r="D8" s="161" t="s">
        <v>171</v>
      </c>
      <c r="E8" s="131"/>
      <c r="F8" s="161" t="s">
        <v>172</v>
      </c>
      <c r="G8" s="132"/>
      <c r="H8" s="161" t="s">
        <v>173</v>
      </c>
      <c r="I8" s="133"/>
      <c r="J8" s="562" t="s">
        <v>8</v>
      </c>
      <c r="K8" s="160" t="s">
        <v>174</v>
      </c>
      <c r="L8" s="89"/>
      <c r="M8" s="568"/>
      <c r="N8" s="568"/>
      <c r="O8" s="568"/>
    </row>
    <row r="9" spans="1:15" s="85" customFormat="1" ht="21.75" customHeight="1" thickBot="1">
      <c r="A9" s="559"/>
      <c r="B9" s="162" t="s">
        <v>175</v>
      </c>
      <c r="C9" s="134"/>
      <c r="D9" s="161" t="s">
        <v>176</v>
      </c>
      <c r="E9" s="134"/>
      <c r="F9" s="161" t="s">
        <v>177</v>
      </c>
      <c r="G9" s="134"/>
      <c r="H9" s="161" t="s">
        <v>178</v>
      </c>
      <c r="I9" s="133" t="s">
        <v>179</v>
      </c>
      <c r="J9" s="562"/>
      <c r="K9" s="160" t="s">
        <v>180</v>
      </c>
      <c r="L9" s="89"/>
      <c r="M9" s="568"/>
      <c r="N9" s="568"/>
      <c r="O9" s="568"/>
    </row>
    <row r="10" spans="1:15" s="85" customFormat="1" ht="21.75" customHeight="1" thickBot="1">
      <c r="A10" s="559"/>
      <c r="B10" s="161" t="s">
        <v>181</v>
      </c>
      <c r="C10" s="131"/>
      <c r="D10" s="161" t="s">
        <v>182</v>
      </c>
      <c r="E10" s="134"/>
      <c r="F10" s="161" t="s">
        <v>183</v>
      </c>
      <c r="G10" s="135"/>
      <c r="H10" s="161" t="s">
        <v>184</v>
      </c>
      <c r="I10" s="133"/>
      <c r="J10" s="562"/>
      <c r="K10" s="160" t="s">
        <v>185</v>
      </c>
      <c r="L10" s="89" t="s">
        <v>428</v>
      </c>
      <c r="M10" s="568"/>
      <c r="N10" s="568"/>
      <c r="O10" s="568"/>
    </row>
    <row r="11" spans="1:15" ht="15" thickBot="1"/>
    <row r="12" spans="1:15" ht="32.1" customHeight="1" thickBot="1">
      <c r="A12" s="546" t="s">
        <v>429</v>
      </c>
      <c r="B12" s="547"/>
      <c r="C12" s="547"/>
      <c r="D12" s="547"/>
      <c r="E12" s="547"/>
      <c r="F12" s="547"/>
      <c r="G12" s="547"/>
      <c r="H12" s="547"/>
      <c r="I12" s="547"/>
      <c r="J12" s="547"/>
      <c r="K12" s="547"/>
      <c r="L12" s="548"/>
    </row>
    <row r="13" spans="1:15" ht="32.1" customHeight="1" thickBot="1">
      <c r="A13" s="563" t="s">
        <v>430</v>
      </c>
      <c r="B13" s="555" t="s">
        <v>102</v>
      </c>
      <c r="C13" s="557" t="s">
        <v>13</v>
      </c>
      <c r="D13" s="552" t="s">
        <v>205</v>
      </c>
      <c r="E13" s="553"/>
      <c r="F13" s="554"/>
      <c r="G13" s="552" t="s">
        <v>207</v>
      </c>
      <c r="H13" s="553"/>
      <c r="I13" s="554"/>
      <c r="J13" s="421" t="s">
        <v>208</v>
      </c>
      <c r="K13" s="422"/>
      <c r="L13" s="423"/>
    </row>
    <row r="14" spans="1:15" ht="32.1" customHeight="1" thickBot="1">
      <c r="A14" s="564"/>
      <c r="B14" s="565"/>
      <c r="C14" s="560"/>
      <c r="D14" s="118" t="s">
        <v>26</v>
      </c>
      <c r="E14" s="116" t="s">
        <v>28</v>
      </c>
      <c r="F14" s="117" t="s">
        <v>107</v>
      </c>
      <c r="G14" s="118" t="s">
        <v>26</v>
      </c>
      <c r="H14" s="116" t="s">
        <v>28</v>
      </c>
      <c r="I14" s="117" t="s">
        <v>107</v>
      </c>
      <c r="J14" s="118" t="s">
        <v>26</v>
      </c>
      <c r="K14" s="116" t="s">
        <v>28</v>
      </c>
      <c r="L14" s="117" t="s">
        <v>107</v>
      </c>
    </row>
    <row r="15" spans="1:15" ht="108" customHeight="1">
      <c r="A15" s="223" t="s">
        <v>431</v>
      </c>
      <c r="B15" s="224" t="s">
        <v>187</v>
      </c>
      <c r="C15" s="536" t="s">
        <v>432</v>
      </c>
      <c r="D15" s="542">
        <f>+ACTIVIDAD_1!B25+ACTIVIDAD_2!B25</f>
        <v>2095183940</v>
      </c>
      <c r="E15" s="538">
        <f>+ACTIVIDAD_1!B26+ACTIVIDAD_2!B26</f>
        <v>0</v>
      </c>
      <c r="F15" s="540">
        <v>25</v>
      </c>
      <c r="G15" s="542">
        <f>+ACTIVIDAD_1!C25+ACTIVIDAD_2!C25</f>
        <v>4641270768</v>
      </c>
      <c r="H15" s="538">
        <f>+ACTIVIDAD_1!C26+ACTIVIDAD_2!C26</f>
        <v>10818041</v>
      </c>
      <c r="I15" s="540">
        <v>25</v>
      </c>
      <c r="J15" s="542">
        <f>+ACTIVIDAD_1!D25+ACTIVIDAD_2!D25</f>
        <v>57378586</v>
      </c>
      <c r="K15" s="538">
        <f>+ACTIVIDAD_1!D26+ACTIVIDAD_2!D26</f>
        <v>406993520</v>
      </c>
      <c r="L15" s="540">
        <v>25</v>
      </c>
    </row>
    <row r="16" spans="1:15" ht="108" customHeight="1">
      <c r="A16" s="223" t="s">
        <v>431</v>
      </c>
      <c r="B16" s="225" t="s">
        <v>271</v>
      </c>
      <c r="C16" s="537"/>
      <c r="D16" s="543"/>
      <c r="E16" s="539"/>
      <c r="F16" s="541"/>
      <c r="G16" s="543"/>
      <c r="H16" s="539"/>
      <c r="I16" s="541"/>
      <c r="J16" s="543"/>
      <c r="K16" s="539"/>
      <c r="L16" s="541"/>
    </row>
    <row r="17" spans="1:13" s="26" customFormat="1" ht="108" customHeight="1">
      <c r="A17" s="223" t="s">
        <v>433</v>
      </c>
      <c r="B17" s="225" t="s">
        <v>318</v>
      </c>
      <c r="C17" s="228" t="s">
        <v>319</v>
      </c>
      <c r="D17" s="226">
        <f>+ACTIVIDAD_3!B25</f>
        <v>356144475</v>
      </c>
      <c r="E17" s="227">
        <f>+[1]ACTIVIDAD_2!B26</f>
        <v>1019185000</v>
      </c>
      <c r="F17" s="229"/>
      <c r="G17" s="226">
        <f>+ACTIVIDAD_3!C25</f>
        <v>1291607700</v>
      </c>
      <c r="H17" s="227">
        <f>+ACTIVIDAD_3!C26</f>
        <v>1400000</v>
      </c>
      <c r="I17" s="289">
        <v>19</v>
      </c>
      <c r="J17" s="230">
        <f>+ACTIVIDAD_3!D25</f>
        <v>36050000</v>
      </c>
      <c r="K17" s="231">
        <f>+ACTIVIDAD_3!D26</f>
        <v>91327020</v>
      </c>
      <c r="L17" s="289">
        <v>373</v>
      </c>
      <c r="M17" s="1"/>
    </row>
    <row r="18" spans="1:13" ht="15" customHeight="1" thickBot="1"/>
    <row r="19" spans="1:13" ht="35.1" customHeight="1" thickBot="1">
      <c r="A19" s="546" t="s">
        <v>434</v>
      </c>
      <c r="B19" s="547"/>
      <c r="C19" s="547"/>
      <c r="D19" s="547"/>
      <c r="E19" s="547"/>
      <c r="F19" s="547"/>
      <c r="G19" s="547"/>
      <c r="H19" s="547"/>
      <c r="I19" s="547"/>
      <c r="J19" s="547"/>
      <c r="K19" s="547"/>
      <c r="L19" s="548"/>
    </row>
    <row r="20" spans="1:13" ht="35.1" customHeight="1">
      <c r="A20" s="563" t="s">
        <v>430</v>
      </c>
      <c r="B20" s="555" t="s">
        <v>102</v>
      </c>
      <c r="C20" s="557" t="s">
        <v>13</v>
      </c>
      <c r="D20" s="552" t="s">
        <v>209</v>
      </c>
      <c r="E20" s="553"/>
      <c r="F20" s="554"/>
      <c r="G20" s="552" t="s">
        <v>210</v>
      </c>
      <c r="H20" s="553"/>
      <c r="I20" s="554"/>
      <c r="J20" s="552" t="s">
        <v>211</v>
      </c>
      <c r="K20" s="553"/>
      <c r="L20" s="554"/>
    </row>
    <row r="21" spans="1:13" ht="35.1" customHeight="1" thickBot="1">
      <c r="A21" s="569"/>
      <c r="B21" s="556"/>
      <c r="C21" s="558"/>
      <c r="D21" s="118" t="s">
        <v>26</v>
      </c>
      <c r="E21" s="116" t="s">
        <v>28</v>
      </c>
      <c r="F21" s="117" t="s">
        <v>107</v>
      </c>
      <c r="G21" s="118" t="s">
        <v>26</v>
      </c>
      <c r="H21" s="116" t="s">
        <v>28</v>
      </c>
      <c r="I21" s="117" t="s">
        <v>107</v>
      </c>
      <c r="J21" s="118" t="s">
        <v>26</v>
      </c>
      <c r="K21" s="116" t="s">
        <v>28</v>
      </c>
      <c r="L21" s="117" t="s">
        <v>107</v>
      </c>
    </row>
    <row r="22" spans="1:13" ht="112.15" customHeight="1">
      <c r="A22" s="278" t="s">
        <v>431</v>
      </c>
      <c r="B22" s="279" t="s">
        <v>187</v>
      </c>
      <c r="C22" s="570" t="s">
        <v>432</v>
      </c>
      <c r="D22" s="542">
        <f>+ACTIVIDAD_1!E25+ACTIVIDAD_2!E25</f>
        <v>-62319233</v>
      </c>
      <c r="E22" s="538">
        <f>+ACTIVIDAD_1!E26+ACTIVIDAD_2!E26</f>
        <v>673200454</v>
      </c>
      <c r="F22" s="572">
        <v>25</v>
      </c>
      <c r="G22" s="542">
        <f>+ACTIVIDAD_1!F25+ACTIVIDAD_2!F25</f>
        <v>390646123</v>
      </c>
      <c r="H22" s="538">
        <f>+ACTIVIDAD_1!F26+ACTIVIDAD_2!F26</f>
        <v>639108508</v>
      </c>
      <c r="I22" s="544">
        <v>25</v>
      </c>
      <c r="J22" s="542">
        <f>+ACTIVIDAD_1!G25+ACTIVIDAD_2!G25</f>
        <v>-15236636</v>
      </c>
      <c r="K22" s="538">
        <f>+ACTIVIDAD_1!G26+ACTIVIDAD_2!G26</f>
        <v>636394406</v>
      </c>
      <c r="L22" s="544">
        <v>25</v>
      </c>
    </row>
    <row r="23" spans="1:13" ht="97.9" customHeight="1">
      <c r="A23" s="280" t="s">
        <v>431</v>
      </c>
      <c r="B23" s="225" t="s">
        <v>271</v>
      </c>
      <c r="C23" s="571"/>
      <c r="D23" s="543"/>
      <c r="E23" s="539"/>
      <c r="F23" s="573"/>
      <c r="G23" s="543"/>
      <c r="H23" s="539"/>
      <c r="I23" s="545"/>
      <c r="J23" s="543"/>
      <c r="K23" s="539"/>
      <c r="L23" s="545"/>
    </row>
    <row r="24" spans="1:13" ht="90" customHeight="1" thickBot="1">
      <c r="A24" s="281" t="s">
        <v>433</v>
      </c>
      <c r="B24" s="282" t="s">
        <v>318</v>
      </c>
      <c r="C24" s="285" t="s">
        <v>319</v>
      </c>
      <c r="D24" s="283">
        <f>+ACTIVIDAD_3!E25</f>
        <v>-44938096</v>
      </c>
      <c r="E24" s="25">
        <f>+ACTIVIDAD_3!E26</f>
        <v>158600224</v>
      </c>
      <c r="F24" s="288">
        <v>74</v>
      </c>
      <c r="G24" s="283">
        <f>+ACTIVIDAD_3!F25</f>
        <v>21127696</v>
      </c>
      <c r="H24" s="25">
        <f>+ACTIVIDAD_3!F26</f>
        <v>156866390</v>
      </c>
      <c r="I24" s="28">
        <v>247</v>
      </c>
      <c r="J24" s="283">
        <f>+ACTIVIDAD_3!G25</f>
        <v>38245445</v>
      </c>
      <c r="K24" s="25">
        <f>+ACTIVIDAD_3!G26</f>
        <v>157832102</v>
      </c>
      <c r="L24" s="28">
        <f>+'META_PDD 432'!C39</f>
        <v>309</v>
      </c>
    </row>
    <row r="26" spans="1:13" ht="15" thickBot="1"/>
    <row r="27" spans="1:13" ht="35.1" customHeight="1" thickBot="1">
      <c r="A27" s="549" t="s">
        <v>435</v>
      </c>
      <c r="B27" s="550"/>
      <c r="C27" s="550"/>
      <c r="D27" s="550"/>
      <c r="E27" s="550"/>
      <c r="F27" s="550"/>
      <c r="G27" s="550"/>
      <c r="H27" s="550"/>
      <c r="I27" s="550"/>
      <c r="J27" s="550"/>
      <c r="K27" s="550"/>
      <c r="L27" s="551"/>
    </row>
    <row r="28" spans="1:13" ht="35.1" customHeight="1">
      <c r="A28" s="563" t="s">
        <v>430</v>
      </c>
      <c r="B28" s="555" t="s">
        <v>102</v>
      </c>
      <c r="C28" s="557" t="s">
        <v>13</v>
      </c>
      <c r="D28" s="552" t="s">
        <v>212</v>
      </c>
      <c r="E28" s="553"/>
      <c r="F28" s="554"/>
      <c r="G28" s="552" t="s">
        <v>213</v>
      </c>
      <c r="H28" s="553"/>
      <c r="I28" s="554"/>
      <c r="J28" s="552" t="s">
        <v>214</v>
      </c>
      <c r="K28" s="553"/>
      <c r="L28" s="554"/>
    </row>
    <row r="29" spans="1:13" ht="35.1" customHeight="1" thickBot="1">
      <c r="A29" s="564"/>
      <c r="B29" s="561"/>
      <c r="C29" s="560"/>
      <c r="D29" s="118" t="s">
        <v>26</v>
      </c>
      <c r="E29" s="333" t="s">
        <v>28</v>
      </c>
      <c r="F29" s="117" t="s">
        <v>107</v>
      </c>
      <c r="G29" s="118" t="s">
        <v>26</v>
      </c>
      <c r="H29" s="116" t="s">
        <v>28</v>
      </c>
      <c r="I29" s="117" t="s">
        <v>107</v>
      </c>
      <c r="J29" s="118" t="s">
        <v>26</v>
      </c>
      <c r="K29" s="116" t="s">
        <v>28</v>
      </c>
      <c r="L29" s="117" t="s">
        <v>107</v>
      </c>
    </row>
    <row r="30" spans="1:13" ht="107.65" customHeight="1">
      <c r="A30" s="223" t="s">
        <v>431</v>
      </c>
      <c r="B30" s="224" t="s">
        <v>187</v>
      </c>
      <c r="C30" s="536" t="s">
        <v>432</v>
      </c>
      <c r="D30" s="119">
        <v>2085337916</v>
      </c>
      <c r="E30" s="291">
        <v>765624111</v>
      </c>
      <c r="F30" s="574">
        <v>25</v>
      </c>
      <c r="G30" s="339">
        <f>+ACTIVIDAD_1!I25</f>
        <v>408838889</v>
      </c>
      <c r="H30" s="340">
        <f>+ACTIVIDAD_1!I26</f>
        <v>495010089</v>
      </c>
      <c r="I30" s="576">
        <v>25</v>
      </c>
      <c r="J30" s="337"/>
      <c r="K30" s="114"/>
      <c r="L30" s="115"/>
    </row>
    <row r="31" spans="1:13" ht="94.5" customHeight="1">
      <c r="A31" s="223" t="s">
        <v>431</v>
      </c>
      <c r="B31" s="225" t="s">
        <v>271</v>
      </c>
      <c r="C31" s="537"/>
      <c r="D31" s="120">
        <v>0</v>
      </c>
      <c r="E31" s="291">
        <v>171491808</v>
      </c>
      <c r="F31" s="575"/>
      <c r="G31" s="341">
        <f>+ACTIVIDAD_2!I25</f>
        <v>40000000</v>
      </c>
      <c r="H31" s="291">
        <f>+ACTIVIDAD_2!I26</f>
        <v>172225141</v>
      </c>
      <c r="I31" s="577"/>
      <c r="J31" s="338"/>
      <c r="K31" s="22"/>
      <c r="L31" s="23"/>
    </row>
    <row r="32" spans="1:13" ht="94.5" customHeight="1" thickBot="1">
      <c r="A32" s="223" t="s">
        <v>433</v>
      </c>
      <c r="B32" s="225" t="s">
        <v>318</v>
      </c>
      <c r="C32" s="232" t="s">
        <v>319</v>
      </c>
      <c r="D32" s="22">
        <v>64644082</v>
      </c>
      <c r="E32" s="22">
        <v>162157223</v>
      </c>
      <c r="F32" s="336">
        <v>677</v>
      </c>
      <c r="G32" s="342">
        <f>+ACTIVIDAD_3!I25</f>
        <v>20600000</v>
      </c>
      <c r="H32" s="343">
        <f>+ACTIVIDAD_3!I26</f>
        <v>160223722</v>
      </c>
      <c r="I32" s="344">
        <v>1300</v>
      </c>
      <c r="J32" s="338"/>
      <c r="K32" s="22"/>
      <c r="L32" s="22"/>
    </row>
    <row r="34" spans="1:12" ht="15" thickBot="1"/>
    <row r="35" spans="1:12" ht="35.1" customHeight="1" thickBot="1">
      <c r="A35" s="549" t="s">
        <v>436</v>
      </c>
      <c r="B35" s="550"/>
      <c r="C35" s="550"/>
      <c r="D35" s="550"/>
      <c r="E35" s="550"/>
      <c r="F35" s="550"/>
      <c r="G35" s="550"/>
      <c r="H35" s="550"/>
      <c r="I35" s="550"/>
      <c r="J35" s="550"/>
      <c r="K35" s="550"/>
      <c r="L35" s="551"/>
    </row>
    <row r="36" spans="1:12" ht="35.1" customHeight="1">
      <c r="A36" s="563" t="s">
        <v>430</v>
      </c>
      <c r="B36" s="555" t="s">
        <v>102</v>
      </c>
      <c r="C36" s="557" t="s">
        <v>13</v>
      </c>
      <c r="D36" s="552" t="s">
        <v>215</v>
      </c>
      <c r="E36" s="553"/>
      <c r="F36" s="554"/>
      <c r="G36" s="552" t="s">
        <v>437</v>
      </c>
      <c r="H36" s="553"/>
      <c r="I36" s="554"/>
      <c r="J36" s="552" t="s">
        <v>217</v>
      </c>
      <c r="K36" s="553"/>
      <c r="L36" s="554"/>
    </row>
    <row r="37" spans="1:12" ht="35.1" customHeight="1" thickBot="1">
      <c r="A37" s="564"/>
      <c r="B37" s="561"/>
      <c r="C37" s="560"/>
      <c r="D37" s="118" t="s">
        <v>26</v>
      </c>
      <c r="E37" s="116" t="s">
        <v>28</v>
      </c>
      <c r="F37" s="117" t="s">
        <v>107</v>
      </c>
      <c r="G37" s="118" t="s">
        <v>26</v>
      </c>
      <c r="H37" s="116" t="s">
        <v>28</v>
      </c>
      <c r="I37" s="117" t="s">
        <v>107</v>
      </c>
      <c r="J37" s="118" t="s">
        <v>26</v>
      </c>
      <c r="K37" s="116" t="s">
        <v>28</v>
      </c>
      <c r="L37" s="117" t="s">
        <v>107</v>
      </c>
    </row>
    <row r="38" spans="1:12" ht="108.6" customHeight="1">
      <c r="A38" s="223" t="s">
        <v>431</v>
      </c>
      <c r="B38" s="224" t="s">
        <v>187</v>
      </c>
      <c r="C38" s="536" t="s">
        <v>432</v>
      </c>
      <c r="D38" s="119"/>
      <c r="E38" s="114"/>
      <c r="F38" s="115"/>
      <c r="G38" s="119"/>
      <c r="H38" s="114"/>
      <c r="I38" s="115"/>
      <c r="J38" s="119"/>
      <c r="K38" s="114"/>
      <c r="L38" s="115"/>
    </row>
    <row r="39" spans="1:12" ht="93.75" customHeight="1">
      <c r="A39" s="223" t="s">
        <v>431</v>
      </c>
      <c r="B39" s="225" t="s">
        <v>271</v>
      </c>
      <c r="C39" s="537"/>
      <c r="D39" s="120"/>
      <c r="E39" s="22"/>
      <c r="F39" s="23"/>
      <c r="G39" s="120"/>
      <c r="H39" s="22"/>
      <c r="I39" s="23"/>
      <c r="J39" s="120"/>
      <c r="K39" s="22"/>
      <c r="L39" s="23"/>
    </row>
    <row r="40" spans="1:12" ht="93.75" customHeight="1">
      <c r="A40" s="223" t="s">
        <v>433</v>
      </c>
      <c r="B40" s="225" t="s">
        <v>318</v>
      </c>
      <c r="C40" s="228" t="s">
        <v>319</v>
      </c>
      <c r="D40" s="120"/>
      <c r="E40" s="22"/>
      <c r="F40" s="23"/>
      <c r="G40" s="120"/>
      <c r="H40" s="22"/>
      <c r="I40" s="23"/>
      <c r="J40" s="120"/>
      <c r="K40" s="22"/>
      <c r="L40" s="23"/>
    </row>
  </sheetData>
  <mergeCells count="69">
    <mergeCell ref="L22:L23"/>
    <mergeCell ref="A36:A37"/>
    <mergeCell ref="B36:B37"/>
    <mergeCell ref="A20:A21"/>
    <mergeCell ref="A28:A29"/>
    <mergeCell ref="C30:C31"/>
    <mergeCell ref="D20:F20"/>
    <mergeCell ref="C22:C23"/>
    <mergeCell ref="D22:D23"/>
    <mergeCell ref="E22:E23"/>
    <mergeCell ref="F22:F23"/>
    <mergeCell ref="F30:F31"/>
    <mergeCell ref="I30:I3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L15:L16"/>
    <mergeCell ref="C15:C16"/>
    <mergeCell ref="D15:D16"/>
    <mergeCell ref="E15:E16"/>
    <mergeCell ref="F15:F16"/>
    <mergeCell ref="G15:G16"/>
    <mergeCell ref="C38:C39"/>
    <mergeCell ref="H15:H16"/>
    <mergeCell ref="I15:I16"/>
    <mergeCell ref="J15:J16"/>
    <mergeCell ref="K15:K16"/>
    <mergeCell ref="G22:G23"/>
    <mergeCell ref="H22:H23"/>
    <mergeCell ref="I22:I23"/>
    <mergeCell ref="J22:J23"/>
    <mergeCell ref="K22:K23"/>
    <mergeCell ref="A19:L19"/>
    <mergeCell ref="A27:L27"/>
    <mergeCell ref="J20:L20"/>
    <mergeCell ref="J28:L28"/>
    <mergeCell ref="B20:B21"/>
    <mergeCell ref="C20:C21"/>
  </mergeCells>
  <pageMargins left="0.25" right="0.25" top="0.75" bottom="0.75" header="0.3" footer="0.3"/>
  <pageSetup paperSize="9" scale="2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J124"/>
  <sheetViews>
    <sheetView view="pageBreakPreview" topLeftCell="R1" zoomScale="59" zoomScaleNormal="70" zoomScaleSheetLayoutView="70" workbookViewId="0">
      <selection activeCell="O46" sqref="O46:AF46"/>
    </sheetView>
  </sheetViews>
  <sheetFormatPr defaultColWidth="10.7109375" defaultRowHeight="14.25"/>
  <cols>
    <col min="1" max="1" width="25.42578125" style="83" customWidth="1"/>
    <col min="2" max="2" width="29.7109375" style="83" customWidth="1"/>
    <col min="3" max="3" width="15.5703125" style="83" customWidth="1"/>
    <col min="4" max="4" width="23.28515625" style="83" customWidth="1"/>
    <col min="5" max="5" width="15.7109375" style="83" customWidth="1"/>
    <col min="6" max="6" width="21.7109375" style="83" customWidth="1"/>
    <col min="7" max="7" width="15.42578125" style="83" customWidth="1"/>
    <col min="8" max="8" width="21.42578125" style="83" customWidth="1"/>
    <col min="9" max="9" width="14.7109375" style="83" customWidth="1"/>
    <col min="10" max="10" width="22.28515625" style="83" customWidth="1"/>
    <col min="11" max="11" width="14.5703125" style="83" customWidth="1"/>
    <col min="12" max="12" width="23" style="83" customWidth="1"/>
    <col min="13" max="13" width="14.28515625" style="83" customWidth="1"/>
    <col min="14" max="14" width="22.28515625" style="83" customWidth="1"/>
    <col min="15" max="15" width="15" style="83" customWidth="1"/>
    <col min="16" max="16" width="24.28515625" style="83" customWidth="1"/>
    <col min="17" max="17" width="20.42578125" style="83" customWidth="1"/>
    <col min="18" max="18" width="15.28515625" style="83" customWidth="1"/>
    <col min="19" max="19" width="20.7109375" style="83" bestFit="1" customWidth="1"/>
    <col min="20" max="20" width="21.28515625" style="83" customWidth="1"/>
    <col min="21" max="21" width="15.28515625" style="83" customWidth="1"/>
    <col min="22" max="22" width="19.7109375" style="83" bestFit="1" customWidth="1"/>
    <col min="23" max="23" width="21.7109375" style="83" customWidth="1"/>
    <col min="24" max="24" width="16.28515625" style="83" customWidth="1"/>
    <col min="25" max="25" width="20.7109375" style="83" bestFit="1" customWidth="1"/>
    <col min="26" max="26" width="20.42578125" style="83" customWidth="1"/>
    <col min="27" max="27" width="15.28515625" style="83" customWidth="1"/>
    <col min="28" max="28" width="30.28515625" style="83" bestFit="1" customWidth="1"/>
    <col min="29" max="29" width="22.7109375" style="83" customWidth="1"/>
    <col min="30" max="30" width="12.28515625" style="83" customWidth="1"/>
    <col min="31" max="31" width="19.7109375" style="83" bestFit="1" customWidth="1"/>
    <col min="32" max="32" width="22" style="83" customWidth="1"/>
    <col min="33" max="36" width="20.42578125" style="83" bestFit="1" customWidth="1"/>
    <col min="37" max="16384" width="10.7109375" style="83"/>
  </cols>
  <sheetData>
    <row r="1" spans="1:62" s="1" customFormat="1" ht="20.25" customHeight="1">
      <c r="A1" s="529"/>
      <c r="B1" s="594" t="s">
        <v>438</v>
      </c>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6"/>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c r="A2" s="530"/>
      <c r="B2" s="597"/>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9"/>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c r="A3" s="530"/>
      <c r="B3" s="597"/>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9"/>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c r="A4" s="531"/>
      <c r="B4" s="600"/>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2"/>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ht="15">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c r="A7" s="6"/>
      <c r="B7" s="100"/>
      <c r="C7" s="100"/>
      <c r="D7" s="100"/>
      <c r="E7" s="100"/>
      <c r="F7" s="100"/>
      <c r="G7" s="100"/>
      <c r="H7" s="100"/>
      <c r="I7" s="100"/>
      <c r="J7" s="100"/>
      <c r="K7" s="100"/>
      <c r="L7" s="100"/>
      <c r="M7" s="100"/>
      <c r="N7" s="100"/>
      <c r="O7" s="100"/>
      <c r="P7" s="2"/>
      <c r="Q7" s="2"/>
      <c r="R7" s="3"/>
      <c r="S7" s="3"/>
      <c r="T7" s="2"/>
      <c r="U7" s="2"/>
      <c r="V7" s="2"/>
      <c r="W7" s="83"/>
      <c r="X7" s="4"/>
      <c r="Y7" s="4"/>
      <c r="Z7" s="129"/>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c r="A8" s="520" t="s">
        <v>4</v>
      </c>
      <c r="B8" s="605" t="s">
        <v>168</v>
      </c>
      <c r="C8" s="606"/>
      <c r="D8" s="606"/>
      <c r="E8" s="606"/>
      <c r="F8" s="606"/>
      <c r="G8" s="606"/>
      <c r="H8" s="606"/>
      <c r="I8" s="606"/>
      <c r="J8" s="606"/>
      <c r="K8" s="606"/>
      <c r="L8" s="606"/>
      <c r="M8" s="606"/>
      <c r="N8" s="606"/>
      <c r="O8" s="606"/>
      <c r="P8" s="606"/>
      <c r="Q8" s="606"/>
      <c r="R8" s="606"/>
      <c r="S8" s="606"/>
      <c r="T8" s="606"/>
      <c r="U8" s="606"/>
      <c r="V8" s="606"/>
      <c r="W8" s="606"/>
      <c r="X8" s="606"/>
      <c r="Y8" s="606"/>
      <c r="Z8" s="606"/>
      <c r="AA8" s="611" t="s">
        <v>169</v>
      </c>
      <c r="AB8" s="616">
        <v>2024110010309</v>
      </c>
      <c r="AC8" s="603" t="s">
        <v>369</v>
      </c>
      <c r="AD8" s="604"/>
      <c r="AE8" s="409" t="s">
        <v>161</v>
      </c>
      <c r="AF8" s="411"/>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c r="A9" s="521"/>
      <c r="B9" s="607"/>
      <c r="C9" s="608"/>
      <c r="D9" s="608"/>
      <c r="E9" s="608"/>
      <c r="F9" s="608"/>
      <c r="G9" s="608"/>
      <c r="H9" s="608"/>
      <c r="I9" s="608"/>
      <c r="J9" s="608"/>
      <c r="K9" s="608"/>
      <c r="L9" s="608"/>
      <c r="M9" s="608"/>
      <c r="N9" s="608"/>
      <c r="O9" s="608"/>
      <c r="P9" s="608"/>
      <c r="Q9" s="608"/>
      <c r="R9" s="608"/>
      <c r="S9" s="608"/>
      <c r="T9" s="608"/>
      <c r="U9" s="608"/>
      <c r="V9" s="608"/>
      <c r="W9" s="608"/>
      <c r="X9" s="608"/>
      <c r="Y9" s="608"/>
      <c r="Z9" s="608"/>
      <c r="AA9" s="612"/>
      <c r="AB9" s="617"/>
      <c r="AC9" s="603" t="s">
        <v>370</v>
      </c>
      <c r="AD9" s="604"/>
      <c r="AE9" s="409" t="s">
        <v>163</v>
      </c>
      <c r="AF9" s="411"/>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c r="A10" s="521"/>
      <c r="B10" s="607"/>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12"/>
      <c r="AB10" s="617"/>
      <c r="AC10" s="603" t="s">
        <v>371</v>
      </c>
      <c r="AD10" s="604"/>
      <c r="AE10" s="614" t="s">
        <v>164</v>
      </c>
      <c r="AF10" s="615"/>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c r="A11" s="522"/>
      <c r="B11" s="609"/>
      <c r="C11" s="610"/>
      <c r="D11" s="610"/>
      <c r="E11" s="610"/>
      <c r="F11" s="610"/>
      <c r="G11" s="610"/>
      <c r="H11" s="610"/>
      <c r="I11" s="610"/>
      <c r="J11" s="610"/>
      <c r="K11" s="610"/>
      <c r="L11" s="610"/>
      <c r="M11" s="610"/>
      <c r="N11" s="610"/>
      <c r="O11" s="610"/>
      <c r="P11" s="610"/>
      <c r="Q11" s="610"/>
      <c r="R11" s="610"/>
      <c r="S11" s="610"/>
      <c r="T11" s="610"/>
      <c r="U11" s="610"/>
      <c r="V11" s="610"/>
      <c r="W11" s="610"/>
      <c r="X11" s="610"/>
      <c r="Y11" s="610"/>
      <c r="Z11" s="610"/>
      <c r="AA11" s="613"/>
      <c r="AB11" s="618"/>
      <c r="AC11" s="603" t="s">
        <v>373</v>
      </c>
      <c r="AD11" s="604"/>
      <c r="AE11" s="409" t="s">
        <v>439</v>
      </c>
      <c r="AF11" s="411"/>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c r="A12" s="14"/>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c r="C13" s="102"/>
      <c r="D13" s="102"/>
      <c r="E13" s="102"/>
      <c r="F13" s="102"/>
      <c r="G13" s="102"/>
      <c r="H13" s="102"/>
      <c r="I13" s="102"/>
      <c r="J13" s="102"/>
      <c r="K13" s="101"/>
      <c r="L13" s="101"/>
      <c r="M13" s="101"/>
      <c r="N13" s="101"/>
      <c r="O13" s="10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row>
    <row r="14" spans="1:62" s="85" customFormat="1" ht="21.75" customHeight="1" thickBot="1">
      <c r="A14" s="438" t="s">
        <v>6</v>
      </c>
      <c r="B14" s="161" t="s">
        <v>170</v>
      </c>
      <c r="C14" s="131"/>
      <c r="D14" s="161" t="s">
        <v>171</v>
      </c>
      <c r="E14" s="132"/>
      <c r="F14" s="161" t="s">
        <v>172</v>
      </c>
      <c r="G14" s="132"/>
      <c r="H14" s="161" t="s">
        <v>173</v>
      </c>
      <c r="I14" s="133"/>
      <c r="J14" s="103"/>
      <c r="K14" s="437" t="s">
        <v>8</v>
      </c>
      <c r="L14" s="437"/>
      <c r="M14" s="619" t="s">
        <v>174</v>
      </c>
      <c r="N14" s="619"/>
      <c r="O14" s="619"/>
      <c r="P14" s="136"/>
      <c r="Q14" s="170"/>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row>
    <row r="15" spans="1:62" s="85" customFormat="1" ht="21.75" customHeight="1" thickBot="1">
      <c r="A15" s="438"/>
      <c r="B15" s="162" t="s">
        <v>175</v>
      </c>
      <c r="C15" s="134"/>
      <c r="D15" s="161" t="s">
        <v>176</v>
      </c>
      <c r="E15" s="134"/>
      <c r="F15" s="161" t="s">
        <v>177</v>
      </c>
      <c r="G15" s="135"/>
      <c r="H15" s="161" t="s">
        <v>178</v>
      </c>
      <c r="I15" s="133" t="s">
        <v>179</v>
      </c>
      <c r="J15" s="103"/>
      <c r="K15" s="437"/>
      <c r="L15" s="437"/>
      <c r="M15" s="619" t="s">
        <v>180</v>
      </c>
      <c r="N15" s="619"/>
      <c r="O15" s="619"/>
      <c r="P15" s="136"/>
      <c r="Q15" s="170"/>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row>
    <row r="16" spans="1:62" s="85" customFormat="1" ht="21.75" customHeight="1" thickBot="1">
      <c r="A16" s="438"/>
      <c r="B16" s="161" t="s">
        <v>181</v>
      </c>
      <c r="C16" s="131"/>
      <c r="D16" s="161" t="s">
        <v>182</v>
      </c>
      <c r="E16" s="135"/>
      <c r="F16" s="161" t="s">
        <v>183</v>
      </c>
      <c r="G16" s="135"/>
      <c r="H16" s="161" t="s">
        <v>184</v>
      </c>
      <c r="I16" s="133"/>
      <c r="K16" s="437"/>
      <c r="L16" s="437"/>
      <c r="M16" s="619" t="s">
        <v>185</v>
      </c>
      <c r="N16" s="619"/>
      <c r="O16" s="619"/>
      <c r="P16" s="284" t="s">
        <v>179</v>
      </c>
      <c r="Q16" s="170"/>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row>
    <row r="17" spans="1:62" s="85" customFormat="1" ht="21.75" customHeight="1" thickBot="1">
      <c r="A17" s="1"/>
      <c r="B17" s="1"/>
      <c r="C17" s="1"/>
      <c r="D17" s="1"/>
      <c r="E17" s="1"/>
      <c r="F17" s="1"/>
      <c r="G17" s="103"/>
      <c r="H17" s="103"/>
      <c r="I17" s="103"/>
      <c r="J17" s="103"/>
      <c r="K17" s="104"/>
      <c r="L17" s="104"/>
      <c r="M17" s="102"/>
      <c r="N17" s="102"/>
      <c r="O17" s="10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row>
    <row r="18" spans="1:62" s="1" customFormat="1" ht="48" customHeight="1" thickBot="1">
      <c r="A18" s="386" t="s">
        <v>440</v>
      </c>
      <c r="B18" s="387"/>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8"/>
      <c r="AG18" s="122"/>
      <c r="AH18" s="122"/>
      <c r="AI18" s="122"/>
      <c r="AJ18" s="122"/>
      <c r="AK18" s="122"/>
      <c r="AL18" s="122"/>
      <c r="AM18" s="122"/>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c r="A19" s="366" t="s">
        <v>441</v>
      </c>
      <c r="B19" s="367"/>
      <c r="C19" s="589" t="s">
        <v>442</v>
      </c>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90"/>
      <c r="AG19" s="122"/>
      <c r="AH19" s="122"/>
      <c r="AI19" s="122"/>
      <c r="AJ19" s="122"/>
      <c r="AK19" s="122"/>
      <c r="AL19" s="122"/>
      <c r="AM19" s="122"/>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c r="A20" s="380" t="s">
        <v>443</v>
      </c>
      <c r="B20" s="591" t="s">
        <v>444</v>
      </c>
      <c r="C20" s="498" t="s">
        <v>85</v>
      </c>
      <c r="D20" s="582"/>
      <c r="E20" s="582"/>
      <c r="F20" s="582"/>
      <c r="G20" s="582"/>
      <c r="H20" s="582"/>
      <c r="I20" s="582"/>
      <c r="J20" s="582"/>
      <c r="K20" s="582"/>
      <c r="L20" s="582"/>
      <c r="M20" s="582"/>
      <c r="N20" s="499"/>
      <c r="O20" s="583" t="s">
        <v>87</v>
      </c>
      <c r="P20" s="584"/>
      <c r="Q20" s="584"/>
      <c r="R20" s="584"/>
      <c r="S20" s="584"/>
      <c r="T20" s="584"/>
      <c r="U20" s="584"/>
      <c r="V20" s="584"/>
      <c r="W20" s="584"/>
      <c r="X20" s="584"/>
      <c r="Y20" s="584"/>
      <c r="Z20" s="584"/>
      <c r="AA20" s="584"/>
      <c r="AB20" s="584"/>
      <c r="AC20" s="584"/>
      <c r="AD20" s="584"/>
      <c r="AE20" s="584"/>
      <c r="AF20" s="585"/>
      <c r="AG20" s="122"/>
      <c r="AH20" s="122"/>
      <c r="AI20" s="122"/>
      <c r="AJ20" s="122"/>
      <c r="AK20" s="122"/>
      <c r="AL20" s="122"/>
      <c r="AM20" s="122"/>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row>
    <row r="21" spans="1:62" s="30" customFormat="1" ht="21.75" customHeight="1" thickBot="1">
      <c r="A21" s="578"/>
      <c r="B21" s="591"/>
      <c r="C21" s="592" t="s">
        <v>205</v>
      </c>
      <c r="D21" s="593"/>
      <c r="E21" s="592" t="s">
        <v>207</v>
      </c>
      <c r="F21" s="593"/>
      <c r="G21" s="592" t="s">
        <v>208</v>
      </c>
      <c r="H21" s="593"/>
      <c r="I21" s="592" t="s">
        <v>209</v>
      </c>
      <c r="J21" s="593"/>
      <c r="K21" s="592" t="s">
        <v>210</v>
      </c>
      <c r="L21" s="593"/>
      <c r="M21" s="592" t="s">
        <v>211</v>
      </c>
      <c r="N21" s="593"/>
      <c r="O21" s="583" t="s">
        <v>205</v>
      </c>
      <c r="P21" s="584"/>
      <c r="Q21" s="585"/>
      <c r="R21" s="586" t="s">
        <v>207</v>
      </c>
      <c r="S21" s="587"/>
      <c r="T21" s="588"/>
      <c r="U21" s="586" t="s">
        <v>208</v>
      </c>
      <c r="V21" s="587"/>
      <c r="W21" s="588"/>
      <c r="X21" s="586" t="s">
        <v>209</v>
      </c>
      <c r="Y21" s="587"/>
      <c r="Z21" s="588"/>
      <c r="AA21" s="586" t="s">
        <v>210</v>
      </c>
      <c r="AB21" s="587"/>
      <c r="AC21" s="588"/>
      <c r="AD21" s="586" t="s">
        <v>211</v>
      </c>
      <c r="AE21" s="587"/>
      <c r="AF21" s="588"/>
      <c r="AG21" s="122"/>
      <c r="AH21" s="122"/>
      <c r="AI21" s="122"/>
      <c r="AJ21" s="122"/>
      <c r="AK21" s="122"/>
      <c r="AL21" s="122"/>
      <c r="AM21" s="122"/>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row>
    <row r="22" spans="1:62" s="30" customFormat="1" ht="28.5" customHeight="1" thickBot="1">
      <c r="A22" s="578"/>
      <c r="B22" s="591"/>
      <c r="C22" s="127" t="s">
        <v>445</v>
      </c>
      <c r="D22" s="127" t="s">
        <v>446</v>
      </c>
      <c r="E22" s="127" t="s">
        <v>445</v>
      </c>
      <c r="F22" s="127" t="s">
        <v>446</v>
      </c>
      <c r="G22" s="127" t="s">
        <v>445</v>
      </c>
      <c r="H22" s="127" t="s">
        <v>446</v>
      </c>
      <c r="I22" s="127" t="s">
        <v>445</v>
      </c>
      <c r="J22" s="127" t="s">
        <v>446</v>
      </c>
      <c r="K22" s="127" t="s">
        <v>445</v>
      </c>
      <c r="L22" s="127" t="s">
        <v>446</v>
      </c>
      <c r="M22" s="127" t="s">
        <v>445</v>
      </c>
      <c r="N22" s="127" t="s">
        <v>446</v>
      </c>
      <c r="O22" s="128" t="s">
        <v>445</v>
      </c>
      <c r="P22" s="128" t="s">
        <v>447</v>
      </c>
      <c r="Q22" s="128" t="s">
        <v>28</v>
      </c>
      <c r="R22" s="128" t="s">
        <v>445</v>
      </c>
      <c r="S22" s="128" t="s">
        <v>447</v>
      </c>
      <c r="T22" s="128" t="s">
        <v>28</v>
      </c>
      <c r="U22" s="128" t="s">
        <v>445</v>
      </c>
      <c r="V22" s="128" t="s">
        <v>447</v>
      </c>
      <c r="W22" s="128" t="s">
        <v>28</v>
      </c>
      <c r="X22" s="128" t="s">
        <v>445</v>
      </c>
      <c r="Y22" s="128" t="s">
        <v>447</v>
      </c>
      <c r="Z22" s="128" t="s">
        <v>28</v>
      </c>
      <c r="AA22" s="128" t="s">
        <v>445</v>
      </c>
      <c r="AB22" s="128" t="s">
        <v>447</v>
      </c>
      <c r="AC22" s="128" t="s">
        <v>28</v>
      </c>
      <c r="AD22" s="128" t="s">
        <v>445</v>
      </c>
      <c r="AE22" s="128" t="s">
        <v>447</v>
      </c>
      <c r="AF22" s="128" t="s">
        <v>28</v>
      </c>
      <c r="AG22" s="122"/>
      <c r="AH22" s="122"/>
      <c r="AI22" s="122"/>
      <c r="AJ22" s="122"/>
      <c r="AK22" s="122"/>
      <c r="AL22" s="122"/>
      <c r="AM22" s="122"/>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row>
    <row r="23" spans="1:62" s="30" customFormat="1" ht="15.75" customHeight="1">
      <c r="A23" s="578"/>
      <c r="B23" s="80" t="s">
        <v>448</v>
      </c>
      <c r="C23" s="256"/>
      <c r="D23" s="257"/>
      <c r="E23" s="258"/>
      <c r="F23" s="257">
        <v>174838000</v>
      </c>
      <c r="G23" s="259"/>
      <c r="H23" s="257"/>
      <c r="I23" s="259"/>
      <c r="J23" s="257"/>
      <c r="K23" s="259"/>
      <c r="L23" s="257"/>
      <c r="M23" s="259"/>
      <c r="N23" s="257"/>
      <c r="O23" s="256"/>
      <c r="P23" s="260"/>
      <c r="Q23" s="260"/>
      <c r="R23" s="256"/>
      <c r="S23" s="260">
        <v>174836321</v>
      </c>
      <c r="T23" s="260"/>
      <c r="U23" s="256"/>
      <c r="V23" s="261"/>
      <c r="W23" s="261">
        <v>10927270</v>
      </c>
      <c r="X23" s="78"/>
      <c r="Y23" s="261">
        <v>-2367576</v>
      </c>
      <c r="Z23" s="277">
        <v>16390905</v>
      </c>
      <c r="AA23" s="78"/>
      <c r="AB23" s="277"/>
      <c r="AC23" s="277">
        <v>16390905</v>
      </c>
      <c r="AD23" s="78"/>
      <c r="AE23" s="171"/>
      <c r="AF23" s="277">
        <v>16390905</v>
      </c>
      <c r="AG23" s="122"/>
      <c r="AH23" s="122"/>
      <c r="AI23" s="122"/>
      <c r="AJ23" s="122"/>
      <c r="AK23" s="122"/>
      <c r="AL23" s="122"/>
      <c r="AM23" s="122"/>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row>
    <row r="24" spans="1:62" s="30" customFormat="1" ht="15.75" customHeight="1">
      <c r="A24" s="578"/>
      <c r="B24" s="81" t="s">
        <v>449</v>
      </c>
      <c r="C24" s="262"/>
      <c r="D24" s="257"/>
      <c r="E24" s="263"/>
      <c r="F24" s="257">
        <v>174838000</v>
      </c>
      <c r="G24" s="264"/>
      <c r="H24" s="257"/>
      <c r="I24" s="264"/>
      <c r="J24" s="257"/>
      <c r="K24" s="264"/>
      <c r="L24" s="257"/>
      <c r="M24" s="264"/>
      <c r="N24" s="257"/>
      <c r="O24" s="262"/>
      <c r="P24" s="265"/>
      <c r="Q24" s="265"/>
      <c r="R24" s="266"/>
      <c r="S24" s="265">
        <v>174836321</v>
      </c>
      <c r="T24" s="265"/>
      <c r="U24" s="262"/>
      <c r="V24" s="261"/>
      <c r="W24" s="261">
        <v>4553030</v>
      </c>
      <c r="X24" s="78"/>
      <c r="Y24" s="261">
        <v>-3642423</v>
      </c>
      <c r="Z24" s="277">
        <v>19486965</v>
      </c>
      <c r="AA24" s="78"/>
      <c r="AB24" s="277"/>
      <c r="AC24" s="277">
        <v>16390905</v>
      </c>
      <c r="AD24" s="78"/>
      <c r="AE24" s="171"/>
      <c r="AF24" s="277">
        <v>16390905</v>
      </c>
      <c r="AG24" s="122"/>
      <c r="AH24" s="122"/>
      <c r="AI24" s="122"/>
      <c r="AJ24" s="122"/>
      <c r="AK24" s="122"/>
      <c r="AL24" s="122"/>
      <c r="AM24" s="122"/>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row>
    <row r="25" spans="1:62" s="30" customFormat="1" ht="15.75" customHeight="1">
      <c r="A25" s="578"/>
      <c r="B25" s="81" t="s">
        <v>450</v>
      </c>
      <c r="C25" s="262"/>
      <c r="D25" s="257"/>
      <c r="E25" s="263"/>
      <c r="F25" s="257">
        <v>60100000</v>
      </c>
      <c r="G25" s="264"/>
      <c r="H25" s="257"/>
      <c r="I25" s="264"/>
      <c r="J25" s="257"/>
      <c r="K25" s="264"/>
      <c r="L25" s="257"/>
      <c r="M25" s="264"/>
      <c r="N25" s="257"/>
      <c r="O25" s="262"/>
      <c r="P25" s="265"/>
      <c r="Q25" s="265"/>
      <c r="R25" s="266"/>
      <c r="S25" s="265">
        <v>60099985</v>
      </c>
      <c r="T25" s="265"/>
      <c r="U25" s="262"/>
      <c r="V25" s="261"/>
      <c r="W25" s="261">
        <v>4735150</v>
      </c>
      <c r="X25" s="78"/>
      <c r="Y25" s="261">
        <v>-728485</v>
      </c>
      <c r="Z25" s="277">
        <v>5463635</v>
      </c>
      <c r="AA25" s="78"/>
      <c r="AB25" s="277"/>
      <c r="AC25" s="277">
        <v>5463635</v>
      </c>
      <c r="AD25" s="78"/>
      <c r="AE25" s="171"/>
      <c r="AF25" s="277">
        <v>5463635</v>
      </c>
      <c r="AG25" s="122"/>
      <c r="AH25" s="122"/>
      <c r="AI25" s="122"/>
      <c r="AJ25" s="122"/>
      <c r="AK25" s="122"/>
      <c r="AL25" s="122"/>
      <c r="AM25" s="122"/>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row>
    <row r="26" spans="1:62" s="30" customFormat="1" ht="15.75" customHeight="1">
      <c r="A26" s="578"/>
      <c r="B26" s="81" t="s">
        <v>451</v>
      </c>
      <c r="C26" s="262"/>
      <c r="D26" s="257"/>
      <c r="E26" s="263"/>
      <c r="F26" s="257">
        <v>365538000</v>
      </c>
      <c r="G26" s="264"/>
      <c r="H26" s="257"/>
      <c r="I26" s="264"/>
      <c r="J26" s="257"/>
      <c r="K26" s="264"/>
      <c r="L26" s="257"/>
      <c r="M26" s="264"/>
      <c r="N26" s="257"/>
      <c r="O26" s="262"/>
      <c r="P26" s="265"/>
      <c r="Q26" s="265"/>
      <c r="R26" s="266"/>
      <c r="S26" s="265">
        <v>365534642</v>
      </c>
      <c r="T26" s="265"/>
      <c r="U26" s="262"/>
      <c r="V26" s="261"/>
      <c r="W26" s="261">
        <v>16239221</v>
      </c>
      <c r="X26" s="78"/>
      <c r="Y26" s="261">
        <v>-4689745</v>
      </c>
      <c r="Z26" s="277">
        <v>38776839</v>
      </c>
      <c r="AA26" s="78"/>
      <c r="AB26" s="277"/>
      <c r="AC26" s="277">
        <v>34223810</v>
      </c>
      <c r="AD26" s="78"/>
      <c r="AE26" s="171"/>
      <c r="AF26" s="277">
        <v>34223810</v>
      </c>
      <c r="AG26" s="122"/>
      <c r="AH26" s="122"/>
      <c r="AI26" s="122"/>
      <c r="AJ26" s="122"/>
      <c r="AK26" s="122"/>
      <c r="AL26" s="122"/>
      <c r="AM26" s="122"/>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row>
    <row r="27" spans="1:62" s="30" customFormat="1" ht="15.75" customHeight="1">
      <c r="A27" s="578"/>
      <c r="B27" s="81" t="s">
        <v>452</v>
      </c>
      <c r="C27" s="262"/>
      <c r="D27" s="257"/>
      <c r="E27" s="263"/>
      <c r="F27" s="257">
        <v>117469000</v>
      </c>
      <c r="G27" s="264"/>
      <c r="H27" s="257"/>
      <c r="I27" s="264"/>
      <c r="J27" s="257"/>
      <c r="K27" s="264"/>
      <c r="L27" s="257"/>
      <c r="M27" s="264"/>
      <c r="N27" s="257"/>
      <c r="O27" s="262"/>
      <c r="P27" s="265"/>
      <c r="Q27" s="265"/>
      <c r="R27" s="266"/>
      <c r="S27" s="265">
        <v>117468153</v>
      </c>
      <c r="T27" s="265"/>
      <c r="U27" s="262"/>
      <c r="V27" s="261"/>
      <c r="W27" s="261">
        <v>2913939</v>
      </c>
      <c r="X27" s="78"/>
      <c r="Y27" s="261">
        <v>-2913938</v>
      </c>
      <c r="Z27" s="277">
        <v>13841209</v>
      </c>
      <c r="AA27" s="78"/>
      <c r="AB27" s="277"/>
      <c r="AC27" s="277">
        <v>10927270</v>
      </c>
      <c r="AD27" s="78"/>
      <c r="AE27" s="171"/>
      <c r="AF27" s="277">
        <v>10927270</v>
      </c>
      <c r="AG27" s="122"/>
      <c r="AH27" s="122"/>
      <c r="AI27" s="122"/>
      <c r="AJ27" s="122"/>
      <c r="AK27" s="122"/>
      <c r="AL27" s="122"/>
      <c r="AM27" s="122"/>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row>
    <row r="28" spans="1:62" s="30" customFormat="1" ht="15.75" customHeight="1">
      <c r="A28" s="578"/>
      <c r="B28" s="81" t="s">
        <v>453</v>
      </c>
      <c r="C28" s="262"/>
      <c r="D28" s="257">
        <v>60100000</v>
      </c>
      <c r="E28" s="263"/>
      <c r="F28" s="257">
        <v>114738000</v>
      </c>
      <c r="G28" s="264"/>
      <c r="H28" s="257"/>
      <c r="I28" s="264"/>
      <c r="J28" s="257"/>
      <c r="K28" s="264"/>
      <c r="L28" s="257"/>
      <c r="M28" s="264"/>
      <c r="N28" s="257">
        <v>32782000</v>
      </c>
      <c r="O28" s="262"/>
      <c r="P28" s="265">
        <v>60099985</v>
      </c>
      <c r="Q28" s="265"/>
      <c r="R28" s="266"/>
      <c r="S28" s="265">
        <v>114736336</v>
      </c>
      <c r="T28" s="265"/>
      <c r="U28" s="262"/>
      <c r="V28" s="261"/>
      <c r="W28" s="261">
        <v>14569694</v>
      </c>
      <c r="X28" s="78"/>
      <c r="Y28" s="261">
        <v>-728486</v>
      </c>
      <c r="Z28" s="277">
        <v>16390905</v>
      </c>
      <c r="AA28" s="78"/>
      <c r="AB28" s="277"/>
      <c r="AC28" s="277">
        <v>16390905</v>
      </c>
      <c r="AD28" s="78"/>
      <c r="AE28" s="171"/>
      <c r="AF28" s="277">
        <v>16390905</v>
      </c>
      <c r="AG28" s="122"/>
      <c r="AH28" s="122"/>
      <c r="AI28" s="122"/>
      <c r="AJ28" s="122"/>
      <c r="AK28" s="122"/>
      <c r="AL28" s="122"/>
      <c r="AM28" s="122"/>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row>
    <row r="29" spans="1:62" s="30" customFormat="1" ht="15.75" customHeight="1">
      <c r="A29" s="578"/>
      <c r="B29" s="81" t="s">
        <v>454</v>
      </c>
      <c r="C29" s="262"/>
      <c r="D29" s="257">
        <v>133331000</v>
      </c>
      <c r="E29" s="263"/>
      <c r="F29" s="257">
        <v>117469000</v>
      </c>
      <c r="G29" s="264"/>
      <c r="H29" s="257"/>
      <c r="I29" s="264"/>
      <c r="J29" s="257"/>
      <c r="K29" s="264"/>
      <c r="L29" s="257"/>
      <c r="M29" s="264"/>
      <c r="N29" s="257"/>
      <c r="O29" s="262"/>
      <c r="P29" s="265">
        <v>133330153</v>
      </c>
      <c r="Q29" s="265"/>
      <c r="R29" s="266"/>
      <c r="S29" s="265">
        <v>117468153</v>
      </c>
      <c r="T29" s="265"/>
      <c r="U29" s="262"/>
      <c r="V29" s="261"/>
      <c r="W29" s="261">
        <v>15090941</v>
      </c>
      <c r="X29" s="78"/>
      <c r="Y29" s="261">
        <v>-2195601</v>
      </c>
      <c r="Z29" s="277">
        <v>29488660</v>
      </c>
      <c r="AA29" s="78"/>
      <c r="AB29" s="277"/>
      <c r="AC29" s="277">
        <v>23296540</v>
      </c>
      <c r="AD29" s="78"/>
      <c r="AE29" s="171"/>
      <c r="AF29" s="277">
        <v>23296540</v>
      </c>
      <c r="AG29" s="122"/>
      <c r="AH29" s="122"/>
      <c r="AI29" s="122"/>
      <c r="AJ29" s="122"/>
      <c r="AK29" s="122"/>
      <c r="AL29" s="122"/>
      <c r="AM29" s="122"/>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row>
    <row r="30" spans="1:62" s="30" customFormat="1" ht="15.75" customHeight="1">
      <c r="A30" s="578"/>
      <c r="B30" s="81" t="s">
        <v>455</v>
      </c>
      <c r="C30" s="262"/>
      <c r="D30" s="257">
        <v>114738000</v>
      </c>
      <c r="E30" s="263"/>
      <c r="F30" s="257">
        <v>234938000</v>
      </c>
      <c r="G30" s="264"/>
      <c r="H30" s="257"/>
      <c r="I30" s="264"/>
      <c r="J30" s="257"/>
      <c r="K30" s="264"/>
      <c r="L30" s="257"/>
      <c r="M30" s="264"/>
      <c r="N30" s="257"/>
      <c r="O30" s="262"/>
      <c r="P30" s="265">
        <v>114736336</v>
      </c>
      <c r="Q30" s="265"/>
      <c r="R30" s="266"/>
      <c r="S30" s="265">
        <v>174836321</v>
      </c>
      <c r="T30" s="265"/>
      <c r="U30" s="262"/>
      <c r="V30" s="261">
        <v>54636350</v>
      </c>
      <c r="W30" s="261">
        <v>12566360</v>
      </c>
      <c r="X30" s="78"/>
      <c r="Y30" s="261">
        <v>-3824546</v>
      </c>
      <c r="Z30" s="277">
        <v>33328174</v>
      </c>
      <c r="AA30" s="78"/>
      <c r="AB30" s="277"/>
      <c r="AC30" s="277">
        <v>29321508</v>
      </c>
      <c r="AD30" s="78"/>
      <c r="AE30" s="277">
        <v>-3460302</v>
      </c>
      <c r="AF30" s="277">
        <v>38245445</v>
      </c>
      <c r="AG30" s="122"/>
      <c r="AH30" s="122"/>
      <c r="AI30" s="122"/>
      <c r="AJ30" s="122"/>
      <c r="AK30" s="122"/>
      <c r="AL30" s="122"/>
      <c r="AM30" s="122"/>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row>
    <row r="31" spans="1:62" s="30" customFormat="1" ht="15.75" customHeight="1">
      <c r="A31" s="578"/>
      <c r="B31" s="81" t="s">
        <v>456</v>
      </c>
      <c r="C31" s="262"/>
      <c r="D31" s="257"/>
      <c r="E31" s="263"/>
      <c r="F31" s="257">
        <v>174838000</v>
      </c>
      <c r="G31" s="264"/>
      <c r="H31" s="257"/>
      <c r="I31" s="264"/>
      <c r="J31" s="257"/>
      <c r="K31" s="264"/>
      <c r="L31" s="257"/>
      <c r="M31" s="264"/>
      <c r="N31" s="257"/>
      <c r="O31" s="262"/>
      <c r="P31" s="265"/>
      <c r="Q31" s="265"/>
      <c r="R31" s="266"/>
      <c r="S31" s="265">
        <v>174836321</v>
      </c>
      <c r="T31" s="265"/>
      <c r="U31" s="262"/>
      <c r="V31" s="261"/>
      <c r="W31" s="261">
        <v>8741816</v>
      </c>
      <c r="X31" s="78"/>
      <c r="Y31" s="261">
        <v>-3096061</v>
      </c>
      <c r="Z31" s="277">
        <v>16390905</v>
      </c>
      <c r="AA31" s="78"/>
      <c r="AB31" s="277"/>
      <c r="AC31" s="277">
        <v>16390905</v>
      </c>
      <c r="AD31" s="78"/>
      <c r="AE31" s="277"/>
      <c r="AF31" s="277">
        <v>16390905</v>
      </c>
      <c r="AG31" s="122"/>
      <c r="AH31" s="122"/>
      <c r="AI31" s="122"/>
      <c r="AJ31" s="122"/>
      <c r="AK31" s="122"/>
      <c r="AL31" s="122"/>
      <c r="AM31" s="122"/>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row>
    <row r="32" spans="1:62" s="30" customFormat="1" ht="15.75" customHeight="1">
      <c r="A32" s="578"/>
      <c r="B32" s="81" t="s">
        <v>457</v>
      </c>
      <c r="C32" s="262"/>
      <c r="D32" s="257"/>
      <c r="E32" s="263"/>
      <c r="F32" s="257">
        <v>349676000</v>
      </c>
      <c r="G32" s="264"/>
      <c r="H32" s="257"/>
      <c r="I32" s="264"/>
      <c r="J32" s="257"/>
      <c r="K32" s="264"/>
      <c r="L32" s="257"/>
      <c r="M32" s="264"/>
      <c r="N32" s="257"/>
      <c r="O32" s="262"/>
      <c r="P32" s="265"/>
      <c r="Q32" s="265"/>
      <c r="R32" s="266"/>
      <c r="S32" s="265">
        <v>349672642</v>
      </c>
      <c r="T32" s="265"/>
      <c r="U32" s="262"/>
      <c r="V32" s="261"/>
      <c r="W32" s="261">
        <v>21854541</v>
      </c>
      <c r="X32" s="78"/>
      <c r="Y32" s="261">
        <v>-4917272</v>
      </c>
      <c r="Z32" s="277">
        <v>32781810</v>
      </c>
      <c r="AA32" s="78"/>
      <c r="AB32" s="277"/>
      <c r="AC32" s="277">
        <v>32781810</v>
      </c>
      <c r="AD32" s="78"/>
      <c r="AE32" s="277"/>
      <c r="AF32" s="277">
        <v>21854540</v>
      </c>
      <c r="AG32" s="122"/>
      <c r="AH32" s="122"/>
      <c r="AI32" s="122"/>
      <c r="AJ32" s="122"/>
      <c r="AK32" s="122"/>
      <c r="AL32" s="122"/>
      <c r="AM32" s="122"/>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row>
    <row r="33" spans="1:62" s="30" customFormat="1" ht="15.75" customHeight="1">
      <c r="A33" s="578"/>
      <c r="B33" s="81" t="s">
        <v>458</v>
      </c>
      <c r="C33" s="262"/>
      <c r="D33" s="257">
        <v>190700000</v>
      </c>
      <c r="E33" s="263"/>
      <c r="F33" s="257">
        <v>289576000</v>
      </c>
      <c r="G33" s="264"/>
      <c r="H33" s="257"/>
      <c r="I33" s="264"/>
      <c r="J33" s="257"/>
      <c r="K33" s="264"/>
      <c r="L33" s="257"/>
      <c r="M33" s="264"/>
      <c r="N33" s="257"/>
      <c r="O33" s="262"/>
      <c r="P33" s="265">
        <v>190698321</v>
      </c>
      <c r="Q33" s="265"/>
      <c r="R33" s="266"/>
      <c r="S33" s="265">
        <v>289572657</v>
      </c>
      <c r="T33" s="265"/>
      <c r="U33" s="262"/>
      <c r="V33" s="261"/>
      <c r="W33" s="261">
        <v>33874537</v>
      </c>
      <c r="X33" s="78"/>
      <c r="Y33" s="261">
        <v>-3642425</v>
      </c>
      <c r="Z33" s="277">
        <v>46593080</v>
      </c>
      <c r="AA33" s="78"/>
      <c r="AB33" s="277"/>
      <c r="AC33" s="277">
        <v>43709080</v>
      </c>
      <c r="AD33" s="78"/>
      <c r="AE33" s="277">
        <v>-11776334</v>
      </c>
      <c r="AF33" s="277">
        <v>43709080</v>
      </c>
      <c r="AG33" s="122"/>
      <c r="AH33" s="122"/>
      <c r="AI33" s="122"/>
      <c r="AJ33" s="122"/>
      <c r="AK33" s="122"/>
      <c r="AL33" s="122"/>
      <c r="AM33" s="122"/>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row>
    <row r="34" spans="1:62" s="30" customFormat="1" ht="15.75" customHeight="1">
      <c r="A34" s="578"/>
      <c r="B34" s="81" t="s">
        <v>459</v>
      </c>
      <c r="C34" s="262"/>
      <c r="D34" s="257"/>
      <c r="E34" s="263"/>
      <c r="F34" s="257">
        <v>174838000</v>
      </c>
      <c r="G34" s="264"/>
      <c r="H34" s="257"/>
      <c r="I34" s="264"/>
      <c r="J34" s="257"/>
      <c r="K34" s="264"/>
      <c r="L34" s="257"/>
      <c r="M34" s="264"/>
      <c r="N34" s="257"/>
      <c r="O34" s="262"/>
      <c r="P34" s="265"/>
      <c r="Q34" s="265"/>
      <c r="R34" s="266"/>
      <c r="S34" s="265">
        <v>174836321</v>
      </c>
      <c r="T34" s="265"/>
      <c r="U34" s="262"/>
      <c r="V34" s="261"/>
      <c r="W34" s="261">
        <v>8923937</v>
      </c>
      <c r="X34" s="78"/>
      <c r="Y34" s="261">
        <v>-2185455</v>
      </c>
      <c r="Z34" s="277">
        <v>18394238</v>
      </c>
      <c r="AA34" s="78"/>
      <c r="AB34" s="277"/>
      <c r="AC34" s="277">
        <v>16390905</v>
      </c>
      <c r="AD34" s="78"/>
      <c r="AE34" s="171"/>
      <c r="AF34" s="277">
        <v>16390905</v>
      </c>
      <c r="AG34" s="122"/>
      <c r="AH34" s="122"/>
      <c r="AI34" s="122"/>
      <c r="AJ34" s="122"/>
      <c r="AK34" s="122"/>
      <c r="AL34" s="122"/>
      <c r="AM34" s="122"/>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row>
    <row r="35" spans="1:62" s="30" customFormat="1" ht="15.75" customHeight="1">
      <c r="A35" s="578"/>
      <c r="B35" s="81" t="s">
        <v>460</v>
      </c>
      <c r="C35" s="262"/>
      <c r="D35" s="267">
        <v>60100000</v>
      </c>
      <c r="E35" s="263"/>
      <c r="F35" s="267">
        <v>114738000</v>
      </c>
      <c r="G35" s="268"/>
      <c r="H35" s="267"/>
      <c r="I35" s="268"/>
      <c r="J35" s="267"/>
      <c r="K35" s="268"/>
      <c r="L35" s="267"/>
      <c r="M35" s="268"/>
      <c r="N35" s="267"/>
      <c r="O35" s="262"/>
      <c r="P35" s="265">
        <v>60099985</v>
      </c>
      <c r="Q35" s="265"/>
      <c r="R35" s="266"/>
      <c r="S35" s="265">
        <v>114736336</v>
      </c>
      <c r="T35" s="265">
        <v>546364</v>
      </c>
      <c r="U35" s="262"/>
      <c r="V35" s="261"/>
      <c r="W35" s="261">
        <v>13841209</v>
      </c>
      <c r="X35" s="78"/>
      <c r="Y35" s="261">
        <v>-728485</v>
      </c>
      <c r="Z35" s="277">
        <v>16390905</v>
      </c>
      <c r="AA35" s="78"/>
      <c r="AB35" s="277"/>
      <c r="AC35" s="277">
        <v>16390905</v>
      </c>
      <c r="AD35" s="78"/>
      <c r="AE35" s="171"/>
      <c r="AF35" s="277">
        <v>16390905</v>
      </c>
      <c r="AG35" s="122"/>
      <c r="AH35" s="122"/>
      <c r="AI35" s="122"/>
      <c r="AJ35" s="122"/>
      <c r="AK35" s="122"/>
      <c r="AL35" s="122"/>
      <c r="AM35" s="122"/>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row>
    <row r="36" spans="1:62" s="30" customFormat="1" ht="15.75" customHeight="1">
      <c r="A36" s="578"/>
      <c r="B36" s="81" t="s">
        <v>461</v>
      </c>
      <c r="C36" s="262"/>
      <c r="D36" s="267"/>
      <c r="E36" s="263"/>
      <c r="F36" s="267">
        <v>174838000</v>
      </c>
      <c r="G36" s="268"/>
      <c r="H36" s="267"/>
      <c r="I36" s="268"/>
      <c r="J36" s="267"/>
      <c r="K36" s="268"/>
      <c r="L36" s="267"/>
      <c r="M36" s="268"/>
      <c r="N36" s="267"/>
      <c r="O36" s="262"/>
      <c r="P36" s="265"/>
      <c r="Q36" s="265"/>
      <c r="R36" s="266"/>
      <c r="S36" s="265">
        <v>174836321</v>
      </c>
      <c r="T36" s="265"/>
      <c r="U36" s="262"/>
      <c r="V36" s="261"/>
      <c r="W36" s="261">
        <v>9288180</v>
      </c>
      <c r="X36" s="78"/>
      <c r="Y36" s="261">
        <v>-2549697</v>
      </c>
      <c r="Z36" s="277">
        <v>16390905</v>
      </c>
      <c r="AA36" s="78"/>
      <c r="AB36" s="277"/>
      <c r="AC36" s="277">
        <v>16390905</v>
      </c>
      <c r="AD36" s="78"/>
      <c r="AE36" s="171"/>
      <c r="AF36" s="277">
        <v>16390905</v>
      </c>
      <c r="AG36" s="122"/>
      <c r="AH36" s="122"/>
      <c r="AI36" s="122"/>
      <c r="AJ36" s="122"/>
      <c r="AK36" s="122"/>
      <c r="AL36" s="122"/>
      <c r="AM36" s="122"/>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row>
    <row r="37" spans="1:62" s="30" customFormat="1" ht="15.75" customHeight="1">
      <c r="A37" s="578"/>
      <c r="B37" s="81" t="s">
        <v>462</v>
      </c>
      <c r="C37" s="262"/>
      <c r="D37" s="267">
        <v>60100000</v>
      </c>
      <c r="E37" s="263"/>
      <c r="F37" s="267">
        <v>114738000</v>
      </c>
      <c r="G37" s="268"/>
      <c r="H37" s="267"/>
      <c r="I37" s="268"/>
      <c r="J37" s="267"/>
      <c r="K37" s="268"/>
      <c r="L37" s="267"/>
      <c r="M37" s="268"/>
      <c r="N37" s="267"/>
      <c r="O37" s="262"/>
      <c r="P37" s="265">
        <v>60099985</v>
      </c>
      <c r="Q37" s="265"/>
      <c r="R37" s="266"/>
      <c r="S37" s="265">
        <v>114736336</v>
      </c>
      <c r="T37" s="265"/>
      <c r="U37" s="262"/>
      <c r="V37" s="261"/>
      <c r="W37" s="261">
        <v>9652422</v>
      </c>
      <c r="X37" s="78"/>
      <c r="Y37" s="261">
        <v>-1274849</v>
      </c>
      <c r="Z37" s="277">
        <v>16390905</v>
      </c>
      <c r="AA37" s="78"/>
      <c r="AB37" s="277"/>
      <c r="AC37" s="277">
        <v>16390905</v>
      </c>
      <c r="AD37" s="78"/>
      <c r="AE37" s="171"/>
      <c r="AF37" s="277">
        <v>16390905</v>
      </c>
      <c r="AG37" s="122"/>
      <c r="AH37" s="122"/>
      <c r="AI37" s="122"/>
      <c r="AJ37" s="122"/>
      <c r="AK37" s="122"/>
      <c r="AL37" s="122"/>
      <c r="AM37" s="122"/>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row>
    <row r="38" spans="1:62" s="30" customFormat="1" ht="15.75" customHeight="1">
      <c r="A38" s="578"/>
      <c r="B38" s="81" t="s">
        <v>463</v>
      </c>
      <c r="C38" s="262"/>
      <c r="D38" s="267"/>
      <c r="E38" s="263"/>
      <c r="F38" s="267">
        <v>174838000</v>
      </c>
      <c r="G38" s="268"/>
      <c r="H38" s="267"/>
      <c r="I38" s="268"/>
      <c r="J38" s="267"/>
      <c r="K38" s="268"/>
      <c r="L38" s="267"/>
      <c r="M38" s="268"/>
      <c r="N38" s="267"/>
      <c r="O38" s="262"/>
      <c r="P38" s="265"/>
      <c r="Q38" s="265"/>
      <c r="R38" s="266"/>
      <c r="S38" s="265">
        <v>174836321</v>
      </c>
      <c r="T38" s="265"/>
      <c r="U38" s="262"/>
      <c r="V38" s="261"/>
      <c r="W38" s="261">
        <v>8741816</v>
      </c>
      <c r="X38" s="78"/>
      <c r="Y38" s="261">
        <v>-2185455</v>
      </c>
      <c r="Z38" s="277">
        <v>16390905</v>
      </c>
      <c r="AA38" s="78"/>
      <c r="AB38" s="277"/>
      <c r="AC38" s="277">
        <v>16390905</v>
      </c>
      <c r="AD38" s="78"/>
      <c r="AE38" s="171"/>
      <c r="AF38" s="277">
        <v>16390905</v>
      </c>
      <c r="AG38" s="122"/>
      <c r="AH38" s="122"/>
      <c r="AI38" s="122"/>
      <c r="AJ38" s="122"/>
      <c r="AK38" s="122"/>
      <c r="AL38" s="122"/>
      <c r="AM38" s="122"/>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row>
    <row r="39" spans="1:62" s="30" customFormat="1" ht="15.75" customHeight="1">
      <c r="A39" s="578"/>
      <c r="B39" s="81" t="s">
        <v>464</v>
      </c>
      <c r="C39" s="262"/>
      <c r="D39" s="267"/>
      <c r="E39" s="263"/>
      <c r="F39" s="267"/>
      <c r="G39" s="268"/>
      <c r="H39" s="267"/>
      <c r="I39" s="268"/>
      <c r="J39" s="267"/>
      <c r="K39" s="268"/>
      <c r="L39" s="267"/>
      <c r="M39" s="268"/>
      <c r="N39" s="267"/>
      <c r="O39" s="262"/>
      <c r="P39" s="265"/>
      <c r="Q39" s="265"/>
      <c r="R39" s="266"/>
      <c r="S39" s="265"/>
      <c r="T39" s="265"/>
      <c r="U39" s="262"/>
      <c r="V39" s="269"/>
      <c r="W39" s="270"/>
      <c r="X39" s="78"/>
      <c r="Y39" s="269"/>
      <c r="Z39" s="138"/>
      <c r="AA39" s="78"/>
      <c r="AB39" s="138"/>
      <c r="AC39" s="138"/>
      <c r="AD39" s="78"/>
      <c r="AE39" s="171"/>
      <c r="AF39" s="140"/>
      <c r="AG39" s="122"/>
      <c r="AH39" s="122"/>
      <c r="AI39" s="122"/>
      <c r="AJ39" s="122"/>
      <c r="AK39" s="122"/>
      <c r="AL39" s="122"/>
      <c r="AM39" s="122"/>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row>
    <row r="40" spans="1:62" s="30" customFormat="1" ht="15.75" customHeight="1">
      <c r="A40" s="578"/>
      <c r="B40" s="81" t="s">
        <v>465</v>
      </c>
      <c r="C40" s="262"/>
      <c r="D40" s="267">
        <v>60100000</v>
      </c>
      <c r="E40" s="263"/>
      <c r="F40" s="267">
        <v>114738000</v>
      </c>
      <c r="G40" s="268"/>
      <c r="H40" s="267"/>
      <c r="I40" s="268"/>
      <c r="J40" s="267"/>
      <c r="K40" s="268"/>
      <c r="L40" s="267"/>
      <c r="M40" s="268"/>
      <c r="N40" s="267"/>
      <c r="O40" s="262"/>
      <c r="P40" s="265">
        <v>60099985</v>
      </c>
      <c r="Q40" s="265"/>
      <c r="R40" s="266"/>
      <c r="S40" s="265">
        <v>114736336</v>
      </c>
      <c r="T40" s="265"/>
      <c r="U40" s="262"/>
      <c r="V40" s="269"/>
      <c r="W40" s="261">
        <v>8559695</v>
      </c>
      <c r="X40" s="78"/>
      <c r="Y40" s="269">
        <v>-1456970</v>
      </c>
      <c r="Z40" s="277">
        <v>21126055</v>
      </c>
      <c r="AA40" s="78"/>
      <c r="AB40" s="277"/>
      <c r="AC40" s="277">
        <v>16390905</v>
      </c>
      <c r="AD40" s="78"/>
      <c r="AE40" s="171"/>
      <c r="AF40" s="277">
        <v>16390905</v>
      </c>
      <c r="AG40" s="122"/>
      <c r="AH40" s="122"/>
      <c r="AI40" s="122"/>
      <c r="AJ40" s="122"/>
      <c r="AK40" s="122"/>
      <c r="AL40" s="122"/>
      <c r="AM40" s="122"/>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row>
    <row r="41" spans="1:62" s="30" customFormat="1" ht="15.75" customHeight="1">
      <c r="A41" s="578"/>
      <c r="B41" s="81" t="s">
        <v>466</v>
      </c>
      <c r="C41" s="262"/>
      <c r="D41" s="267">
        <v>15862000</v>
      </c>
      <c r="E41" s="263"/>
      <c r="F41" s="267">
        <v>581883000</v>
      </c>
      <c r="G41" s="268"/>
      <c r="H41" s="267">
        <v>49173000</v>
      </c>
      <c r="I41" s="268"/>
      <c r="J41" s="267"/>
      <c r="K41" s="268"/>
      <c r="L41" s="267"/>
      <c r="M41" s="268"/>
      <c r="N41" s="267"/>
      <c r="O41" s="262"/>
      <c r="P41" s="265">
        <v>15862000</v>
      </c>
      <c r="Q41" s="265"/>
      <c r="R41" s="266"/>
      <c r="S41" s="265">
        <v>581877131</v>
      </c>
      <c r="T41" s="265"/>
      <c r="U41" s="262"/>
      <c r="V41" s="269"/>
      <c r="W41" s="261">
        <v>27682419</v>
      </c>
      <c r="X41" s="78"/>
      <c r="Y41" s="269">
        <v>-11215672</v>
      </c>
      <c r="Z41" s="277">
        <v>57231950</v>
      </c>
      <c r="AA41" s="78"/>
      <c r="AB41" s="277"/>
      <c r="AC41" s="277">
        <v>56078350</v>
      </c>
      <c r="AD41" s="78"/>
      <c r="AE41" s="171"/>
      <c r="AF41" s="277">
        <v>56078350</v>
      </c>
      <c r="AG41" s="122"/>
      <c r="AH41" s="122"/>
      <c r="AI41" s="122"/>
      <c r="AJ41" s="122"/>
      <c r="AK41" s="122"/>
      <c r="AL41" s="122"/>
      <c r="AM41" s="122"/>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row>
    <row r="42" spans="1:62" s="30" customFormat="1" ht="15.75" customHeight="1">
      <c r="A42" s="578"/>
      <c r="B42" s="81" t="s">
        <v>467</v>
      </c>
      <c r="C42" s="262"/>
      <c r="D42" s="267"/>
      <c r="E42" s="263"/>
      <c r="F42" s="267"/>
      <c r="G42" s="268"/>
      <c r="H42" s="267"/>
      <c r="I42" s="268"/>
      <c r="J42" s="267"/>
      <c r="K42" s="268"/>
      <c r="L42" s="267"/>
      <c r="M42" s="268"/>
      <c r="N42" s="267"/>
      <c r="O42" s="262"/>
      <c r="P42" s="265"/>
      <c r="Q42" s="265"/>
      <c r="R42" s="266"/>
      <c r="S42" s="265"/>
      <c r="T42" s="265"/>
      <c r="U42" s="262"/>
      <c r="V42" s="270"/>
      <c r="W42" s="270"/>
      <c r="X42" s="78"/>
      <c r="Y42" s="270"/>
      <c r="Z42" s="138"/>
      <c r="AA42" s="78"/>
      <c r="AB42" s="138"/>
      <c r="AC42" s="138"/>
      <c r="AD42" s="78"/>
      <c r="AE42" s="171"/>
      <c r="AF42" s="277"/>
      <c r="AG42" s="122"/>
      <c r="AH42" s="122"/>
      <c r="AI42" s="122"/>
      <c r="AJ42" s="122"/>
      <c r="AK42" s="122"/>
      <c r="AL42" s="122"/>
      <c r="AM42" s="122"/>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row>
    <row r="43" spans="1:62" s="30" customFormat="1" ht="15.75" customHeight="1">
      <c r="A43" s="578"/>
      <c r="B43" s="253" t="s">
        <v>468</v>
      </c>
      <c r="C43" s="271"/>
      <c r="D43" s="272">
        <v>380973000</v>
      </c>
      <c r="E43" s="273"/>
      <c r="F43" s="272">
        <v>519772000</v>
      </c>
      <c r="G43" s="274"/>
      <c r="H43" s="272">
        <v>118346000</v>
      </c>
      <c r="I43" s="274"/>
      <c r="J43" s="272">
        <v>597420000</v>
      </c>
      <c r="K43" s="274"/>
      <c r="L43" s="272">
        <v>152772000</v>
      </c>
      <c r="M43" s="274"/>
      <c r="N43" s="272">
        <v>2278449000</v>
      </c>
      <c r="O43" s="271"/>
      <c r="P43" s="275">
        <v>380973000</v>
      </c>
      <c r="Q43" s="275"/>
      <c r="R43" s="276"/>
      <c r="S43" s="275">
        <v>290295190</v>
      </c>
      <c r="T43" s="275">
        <v>2450000</v>
      </c>
      <c r="U43" s="271"/>
      <c r="V43" s="261">
        <v>2742236</v>
      </c>
      <c r="W43" s="261">
        <v>51734731</v>
      </c>
      <c r="X43" s="254"/>
      <c r="Y43" s="261">
        <v>-2300053</v>
      </c>
      <c r="Z43" s="277">
        <v>65810102</v>
      </c>
      <c r="AA43" s="254"/>
      <c r="AB43" s="277">
        <v>391411001</v>
      </c>
      <c r="AC43" s="277">
        <v>65805647</v>
      </c>
      <c r="AD43" s="254"/>
      <c r="AE43" s="255"/>
      <c r="AF43" s="277">
        <v>65094878</v>
      </c>
      <c r="AG43" s="122"/>
      <c r="AH43" s="122"/>
      <c r="AI43" s="122"/>
      <c r="AJ43" s="122"/>
      <c r="AK43" s="122"/>
      <c r="AL43" s="122"/>
      <c r="AM43" s="122"/>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row>
    <row r="44" spans="1:62" s="30" customFormat="1" ht="29.25" customHeight="1" thickBot="1">
      <c r="A44" s="381"/>
      <c r="B44" s="79" t="s">
        <v>380</v>
      </c>
      <c r="C44" s="137">
        <f t="shared" ref="C44:P44" si="0">SUM(C23:C43)</f>
        <v>0</v>
      </c>
      <c r="D44" s="303">
        <f t="shared" si="0"/>
        <v>1076004000</v>
      </c>
      <c r="E44" s="137">
        <f t="shared" si="0"/>
        <v>0</v>
      </c>
      <c r="F44" s="303">
        <f t="shared" si="0"/>
        <v>4144401000</v>
      </c>
      <c r="G44" s="137">
        <f t="shared" si="0"/>
        <v>0</v>
      </c>
      <c r="H44" s="303">
        <f t="shared" si="0"/>
        <v>167519000</v>
      </c>
      <c r="I44" s="137">
        <f t="shared" si="0"/>
        <v>0</v>
      </c>
      <c r="J44" s="303">
        <f t="shared" si="0"/>
        <v>597420000</v>
      </c>
      <c r="K44" s="137">
        <f t="shared" si="0"/>
        <v>0</v>
      </c>
      <c r="L44" s="303">
        <f t="shared" si="0"/>
        <v>152772000</v>
      </c>
      <c r="M44" s="137">
        <f t="shared" si="0"/>
        <v>0</v>
      </c>
      <c r="N44" s="303">
        <f t="shared" si="0"/>
        <v>2311231000</v>
      </c>
      <c r="O44" s="137">
        <f t="shared" si="0"/>
        <v>0</v>
      </c>
      <c r="P44" s="303">
        <f t="shared" si="0"/>
        <v>1075999750</v>
      </c>
      <c r="Q44" s="139"/>
      <c r="R44" s="304"/>
      <c r="S44" s="137">
        <f>SUM(S23:S43)</f>
        <v>3854788144</v>
      </c>
      <c r="T44" s="303">
        <f>SUM(T23:T43)</f>
        <v>2996364</v>
      </c>
      <c r="U44" s="137"/>
      <c r="V44" s="139">
        <f>SUM(V23:V43)</f>
        <v>57378586</v>
      </c>
      <c r="W44" s="303">
        <f>SUM(W23:W43)</f>
        <v>284490908</v>
      </c>
      <c r="X44" s="137"/>
      <c r="Y44" s="287">
        <f>SUM(Y23:Y43)</f>
        <v>-56643194</v>
      </c>
      <c r="Z44" s="303">
        <f>SUM(Z23:Z43)</f>
        <v>497059052</v>
      </c>
      <c r="AA44" s="137"/>
      <c r="AB44" s="287">
        <f>SUM(AB23:AB43)</f>
        <v>391411001</v>
      </c>
      <c r="AC44" s="303">
        <f>SUM(AC23:AC43)</f>
        <v>465516700</v>
      </c>
      <c r="AD44" s="137"/>
      <c r="AE44" s="287">
        <f>SUM(AE23:AE43)</f>
        <v>-15236636</v>
      </c>
      <c r="AF44" s="303">
        <f>SUM(AF23:AF43)</f>
        <v>462802598</v>
      </c>
      <c r="AG44" s="122"/>
      <c r="AH44" s="122"/>
      <c r="AI44" s="122"/>
      <c r="AJ44" s="122"/>
      <c r="AK44" s="122"/>
      <c r="AL44" s="122"/>
      <c r="AM44" s="122"/>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row>
    <row r="45" spans="1:62" s="1" customFormat="1" ht="24" customHeight="1" thickBot="1">
      <c r="K45" s="99"/>
      <c r="L45" s="99"/>
      <c r="M45" s="99"/>
      <c r="N45" s="99"/>
      <c r="O45" s="99"/>
      <c r="AG45" s="122"/>
      <c r="AH45" s="122"/>
      <c r="AI45" s="122"/>
      <c r="AJ45" s="122"/>
      <c r="AK45" s="122"/>
      <c r="AL45" s="122"/>
      <c r="AM45" s="122"/>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c r="A46" s="380" t="s">
        <v>469</v>
      </c>
      <c r="B46" s="579" t="s">
        <v>444</v>
      </c>
      <c r="C46" s="498" t="s">
        <v>85</v>
      </c>
      <c r="D46" s="582"/>
      <c r="E46" s="582"/>
      <c r="F46" s="582"/>
      <c r="G46" s="582"/>
      <c r="H46" s="582"/>
      <c r="I46" s="582"/>
      <c r="J46" s="582"/>
      <c r="K46" s="582"/>
      <c r="L46" s="582"/>
      <c r="M46" s="582"/>
      <c r="N46" s="499"/>
      <c r="O46" s="583" t="s">
        <v>87</v>
      </c>
      <c r="P46" s="584"/>
      <c r="Q46" s="584"/>
      <c r="R46" s="584"/>
      <c r="S46" s="584"/>
      <c r="T46" s="584"/>
      <c r="U46" s="584"/>
      <c r="V46" s="584"/>
      <c r="W46" s="584"/>
      <c r="X46" s="584"/>
      <c r="Y46" s="584"/>
      <c r="Z46" s="584"/>
      <c r="AA46" s="584"/>
      <c r="AB46" s="584"/>
      <c r="AC46" s="584"/>
      <c r="AD46" s="584"/>
      <c r="AE46" s="584"/>
      <c r="AF46" s="585"/>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4" customHeight="1" thickBot="1">
      <c r="A47" s="578"/>
      <c r="B47" s="580"/>
      <c r="C47" s="498" t="s">
        <v>212</v>
      </c>
      <c r="D47" s="499"/>
      <c r="E47" s="498" t="s">
        <v>213</v>
      </c>
      <c r="F47" s="499"/>
      <c r="G47" s="498" t="s">
        <v>214</v>
      </c>
      <c r="H47" s="499"/>
      <c r="I47" s="498" t="s">
        <v>215</v>
      </c>
      <c r="J47" s="499"/>
      <c r="K47" s="498" t="s">
        <v>437</v>
      </c>
      <c r="L47" s="499"/>
      <c r="M47" s="498" t="s">
        <v>217</v>
      </c>
      <c r="N47" s="499"/>
      <c r="O47" s="583" t="s">
        <v>212</v>
      </c>
      <c r="P47" s="584"/>
      <c r="Q47" s="585"/>
      <c r="R47" s="583" t="s">
        <v>213</v>
      </c>
      <c r="S47" s="584"/>
      <c r="T47" s="585"/>
      <c r="U47" s="583" t="s">
        <v>214</v>
      </c>
      <c r="V47" s="584"/>
      <c r="W47" s="585"/>
      <c r="X47" s="583" t="s">
        <v>215</v>
      </c>
      <c r="Y47" s="584"/>
      <c r="Z47" s="585"/>
      <c r="AA47" s="583" t="s">
        <v>437</v>
      </c>
      <c r="AB47" s="584"/>
      <c r="AC47" s="585"/>
      <c r="AD47" s="583" t="s">
        <v>217</v>
      </c>
      <c r="AE47" s="584"/>
      <c r="AF47" s="585"/>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29.25" customHeight="1" thickBot="1">
      <c r="A48" s="578"/>
      <c r="B48" s="581"/>
      <c r="C48" s="141" t="s">
        <v>445</v>
      </c>
      <c r="D48" s="125" t="s">
        <v>446</v>
      </c>
      <c r="E48" s="141" t="s">
        <v>445</v>
      </c>
      <c r="F48" s="125" t="s">
        <v>446</v>
      </c>
      <c r="G48" s="141" t="s">
        <v>445</v>
      </c>
      <c r="H48" s="125" t="s">
        <v>446</v>
      </c>
      <c r="I48" s="141" t="s">
        <v>445</v>
      </c>
      <c r="J48" s="125" t="s">
        <v>446</v>
      </c>
      <c r="K48" s="141" t="s">
        <v>445</v>
      </c>
      <c r="L48" s="125" t="s">
        <v>446</v>
      </c>
      <c r="M48" s="141" t="s">
        <v>445</v>
      </c>
      <c r="N48" s="125" t="s">
        <v>446</v>
      </c>
      <c r="O48" s="128" t="s">
        <v>445</v>
      </c>
      <c r="P48" s="128" t="s">
        <v>447</v>
      </c>
      <c r="Q48" s="128" t="s">
        <v>28</v>
      </c>
      <c r="R48" s="128" t="s">
        <v>445</v>
      </c>
      <c r="S48" s="128" t="s">
        <v>447</v>
      </c>
      <c r="T48" s="128" t="s">
        <v>28</v>
      </c>
      <c r="U48" s="128" t="s">
        <v>445</v>
      </c>
      <c r="V48" s="128" t="s">
        <v>447</v>
      </c>
      <c r="W48" s="128" t="s">
        <v>28</v>
      </c>
      <c r="X48" s="128" t="s">
        <v>445</v>
      </c>
      <c r="Y48" s="128" t="s">
        <v>447</v>
      </c>
      <c r="Z48" s="128" t="s">
        <v>28</v>
      </c>
      <c r="AA48" s="128" t="s">
        <v>445</v>
      </c>
      <c r="AB48" s="128" t="s">
        <v>447</v>
      </c>
      <c r="AC48" s="128" t="s">
        <v>28</v>
      </c>
      <c r="AD48" s="128" t="s">
        <v>445</v>
      </c>
      <c r="AE48" s="128" t="s">
        <v>447</v>
      </c>
      <c r="AF48" s="128" t="s">
        <v>28</v>
      </c>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5">
      <c r="A49" s="578"/>
      <c r="B49" s="179" t="s">
        <v>448</v>
      </c>
      <c r="C49" s="78"/>
      <c r="D49" s="140"/>
      <c r="E49" s="78"/>
      <c r="F49" s="140"/>
      <c r="G49" s="78"/>
      <c r="H49" s="140"/>
      <c r="I49" s="78"/>
      <c r="J49" s="140"/>
      <c r="K49" s="78"/>
      <c r="L49" s="140"/>
      <c r="M49" s="78"/>
      <c r="N49" s="140"/>
      <c r="O49" s="78"/>
      <c r="P49" s="138"/>
      <c r="Q49" s="326">
        <v>16390905</v>
      </c>
      <c r="R49" s="78"/>
      <c r="S49" s="138"/>
      <c r="T49" s="277">
        <v>16390905</v>
      </c>
      <c r="U49" s="78"/>
      <c r="V49" s="138"/>
      <c r="W49" s="140"/>
      <c r="X49" s="78"/>
      <c r="Y49" s="138"/>
      <c r="Z49" s="140"/>
      <c r="AA49" s="78"/>
      <c r="AB49" s="138"/>
      <c r="AC49" s="140"/>
      <c r="AD49" s="78"/>
      <c r="AE49" s="171"/>
      <c r="AF49" s="140"/>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5">
      <c r="A50" s="578"/>
      <c r="B50" s="180" t="s">
        <v>449</v>
      </c>
      <c r="C50" s="78"/>
      <c r="D50" s="140"/>
      <c r="E50" s="78"/>
      <c r="F50" s="140"/>
      <c r="G50" s="78"/>
      <c r="H50" s="140"/>
      <c r="I50" s="78"/>
      <c r="J50" s="140"/>
      <c r="K50" s="78"/>
      <c r="L50" s="140"/>
      <c r="M50" s="78"/>
      <c r="N50" s="140"/>
      <c r="O50" s="78"/>
      <c r="P50" s="138"/>
      <c r="Q50" s="326">
        <v>16390905</v>
      </c>
      <c r="R50" s="78"/>
      <c r="S50" s="138"/>
      <c r="T50" s="277">
        <v>10927270</v>
      </c>
      <c r="U50" s="78"/>
      <c r="V50" s="138"/>
      <c r="W50" s="140"/>
      <c r="X50" s="78"/>
      <c r="Y50" s="138"/>
      <c r="Z50" s="140"/>
      <c r="AA50" s="78"/>
      <c r="AB50" s="138"/>
      <c r="AC50" s="140"/>
      <c r="AD50" s="78"/>
      <c r="AE50" s="171"/>
      <c r="AF50" s="140"/>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5">
      <c r="A51" s="578"/>
      <c r="B51" s="180" t="s">
        <v>450</v>
      </c>
      <c r="C51" s="78"/>
      <c r="D51" s="140"/>
      <c r="E51" s="78"/>
      <c r="F51" s="140"/>
      <c r="G51" s="78"/>
      <c r="H51" s="140"/>
      <c r="I51" s="78"/>
      <c r="J51" s="140"/>
      <c r="K51" s="78"/>
      <c r="L51" s="140"/>
      <c r="M51" s="78"/>
      <c r="N51" s="140"/>
      <c r="O51" s="78"/>
      <c r="P51" s="138"/>
      <c r="Q51" s="326">
        <v>5463635</v>
      </c>
      <c r="R51" s="78"/>
      <c r="S51" s="138"/>
      <c r="T51" s="277">
        <v>5463635</v>
      </c>
      <c r="U51" s="78"/>
      <c r="V51" s="138"/>
      <c r="W51" s="140"/>
      <c r="X51" s="78"/>
      <c r="Y51" s="138"/>
      <c r="Z51" s="140"/>
      <c r="AA51" s="78"/>
      <c r="AB51" s="138"/>
      <c r="AC51" s="140"/>
      <c r="AD51" s="78"/>
      <c r="AE51" s="171"/>
      <c r="AF51" s="140"/>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5">
      <c r="A52" s="578"/>
      <c r="B52" s="180" t="s">
        <v>451</v>
      </c>
      <c r="C52" s="78"/>
      <c r="D52" s="140"/>
      <c r="E52" s="78"/>
      <c r="F52" s="140"/>
      <c r="G52" s="78"/>
      <c r="H52" s="140"/>
      <c r="I52" s="78"/>
      <c r="J52" s="140"/>
      <c r="K52" s="78"/>
      <c r="L52" s="140"/>
      <c r="M52" s="78"/>
      <c r="N52" s="140"/>
      <c r="O52" s="78"/>
      <c r="P52" s="138"/>
      <c r="Q52" s="326">
        <v>34223810</v>
      </c>
      <c r="R52" s="78"/>
      <c r="S52" s="138"/>
      <c r="T52" s="277">
        <v>34223810</v>
      </c>
      <c r="U52" s="78"/>
      <c r="V52" s="138"/>
      <c r="W52" s="140"/>
      <c r="X52" s="78"/>
      <c r="Y52" s="138"/>
      <c r="Z52" s="140"/>
      <c r="AA52" s="78"/>
      <c r="AB52" s="138"/>
      <c r="AC52" s="140"/>
      <c r="AD52" s="78"/>
      <c r="AE52" s="171"/>
      <c r="AF52" s="140"/>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5">
      <c r="A53" s="578"/>
      <c r="B53" s="180" t="s">
        <v>452</v>
      </c>
      <c r="C53" s="78"/>
      <c r="D53" s="140"/>
      <c r="E53" s="78"/>
      <c r="F53" s="140"/>
      <c r="G53" s="78"/>
      <c r="H53" s="140"/>
      <c r="I53" s="78"/>
      <c r="J53" s="140"/>
      <c r="K53" s="78"/>
      <c r="L53" s="140"/>
      <c r="M53" s="78"/>
      <c r="N53" s="140"/>
      <c r="O53" s="78"/>
      <c r="P53" s="138"/>
      <c r="Q53" s="326">
        <v>10927270</v>
      </c>
      <c r="R53" s="78"/>
      <c r="S53" s="138"/>
      <c r="T53" s="277">
        <v>10927270</v>
      </c>
      <c r="U53" s="78"/>
      <c r="V53" s="138"/>
      <c r="W53" s="140"/>
      <c r="X53" s="78"/>
      <c r="Y53" s="138"/>
      <c r="Z53" s="140"/>
      <c r="AA53" s="78"/>
      <c r="AB53" s="138"/>
      <c r="AC53" s="140"/>
      <c r="AD53" s="78"/>
      <c r="AE53" s="171"/>
      <c r="AF53" s="140"/>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5">
      <c r="A54" s="578"/>
      <c r="B54" s="180" t="s">
        <v>453</v>
      </c>
      <c r="C54" s="78"/>
      <c r="D54" s="140"/>
      <c r="E54" s="78"/>
      <c r="F54" s="140"/>
      <c r="G54" s="78"/>
      <c r="H54" s="140"/>
      <c r="I54" s="78"/>
      <c r="J54" s="140"/>
      <c r="K54" s="78"/>
      <c r="L54" s="140"/>
      <c r="M54" s="78"/>
      <c r="N54" s="140"/>
      <c r="O54" s="78"/>
      <c r="P54" s="138"/>
      <c r="Q54" s="326">
        <v>16390906</v>
      </c>
      <c r="R54" s="78"/>
      <c r="S54" s="277">
        <v>30049993</v>
      </c>
      <c r="T54" s="277">
        <v>16390906</v>
      </c>
      <c r="U54" s="78"/>
      <c r="V54" s="138"/>
      <c r="W54" s="140"/>
      <c r="X54" s="78"/>
      <c r="Y54" s="138"/>
      <c r="Z54" s="140"/>
      <c r="AA54" s="78"/>
      <c r="AB54" s="138"/>
      <c r="AC54" s="140"/>
      <c r="AD54" s="78"/>
      <c r="AE54" s="171"/>
      <c r="AF54" s="140"/>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5">
      <c r="A55" s="578"/>
      <c r="B55" s="180" t="s">
        <v>454</v>
      </c>
      <c r="C55" s="78"/>
      <c r="D55" s="140"/>
      <c r="E55" s="78"/>
      <c r="F55" s="140"/>
      <c r="G55" s="78"/>
      <c r="H55" s="140"/>
      <c r="I55" s="78"/>
      <c r="J55" s="140"/>
      <c r="K55" s="78"/>
      <c r="L55" s="140"/>
      <c r="M55" s="78"/>
      <c r="N55" s="140"/>
      <c r="O55" s="78"/>
      <c r="P55" s="138"/>
      <c r="Q55" s="326">
        <v>23296540</v>
      </c>
      <c r="R55" s="78"/>
      <c r="S55" s="138"/>
      <c r="T55" s="277">
        <v>23296540</v>
      </c>
      <c r="U55" s="78"/>
      <c r="V55" s="138"/>
      <c r="W55" s="140"/>
      <c r="X55" s="78"/>
      <c r="Y55" s="138"/>
      <c r="Z55" s="140"/>
      <c r="AA55" s="78"/>
      <c r="AB55" s="138"/>
      <c r="AC55" s="140"/>
      <c r="AD55" s="78"/>
      <c r="AE55" s="171"/>
      <c r="AF55" s="140"/>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5">
      <c r="A56" s="578"/>
      <c r="B56" s="180" t="s">
        <v>455</v>
      </c>
      <c r="C56" s="78"/>
      <c r="D56" s="140"/>
      <c r="E56" s="78"/>
      <c r="F56" s="140"/>
      <c r="G56" s="78"/>
      <c r="H56" s="140"/>
      <c r="I56" s="78"/>
      <c r="J56" s="140"/>
      <c r="K56" s="78"/>
      <c r="L56" s="140"/>
      <c r="M56" s="78"/>
      <c r="N56" s="140"/>
      <c r="O56" s="78"/>
      <c r="P56" s="138"/>
      <c r="Q56" s="326">
        <v>32781810</v>
      </c>
      <c r="R56" s="78"/>
      <c r="S56" s="138"/>
      <c r="T56" s="277">
        <v>32781810</v>
      </c>
      <c r="U56" s="78"/>
      <c r="V56" s="138"/>
      <c r="W56" s="140"/>
      <c r="X56" s="78"/>
      <c r="Y56" s="138"/>
      <c r="Z56" s="140"/>
      <c r="AA56" s="78"/>
      <c r="AB56" s="138"/>
      <c r="AC56" s="140"/>
      <c r="AD56" s="78"/>
      <c r="AE56" s="171"/>
      <c r="AF56" s="140"/>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5">
      <c r="A57" s="578"/>
      <c r="B57" s="180" t="s">
        <v>456</v>
      </c>
      <c r="C57" s="78"/>
      <c r="D57" s="140"/>
      <c r="E57" s="78"/>
      <c r="F57" s="140"/>
      <c r="G57" s="78"/>
      <c r="H57" s="140"/>
      <c r="I57" s="78"/>
      <c r="J57" s="140"/>
      <c r="K57" s="78"/>
      <c r="L57" s="140"/>
      <c r="M57" s="78"/>
      <c r="N57" s="140"/>
      <c r="O57" s="78"/>
      <c r="P57" s="138"/>
      <c r="Q57" s="326">
        <v>10927270</v>
      </c>
      <c r="R57" s="78"/>
      <c r="S57" s="138"/>
      <c r="T57" s="277">
        <v>16390905</v>
      </c>
      <c r="U57" s="78"/>
      <c r="V57" s="138"/>
      <c r="W57" s="140"/>
      <c r="X57" s="78"/>
      <c r="Y57" s="138"/>
      <c r="Z57" s="140"/>
      <c r="AA57" s="78"/>
      <c r="AB57" s="138"/>
      <c r="AC57" s="140"/>
      <c r="AD57" s="78"/>
      <c r="AE57" s="171"/>
      <c r="AF57" s="140"/>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5">
      <c r="A58" s="578"/>
      <c r="B58" s="180" t="s">
        <v>457</v>
      </c>
      <c r="C58" s="78"/>
      <c r="D58" s="140"/>
      <c r="E58" s="78"/>
      <c r="F58" s="140"/>
      <c r="G58" s="78"/>
      <c r="H58" s="140"/>
      <c r="I58" s="78"/>
      <c r="J58" s="140"/>
      <c r="K58" s="78"/>
      <c r="L58" s="140"/>
      <c r="M58" s="78"/>
      <c r="N58" s="140"/>
      <c r="O58" s="78"/>
      <c r="P58" s="138"/>
      <c r="Q58" s="326">
        <v>30049993</v>
      </c>
      <c r="R58" s="78"/>
      <c r="S58" s="138"/>
      <c r="T58" s="277">
        <v>40977262</v>
      </c>
      <c r="U58" s="78"/>
      <c r="V58" s="138"/>
      <c r="W58" s="140"/>
      <c r="X58" s="78"/>
      <c r="Y58" s="138"/>
      <c r="Z58" s="140"/>
      <c r="AA58" s="78"/>
      <c r="AB58" s="138"/>
      <c r="AC58" s="140"/>
      <c r="AD58" s="78"/>
      <c r="AE58" s="171"/>
      <c r="AF58" s="140"/>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5">
      <c r="A59" s="578"/>
      <c r="B59" s="180" t="s">
        <v>458</v>
      </c>
      <c r="C59" s="78"/>
      <c r="D59" s="140"/>
      <c r="E59" s="78"/>
      <c r="F59" s="140"/>
      <c r="G59" s="78"/>
      <c r="H59" s="140"/>
      <c r="I59" s="78"/>
      <c r="J59" s="140"/>
      <c r="K59" s="78"/>
      <c r="L59" s="140"/>
      <c r="M59" s="78"/>
      <c r="N59" s="140"/>
      <c r="O59" s="78"/>
      <c r="P59" s="138"/>
      <c r="Q59" s="326">
        <v>43709080</v>
      </c>
      <c r="R59" s="78"/>
      <c r="S59" s="138"/>
      <c r="T59" s="277">
        <v>43709080</v>
      </c>
      <c r="U59" s="78"/>
      <c r="V59" s="138"/>
      <c r="W59" s="140"/>
      <c r="X59" s="78"/>
      <c r="Y59" s="138"/>
      <c r="Z59" s="140"/>
      <c r="AA59" s="78"/>
      <c r="AB59" s="138"/>
      <c r="AC59" s="140"/>
      <c r="AD59" s="78"/>
      <c r="AE59" s="171"/>
      <c r="AF59" s="140"/>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5">
      <c r="A60" s="578"/>
      <c r="B60" s="180" t="s">
        <v>459</v>
      </c>
      <c r="C60" s="78"/>
      <c r="D60" s="140"/>
      <c r="E60" s="78"/>
      <c r="F60" s="140"/>
      <c r="G60" s="78"/>
      <c r="H60" s="140"/>
      <c r="I60" s="78"/>
      <c r="J60" s="140"/>
      <c r="K60" s="78"/>
      <c r="L60" s="140"/>
      <c r="M60" s="78"/>
      <c r="N60" s="140"/>
      <c r="O60" s="78"/>
      <c r="P60" s="138"/>
      <c r="Q60" s="326">
        <v>16390905</v>
      </c>
      <c r="R60" s="78"/>
      <c r="S60" s="138"/>
      <c r="T60" s="277">
        <v>16390905</v>
      </c>
      <c r="U60" s="78"/>
      <c r="V60" s="138"/>
      <c r="W60" s="140"/>
      <c r="X60" s="78"/>
      <c r="Y60" s="138"/>
      <c r="Z60" s="140"/>
      <c r="AA60" s="78"/>
      <c r="AB60" s="138"/>
      <c r="AC60" s="140"/>
      <c r="AD60" s="78"/>
      <c r="AE60" s="171"/>
      <c r="AF60" s="140"/>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5">
      <c r="A61" s="578"/>
      <c r="B61" s="180" t="s">
        <v>460</v>
      </c>
      <c r="C61" s="78"/>
      <c r="D61" s="140"/>
      <c r="E61" s="78"/>
      <c r="F61" s="140"/>
      <c r="G61" s="78"/>
      <c r="H61" s="140"/>
      <c r="I61" s="78"/>
      <c r="J61" s="140"/>
      <c r="K61" s="78"/>
      <c r="L61" s="140"/>
      <c r="M61" s="78"/>
      <c r="N61" s="140"/>
      <c r="O61" s="78"/>
      <c r="P61" s="138"/>
      <c r="Q61" s="326">
        <v>16390905</v>
      </c>
      <c r="R61" s="78"/>
      <c r="S61" s="138"/>
      <c r="T61" s="277">
        <v>16390905</v>
      </c>
      <c r="U61" s="78"/>
      <c r="V61" s="138"/>
      <c r="W61" s="140"/>
      <c r="X61" s="78"/>
      <c r="Y61" s="138"/>
      <c r="Z61" s="140"/>
      <c r="AA61" s="78"/>
      <c r="AB61" s="138"/>
      <c r="AC61" s="140"/>
      <c r="AD61" s="78"/>
      <c r="AE61" s="171"/>
      <c r="AF61" s="140"/>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5">
      <c r="A62" s="578"/>
      <c r="B62" s="180" t="s">
        <v>461</v>
      </c>
      <c r="C62" s="78"/>
      <c r="D62" s="140"/>
      <c r="E62" s="78"/>
      <c r="F62" s="140"/>
      <c r="G62" s="78"/>
      <c r="H62" s="140"/>
      <c r="I62" s="78"/>
      <c r="J62" s="140"/>
      <c r="K62" s="78"/>
      <c r="L62" s="140"/>
      <c r="M62" s="78"/>
      <c r="N62" s="140"/>
      <c r="O62" s="78"/>
      <c r="P62" s="138"/>
      <c r="Q62" s="326">
        <v>16390905</v>
      </c>
      <c r="R62" s="78"/>
      <c r="S62" s="138"/>
      <c r="T62" s="277">
        <v>16390905</v>
      </c>
      <c r="U62" s="78"/>
      <c r="V62" s="138"/>
      <c r="W62" s="140"/>
      <c r="X62" s="78"/>
      <c r="Y62" s="138"/>
      <c r="Z62" s="140"/>
      <c r="AA62" s="78"/>
      <c r="AB62" s="138"/>
      <c r="AC62" s="140"/>
      <c r="AD62" s="78"/>
      <c r="AE62" s="171"/>
      <c r="AF62" s="140"/>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5">
      <c r="A63" s="578"/>
      <c r="B63" s="180" t="s">
        <v>462</v>
      </c>
      <c r="C63" s="78"/>
      <c r="D63" s="140"/>
      <c r="E63" s="78"/>
      <c r="F63" s="140"/>
      <c r="G63" s="78"/>
      <c r="H63" s="140"/>
      <c r="I63" s="78"/>
      <c r="J63" s="140"/>
      <c r="K63" s="78"/>
      <c r="L63" s="140"/>
      <c r="M63" s="78"/>
      <c r="N63" s="140"/>
      <c r="O63" s="78"/>
      <c r="P63" s="138"/>
      <c r="Q63" s="326">
        <v>16390905</v>
      </c>
      <c r="R63" s="78"/>
      <c r="S63" s="138"/>
      <c r="T63" s="277">
        <v>10927270</v>
      </c>
      <c r="U63" s="78"/>
      <c r="V63" s="138"/>
      <c r="W63" s="140"/>
      <c r="X63" s="78"/>
      <c r="Y63" s="138"/>
      <c r="Z63" s="140"/>
      <c r="AA63" s="78"/>
      <c r="AB63" s="138"/>
      <c r="AC63" s="140"/>
      <c r="AD63" s="78"/>
      <c r="AE63" s="171"/>
      <c r="AF63" s="140"/>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5">
      <c r="A64" s="578"/>
      <c r="B64" s="180" t="s">
        <v>463</v>
      </c>
      <c r="C64" s="78"/>
      <c r="D64" s="140"/>
      <c r="E64" s="78"/>
      <c r="F64" s="140"/>
      <c r="G64" s="78"/>
      <c r="H64" s="140"/>
      <c r="I64" s="78"/>
      <c r="J64" s="140"/>
      <c r="K64" s="78"/>
      <c r="L64" s="140"/>
      <c r="M64" s="78"/>
      <c r="N64" s="140"/>
      <c r="O64" s="78"/>
      <c r="P64" s="138"/>
      <c r="Q64" s="326">
        <v>16390905</v>
      </c>
      <c r="R64" s="78"/>
      <c r="S64" s="138"/>
      <c r="T64" s="277">
        <v>16390905</v>
      </c>
      <c r="U64" s="78"/>
      <c r="V64" s="138"/>
      <c r="W64" s="140"/>
      <c r="X64" s="78"/>
      <c r="Y64" s="138"/>
      <c r="Z64" s="140"/>
      <c r="AA64" s="78"/>
      <c r="AB64" s="138"/>
      <c r="AC64" s="140"/>
      <c r="AD64" s="78"/>
      <c r="AE64" s="171"/>
      <c r="AF64" s="140"/>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5">
      <c r="A65" s="578"/>
      <c r="B65" s="180" t="s">
        <v>464</v>
      </c>
      <c r="C65" s="78"/>
      <c r="D65" s="140"/>
      <c r="E65" s="78"/>
      <c r="F65" s="140"/>
      <c r="G65" s="78"/>
      <c r="H65" s="140"/>
      <c r="I65" s="78"/>
      <c r="J65" s="140"/>
      <c r="K65" s="78"/>
      <c r="L65" s="140"/>
      <c r="M65" s="78"/>
      <c r="N65" s="140"/>
      <c r="O65" s="78"/>
      <c r="P65" s="138"/>
      <c r="Q65" s="328"/>
      <c r="R65" s="78"/>
      <c r="S65" s="138"/>
      <c r="T65" s="140"/>
      <c r="U65" s="78"/>
      <c r="V65" s="138"/>
      <c r="W65" s="140"/>
      <c r="X65" s="78"/>
      <c r="Y65" s="138"/>
      <c r="Z65" s="140"/>
      <c r="AA65" s="78"/>
      <c r="AB65" s="138"/>
      <c r="AC65" s="140"/>
      <c r="AD65" s="78"/>
      <c r="AE65" s="171"/>
      <c r="AF65" s="140"/>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5">
      <c r="A66" s="578"/>
      <c r="B66" s="180" t="s">
        <v>465</v>
      </c>
      <c r="C66" s="78"/>
      <c r="D66" s="140"/>
      <c r="E66" s="78"/>
      <c r="F66" s="140"/>
      <c r="G66" s="78"/>
      <c r="H66" s="140"/>
      <c r="I66" s="78"/>
      <c r="J66" s="140"/>
      <c r="K66" s="78"/>
      <c r="L66" s="140"/>
      <c r="M66" s="78"/>
      <c r="N66" s="140"/>
      <c r="O66" s="78"/>
      <c r="P66" s="138"/>
      <c r="Q66" s="326">
        <v>16390905</v>
      </c>
      <c r="R66" s="78"/>
      <c r="S66" s="138"/>
      <c r="T66" s="277">
        <v>16390905</v>
      </c>
      <c r="U66" s="78"/>
      <c r="V66" s="138"/>
      <c r="W66" s="140"/>
      <c r="X66" s="78"/>
      <c r="Y66" s="138"/>
      <c r="Z66" s="140"/>
      <c r="AA66" s="78"/>
      <c r="AB66" s="138"/>
      <c r="AC66" s="140"/>
      <c r="AD66" s="78"/>
      <c r="AE66" s="171"/>
      <c r="AF66" s="140"/>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5">
      <c r="A67" s="578"/>
      <c r="B67" s="180" t="s">
        <v>466</v>
      </c>
      <c r="C67" s="78"/>
      <c r="D67" s="140"/>
      <c r="E67" s="78"/>
      <c r="F67" s="140"/>
      <c r="G67" s="78"/>
      <c r="H67" s="140"/>
      <c r="I67" s="78"/>
      <c r="J67" s="140"/>
      <c r="K67" s="78"/>
      <c r="L67" s="140"/>
      <c r="M67" s="78"/>
      <c r="N67" s="140"/>
      <c r="O67" s="78"/>
      <c r="P67" s="326">
        <v>49172715</v>
      </c>
      <c r="Q67" s="326">
        <v>56078350</v>
      </c>
      <c r="R67" s="78"/>
      <c r="S67" s="138"/>
      <c r="T67" s="277">
        <v>56078350</v>
      </c>
      <c r="U67" s="78"/>
      <c r="V67" s="138"/>
      <c r="W67" s="140"/>
      <c r="X67" s="78"/>
      <c r="Y67" s="138"/>
      <c r="Z67" s="140"/>
      <c r="AA67" s="78"/>
      <c r="AB67" s="138"/>
      <c r="AC67" s="140"/>
      <c r="AD67" s="78"/>
      <c r="AE67" s="171"/>
      <c r="AF67" s="140"/>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6.5">
      <c r="A68" s="578"/>
      <c r="B68" s="181" t="s">
        <v>467</v>
      </c>
      <c r="C68" s="173"/>
      <c r="D68" s="175"/>
      <c r="E68" s="173"/>
      <c r="F68" s="175"/>
      <c r="G68" s="173"/>
      <c r="H68" s="175"/>
      <c r="I68" s="173"/>
      <c r="J68" s="175"/>
      <c r="K68" s="173"/>
      <c r="L68" s="175"/>
      <c r="M68" s="173"/>
      <c r="N68" s="175"/>
      <c r="O68" s="173"/>
      <c r="P68" s="327"/>
      <c r="Q68" s="329"/>
      <c r="R68" s="173"/>
      <c r="S68" s="174"/>
      <c r="T68" s="175"/>
      <c r="U68" s="173"/>
      <c r="V68" s="174"/>
      <c r="W68" s="175"/>
      <c r="X68" s="173"/>
      <c r="Y68" s="174"/>
      <c r="Z68" s="175"/>
      <c r="AA68" s="173"/>
      <c r="AB68" s="174"/>
      <c r="AC68" s="175"/>
      <c r="AD68" s="173"/>
      <c r="AE68" s="174"/>
      <c r="AF68" s="175"/>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row r="69" spans="1:62" s="1" customFormat="1" ht="16.5">
      <c r="A69" s="578"/>
      <c r="B69" s="181" t="s">
        <v>468</v>
      </c>
      <c r="C69" s="173"/>
      <c r="D69" s="175"/>
      <c r="E69" s="173"/>
      <c r="F69" s="175"/>
      <c r="G69" s="173"/>
      <c r="H69" s="175"/>
      <c r="I69" s="173"/>
      <c r="J69" s="175"/>
      <c r="K69" s="173"/>
      <c r="L69" s="175"/>
      <c r="M69" s="173"/>
      <c r="N69" s="175"/>
      <c r="O69" s="173"/>
      <c r="P69" s="326">
        <v>2036165201</v>
      </c>
      <c r="Q69" s="326">
        <v>370648207</v>
      </c>
      <c r="R69" s="173"/>
      <c r="S69" s="277">
        <v>378788896</v>
      </c>
      <c r="T69" s="277">
        <v>94570551</v>
      </c>
      <c r="U69" s="173"/>
      <c r="V69" s="174"/>
      <c r="W69" s="175"/>
      <c r="X69" s="173"/>
      <c r="Y69" s="174"/>
      <c r="Z69" s="175"/>
      <c r="AA69" s="173"/>
      <c r="AB69" s="174"/>
      <c r="AC69" s="175"/>
      <c r="AD69" s="173"/>
      <c r="AE69" s="174"/>
      <c r="AF69" s="175"/>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row>
    <row r="70" spans="1:62" s="1" customFormat="1" ht="17.25" thickBot="1">
      <c r="A70" s="381"/>
      <c r="B70" s="172" t="s">
        <v>380</v>
      </c>
      <c r="C70" s="112"/>
      <c r="D70" s="176"/>
      <c r="E70" s="112"/>
      <c r="F70" s="176"/>
      <c r="G70" s="112"/>
      <c r="H70" s="176"/>
      <c r="I70" s="112"/>
      <c r="J70" s="176"/>
      <c r="K70" s="177"/>
      <c r="L70" s="178"/>
      <c r="M70" s="177"/>
      <c r="N70" s="178"/>
      <c r="O70" s="177"/>
      <c r="P70" s="335">
        <f>SUM(P49:P69)</f>
        <v>2085337916</v>
      </c>
      <c r="Q70" s="335">
        <f>SUM(Q49:Q69)</f>
        <v>765624111</v>
      </c>
      <c r="R70" s="112"/>
      <c r="S70" s="335">
        <f>SUM(S49:S69)</f>
        <v>408838889</v>
      </c>
      <c r="T70" s="335">
        <f>SUM(T49:T69)</f>
        <v>495010089</v>
      </c>
      <c r="U70" s="112"/>
      <c r="V70" s="113"/>
      <c r="W70" s="176"/>
      <c r="X70" s="112"/>
      <c r="Y70" s="113"/>
      <c r="Z70" s="176"/>
      <c r="AA70" s="112"/>
      <c r="AB70" s="113"/>
      <c r="AC70" s="176"/>
      <c r="AD70" s="112"/>
      <c r="AE70" s="113"/>
      <c r="AF70" s="176"/>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row>
    <row r="72" spans="1:62" ht="15" thickBot="1"/>
    <row r="73" spans="1:62" s="1" customFormat="1" ht="50.25" customHeight="1" thickBot="1">
      <c r="A73" s="366" t="s">
        <v>470</v>
      </c>
      <c r="B73" s="367"/>
      <c r="C73" s="589" t="s">
        <v>471</v>
      </c>
      <c r="D73" s="589"/>
      <c r="E73" s="589"/>
      <c r="F73" s="589"/>
      <c r="G73" s="589"/>
      <c r="H73" s="589"/>
      <c r="I73" s="589"/>
      <c r="J73" s="589"/>
      <c r="K73" s="589"/>
      <c r="L73" s="589"/>
      <c r="M73" s="589"/>
      <c r="N73" s="589"/>
      <c r="O73" s="589"/>
      <c r="P73" s="589"/>
      <c r="Q73" s="589"/>
      <c r="R73" s="589"/>
      <c r="S73" s="589"/>
      <c r="T73" s="589"/>
      <c r="U73" s="589"/>
      <c r="V73" s="589"/>
      <c r="W73" s="589"/>
      <c r="X73" s="589"/>
      <c r="Y73" s="589"/>
      <c r="Z73" s="589"/>
      <c r="AA73" s="589"/>
      <c r="AB73" s="589"/>
      <c r="AC73" s="589"/>
      <c r="AD73" s="589"/>
      <c r="AE73" s="589"/>
      <c r="AF73" s="590"/>
      <c r="AG73" s="122"/>
      <c r="AH73" s="122"/>
      <c r="AI73" s="122"/>
      <c r="AJ73" s="122"/>
      <c r="AK73" s="122"/>
      <c r="AL73" s="122"/>
      <c r="AM73" s="122"/>
      <c r="AN73" s="83"/>
      <c r="AO73" s="83"/>
      <c r="AP73" s="83"/>
      <c r="AQ73" s="83"/>
      <c r="AR73" s="83"/>
      <c r="AS73" s="83"/>
      <c r="AT73" s="83"/>
      <c r="AU73" s="83"/>
      <c r="AV73" s="83"/>
      <c r="AW73" s="83"/>
      <c r="AX73" s="83"/>
      <c r="AY73" s="83"/>
      <c r="AZ73" s="83"/>
      <c r="BA73" s="83"/>
      <c r="BB73" s="83"/>
      <c r="BC73" s="83"/>
      <c r="BD73" s="83"/>
      <c r="BE73" s="83"/>
      <c r="BF73" s="83"/>
      <c r="BG73" s="83"/>
      <c r="BH73" s="83"/>
      <c r="BI73" s="83"/>
      <c r="BJ73" s="83"/>
    </row>
    <row r="74" spans="1:62" s="30" customFormat="1" ht="21.75" customHeight="1" thickBot="1">
      <c r="A74" s="380" t="s">
        <v>443</v>
      </c>
      <c r="B74" s="591" t="s">
        <v>444</v>
      </c>
      <c r="C74" s="498" t="s">
        <v>85</v>
      </c>
      <c r="D74" s="582"/>
      <c r="E74" s="582"/>
      <c r="F74" s="582"/>
      <c r="G74" s="582"/>
      <c r="H74" s="582"/>
      <c r="I74" s="582"/>
      <c r="J74" s="582"/>
      <c r="K74" s="582"/>
      <c r="L74" s="582"/>
      <c r="M74" s="582"/>
      <c r="N74" s="499"/>
      <c r="O74" s="583" t="s">
        <v>87</v>
      </c>
      <c r="P74" s="584"/>
      <c r="Q74" s="584"/>
      <c r="R74" s="584"/>
      <c r="S74" s="584"/>
      <c r="T74" s="584"/>
      <c r="U74" s="584"/>
      <c r="V74" s="584"/>
      <c r="W74" s="584"/>
      <c r="X74" s="584"/>
      <c r="Y74" s="584"/>
      <c r="Z74" s="584"/>
      <c r="AA74" s="584"/>
      <c r="AB74" s="584"/>
      <c r="AC74" s="584"/>
      <c r="AD74" s="584"/>
      <c r="AE74" s="584"/>
      <c r="AF74" s="585"/>
      <c r="AG74" s="122"/>
      <c r="AH74" s="122"/>
      <c r="AI74" s="122"/>
      <c r="AJ74" s="122"/>
      <c r="AK74" s="122"/>
      <c r="AL74" s="122"/>
      <c r="AM74" s="122"/>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row>
    <row r="75" spans="1:62" s="30" customFormat="1" ht="21.75" customHeight="1" thickBot="1">
      <c r="A75" s="578"/>
      <c r="B75" s="591"/>
      <c r="C75" s="592" t="s">
        <v>205</v>
      </c>
      <c r="D75" s="593"/>
      <c r="E75" s="592" t="s">
        <v>207</v>
      </c>
      <c r="F75" s="593"/>
      <c r="G75" s="592" t="s">
        <v>208</v>
      </c>
      <c r="H75" s="593"/>
      <c r="I75" s="592" t="s">
        <v>209</v>
      </c>
      <c r="J75" s="593"/>
      <c r="K75" s="592" t="s">
        <v>210</v>
      </c>
      <c r="L75" s="593"/>
      <c r="M75" s="592" t="s">
        <v>211</v>
      </c>
      <c r="N75" s="593"/>
      <c r="O75" s="583" t="s">
        <v>205</v>
      </c>
      <c r="P75" s="584"/>
      <c r="Q75" s="585"/>
      <c r="R75" s="586" t="s">
        <v>207</v>
      </c>
      <c r="S75" s="587"/>
      <c r="T75" s="588"/>
      <c r="U75" s="586" t="s">
        <v>208</v>
      </c>
      <c r="V75" s="587"/>
      <c r="W75" s="588"/>
      <c r="X75" s="586" t="s">
        <v>209</v>
      </c>
      <c r="Y75" s="587"/>
      <c r="Z75" s="588"/>
      <c r="AA75" s="586" t="s">
        <v>210</v>
      </c>
      <c r="AB75" s="587"/>
      <c r="AC75" s="588"/>
      <c r="AD75" s="586" t="s">
        <v>211</v>
      </c>
      <c r="AE75" s="587"/>
      <c r="AF75" s="588"/>
      <c r="AG75" s="122"/>
      <c r="AH75" s="122"/>
      <c r="AI75" s="122"/>
      <c r="AJ75" s="122"/>
      <c r="AK75" s="122"/>
      <c r="AL75" s="122"/>
      <c r="AM75" s="122"/>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row>
    <row r="76" spans="1:62" s="30" customFormat="1" ht="28.5" customHeight="1" thickBot="1">
      <c r="A76" s="578"/>
      <c r="B76" s="591"/>
      <c r="C76" s="127" t="s">
        <v>445</v>
      </c>
      <c r="D76" s="127" t="s">
        <v>446</v>
      </c>
      <c r="E76" s="127" t="s">
        <v>445</v>
      </c>
      <c r="F76" s="127" t="s">
        <v>446</v>
      </c>
      <c r="G76" s="127" t="s">
        <v>445</v>
      </c>
      <c r="H76" s="127" t="s">
        <v>446</v>
      </c>
      <c r="I76" s="127" t="s">
        <v>445</v>
      </c>
      <c r="J76" s="127" t="s">
        <v>446</v>
      </c>
      <c r="K76" s="127" t="s">
        <v>445</v>
      </c>
      <c r="L76" s="127" t="s">
        <v>446</v>
      </c>
      <c r="M76" s="127" t="s">
        <v>445</v>
      </c>
      <c r="N76" s="127" t="s">
        <v>446</v>
      </c>
      <c r="O76" s="128" t="s">
        <v>445</v>
      </c>
      <c r="P76" s="128" t="s">
        <v>447</v>
      </c>
      <c r="Q76" s="128" t="s">
        <v>28</v>
      </c>
      <c r="R76" s="128" t="s">
        <v>445</v>
      </c>
      <c r="S76" s="128" t="s">
        <v>447</v>
      </c>
      <c r="T76" s="128" t="s">
        <v>28</v>
      </c>
      <c r="U76" s="128" t="s">
        <v>445</v>
      </c>
      <c r="V76" s="128" t="s">
        <v>447</v>
      </c>
      <c r="W76" s="128" t="s">
        <v>28</v>
      </c>
      <c r="X76" s="128" t="s">
        <v>445</v>
      </c>
      <c r="Y76" s="128" t="s">
        <v>447</v>
      </c>
      <c r="Z76" s="128" t="s">
        <v>28</v>
      </c>
      <c r="AA76" s="128" t="s">
        <v>445</v>
      </c>
      <c r="AB76" s="128" t="s">
        <v>447</v>
      </c>
      <c r="AC76" s="128" t="s">
        <v>28</v>
      </c>
      <c r="AD76" s="128" t="s">
        <v>445</v>
      </c>
      <c r="AE76" s="128" t="s">
        <v>447</v>
      </c>
      <c r="AF76" s="128" t="s">
        <v>28</v>
      </c>
      <c r="AG76" s="122"/>
      <c r="AH76" s="122"/>
      <c r="AI76" s="122"/>
      <c r="AJ76" s="122"/>
      <c r="AK76" s="122"/>
      <c r="AL76" s="122"/>
      <c r="AM76" s="122"/>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row>
    <row r="77" spans="1:62" s="30" customFormat="1" ht="15.75" customHeight="1">
      <c r="A77" s="578"/>
      <c r="B77" s="80" t="s">
        <v>448</v>
      </c>
      <c r="C77" s="256"/>
      <c r="D77" s="257"/>
      <c r="E77" s="258"/>
      <c r="F77" s="257"/>
      <c r="G77" s="259"/>
      <c r="H77" s="257"/>
      <c r="I77" s="259"/>
      <c r="J77" s="257"/>
      <c r="K77" s="259"/>
      <c r="L77" s="257"/>
      <c r="M77" s="259"/>
      <c r="N77" s="257"/>
      <c r="O77" s="256"/>
      <c r="P77" s="260"/>
      <c r="Q77" s="260"/>
      <c r="R77" s="256"/>
      <c r="S77" s="260"/>
      <c r="T77" s="260"/>
      <c r="U77" s="256"/>
      <c r="V77" s="261"/>
      <c r="W77" s="261"/>
      <c r="X77" s="259">
        <v>8</v>
      </c>
      <c r="Y77" s="261"/>
      <c r="Z77" s="277"/>
      <c r="AA77" s="302">
        <v>6</v>
      </c>
      <c r="AB77" s="277"/>
      <c r="AC77" s="277"/>
      <c r="AD77" s="302">
        <v>0</v>
      </c>
      <c r="AE77" s="171"/>
      <c r="AF77" s="277"/>
      <c r="AG77" s="122"/>
      <c r="AH77" s="122"/>
      <c r="AI77" s="122"/>
      <c r="AJ77" s="122"/>
      <c r="AK77" s="122"/>
      <c r="AL77" s="122"/>
      <c r="AM77" s="122"/>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row>
    <row r="78" spans="1:62" s="30" customFormat="1" ht="15.75" customHeight="1">
      <c r="A78" s="578"/>
      <c r="B78" s="81" t="s">
        <v>449</v>
      </c>
      <c r="C78" s="262"/>
      <c r="D78" s="257"/>
      <c r="E78" s="263"/>
      <c r="F78" s="257"/>
      <c r="G78" s="264"/>
      <c r="H78" s="257"/>
      <c r="I78" s="264"/>
      <c r="J78" s="257"/>
      <c r="K78" s="264"/>
      <c r="L78" s="257"/>
      <c r="M78" s="264"/>
      <c r="N78" s="257"/>
      <c r="O78" s="262"/>
      <c r="P78" s="265"/>
      <c r="Q78" s="265"/>
      <c r="R78" s="266"/>
      <c r="S78" s="265"/>
      <c r="T78" s="265"/>
      <c r="U78" s="262"/>
      <c r="V78" s="261"/>
      <c r="W78" s="261"/>
      <c r="X78" s="264">
        <v>12</v>
      </c>
      <c r="Y78" s="261"/>
      <c r="Z78" s="277"/>
      <c r="AA78" s="266"/>
      <c r="AB78" s="277"/>
      <c r="AC78" s="277"/>
      <c r="AD78" s="266">
        <v>12</v>
      </c>
      <c r="AE78" s="171"/>
      <c r="AF78" s="277"/>
      <c r="AG78" s="122"/>
      <c r="AH78" s="122"/>
      <c r="AI78" s="122"/>
      <c r="AJ78" s="122"/>
      <c r="AK78" s="122"/>
      <c r="AL78" s="122"/>
      <c r="AM78" s="122"/>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row>
    <row r="79" spans="1:62" s="30" customFormat="1" ht="15.75" customHeight="1">
      <c r="A79" s="578"/>
      <c r="B79" s="81" t="s">
        <v>450</v>
      </c>
      <c r="C79" s="262"/>
      <c r="D79" s="257"/>
      <c r="E79" s="263"/>
      <c r="F79" s="257"/>
      <c r="G79" s="264"/>
      <c r="H79" s="257"/>
      <c r="I79" s="264"/>
      <c r="J79" s="257"/>
      <c r="K79" s="264"/>
      <c r="L79" s="257"/>
      <c r="M79" s="264"/>
      <c r="N79" s="257"/>
      <c r="O79" s="262"/>
      <c r="P79" s="265"/>
      <c r="Q79" s="265"/>
      <c r="R79" s="266"/>
      <c r="S79" s="265"/>
      <c r="T79" s="265"/>
      <c r="U79" s="262"/>
      <c r="V79" s="261"/>
      <c r="W79" s="261"/>
      <c r="X79" s="264">
        <v>4</v>
      </c>
      <c r="Y79" s="261"/>
      <c r="Z79" s="277"/>
      <c r="AA79" s="266">
        <v>9</v>
      </c>
      <c r="AB79" s="277"/>
      <c r="AC79" s="277"/>
      <c r="AD79" s="266">
        <v>1</v>
      </c>
      <c r="AE79" s="171"/>
      <c r="AF79" s="277"/>
      <c r="AG79" s="122"/>
      <c r="AH79" s="122"/>
      <c r="AI79" s="122"/>
      <c r="AJ79" s="122"/>
      <c r="AK79" s="122"/>
      <c r="AL79" s="122"/>
      <c r="AM79" s="122"/>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row>
    <row r="80" spans="1:62" s="30" customFormat="1" ht="15.75" customHeight="1">
      <c r="A80" s="578"/>
      <c r="B80" s="81" t="s">
        <v>451</v>
      </c>
      <c r="C80" s="262"/>
      <c r="D80" s="257"/>
      <c r="E80" s="263"/>
      <c r="F80" s="257"/>
      <c r="G80" s="264"/>
      <c r="H80" s="257"/>
      <c r="I80" s="264"/>
      <c r="J80" s="257"/>
      <c r="K80" s="264"/>
      <c r="L80" s="257"/>
      <c r="M80" s="264"/>
      <c r="N80" s="257"/>
      <c r="O80" s="262"/>
      <c r="P80" s="265"/>
      <c r="Q80" s="265"/>
      <c r="R80" s="266"/>
      <c r="S80" s="265"/>
      <c r="T80" s="265"/>
      <c r="U80" s="262"/>
      <c r="V80" s="261"/>
      <c r="W80" s="261"/>
      <c r="X80" s="264">
        <v>29</v>
      </c>
      <c r="Y80" s="261"/>
      <c r="Z80" s="277"/>
      <c r="AA80" s="266">
        <v>4</v>
      </c>
      <c r="AB80" s="277"/>
      <c r="AC80" s="277"/>
      <c r="AD80" s="266">
        <v>17</v>
      </c>
      <c r="AE80" s="171"/>
      <c r="AF80" s="277"/>
      <c r="AG80" s="122"/>
      <c r="AH80" s="122"/>
      <c r="AI80" s="122"/>
      <c r="AJ80" s="122"/>
      <c r="AK80" s="122"/>
      <c r="AL80" s="122"/>
      <c r="AM80" s="122"/>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row>
    <row r="81" spans="1:62" s="30" customFormat="1" ht="15.75" customHeight="1">
      <c r="A81" s="578"/>
      <c r="B81" s="81" t="s">
        <v>452</v>
      </c>
      <c r="C81" s="262"/>
      <c r="D81" s="257"/>
      <c r="E81" s="263"/>
      <c r="F81" s="257"/>
      <c r="G81" s="264"/>
      <c r="H81" s="257"/>
      <c r="I81" s="264"/>
      <c r="J81" s="257"/>
      <c r="K81" s="264"/>
      <c r="L81" s="257"/>
      <c r="M81" s="264"/>
      <c r="N81" s="257"/>
      <c r="O81" s="262"/>
      <c r="P81" s="265"/>
      <c r="Q81" s="265"/>
      <c r="R81" s="266"/>
      <c r="S81" s="265"/>
      <c r="T81" s="265"/>
      <c r="U81" s="262"/>
      <c r="V81" s="261"/>
      <c r="W81" s="261"/>
      <c r="X81" s="264"/>
      <c r="Y81" s="261"/>
      <c r="Z81" s="277"/>
      <c r="AA81" s="266">
        <v>5</v>
      </c>
      <c r="AB81" s="277"/>
      <c r="AC81" s="277"/>
      <c r="AD81" s="266">
        <v>0</v>
      </c>
      <c r="AE81" s="171"/>
      <c r="AF81" s="277"/>
      <c r="AG81" s="122"/>
      <c r="AH81" s="122"/>
      <c r="AI81" s="122"/>
      <c r="AJ81" s="122"/>
      <c r="AK81" s="122"/>
      <c r="AL81" s="122"/>
      <c r="AM81" s="122"/>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row>
    <row r="82" spans="1:62" s="30" customFormat="1" ht="15.75" customHeight="1">
      <c r="A82" s="578"/>
      <c r="B82" s="81" t="s">
        <v>453</v>
      </c>
      <c r="C82" s="262"/>
      <c r="D82" s="257"/>
      <c r="E82" s="263"/>
      <c r="F82" s="257"/>
      <c r="G82" s="264"/>
      <c r="H82" s="257"/>
      <c r="I82" s="264"/>
      <c r="J82" s="257"/>
      <c r="K82" s="264"/>
      <c r="L82" s="257"/>
      <c r="M82" s="264"/>
      <c r="N82" s="257"/>
      <c r="O82" s="262"/>
      <c r="P82" s="265"/>
      <c r="Q82" s="265"/>
      <c r="R82" s="266"/>
      <c r="S82" s="265"/>
      <c r="T82" s="265"/>
      <c r="U82" s="262"/>
      <c r="V82" s="261"/>
      <c r="W82" s="261"/>
      <c r="X82" s="264"/>
      <c r="Y82" s="261"/>
      <c r="Z82" s="277"/>
      <c r="AA82" s="266">
        <v>14</v>
      </c>
      <c r="AB82" s="277"/>
      <c r="AC82" s="277"/>
      <c r="AD82" s="266">
        <v>7</v>
      </c>
      <c r="AE82" s="171"/>
      <c r="AF82" s="277"/>
      <c r="AG82" s="122"/>
      <c r="AH82" s="122"/>
      <c r="AI82" s="122"/>
      <c r="AJ82" s="122"/>
      <c r="AK82" s="122"/>
      <c r="AL82" s="122"/>
      <c r="AM82" s="122"/>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row>
    <row r="83" spans="1:62" s="30" customFormat="1" ht="15.75" customHeight="1">
      <c r="A83" s="578"/>
      <c r="B83" s="81" t="s">
        <v>454</v>
      </c>
      <c r="C83" s="262"/>
      <c r="D83" s="257"/>
      <c r="E83" s="263"/>
      <c r="F83" s="257"/>
      <c r="G83" s="264"/>
      <c r="H83" s="257"/>
      <c r="I83" s="264"/>
      <c r="J83" s="257"/>
      <c r="K83" s="264"/>
      <c r="L83" s="257"/>
      <c r="M83" s="264"/>
      <c r="N83" s="257"/>
      <c r="O83" s="262"/>
      <c r="P83" s="265"/>
      <c r="Q83" s="265"/>
      <c r="R83" s="266"/>
      <c r="S83" s="265"/>
      <c r="T83" s="265"/>
      <c r="U83" s="262"/>
      <c r="V83" s="261"/>
      <c r="W83" s="261"/>
      <c r="X83" s="264">
        <v>28</v>
      </c>
      <c r="Y83" s="261"/>
      <c r="Z83" s="277"/>
      <c r="AA83" s="266">
        <v>12</v>
      </c>
      <c r="AB83" s="277"/>
      <c r="AC83" s="277"/>
      <c r="AD83" s="266">
        <v>17</v>
      </c>
      <c r="AE83" s="171"/>
      <c r="AF83" s="277"/>
      <c r="AG83" s="122"/>
      <c r="AH83" s="122"/>
      <c r="AI83" s="122"/>
      <c r="AJ83" s="122"/>
      <c r="AK83" s="122"/>
      <c r="AL83" s="122"/>
      <c r="AM83" s="122"/>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row>
    <row r="84" spans="1:62" s="30" customFormat="1" ht="15.75" customHeight="1">
      <c r="A84" s="578"/>
      <c r="B84" s="81" t="s">
        <v>455</v>
      </c>
      <c r="C84" s="262"/>
      <c r="D84" s="257"/>
      <c r="E84" s="263"/>
      <c r="F84" s="257"/>
      <c r="G84" s="264"/>
      <c r="H84" s="257"/>
      <c r="I84" s="264"/>
      <c r="J84" s="257"/>
      <c r="K84" s="264"/>
      <c r="L84" s="257"/>
      <c r="M84" s="264"/>
      <c r="N84" s="257"/>
      <c r="O84" s="262"/>
      <c r="P84" s="265"/>
      <c r="Q84" s="265"/>
      <c r="R84" s="266"/>
      <c r="S84" s="265"/>
      <c r="T84" s="265"/>
      <c r="U84" s="262"/>
      <c r="V84" s="261"/>
      <c r="W84" s="261"/>
      <c r="X84" s="264">
        <v>55</v>
      </c>
      <c r="Y84" s="261"/>
      <c r="Z84" s="277"/>
      <c r="AA84" s="266">
        <v>24</v>
      </c>
      <c r="AB84" s="277"/>
      <c r="AC84" s="277"/>
      <c r="AD84" s="266">
        <v>23</v>
      </c>
      <c r="AE84" s="277"/>
      <c r="AF84" s="277"/>
      <c r="AG84" s="122"/>
      <c r="AH84" s="122"/>
      <c r="AI84" s="122"/>
      <c r="AJ84" s="122"/>
      <c r="AK84" s="122"/>
      <c r="AL84" s="122"/>
      <c r="AM84" s="122"/>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row>
    <row r="85" spans="1:62" s="30" customFormat="1" ht="15.75" customHeight="1">
      <c r="A85" s="578"/>
      <c r="B85" s="81" t="s">
        <v>456</v>
      </c>
      <c r="C85" s="262"/>
      <c r="D85" s="257"/>
      <c r="E85" s="263"/>
      <c r="F85" s="257"/>
      <c r="G85" s="264"/>
      <c r="H85" s="257"/>
      <c r="I85" s="264"/>
      <c r="J85" s="257"/>
      <c r="K85" s="264"/>
      <c r="L85" s="257"/>
      <c r="M85" s="264"/>
      <c r="N85" s="257"/>
      <c r="O85" s="262"/>
      <c r="P85" s="265"/>
      <c r="Q85" s="265"/>
      <c r="R85" s="266"/>
      <c r="S85" s="265"/>
      <c r="T85" s="265"/>
      <c r="U85" s="262"/>
      <c r="V85" s="261"/>
      <c r="W85" s="261"/>
      <c r="X85" s="264">
        <v>5</v>
      </c>
      <c r="Y85" s="261"/>
      <c r="Z85" s="277"/>
      <c r="AA85" s="266">
        <v>14</v>
      </c>
      <c r="AB85" s="277"/>
      <c r="AC85" s="277"/>
      <c r="AD85" s="266">
        <v>0</v>
      </c>
      <c r="AE85" s="277"/>
      <c r="AF85" s="277"/>
      <c r="AG85" s="122"/>
      <c r="AH85" s="122"/>
      <c r="AI85" s="122"/>
      <c r="AJ85" s="122"/>
      <c r="AK85" s="122"/>
      <c r="AL85" s="122"/>
      <c r="AM85" s="122"/>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row>
    <row r="86" spans="1:62" s="30" customFormat="1" ht="15.75" customHeight="1">
      <c r="A86" s="578"/>
      <c r="B86" s="81" t="s">
        <v>457</v>
      </c>
      <c r="C86" s="262"/>
      <c r="D86" s="257"/>
      <c r="E86" s="263"/>
      <c r="F86" s="257"/>
      <c r="G86" s="264"/>
      <c r="H86" s="257"/>
      <c r="I86" s="264"/>
      <c r="J86" s="257"/>
      <c r="K86" s="264"/>
      <c r="L86" s="257"/>
      <c r="M86" s="264"/>
      <c r="N86" s="257"/>
      <c r="O86" s="262"/>
      <c r="P86" s="265"/>
      <c r="Q86" s="265"/>
      <c r="R86" s="266"/>
      <c r="S86" s="265"/>
      <c r="T86" s="265"/>
      <c r="U86" s="262"/>
      <c r="V86" s="261"/>
      <c r="W86" s="261"/>
      <c r="X86" s="264">
        <v>20</v>
      </c>
      <c r="Y86" s="261"/>
      <c r="Z86" s="277"/>
      <c r="AA86" s="266">
        <v>10</v>
      </c>
      <c r="AB86" s="277"/>
      <c r="AC86" s="277"/>
      <c r="AD86" s="266">
        <v>58</v>
      </c>
      <c r="AE86" s="277"/>
      <c r="AF86" s="277"/>
      <c r="AG86" s="122"/>
      <c r="AH86" s="122"/>
      <c r="AI86" s="122"/>
      <c r="AJ86" s="122"/>
      <c r="AK86" s="122"/>
      <c r="AL86" s="122"/>
      <c r="AM86" s="122"/>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row>
    <row r="87" spans="1:62" s="30" customFormat="1" ht="15.75" customHeight="1">
      <c r="A87" s="578"/>
      <c r="B87" s="81" t="s">
        <v>458</v>
      </c>
      <c r="C87" s="262"/>
      <c r="D87" s="257"/>
      <c r="E87" s="263"/>
      <c r="F87" s="257"/>
      <c r="G87" s="264"/>
      <c r="H87" s="257"/>
      <c r="I87" s="264"/>
      <c r="J87" s="257"/>
      <c r="K87" s="264"/>
      <c r="L87" s="257"/>
      <c r="M87" s="264"/>
      <c r="N87" s="257"/>
      <c r="O87" s="262"/>
      <c r="P87" s="265"/>
      <c r="Q87" s="265"/>
      <c r="R87" s="266"/>
      <c r="S87" s="265"/>
      <c r="T87" s="265"/>
      <c r="U87" s="262"/>
      <c r="V87" s="261"/>
      <c r="W87" s="261"/>
      <c r="X87" s="264">
        <v>11</v>
      </c>
      <c r="Y87" s="261"/>
      <c r="Z87" s="277"/>
      <c r="AA87" s="266">
        <v>18</v>
      </c>
      <c r="AB87" s="277"/>
      <c r="AC87" s="277"/>
      <c r="AD87" s="266">
        <v>13</v>
      </c>
      <c r="AE87" s="277"/>
      <c r="AF87" s="277"/>
      <c r="AG87" s="122"/>
      <c r="AH87" s="122"/>
      <c r="AI87" s="122"/>
      <c r="AJ87" s="122"/>
      <c r="AK87" s="122"/>
      <c r="AL87" s="122"/>
      <c r="AM87" s="122"/>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row>
    <row r="88" spans="1:62" s="30" customFormat="1" ht="15.75" customHeight="1">
      <c r="A88" s="578"/>
      <c r="B88" s="81" t="s">
        <v>459</v>
      </c>
      <c r="C88" s="262"/>
      <c r="D88" s="257"/>
      <c r="E88" s="263"/>
      <c r="F88" s="257"/>
      <c r="G88" s="264"/>
      <c r="H88" s="257"/>
      <c r="I88" s="264"/>
      <c r="J88" s="257"/>
      <c r="K88" s="264"/>
      <c r="L88" s="257"/>
      <c r="M88" s="264"/>
      <c r="N88" s="257"/>
      <c r="O88" s="262"/>
      <c r="P88" s="265"/>
      <c r="Q88" s="265"/>
      <c r="R88" s="266"/>
      <c r="S88" s="265"/>
      <c r="T88" s="265"/>
      <c r="U88" s="262"/>
      <c r="V88" s="261"/>
      <c r="W88" s="261"/>
      <c r="X88" s="264">
        <v>12</v>
      </c>
      <c r="Y88" s="261"/>
      <c r="Z88" s="277"/>
      <c r="AA88" s="266">
        <v>5</v>
      </c>
      <c r="AB88" s="277"/>
      <c r="AC88" s="277"/>
      <c r="AD88" s="266">
        <v>4</v>
      </c>
      <c r="AE88" s="171"/>
      <c r="AF88" s="277"/>
      <c r="AG88" s="122"/>
      <c r="AH88" s="122"/>
      <c r="AI88" s="122"/>
      <c r="AJ88" s="122"/>
      <c r="AK88" s="122"/>
      <c r="AL88" s="122"/>
      <c r="AM88" s="122"/>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row>
    <row r="89" spans="1:62" s="30" customFormat="1" ht="15.75" customHeight="1">
      <c r="A89" s="578"/>
      <c r="B89" s="81" t="s">
        <v>460</v>
      </c>
      <c r="C89" s="262"/>
      <c r="D89" s="267"/>
      <c r="E89" s="263"/>
      <c r="F89" s="267"/>
      <c r="G89" s="268"/>
      <c r="H89" s="267"/>
      <c r="I89" s="268"/>
      <c r="J89" s="267"/>
      <c r="K89" s="268"/>
      <c r="L89" s="267"/>
      <c r="M89" s="268"/>
      <c r="N89" s="267"/>
      <c r="O89" s="262"/>
      <c r="P89" s="265"/>
      <c r="Q89" s="265"/>
      <c r="R89" s="266"/>
      <c r="S89" s="265"/>
      <c r="T89" s="265"/>
      <c r="U89" s="262"/>
      <c r="V89" s="261"/>
      <c r="W89" s="261"/>
      <c r="X89" s="268">
        <v>10</v>
      </c>
      <c r="Y89" s="261"/>
      <c r="Z89" s="277"/>
      <c r="AA89" s="266">
        <v>10</v>
      </c>
      <c r="AB89" s="277"/>
      <c r="AC89" s="277"/>
      <c r="AD89" s="266">
        <v>28</v>
      </c>
      <c r="AE89" s="171"/>
      <c r="AF89" s="277"/>
      <c r="AG89" s="122"/>
      <c r="AH89" s="122"/>
      <c r="AI89" s="122"/>
      <c r="AJ89" s="122"/>
      <c r="AK89" s="122"/>
      <c r="AL89" s="122"/>
      <c r="AM89" s="122"/>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row>
    <row r="90" spans="1:62" s="30" customFormat="1" ht="15.75" customHeight="1">
      <c r="A90" s="578"/>
      <c r="B90" s="81" t="s">
        <v>461</v>
      </c>
      <c r="C90" s="262"/>
      <c r="D90" s="267"/>
      <c r="E90" s="263"/>
      <c r="F90" s="267"/>
      <c r="G90" s="268"/>
      <c r="H90" s="267"/>
      <c r="I90" s="268"/>
      <c r="J90" s="267"/>
      <c r="K90" s="268"/>
      <c r="L90" s="267"/>
      <c r="M90" s="268"/>
      <c r="N90" s="267"/>
      <c r="O90" s="262"/>
      <c r="P90" s="265"/>
      <c r="Q90" s="265"/>
      <c r="R90" s="266"/>
      <c r="S90" s="265"/>
      <c r="T90" s="265"/>
      <c r="U90" s="262"/>
      <c r="V90" s="261"/>
      <c r="W90" s="261"/>
      <c r="X90" s="268"/>
      <c r="Y90" s="261"/>
      <c r="Z90" s="277"/>
      <c r="AA90" s="266">
        <v>4</v>
      </c>
      <c r="AB90" s="277"/>
      <c r="AC90" s="277"/>
      <c r="AD90" s="266">
        <v>0</v>
      </c>
      <c r="AE90" s="171"/>
      <c r="AF90" s="277"/>
      <c r="AG90" s="122"/>
      <c r="AH90" s="122"/>
      <c r="AI90" s="122"/>
      <c r="AJ90" s="122"/>
      <c r="AK90" s="122"/>
      <c r="AL90" s="122"/>
      <c r="AM90" s="122"/>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row>
    <row r="91" spans="1:62" s="30" customFormat="1" ht="15.75" customHeight="1">
      <c r="A91" s="578"/>
      <c r="B91" s="81" t="s">
        <v>462</v>
      </c>
      <c r="C91" s="262"/>
      <c r="D91" s="267"/>
      <c r="E91" s="263"/>
      <c r="F91" s="267"/>
      <c r="G91" s="268"/>
      <c r="H91" s="267"/>
      <c r="I91" s="268"/>
      <c r="J91" s="267"/>
      <c r="K91" s="268"/>
      <c r="L91" s="267"/>
      <c r="M91" s="268"/>
      <c r="N91" s="267"/>
      <c r="O91" s="262"/>
      <c r="P91" s="265"/>
      <c r="Q91" s="265"/>
      <c r="R91" s="266"/>
      <c r="S91" s="265"/>
      <c r="T91" s="265"/>
      <c r="U91" s="262"/>
      <c r="V91" s="261"/>
      <c r="W91" s="261"/>
      <c r="X91" s="268">
        <v>10</v>
      </c>
      <c r="Y91" s="261"/>
      <c r="Z91" s="277"/>
      <c r="AA91" s="266"/>
      <c r="AB91" s="277"/>
      <c r="AC91" s="277"/>
      <c r="AD91" s="266">
        <v>18</v>
      </c>
      <c r="AE91" s="171"/>
      <c r="AF91" s="277"/>
      <c r="AG91" s="122"/>
      <c r="AH91" s="122"/>
      <c r="AI91" s="122"/>
      <c r="AJ91" s="122"/>
      <c r="AK91" s="122"/>
      <c r="AL91" s="122"/>
      <c r="AM91" s="122"/>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row>
    <row r="92" spans="1:62" s="30" customFormat="1" ht="15.75" customHeight="1">
      <c r="A92" s="578"/>
      <c r="B92" s="81" t="s">
        <v>463</v>
      </c>
      <c r="C92" s="262"/>
      <c r="D92" s="267"/>
      <c r="E92" s="263"/>
      <c r="F92" s="267"/>
      <c r="G92" s="268"/>
      <c r="H92" s="267"/>
      <c r="I92" s="268"/>
      <c r="J92" s="267"/>
      <c r="K92" s="268"/>
      <c r="L92" s="267"/>
      <c r="M92" s="268"/>
      <c r="N92" s="267"/>
      <c r="O92" s="262"/>
      <c r="P92" s="265"/>
      <c r="Q92" s="265"/>
      <c r="R92" s="266"/>
      <c r="S92" s="265"/>
      <c r="T92" s="265"/>
      <c r="U92" s="262"/>
      <c r="V92" s="261"/>
      <c r="W92" s="261"/>
      <c r="X92" s="268">
        <v>6</v>
      </c>
      <c r="Y92" s="261"/>
      <c r="Z92" s="277"/>
      <c r="AA92" s="266">
        <v>4</v>
      </c>
      <c r="AB92" s="277"/>
      <c r="AC92" s="277"/>
      <c r="AD92" s="266">
        <v>4</v>
      </c>
      <c r="AE92" s="171"/>
      <c r="AF92" s="277"/>
      <c r="AG92" s="122"/>
      <c r="AH92" s="122"/>
      <c r="AI92" s="122"/>
      <c r="AJ92" s="122"/>
      <c r="AK92" s="122"/>
      <c r="AL92" s="122"/>
      <c r="AM92" s="122"/>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row>
    <row r="93" spans="1:62" s="30" customFormat="1" ht="15.75" customHeight="1">
      <c r="A93" s="578"/>
      <c r="B93" s="81" t="s">
        <v>464</v>
      </c>
      <c r="C93" s="262"/>
      <c r="D93" s="267"/>
      <c r="E93" s="263"/>
      <c r="F93" s="267"/>
      <c r="G93" s="268"/>
      <c r="H93" s="267"/>
      <c r="I93" s="268"/>
      <c r="J93" s="267"/>
      <c r="K93" s="268"/>
      <c r="L93" s="267"/>
      <c r="M93" s="268"/>
      <c r="N93" s="267"/>
      <c r="O93" s="262"/>
      <c r="P93" s="265"/>
      <c r="Q93" s="265"/>
      <c r="R93" s="266"/>
      <c r="S93" s="265"/>
      <c r="T93" s="265"/>
      <c r="U93" s="262"/>
      <c r="V93" s="269"/>
      <c r="W93" s="270"/>
      <c r="X93" s="268"/>
      <c r="Y93" s="269"/>
      <c r="Z93" s="138"/>
      <c r="AA93" s="266"/>
      <c r="AB93" s="138"/>
      <c r="AC93" s="138"/>
      <c r="AD93" s="307">
        <v>0</v>
      </c>
      <c r="AE93" s="308"/>
      <c r="AF93" s="140"/>
      <c r="AG93" s="122"/>
      <c r="AH93" s="122"/>
      <c r="AI93" s="122"/>
      <c r="AJ93" s="122"/>
      <c r="AK93" s="122"/>
      <c r="AL93" s="122"/>
      <c r="AM93" s="122"/>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row>
    <row r="94" spans="1:62" s="30" customFormat="1" ht="15.75" customHeight="1">
      <c r="A94" s="578"/>
      <c r="B94" s="81" t="s">
        <v>465</v>
      </c>
      <c r="C94" s="262"/>
      <c r="D94" s="267"/>
      <c r="E94" s="263"/>
      <c r="F94" s="267"/>
      <c r="G94" s="268"/>
      <c r="H94" s="267"/>
      <c r="I94" s="268"/>
      <c r="J94" s="267"/>
      <c r="K94" s="268"/>
      <c r="L94" s="267"/>
      <c r="M94" s="268"/>
      <c r="N94" s="267"/>
      <c r="O94" s="262"/>
      <c r="P94" s="265"/>
      <c r="Q94" s="265"/>
      <c r="R94" s="266"/>
      <c r="S94" s="265"/>
      <c r="T94" s="265"/>
      <c r="U94" s="262"/>
      <c r="V94" s="269"/>
      <c r="W94" s="261"/>
      <c r="X94" s="268">
        <v>16</v>
      </c>
      <c r="Y94" s="269"/>
      <c r="Z94" s="277"/>
      <c r="AA94" s="266">
        <v>8</v>
      </c>
      <c r="AB94" s="277"/>
      <c r="AC94" s="277"/>
      <c r="AD94" s="266">
        <v>15</v>
      </c>
      <c r="AE94" s="171"/>
      <c r="AF94" s="277"/>
      <c r="AG94" s="122"/>
      <c r="AH94" s="122"/>
      <c r="AI94" s="122"/>
      <c r="AJ94" s="122"/>
      <c r="AK94" s="122"/>
      <c r="AL94" s="122"/>
      <c r="AM94" s="122"/>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row>
    <row r="95" spans="1:62" s="30" customFormat="1" ht="15.75" customHeight="1">
      <c r="A95" s="578"/>
      <c r="B95" s="81" t="s">
        <v>466</v>
      </c>
      <c r="C95" s="262"/>
      <c r="D95" s="267"/>
      <c r="E95" s="263"/>
      <c r="F95" s="267"/>
      <c r="G95" s="268"/>
      <c r="H95" s="267"/>
      <c r="I95" s="268"/>
      <c r="J95" s="267"/>
      <c r="K95" s="268"/>
      <c r="L95" s="267"/>
      <c r="M95" s="268"/>
      <c r="N95" s="267"/>
      <c r="O95" s="262"/>
      <c r="P95" s="265"/>
      <c r="Q95" s="265"/>
      <c r="R95" s="266"/>
      <c r="S95" s="265"/>
      <c r="T95" s="265"/>
      <c r="U95" s="262"/>
      <c r="V95" s="269"/>
      <c r="W95" s="261"/>
      <c r="X95" s="268">
        <v>37</v>
      </c>
      <c r="Y95" s="269"/>
      <c r="Z95" s="277"/>
      <c r="AA95" s="266">
        <v>10</v>
      </c>
      <c r="AB95" s="277"/>
      <c r="AC95" s="277"/>
      <c r="AD95" s="266">
        <v>38</v>
      </c>
      <c r="AE95" s="171"/>
      <c r="AF95" s="277"/>
      <c r="AG95" s="122"/>
      <c r="AH95" s="122"/>
      <c r="AI95" s="122"/>
      <c r="AJ95" s="122"/>
      <c r="AK95" s="122"/>
      <c r="AL95" s="122"/>
      <c r="AM95" s="122"/>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row>
    <row r="96" spans="1:62" s="30" customFormat="1" ht="15.75" customHeight="1">
      <c r="A96" s="578"/>
      <c r="B96" s="81" t="s">
        <v>467</v>
      </c>
      <c r="C96" s="262"/>
      <c r="D96" s="267"/>
      <c r="E96" s="263"/>
      <c r="F96" s="267"/>
      <c r="G96" s="268"/>
      <c r="H96" s="267"/>
      <c r="I96" s="268"/>
      <c r="J96" s="267"/>
      <c r="K96" s="268"/>
      <c r="L96" s="267"/>
      <c r="M96" s="268"/>
      <c r="N96" s="267"/>
      <c r="O96" s="262"/>
      <c r="P96" s="265"/>
      <c r="Q96" s="265"/>
      <c r="R96" s="266"/>
      <c r="S96" s="265"/>
      <c r="T96" s="265"/>
      <c r="U96" s="262"/>
      <c r="V96" s="270"/>
      <c r="W96" s="270"/>
      <c r="X96" s="268"/>
      <c r="Y96" s="270"/>
      <c r="Z96" s="138"/>
      <c r="AA96" s="266"/>
      <c r="AB96" s="138"/>
      <c r="AC96" s="138"/>
      <c r="AD96" s="266"/>
      <c r="AE96" s="171"/>
      <c r="AF96" s="277"/>
      <c r="AG96" s="122"/>
      <c r="AH96" s="122"/>
      <c r="AI96" s="122"/>
      <c r="AJ96" s="122"/>
      <c r="AK96" s="122"/>
      <c r="AL96" s="122"/>
      <c r="AM96" s="122"/>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row>
    <row r="97" spans="1:62" s="30" customFormat="1" ht="15.75" customHeight="1">
      <c r="A97" s="578"/>
      <c r="B97" s="81" t="s">
        <v>468</v>
      </c>
      <c r="C97" s="271"/>
      <c r="D97" s="272"/>
      <c r="E97" s="273"/>
      <c r="F97" s="272"/>
      <c r="G97" s="274">
        <v>500</v>
      </c>
      <c r="H97" s="272">
        <v>0</v>
      </c>
      <c r="I97" s="274">
        <v>0</v>
      </c>
      <c r="J97" s="272"/>
      <c r="K97" s="274">
        <v>0</v>
      </c>
      <c r="L97" s="272"/>
      <c r="M97" s="274">
        <v>1000</v>
      </c>
      <c r="N97" s="272"/>
      <c r="O97" s="271"/>
      <c r="P97" s="275"/>
      <c r="Q97" s="275"/>
      <c r="R97" s="276"/>
      <c r="S97" s="275"/>
      <c r="T97" s="275"/>
      <c r="U97" s="271"/>
      <c r="V97" s="261"/>
      <c r="W97" s="261"/>
      <c r="X97" s="274">
        <v>1</v>
      </c>
      <c r="Y97" s="261"/>
      <c r="Z97" s="277"/>
      <c r="AA97" s="276"/>
      <c r="AB97" s="277"/>
      <c r="AC97" s="277"/>
      <c r="AD97" s="276">
        <v>3</v>
      </c>
      <c r="AE97" s="255"/>
      <c r="AF97" s="277"/>
      <c r="AG97" s="122"/>
      <c r="AH97" s="122"/>
      <c r="AI97" s="122"/>
      <c r="AJ97" s="122"/>
      <c r="AK97" s="122"/>
      <c r="AL97" s="122"/>
      <c r="AM97" s="122"/>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row>
    <row r="98" spans="1:62" s="30" customFormat="1" ht="29.25" customHeight="1" thickBot="1">
      <c r="A98" s="381"/>
      <c r="B98" s="79" t="s">
        <v>380</v>
      </c>
      <c r="C98" s="137">
        <f t="shared" ref="C98:P98" si="1">SUM(C77:C97)</f>
        <v>0</v>
      </c>
      <c r="D98" s="303">
        <f t="shared" si="1"/>
        <v>0</v>
      </c>
      <c r="E98" s="137">
        <f t="shared" si="1"/>
        <v>0</v>
      </c>
      <c r="F98" s="303">
        <f t="shared" si="1"/>
        <v>0</v>
      </c>
      <c r="G98" s="137">
        <f t="shared" si="1"/>
        <v>500</v>
      </c>
      <c r="H98" s="303">
        <f t="shared" si="1"/>
        <v>0</v>
      </c>
      <c r="I98" s="137">
        <f t="shared" si="1"/>
        <v>0</v>
      </c>
      <c r="J98" s="303">
        <f t="shared" si="1"/>
        <v>0</v>
      </c>
      <c r="K98" s="137">
        <f t="shared" si="1"/>
        <v>0</v>
      </c>
      <c r="L98" s="303">
        <f t="shared" si="1"/>
        <v>0</v>
      </c>
      <c r="M98" s="137">
        <f t="shared" si="1"/>
        <v>1000</v>
      </c>
      <c r="N98" s="303">
        <f t="shared" si="1"/>
        <v>0</v>
      </c>
      <c r="O98" s="137">
        <f t="shared" si="1"/>
        <v>0</v>
      </c>
      <c r="P98" s="303">
        <f t="shared" si="1"/>
        <v>0</v>
      </c>
      <c r="Q98" s="139"/>
      <c r="R98" s="137"/>
      <c r="S98" s="139">
        <f>SUM(S77:S97)</f>
        <v>0</v>
      </c>
      <c r="T98" s="303">
        <f>SUM(T77:T97)</f>
        <v>0</v>
      </c>
      <c r="U98" s="137"/>
      <c r="V98" s="139">
        <f t="shared" ref="V98:AF98" si="2">SUM(V77:V97)</f>
        <v>0</v>
      </c>
      <c r="W98" s="305">
        <f t="shared" si="2"/>
        <v>0</v>
      </c>
      <c r="X98" s="306">
        <f t="shared" si="2"/>
        <v>264</v>
      </c>
      <c r="Y98" s="287">
        <f t="shared" si="2"/>
        <v>0</v>
      </c>
      <c r="Z98" s="305">
        <f t="shared" si="2"/>
        <v>0</v>
      </c>
      <c r="AA98" s="306">
        <f t="shared" si="2"/>
        <v>157</v>
      </c>
      <c r="AB98" s="287">
        <f t="shared" si="2"/>
        <v>0</v>
      </c>
      <c r="AC98" s="305">
        <f t="shared" si="2"/>
        <v>0</v>
      </c>
      <c r="AD98" s="306">
        <f t="shared" si="2"/>
        <v>258</v>
      </c>
      <c r="AE98" s="287">
        <f t="shared" si="2"/>
        <v>0</v>
      </c>
      <c r="AF98" s="303">
        <f t="shared" si="2"/>
        <v>0</v>
      </c>
      <c r="AG98" s="122"/>
      <c r="AH98" s="122"/>
      <c r="AI98" s="122"/>
      <c r="AJ98" s="122"/>
      <c r="AK98" s="122"/>
      <c r="AL98" s="122"/>
      <c r="AM98" s="122"/>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row>
    <row r="99" spans="1:62" s="1" customFormat="1" ht="24" customHeight="1" thickBot="1">
      <c r="K99" s="99"/>
      <c r="L99" s="99"/>
      <c r="M99" s="99"/>
      <c r="N99" s="99"/>
      <c r="O99" s="99"/>
      <c r="AG99" s="122"/>
      <c r="AH99" s="122"/>
      <c r="AI99" s="122"/>
      <c r="AJ99" s="122"/>
      <c r="AK99" s="122"/>
      <c r="AL99" s="122"/>
      <c r="AM99" s="122"/>
      <c r="AN99" s="83"/>
      <c r="AO99" s="83"/>
      <c r="AP99" s="83"/>
      <c r="AQ99" s="83"/>
      <c r="AR99" s="83"/>
      <c r="AS99" s="83"/>
      <c r="AT99" s="83"/>
      <c r="AU99" s="83"/>
      <c r="AV99" s="83"/>
      <c r="AW99" s="83"/>
      <c r="AX99" s="83"/>
      <c r="AY99" s="83"/>
      <c r="AZ99" s="83"/>
      <c r="BA99" s="83"/>
      <c r="BB99" s="83"/>
      <c r="BC99" s="83"/>
      <c r="BD99" s="83"/>
      <c r="BE99" s="83"/>
      <c r="BF99" s="83"/>
      <c r="BG99" s="83"/>
      <c r="BH99" s="83"/>
      <c r="BI99" s="83"/>
      <c r="BJ99" s="83"/>
    </row>
    <row r="100" spans="1:62" s="1" customFormat="1" ht="24" customHeight="1" thickBot="1">
      <c r="A100" s="380" t="s">
        <v>469</v>
      </c>
      <c r="B100" s="579" t="s">
        <v>444</v>
      </c>
      <c r="C100" s="498" t="s">
        <v>85</v>
      </c>
      <c r="D100" s="582"/>
      <c r="E100" s="582"/>
      <c r="F100" s="582"/>
      <c r="G100" s="582"/>
      <c r="H100" s="582"/>
      <c r="I100" s="582"/>
      <c r="J100" s="582"/>
      <c r="K100" s="582"/>
      <c r="L100" s="582"/>
      <c r="M100" s="582"/>
      <c r="N100" s="499"/>
      <c r="O100" s="583" t="s">
        <v>87</v>
      </c>
      <c r="P100" s="584"/>
      <c r="Q100" s="584"/>
      <c r="R100" s="584"/>
      <c r="S100" s="584"/>
      <c r="T100" s="584"/>
      <c r="U100" s="584"/>
      <c r="V100" s="584"/>
      <c r="W100" s="584"/>
      <c r="X100" s="584"/>
      <c r="Y100" s="584"/>
      <c r="Z100" s="584"/>
      <c r="AA100" s="584"/>
      <c r="AB100" s="584"/>
      <c r="AC100" s="584"/>
      <c r="AD100" s="584"/>
      <c r="AE100" s="584"/>
      <c r="AF100" s="585"/>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row>
    <row r="101" spans="1:62" s="1" customFormat="1" ht="24" customHeight="1" thickBot="1">
      <c r="A101" s="578"/>
      <c r="B101" s="580"/>
      <c r="C101" s="498" t="s">
        <v>212</v>
      </c>
      <c r="D101" s="499"/>
      <c r="E101" s="498" t="s">
        <v>213</v>
      </c>
      <c r="F101" s="499"/>
      <c r="G101" s="498" t="s">
        <v>214</v>
      </c>
      <c r="H101" s="499"/>
      <c r="I101" s="498" t="s">
        <v>215</v>
      </c>
      <c r="J101" s="499"/>
      <c r="K101" s="498" t="s">
        <v>437</v>
      </c>
      <c r="L101" s="499"/>
      <c r="M101" s="498" t="s">
        <v>217</v>
      </c>
      <c r="N101" s="499"/>
      <c r="O101" s="583" t="s">
        <v>212</v>
      </c>
      <c r="P101" s="584"/>
      <c r="Q101" s="585"/>
      <c r="R101" s="583" t="s">
        <v>213</v>
      </c>
      <c r="S101" s="584"/>
      <c r="T101" s="585"/>
      <c r="U101" s="583" t="s">
        <v>214</v>
      </c>
      <c r="V101" s="584"/>
      <c r="W101" s="585"/>
      <c r="X101" s="583" t="s">
        <v>215</v>
      </c>
      <c r="Y101" s="584"/>
      <c r="Z101" s="585"/>
      <c r="AA101" s="583" t="s">
        <v>437</v>
      </c>
      <c r="AB101" s="584"/>
      <c r="AC101" s="585"/>
      <c r="AD101" s="583" t="s">
        <v>217</v>
      </c>
      <c r="AE101" s="584"/>
      <c r="AF101" s="585"/>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row>
    <row r="102" spans="1:62" s="1" customFormat="1" ht="29.25" customHeight="1" thickBot="1">
      <c r="A102" s="578"/>
      <c r="B102" s="581"/>
      <c r="C102" s="141" t="s">
        <v>445</v>
      </c>
      <c r="D102" s="125" t="s">
        <v>446</v>
      </c>
      <c r="E102" s="141" t="s">
        <v>445</v>
      </c>
      <c r="F102" s="125" t="s">
        <v>446</v>
      </c>
      <c r="G102" s="141" t="s">
        <v>445</v>
      </c>
      <c r="H102" s="125" t="s">
        <v>446</v>
      </c>
      <c r="I102" s="141" t="s">
        <v>445</v>
      </c>
      <c r="J102" s="125" t="s">
        <v>446</v>
      </c>
      <c r="K102" s="141" t="s">
        <v>445</v>
      </c>
      <c r="L102" s="125" t="s">
        <v>446</v>
      </c>
      <c r="M102" s="141" t="s">
        <v>445</v>
      </c>
      <c r="N102" s="125" t="s">
        <v>446</v>
      </c>
      <c r="O102" s="128" t="s">
        <v>445</v>
      </c>
      <c r="P102" s="128" t="s">
        <v>447</v>
      </c>
      <c r="Q102" s="128" t="s">
        <v>28</v>
      </c>
      <c r="R102" s="128" t="s">
        <v>445</v>
      </c>
      <c r="S102" s="128" t="s">
        <v>447</v>
      </c>
      <c r="T102" s="128" t="s">
        <v>28</v>
      </c>
      <c r="U102" s="128" t="s">
        <v>445</v>
      </c>
      <c r="V102" s="128" t="s">
        <v>447</v>
      </c>
      <c r="W102" s="128" t="s">
        <v>28</v>
      </c>
      <c r="X102" s="128" t="s">
        <v>445</v>
      </c>
      <c r="Y102" s="128" t="s">
        <v>447</v>
      </c>
      <c r="Z102" s="128" t="s">
        <v>28</v>
      </c>
      <c r="AA102" s="128" t="s">
        <v>445</v>
      </c>
      <c r="AB102" s="128" t="s">
        <v>447</v>
      </c>
      <c r="AC102" s="128" t="s">
        <v>28</v>
      </c>
      <c r="AD102" s="128" t="s">
        <v>445</v>
      </c>
      <c r="AE102" s="128" t="s">
        <v>447</v>
      </c>
      <c r="AF102" s="128" t="s">
        <v>28</v>
      </c>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row>
    <row r="103" spans="1:62" s="1" customFormat="1" ht="16.5">
      <c r="A103" s="578"/>
      <c r="B103" s="179" t="s">
        <v>448</v>
      </c>
      <c r="C103" s="78"/>
      <c r="D103" s="140"/>
      <c r="E103" s="78"/>
      <c r="F103" s="140"/>
      <c r="G103" s="78"/>
      <c r="H103" s="140"/>
      <c r="I103" s="78"/>
      <c r="J103" s="140"/>
      <c r="K103" s="78"/>
      <c r="L103" s="140"/>
      <c r="M103" s="78"/>
      <c r="N103" s="140"/>
      <c r="O103" s="330">
        <v>0</v>
      </c>
      <c r="P103" s="138"/>
      <c r="Q103" s="140"/>
      <c r="R103" s="78"/>
      <c r="S103" s="138"/>
      <c r="T103" s="140"/>
      <c r="U103" s="78"/>
      <c r="V103" s="138"/>
      <c r="W103" s="140"/>
      <c r="X103" s="78"/>
      <c r="Y103" s="138"/>
      <c r="Z103" s="140"/>
      <c r="AA103" s="78"/>
      <c r="AB103" s="138"/>
      <c r="AC103" s="140"/>
      <c r="AD103" s="78"/>
      <c r="AE103" s="171"/>
      <c r="AF103" s="140"/>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row>
    <row r="104" spans="1:62" s="1" customFormat="1" ht="16.5">
      <c r="A104" s="578"/>
      <c r="B104" s="180" t="s">
        <v>449</v>
      </c>
      <c r="C104" s="78"/>
      <c r="D104" s="140"/>
      <c r="E104" s="78"/>
      <c r="F104" s="140"/>
      <c r="G104" s="78"/>
      <c r="H104" s="140"/>
      <c r="I104" s="78"/>
      <c r="J104" s="140"/>
      <c r="K104" s="78"/>
      <c r="L104" s="140"/>
      <c r="M104" s="78"/>
      <c r="N104" s="140"/>
      <c r="O104" s="330">
        <v>0</v>
      </c>
      <c r="P104" s="138"/>
      <c r="Q104" s="140"/>
      <c r="R104" s="78"/>
      <c r="S104" s="138"/>
      <c r="T104" s="140"/>
      <c r="U104" s="78"/>
      <c r="V104" s="138"/>
      <c r="W104" s="140"/>
      <c r="X104" s="78"/>
      <c r="Y104" s="138"/>
      <c r="Z104" s="140"/>
      <c r="AA104" s="78"/>
      <c r="AB104" s="138"/>
      <c r="AC104" s="140"/>
      <c r="AD104" s="78"/>
      <c r="AE104" s="171"/>
      <c r="AF104" s="140"/>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row>
    <row r="105" spans="1:62" s="1" customFormat="1" ht="16.5">
      <c r="A105" s="578"/>
      <c r="B105" s="180" t="s">
        <v>450</v>
      </c>
      <c r="C105" s="78"/>
      <c r="D105" s="140"/>
      <c r="E105" s="78"/>
      <c r="F105" s="140"/>
      <c r="G105" s="78"/>
      <c r="H105" s="140"/>
      <c r="I105" s="78"/>
      <c r="J105" s="140"/>
      <c r="K105" s="78"/>
      <c r="L105" s="140"/>
      <c r="M105" s="78"/>
      <c r="N105" s="140"/>
      <c r="O105" s="330">
        <v>0</v>
      </c>
      <c r="P105" s="138"/>
      <c r="Q105" s="140"/>
      <c r="R105" s="78"/>
      <c r="S105" s="138"/>
      <c r="T105" s="140"/>
      <c r="U105" s="78"/>
      <c r="V105" s="138"/>
      <c r="W105" s="140"/>
      <c r="X105" s="78"/>
      <c r="Y105" s="138"/>
      <c r="Z105" s="140"/>
      <c r="AA105" s="78"/>
      <c r="AB105" s="138"/>
      <c r="AC105" s="140"/>
      <c r="AD105" s="78"/>
      <c r="AE105" s="171"/>
      <c r="AF105" s="140"/>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row>
    <row r="106" spans="1:62" s="1" customFormat="1" ht="16.5">
      <c r="A106" s="578"/>
      <c r="B106" s="180" t="s">
        <v>451</v>
      </c>
      <c r="C106" s="78"/>
      <c r="D106" s="140"/>
      <c r="E106" s="78"/>
      <c r="F106" s="140"/>
      <c r="G106" s="78"/>
      <c r="H106" s="140"/>
      <c r="I106" s="78"/>
      <c r="J106" s="140"/>
      <c r="K106" s="78"/>
      <c r="L106" s="140"/>
      <c r="M106" s="78"/>
      <c r="N106" s="140"/>
      <c r="O106" s="330">
        <v>5</v>
      </c>
      <c r="P106" s="138"/>
      <c r="Q106" s="140"/>
      <c r="R106" s="78"/>
      <c r="S106" s="138"/>
      <c r="T106" s="140"/>
      <c r="U106" s="78"/>
      <c r="V106" s="138"/>
      <c r="W106" s="140"/>
      <c r="X106" s="78"/>
      <c r="Y106" s="138"/>
      <c r="Z106" s="140"/>
      <c r="AA106" s="78"/>
      <c r="AB106" s="138"/>
      <c r="AC106" s="140"/>
      <c r="AD106" s="78"/>
      <c r="AE106" s="171"/>
      <c r="AF106" s="140"/>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row>
    <row r="107" spans="1:62" s="1" customFormat="1" ht="16.5">
      <c r="A107" s="578"/>
      <c r="B107" s="180" t="s">
        <v>452</v>
      </c>
      <c r="C107" s="78"/>
      <c r="D107" s="140"/>
      <c r="E107" s="78"/>
      <c r="F107" s="140"/>
      <c r="G107" s="78"/>
      <c r="H107" s="140"/>
      <c r="I107" s="78"/>
      <c r="J107" s="140"/>
      <c r="K107" s="78"/>
      <c r="L107" s="140"/>
      <c r="M107" s="78"/>
      <c r="N107" s="140"/>
      <c r="O107" s="330">
        <v>8</v>
      </c>
      <c r="P107" s="138"/>
      <c r="Q107" s="140"/>
      <c r="R107" s="78"/>
      <c r="S107" s="138"/>
      <c r="T107" s="140"/>
      <c r="U107" s="78"/>
      <c r="V107" s="138"/>
      <c r="W107" s="140"/>
      <c r="X107" s="78"/>
      <c r="Y107" s="138"/>
      <c r="Z107" s="140"/>
      <c r="AA107" s="78"/>
      <c r="AB107" s="138"/>
      <c r="AC107" s="140"/>
      <c r="AD107" s="78"/>
      <c r="AE107" s="171"/>
      <c r="AF107" s="140"/>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row>
    <row r="108" spans="1:62" s="1" customFormat="1" ht="16.5">
      <c r="A108" s="578"/>
      <c r="B108" s="180" t="s">
        <v>453</v>
      </c>
      <c r="C108" s="78"/>
      <c r="D108" s="140"/>
      <c r="E108" s="78"/>
      <c r="F108" s="140"/>
      <c r="G108" s="78"/>
      <c r="H108" s="140"/>
      <c r="I108" s="78"/>
      <c r="J108" s="140"/>
      <c r="K108" s="78"/>
      <c r="L108" s="140"/>
      <c r="M108" s="78"/>
      <c r="N108" s="140"/>
      <c r="O108" s="330">
        <v>25</v>
      </c>
      <c r="P108" s="138"/>
      <c r="Q108" s="140"/>
      <c r="R108" s="78"/>
      <c r="S108" s="138"/>
      <c r="T108" s="140"/>
      <c r="U108" s="78"/>
      <c r="V108" s="138"/>
      <c r="W108" s="140"/>
      <c r="X108" s="78"/>
      <c r="Y108" s="138"/>
      <c r="Z108" s="140"/>
      <c r="AA108" s="78"/>
      <c r="AB108" s="138"/>
      <c r="AC108" s="140"/>
      <c r="AD108" s="78"/>
      <c r="AE108" s="171"/>
      <c r="AF108" s="140"/>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row>
    <row r="109" spans="1:62" s="1" customFormat="1" ht="16.5">
      <c r="A109" s="578"/>
      <c r="B109" s="180" t="s">
        <v>454</v>
      </c>
      <c r="C109" s="78"/>
      <c r="D109" s="140"/>
      <c r="E109" s="78"/>
      <c r="F109" s="140"/>
      <c r="G109" s="78"/>
      <c r="H109" s="140"/>
      <c r="I109" s="78"/>
      <c r="J109" s="140"/>
      <c r="K109" s="78"/>
      <c r="L109" s="140"/>
      <c r="M109" s="78"/>
      <c r="N109" s="140"/>
      <c r="O109" s="330">
        <v>11</v>
      </c>
      <c r="P109" s="138"/>
      <c r="Q109" s="140"/>
      <c r="R109" s="78"/>
      <c r="S109" s="138"/>
      <c r="T109" s="140"/>
      <c r="U109" s="78"/>
      <c r="V109" s="138"/>
      <c r="W109" s="140"/>
      <c r="X109" s="78"/>
      <c r="Y109" s="138"/>
      <c r="Z109" s="140"/>
      <c r="AA109" s="78"/>
      <c r="AB109" s="138"/>
      <c r="AC109" s="140"/>
      <c r="AD109" s="78"/>
      <c r="AE109" s="171"/>
      <c r="AF109" s="140"/>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row>
    <row r="110" spans="1:62" s="1" customFormat="1" ht="16.5">
      <c r="A110" s="578"/>
      <c r="B110" s="180" t="s">
        <v>455</v>
      </c>
      <c r="C110" s="78"/>
      <c r="D110" s="140"/>
      <c r="E110" s="78"/>
      <c r="F110" s="140"/>
      <c r="G110" s="78"/>
      <c r="H110" s="140"/>
      <c r="I110" s="78"/>
      <c r="J110" s="140"/>
      <c r="K110" s="78"/>
      <c r="L110" s="140"/>
      <c r="M110" s="78"/>
      <c r="N110" s="140"/>
      <c r="O110" s="330">
        <v>41</v>
      </c>
      <c r="P110" s="138"/>
      <c r="Q110" s="140"/>
      <c r="R110" s="78"/>
      <c r="S110" s="138"/>
      <c r="T110" s="140"/>
      <c r="U110" s="78"/>
      <c r="V110" s="138"/>
      <c r="W110" s="140"/>
      <c r="X110" s="78"/>
      <c r="Y110" s="138"/>
      <c r="Z110" s="140"/>
      <c r="AA110" s="78"/>
      <c r="AB110" s="138"/>
      <c r="AC110" s="140"/>
      <c r="AD110" s="78"/>
      <c r="AE110" s="171"/>
      <c r="AF110" s="140"/>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row>
    <row r="111" spans="1:62" s="1" customFormat="1" ht="16.5">
      <c r="A111" s="578"/>
      <c r="B111" s="180" t="s">
        <v>456</v>
      </c>
      <c r="C111" s="78"/>
      <c r="D111" s="140"/>
      <c r="E111" s="78"/>
      <c r="F111" s="140"/>
      <c r="G111" s="78"/>
      <c r="H111" s="140"/>
      <c r="I111" s="78"/>
      <c r="J111" s="140"/>
      <c r="K111" s="78"/>
      <c r="L111" s="140"/>
      <c r="M111" s="78"/>
      <c r="N111" s="140"/>
      <c r="O111" s="330">
        <v>9</v>
      </c>
      <c r="P111" s="138"/>
      <c r="Q111" s="140"/>
      <c r="R111" s="78"/>
      <c r="S111" s="138"/>
      <c r="T111" s="140"/>
      <c r="U111" s="78"/>
      <c r="V111" s="138"/>
      <c r="W111" s="140"/>
      <c r="X111" s="78"/>
      <c r="Y111" s="138"/>
      <c r="Z111" s="140"/>
      <c r="AA111" s="78"/>
      <c r="AB111" s="138"/>
      <c r="AC111" s="140"/>
      <c r="AD111" s="78"/>
      <c r="AE111" s="171"/>
      <c r="AF111" s="140"/>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row>
    <row r="112" spans="1:62" s="1" customFormat="1" ht="16.5">
      <c r="A112" s="578"/>
      <c r="B112" s="180" t="s">
        <v>457</v>
      </c>
      <c r="C112" s="78"/>
      <c r="D112" s="140"/>
      <c r="E112" s="78"/>
      <c r="F112" s="140"/>
      <c r="G112" s="78"/>
      <c r="H112" s="140"/>
      <c r="I112" s="78"/>
      <c r="J112" s="140"/>
      <c r="K112" s="78"/>
      <c r="L112" s="140"/>
      <c r="M112" s="78"/>
      <c r="N112" s="140"/>
      <c r="O112" s="330">
        <v>13</v>
      </c>
      <c r="P112" s="138"/>
      <c r="Q112" s="140"/>
      <c r="R112" s="78"/>
      <c r="S112" s="138"/>
      <c r="T112" s="140"/>
      <c r="U112" s="78"/>
      <c r="V112" s="138"/>
      <c r="W112" s="140"/>
      <c r="X112" s="78"/>
      <c r="Y112" s="138"/>
      <c r="Z112" s="140"/>
      <c r="AA112" s="78"/>
      <c r="AB112" s="138"/>
      <c r="AC112" s="140"/>
      <c r="AD112" s="78"/>
      <c r="AE112" s="171"/>
      <c r="AF112" s="140"/>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row>
    <row r="113" spans="1:62" s="1" customFormat="1" ht="16.5">
      <c r="A113" s="578"/>
      <c r="B113" s="180" t="s">
        <v>458</v>
      </c>
      <c r="C113" s="78"/>
      <c r="D113" s="140"/>
      <c r="E113" s="78"/>
      <c r="F113" s="140"/>
      <c r="G113" s="78"/>
      <c r="H113" s="140"/>
      <c r="I113" s="78"/>
      <c r="J113" s="140"/>
      <c r="K113" s="78"/>
      <c r="L113" s="140"/>
      <c r="M113" s="78"/>
      <c r="N113" s="140"/>
      <c r="O113" s="330">
        <v>11</v>
      </c>
      <c r="P113" s="138"/>
      <c r="Q113" s="140"/>
      <c r="R113" s="78"/>
      <c r="S113" s="138"/>
      <c r="T113" s="140"/>
      <c r="U113" s="78"/>
      <c r="V113" s="138"/>
      <c r="W113" s="140"/>
      <c r="X113" s="78"/>
      <c r="Y113" s="138"/>
      <c r="Z113" s="140"/>
      <c r="AA113" s="78"/>
      <c r="AB113" s="138"/>
      <c r="AC113" s="140"/>
      <c r="AD113" s="78"/>
      <c r="AE113" s="171"/>
      <c r="AF113" s="140"/>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row>
    <row r="114" spans="1:62" s="1" customFormat="1" ht="16.5">
      <c r="A114" s="578"/>
      <c r="B114" s="180" t="s">
        <v>459</v>
      </c>
      <c r="C114" s="78"/>
      <c r="D114" s="140"/>
      <c r="E114" s="78"/>
      <c r="F114" s="140"/>
      <c r="G114" s="78"/>
      <c r="H114" s="140"/>
      <c r="I114" s="78"/>
      <c r="J114" s="140"/>
      <c r="K114" s="78"/>
      <c r="L114" s="140"/>
      <c r="M114" s="78"/>
      <c r="N114" s="140"/>
      <c r="O114" s="330">
        <v>0</v>
      </c>
      <c r="P114" s="138"/>
      <c r="Q114" s="140"/>
      <c r="R114" s="78"/>
      <c r="S114" s="138"/>
      <c r="T114" s="140"/>
      <c r="U114" s="78"/>
      <c r="V114" s="138"/>
      <c r="W114" s="140"/>
      <c r="X114" s="78"/>
      <c r="Y114" s="138"/>
      <c r="Z114" s="140"/>
      <c r="AA114" s="78"/>
      <c r="AB114" s="138"/>
      <c r="AC114" s="140"/>
      <c r="AD114" s="78"/>
      <c r="AE114" s="171"/>
      <c r="AF114" s="140"/>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row>
    <row r="115" spans="1:62" s="1" customFormat="1" ht="16.5">
      <c r="A115" s="578"/>
      <c r="B115" s="180" t="s">
        <v>460</v>
      </c>
      <c r="C115" s="78"/>
      <c r="D115" s="140"/>
      <c r="E115" s="78"/>
      <c r="F115" s="140"/>
      <c r="G115" s="78"/>
      <c r="H115" s="140"/>
      <c r="I115" s="78"/>
      <c r="J115" s="140"/>
      <c r="K115" s="78"/>
      <c r="L115" s="140"/>
      <c r="M115" s="78"/>
      <c r="N115" s="140"/>
      <c r="O115" s="330">
        <v>5</v>
      </c>
      <c r="P115" s="138"/>
      <c r="Q115" s="140"/>
      <c r="R115" s="78"/>
      <c r="S115" s="138"/>
      <c r="T115" s="140"/>
      <c r="U115" s="78"/>
      <c r="V115" s="138"/>
      <c r="W115" s="140"/>
      <c r="X115" s="78"/>
      <c r="Y115" s="138"/>
      <c r="Z115" s="140"/>
      <c r="AA115" s="78"/>
      <c r="AB115" s="138"/>
      <c r="AC115" s="140"/>
      <c r="AD115" s="78"/>
      <c r="AE115" s="171"/>
      <c r="AF115" s="140"/>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row>
    <row r="116" spans="1:62" s="1" customFormat="1" ht="16.5">
      <c r="A116" s="578"/>
      <c r="B116" s="180" t="s">
        <v>461</v>
      </c>
      <c r="C116" s="78"/>
      <c r="D116" s="140"/>
      <c r="E116" s="78"/>
      <c r="F116" s="140"/>
      <c r="G116" s="78"/>
      <c r="H116" s="140"/>
      <c r="I116" s="78"/>
      <c r="J116" s="140"/>
      <c r="K116" s="78"/>
      <c r="L116" s="140"/>
      <c r="M116" s="78"/>
      <c r="N116" s="140"/>
      <c r="O116" s="330">
        <v>0</v>
      </c>
      <c r="P116" s="138"/>
      <c r="Q116" s="140"/>
      <c r="R116" s="78"/>
      <c r="S116" s="138"/>
      <c r="T116" s="140"/>
      <c r="U116" s="78"/>
      <c r="V116" s="138"/>
      <c r="W116" s="140"/>
      <c r="X116" s="78"/>
      <c r="Y116" s="138"/>
      <c r="Z116" s="140"/>
      <c r="AA116" s="78"/>
      <c r="AB116" s="138"/>
      <c r="AC116" s="140"/>
      <c r="AD116" s="78"/>
      <c r="AE116" s="171"/>
      <c r="AF116" s="140"/>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row>
    <row r="117" spans="1:62" s="1" customFormat="1" ht="16.5">
      <c r="A117" s="578"/>
      <c r="B117" s="180" t="s">
        <v>462</v>
      </c>
      <c r="C117" s="78"/>
      <c r="D117" s="140"/>
      <c r="E117" s="78"/>
      <c r="F117" s="140"/>
      <c r="G117" s="78"/>
      <c r="H117" s="140"/>
      <c r="I117" s="78"/>
      <c r="J117" s="140"/>
      <c r="K117" s="78"/>
      <c r="L117" s="140"/>
      <c r="M117" s="78"/>
      <c r="N117" s="140"/>
      <c r="O117" s="330">
        <v>17</v>
      </c>
      <c r="P117" s="138"/>
      <c r="Q117" s="140"/>
      <c r="R117" s="78"/>
      <c r="S117" s="138"/>
      <c r="T117" s="140"/>
      <c r="U117" s="78"/>
      <c r="V117" s="138"/>
      <c r="W117" s="140"/>
      <c r="X117" s="78"/>
      <c r="Y117" s="138"/>
      <c r="Z117" s="140"/>
      <c r="AA117" s="78"/>
      <c r="AB117" s="138"/>
      <c r="AC117" s="140"/>
      <c r="AD117" s="78"/>
      <c r="AE117" s="171"/>
      <c r="AF117" s="140"/>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row>
    <row r="118" spans="1:62" s="1" customFormat="1" ht="16.5">
      <c r="A118" s="578"/>
      <c r="B118" s="180" t="s">
        <v>463</v>
      </c>
      <c r="C118" s="78"/>
      <c r="D118" s="140"/>
      <c r="E118" s="78"/>
      <c r="F118" s="140"/>
      <c r="G118" s="78"/>
      <c r="H118" s="140"/>
      <c r="I118" s="78"/>
      <c r="J118" s="140"/>
      <c r="K118" s="78"/>
      <c r="L118" s="140"/>
      <c r="M118" s="78"/>
      <c r="N118" s="140"/>
      <c r="O118" s="330">
        <v>35</v>
      </c>
      <c r="P118" s="138"/>
      <c r="Q118" s="140"/>
      <c r="R118" s="78"/>
      <c r="S118" s="138"/>
      <c r="T118" s="140"/>
      <c r="U118" s="78"/>
      <c r="V118" s="138"/>
      <c r="W118" s="140"/>
      <c r="X118" s="78"/>
      <c r="Y118" s="138"/>
      <c r="Z118" s="140"/>
      <c r="AA118" s="78"/>
      <c r="AB118" s="138"/>
      <c r="AC118" s="140"/>
      <c r="AD118" s="78"/>
      <c r="AE118" s="171"/>
      <c r="AF118" s="140"/>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row>
    <row r="119" spans="1:62" s="1" customFormat="1" ht="16.5">
      <c r="A119" s="578"/>
      <c r="B119" s="180" t="s">
        <v>464</v>
      </c>
      <c r="C119" s="78"/>
      <c r="D119" s="140"/>
      <c r="E119" s="78"/>
      <c r="F119" s="140"/>
      <c r="G119" s="78"/>
      <c r="H119" s="140"/>
      <c r="I119" s="78"/>
      <c r="J119" s="140"/>
      <c r="K119" s="78"/>
      <c r="L119" s="140"/>
      <c r="M119" s="78"/>
      <c r="N119" s="140"/>
      <c r="O119" s="330">
        <v>0</v>
      </c>
      <c r="P119" s="138"/>
      <c r="Q119" s="140"/>
      <c r="R119" s="78"/>
      <c r="S119" s="138"/>
      <c r="T119" s="140"/>
      <c r="U119" s="78"/>
      <c r="V119" s="138"/>
      <c r="W119" s="140"/>
      <c r="X119" s="78"/>
      <c r="Y119" s="138"/>
      <c r="Z119" s="140"/>
      <c r="AA119" s="78"/>
      <c r="AB119" s="138"/>
      <c r="AC119" s="140"/>
      <c r="AD119" s="78"/>
      <c r="AE119" s="171"/>
      <c r="AF119" s="140"/>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row>
    <row r="120" spans="1:62" s="1" customFormat="1" ht="16.5">
      <c r="A120" s="578"/>
      <c r="B120" s="180" t="s">
        <v>465</v>
      </c>
      <c r="C120" s="78"/>
      <c r="D120" s="140"/>
      <c r="E120" s="78"/>
      <c r="F120" s="140"/>
      <c r="G120" s="78"/>
      <c r="H120" s="140"/>
      <c r="I120" s="78"/>
      <c r="J120" s="140"/>
      <c r="K120" s="78"/>
      <c r="L120" s="140"/>
      <c r="M120" s="78"/>
      <c r="N120" s="140"/>
      <c r="O120" s="330">
        <v>20</v>
      </c>
      <c r="P120" s="138"/>
      <c r="Q120" s="140"/>
      <c r="R120" s="78"/>
      <c r="S120" s="138"/>
      <c r="T120" s="140"/>
      <c r="U120" s="78"/>
      <c r="V120" s="138"/>
      <c r="W120" s="140"/>
      <c r="X120" s="78"/>
      <c r="Y120" s="138"/>
      <c r="Z120" s="140"/>
      <c r="AA120" s="78"/>
      <c r="AB120" s="138"/>
      <c r="AC120" s="140"/>
      <c r="AD120" s="78"/>
      <c r="AE120" s="171"/>
      <c r="AF120" s="140"/>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row>
    <row r="121" spans="1:62" s="1" customFormat="1" ht="16.5">
      <c r="A121" s="578"/>
      <c r="B121" s="180" t="s">
        <v>466</v>
      </c>
      <c r="C121" s="78"/>
      <c r="D121" s="140"/>
      <c r="E121" s="78"/>
      <c r="F121" s="140"/>
      <c r="G121" s="78"/>
      <c r="H121" s="140"/>
      <c r="I121" s="78"/>
      <c r="J121" s="140"/>
      <c r="K121" s="78"/>
      <c r="L121" s="140"/>
      <c r="M121" s="78"/>
      <c r="N121" s="140"/>
      <c r="O121" s="330">
        <v>31</v>
      </c>
      <c r="P121" s="138"/>
      <c r="Q121" s="140"/>
      <c r="R121" s="78"/>
      <c r="S121" s="138"/>
      <c r="T121" s="140"/>
      <c r="U121" s="78"/>
      <c r="V121" s="138"/>
      <c r="W121" s="140"/>
      <c r="X121" s="78"/>
      <c r="Y121" s="138"/>
      <c r="Z121" s="140"/>
      <c r="AA121" s="78"/>
      <c r="AB121" s="138"/>
      <c r="AC121" s="140"/>
      <c r="AD121" s="78"/>
      <c r="AE121" s="171"/>
      <c r="AF121" s="140"/>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row>
    <row r="122" spans="1:62" s="1" customFormat="1" ht="16.5">
      <c r="A122" s="578"/>
      <c r="B122" s="181" t="s">
        <v>467</v>
      </c>
      <c r="C122" s="173"/>
      <c r="D122" s="175"/>
      <c r="E122" s="173"/>
      <c r="F122" s="175"/>
      <c r="G122" s="173"/>
      <c r="H122" s="175"/>
      <c r="I122" s="173"/>
      <c r="J122" s="175"/>
      <c r="K122" s="173"/>
      <c r="L122" s="175"/>
      <c r="M122" s="173"/>
      <c r="N122" s="175"/>
      <c r="O122" s="331">
        <v>33</v>
      </c>
      <c r="P122" s="174"/>
      <c r="Q122" s="175"/>
      <c r="R122" s="173"/>
      <c r="S122" s="174"/>
      <c r="T122" s="175"/>
      <c r="U122" s="173"/>
      <c r="V122" s="174"/>
      <c r="W122" s="175"/>
      <c r="X122" s="173"/>
      <c r="Y122" s="174"/>
      <c r="Z122" s="175"/>
      <c r="AA122" s="173"/>
      <c r="AB122" s="174"/>
      <c r="AC122" s="175"/>
      <c r="AD122" s="173"/>
      <c r="AE122" s="174"/>
      <c r="AF122" s="175"/>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row>
    <row r="123" spans="1:62" s="1" customFormat="1" ht="16.5">
      <c r="A123" s="578"/>
      <c r="B123" s="81" t="s">
        <v>468</v>
      </c>
      <c r="C123" s="173">
        <v>0</v>
      </c>
      <c r="D123" s="175"/>
      <c r="E123" s="173">
        <v>0</v>
      </c>
      <c r="F123" s="175"/>
      <c r="G123" s="173">
        <v>500</v>
      </c>
      <c r="H123" s="175"/>
      <c r="I123" s="173">
        <v>0</v>
      </c>
      <c r="J123" s="175"/>
      <c r="K123" s="173">
        <v>0</v>
      </c>
      <c r="L123" s="175"/>
      <c r="M123" s="173">
        <v>1000</v>
      </c>
      <c r="N123" s="175"/>
      <c r="O123" s="331">
        <v>0</v>
      </c>
      <c r="P123" s="174"/>
      <c r="Q123" s="175"/>
      <c r="R123" s="173"/>
      <c r="S123" s="174"/>
      <c r="T123" s="175"/>
      <c r="U123" s="173"/>
      <c r="V123" s="174"/>
      <c r="W123" s="175"/>
      <c r="X123" s="173"/>
      <c r="Y123" s="174"/>
      <c r="Z123" s="175"/>
      <c r="AA123" s="173"/>
      <c r="AB123" s="174"/>
      <c r="AC123" s="175"/>
      <c r="AD123" s="173"/>
      <c r="AE123" s="174"/>
      <c r="AF123" s="175"/>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row>
    <row r="124" spans="1:62" s="1" customFormat="1" ht="17.25" thickBot="1">
      <c r="A124" s="381"/>
      <c r="B124" s="172" t="s">
        <v>380</v>
      </c>
      <c r="C124" s="112">
        <f>SUM(C103:C123)</f>
        <v>0</v>
      </c>
      <c r="D124" s="176"/>
      <c r="E124" s="112">
        <f>SUM(E103:E123)</f>
        <v>0</v>
      </c>
      <c r="F124" s="176"/>
      <c r="G124" s="112">
        <f>SUM(G103:G123)</f>
        <v>500</v>
      </c>
      <c r="H124" s="176"/>
      <c r="I124" s="112">
        <f>SUM(I103:I123)</f>
        <v>0</v>
      </c>
      <c r="J124" s="176"/>
      <c r="K124" s="177">
        <f>SUM(K103:K123)</f>
        <v>0</v>
      </c>
      <c r="L124" s="178"/>
      <c r="M124" s="177">
        <f>SUM(M123)</f>
        <v>1000</v>
      </c>
      <c r="N124" s="178"/>
      <c r="O124" s="332">
        <v>263</v>
      </c>
      <c r="P124" s="113"/>
      <c r="Q124" s="176"/>
      <c r="R124" s="112"/>
      <c r="S124" s="113"/>
      <c r="T124" s="176"/>
      <c r="U124" s="112"/>
      <c r="V124" s="113"/>
      <c r="W124" s="176"/>
      <c r="X124" s="112"/>
      <c r="Y124" s="113"/>
      <c r="Z124" s="176"/>
      <c r="AA124" s="112"/>
      <c r="AB124" s="113"/>
      <c r="AC124" s="176"/>
      <c r="AD124" s="112"/>
      <c r="AE124" s="113"/>
      <c r="AF124" s="176"/>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row>
  </sheetData>
  <mergeCells count="88">
    <mergeCell ref="X21:Z21"/>
    <mergeCell ref="AA21:AC21"/>
    <mergeCell ref="B8:Z11"/>
    <mergeCell ref="AA8:AA11"/>
    <mergeCell ref="AE8:AF8"/>
    <mergeCell ref="AE9:AF9"/>
    <mergeCell ref="AE10:AF10"/>
    <mergeCell ref="AE11:AF11"/>
    <mergeCell ref="O21:Q21"/>
    <mergeCell ref="AB8:AB11"/>
    <mergeCell ref="U21:W21"/>
    <mergeCell ref="M14:O14"/>
    <mergeCell ref="M15:O15"/>
    <mergeCell ref="M16:O16"/>
    <mergeCell ref="AD21:AF21"/>
    <mergeCell ref="K21:L2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R47:T47"/>
    <mergeCell ref="U47:W47"/>
    <mergeCell ref="A1:A4"/>
    <mergeCell ref="B1:AF4"/>
    <mergeCell ref="AC8:AD8"/>
    <mergeCell ref="AC9:AD9"/>
    <mergeCell ref="A8:A11"/>
    <mergeCell ref="AC10:AD10"/>
    <mergeCell ref="AC11:AD11"/>
    <mergeCell ref="M21:N21"/>
    <mergeCell ref="U75:W75"/>
    <mergeCell ref="X75:Z75"/>
    <mergeCell ref="R21:T21"/>
    <mergeCell ref="A14:A16"/>
    <mergeCell ref="O46:AF46"/>
    <mergeCell ref="X47:Z47"/>
    <mergeCell ref="AA47:AC47"/>
    <mergeCell ref="AD47:AF47"/>
    <mergeCell ref="M47:N47"/>
    <mergeCell ref="K47:L47"/>
    <mergeCell ref="A46:A70"/>
    <mergeCell ref="B46:B48"/>
    <mergeCell ref="I47:J47"/>
    <mergeCell ref="G47:H47"/>
    <mergeCell ref="E47:F47"/>
    <mergeCell ref="C47:D47"/>
    <mergeCell ref="U101:W101"/>
    <mergeCell ref="X101:Z101"/>
    <mergeCell ref="A73:B73"/>
    <mergeCell ref="C73:AF73"/>
    <mergeCell ref="A74:A98"/>
    <mergeCell ref="B74:B76"/>
    <mergeCell ref="C74:N74"/>
    <mergeCell ref="O74:AF74"/>
    <mergeCell ref="C75:D75"/>
    <mergeCell ref="E75:F75"/>
    <mergeCell ref="G75:H75"/>
    <mergeCell ref="I75:J75"/>
    <mergeCell ref="K75:L75"/>
    <mergeCell ref="M75:N75"/>
    <mergeCell ref="O75:Q75"/>
    <mergeCell ref="R75:T75"/>
    <mergeCell ref="AA101:AC101"/>
    <mergeCell ref="AD101:AF101"/>
    <mergeCell ref="AA75:AC75"/>
    <mergeCell ref="AD75:AF75"/>
    <mergeCell ref="A100:A124"/>
    <mergeCell ref="B100:B102"/>
    <mergeCell ref="C100:N100"/>
    <mergeCell ref="O100:AF100"/>
    <mergeCell ref="C101:D101"/>
    <mergeCell ref="E101:F101"/>
    <mergeCell ref="G101:H101"/>
    <mergeCell ref="I101:J101"/>
    <mergeCell ref="K101:L101"/>
    <mergeCell ref="M101:N101"/>
    <mergeCell ref="O101:Q101"/>
    <mergeCell ref="R101:T101"/>
  </mergeCells>
  <phoneticPr fontId="35" type="noConversion"/>
  <pageMargins left="0.7" right="0.7" top="0.75" bottom="0.75" header="0.3" footer="0.3"/>
  <pageSetup paperSize="9" scale="20" orientation="landscape" r:id="rId1"/>
  <colBreaks count="1" manualBreakCount="1">
    <brk id="3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CM14"/>
  <sheetViews>
    <sheetView view="pageBreakPreview" topLeftCell="W1" zoomScale="85" zoomScaleNormal="70" zoomScaleSheetLayoutView="85" workbookViewId="0">
      <selection activeCell="K12" sqref="K12:K13"/>
    </sheetView>
  </sheetViews>
  <sheetFormatPr defaultColWidth="11.42578125" defaultRowHeight="15"/>
  <cols>
    <col min="1" max="1" width="11.28515625" style="106" customWidth="1"/>
    <col min="2" max="2" width="16.28515625" style="106" customWidth="1"/>
    <col min="3" max="4" width="12" style="106" customWidth="1"/>
    <col min="5" max="5" width="16.28515625" style="106" customWidth="1"/>
    <col min="6" max="6" width="14"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28515625" style="107" customWidth="1"/>
    <col min="13" max="13" width="10.28515625" style="106" customWidth="1"/>
    <col min="14" max="14" width="12.7109375" style="106" customWidth="1"/>
    <col min="15" max="16" width="10.28515625" style="106" customWidth="1"/>
    <col min="17" max="17" width="9.7109375" style="106" customWidth="1"/>
    <col min="18" max="19" width="10.28515625" style="106" customWidth="1"/>
    <col min="20" max="20" width="32.7109375" style="106" customWidth="1"/>
    <col min="21" max="22" width="10.28515625" style="106" customWidth="1"/>
    <col min="23" max="23" width="28.28515625" style="106" customWidth="1"/>
    <col min="24" max="25" width="10.28515625" style="106" customWidth="1"/>
    <col min="26" max="26" width="28.7109375" style="106" customWidth="1"/>
    <col min="27" max="28" width="10.28515625" style="106" customWidth="1"/>
    <col min="29" max="29" width="29.7109375" style="106" customWidth="1"/>
    <col min="30" max="31" width="10.28515625" style="106" customWidth="1"/>
    <col min="32" max="32" width="26.7109375" style="106" customWidth="1"/>
    <col min="33" max="34" width="10.28515625" style="106" customWidth="1"/>
    <col min="35" max="35" width="27.285156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49" width="12" style="106" customWidth="1"/>
    <col min="50" max="50" width="8.5703125" style="106" customWidth="1"/>
    <col min="51" max="91" width="11.42578125" style="109"/>
    <col min="92" max="16384" width="11.42578125" style="106"/>
  </cols>
  <sheetData>
    <row r="1" spans="1:91" s="85" customFormat="1" ht="25.5" customHeight="1" thickBot="1">
      <c r="A1" s="435"/>
      <c r="B1" s="620"/>
      <c r="C1" s="625" t="s">
        <v>160</v>
      </c>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409" t="s">
        <v>161</v>
      </c>
      <c r="AW1" s="410"/>
      <c r="AX1" s="411"/>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02"/>
      <c r="CB1" s="102"/>
      <c r="CC1" s="102"/>
      <c r="CD1" s="102"/>
      <c r="CE1" s="102"/>
      <c r="CF1" s="102"/>
      <c r="CG1" s="102"/>
      <c r="CH1" s="102"/>
      <c r="CI1" s="102"/>
      <c r="CJ1" s="102"/>
      <c r="CK1" s="102"/>
      <c r="CL1" s="102"/>
      <c r="CM1" s="102"/>
    </row>
    <row r="2" spans="1:91" s="85" customFormat="1" ht="25.5" customHeight="1" thickBot="1">
      <c r="A2" s="435"/>
      <c r="B2" s="620"/>
      <c r="C2" s="626" t="s">
        <v>162</v>
      </c>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409" t="s">
        <v>163</v>
      </c>
      <c r="AW2" s="410"/>
      <c r="AX2" s="411"/>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02"/>
      <c r="CB2" s="102"/>
      <c r="CC2" s="102"/>
      <c r="CD2" s="102"/>
      <c r="CE2" s="102"/>
      <c r="CF2" s="102"/>
      <c r="CG2" s="102"/>
      <c r="CH2" s="102"/>
      <c r="CI2" s="102"/>
      <c r="CJ2" s="102"/>
      <c r="CK2" s="102"/>
      <c r="CL2" s="102"/>
      <c r="CM2" s="102"/>
    </row>
    <row r="3" spans="1:91" s="85" customFormat="1" ht="25.5" customHeight="1" thickBot="1">
      <c r="A3" s="435"/>
      <c r="B3" s="620"/>
      <c r="C3" s="626" t="s">
        <v>0</v>
      </c>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409" t="s">
        <v>164</v>
      </c>
      <c r="AW3" s="410"/>
      <c r="AX3" s="411"/>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02"/>
      <c r="CB3" s="102"/>
      <c r="CC3" s="102"/>
      <c r="CD3" s="102"/>
      <c r="CE3" s="102"/>
      <c r="CF3" s="102"/>
      <c r="CG3" s="102"/>
      <c r="CH3" s="102"/>
      <c r="CI3" s="102"/>
      <c r="CJ3" s="102"/>
      <c r="CK3" s="102"/>
      <c r="CL3" s="102"/>
      <c r="CM3" s="102"/>
    </row>
    <row r="4" spans="1:91" s="85" customFormat="1" ht="25.5" customHeight="1" thickBot="1">
      <c r="A4" s="436"/>
      <c r="B4" s="621"/>
      <c r="C4" s="622" t="s">
        <v>472</v>
      </c>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23"/>
      <c r="AQ4" s="623"/>
      <c r="AR4" s="623"/>
      <c r="AS4" s="623"/>
      <c r="AT4" s="623"/>
      <c r="AU4" s="624"/>
      <c r="AV4" s="409" t="s">
        <v>473</v>
      </c>
      <c r="AW4" s="410"/>
      <c r="AX4" s="411"/>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02"/>
      <c r="CB4" s="102"/>
      <c r="CC4" s="102"/>
      <c r="CD4" s="102"/>
      <c r="CE4" s="102"/>
      <c r="CF4" s="102"/>
      <c r="CG4" s="102"/>
      <c r="CH4" s="102"/>
      <c r="CI4" s="102"/>
      <c r="CJ4" s="102"/>
      <c r="CK4" s="102"/>
      <c r="CL4" s="102"/>
      <c r="CM4" s="102"/>
    </row>
    <row r="5" spans="1:91" s="85" customFormat="1" ht="11.65" customHeight="1" thickBot="1">
      <c r="A5" s="86"/>
      <c r="B5" s="202"/>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02"/>
      <c r="CB5" s="102"/>
      <c r="CC5" s="102"/>
      <c r="CD5" s="102"/>
      <c r="CE5" s="102"/>
      <c r="CF5" s="102"/>
      <c r="CG5" s="102"/>
      <c r="CH5" s="102"/>
      <c r="CI5" s="102"/>
      <c r="CJ5" s="102"/>
      <c r="CK5" s="102"/>
      <c r="CL5" s="102"/>
      <c r="CM5" s="102"/>
    </row>
    <row r="6" spans="1:91" s="1" customFormat="1" ht="40.35" customHeight="1" thickBot="1">
      <c r="A6" s="421" t="s">
        <v>167</v>
      </c>
      <c r="B6" s="423"/>
      <c r="C6" s="444" t="str">
        <f>+ACTIVIDAD_3!B6</f>
        <v>8219 - Fortalecimiento a la implementación, seguimiento y coordinación del Sistema Distrital de Cuidado en Bogotá D.C.</v>
      </c>
      <c r="D6" s="445"/>
      <c r="E6" s="445"/>
      <c r="F6" s="445"/>
      <c r="G6" s="445"/>
      <c r="H6" s="445"/>
      <c r="I6" s="445"/>
      <c r="J6" s="445"/>
      <c r="K6" s="446"/>
      <c r="M6" s="170"/>
      <c r="N6" s="191" t="s">
        <v>169</v>
      </c>
      <c r="O6" s="566">
        <v>2024110010309</v>
      </c>
      <c r="P6" s="651"/>
      <c r="Q6" s="567"/>
    </row>
    <row r="7" spans="1:91" s="102" customFormat="1" ht="10.15" customHeight="1" thickBot="1">
      <c r="A7" s="110"/>
      <c r="B7" s="105"/>
      <c r="C7" s="105"/>
      <c r="D7" s="105"/>
      <c r="E7" s="105"/>
      <c r="F7" s="105"/>
      <c r="G7" s="105"/>
      <c r="H7" s="105"/>
      <c r="I7" s="105"/>
      <c r="J7" s="105"/>
      <c r="K7" s="105"/>
      <c r="L7" s="105"/>
      <c r="M7" s="111"/>
      <c r="N7" s="111"/>
      <c r="O7" s="111"/>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91" s="85" customFormat="1" ht="21.75" customHeight="1" thickBot="1">
      <c r="A8" s="559" t="s">
        <v>6</v>
      </c>
      <c r="B8" s="559"/>
      <c r="C8" s="145" t="s">
        <v>170</v>
      </c>
      <c r="D8" s="163"/>
      <c r="E8" s="145" t="s">
        <v>171</v>
      </c>
      <c r="F8" s="163"/>
      <c r="G8" s="145" t="s">
        <v>172</v>
      </c>
      <c r="H8" s="143"/>
      <c r="I8" s="166" t="s">
        <v>173</v>
      </c>
      <c r="J8" s="146"/>
      <c r="K8" s="167"/>
      <c r="L8" s="168"/>
      <c r="M8" s="149"/>
      <c r="N8" s="631" t="s">
        <v>8</v>
      </c>
      <c r="O8" s="632"/>
      <c r="P8" s="633"/>
      <c r="Q8" s="619" t="s">
        <v>174</v>
      </c>
      <c r="R8" s="619"/>
      <c r="S8" s="619"/>
      <c r="T8" s="627"/>
      <c r="U8" s="628"/>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02"/>
      <c r="CB8" s="102"/>
      <c r="CC8" s="102"/>
      <c r="CD8" s="102"/>
      <c r="CE8" s="102"/>
      <c r="CF8" s="102"/>
      <c r="CG8" s="102"/>
      <c r="CH8" s="102"/>
      <c r="CI8" s="102"/>
      <c r="CJ8" s="102"/>
      <c r="CK8" s="102"/>
      <c r="CL8" s="102"/>
      <c r="CM8" s="102"/>
    </row>
    <row r="9" spans="1:91" s="85" customFormat="1" ht="21.75" customHeight="1" thickBot="1">
      <c r="A9" s="559"/>
      <c r="B9" s="559"/>
      <c r="C9" s="147" t="s">
        <v>175</v>
      </c>
      <c r="D9" s="148"/>
      <c r="E9" s="145" t="s">
        <v>176</v>
      </c>
      <c r="F9" s="143"/>
      <c r="G9" s="145" t="s">
        <v>177</v>
      </c>
      <c r="H9" s="148"/>
      <c r="I9" s="166" t="s">
        <v>178</v>
      </c>
      <c r="J9" s="146" t="s">
        <v>179</v>
      </c>
      <c r="K9" s="167"/>
      <c r="L9" s="168"/>
      <c r="M9" s="149"/>
      <c r="N9" s="634"/>
      <c r="O9" s="635"/>
      <c r="P9" s="636"/>
      <c r="Q9" s="619" t="s">
        <v>180</v>
      </c>
      <c r="R9" s="619"/>
      <c r="S9" s="619"/>
      <c r="T9" s="627"/>
      <c r="U9" s="628"/>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02"/>
      <c r="CB9" s="102"/>
      <c r="CC9" s="102"/>
      <c r="CD9" s="102"/>
      <c r="CE9" s="102"/>
      <c r="CF9" s="102"/>
      <c r="CG9" s="102"/>
      <c r="CH9" s="102"/>
      <c r="CI9" s="102"/>
      <c r="CJ9" s="102"/>
      <c r="CK9" s="102"/>
      <c r="CL9" s="102"/>
      <c r="CM9" s="102"/>
    </row>
    <row r="10" spans="1:91" s="85" customFormat="1" ht="21.75" customHeight="1" thickBot="1">
      <c r="A10" s="559"/>
      <c r="B10" s="559"/>
      <c r="C10" s="145" t="s">
        <v>181</v>
      </c>
      <c r="D10" s="143"/>
      <c r="E10" s="145" t="s">
        <v>182</v>
      </c>
      <c r="F10" s="143"/>
      <c r="G10" s="145" t="s">
        <v>183</v>
      </c>
      <c r="H10" s="148"/>
      <c r="I10" s="166" t="s">
        <v>184</v>
      </c>
      <c r="J10" s="146"/>
      <c r="K10" s="167"/>
      <c r="L10" s="168"/>
      <c r="M10" s="149"/>
      <c r="N10" s="637"/>
      <c r="O10" s="638"/>
      <c r="P10" s="639"/>
      <c r="Q10" s="619" t="s">
        <v>185</v>
      </c>
      <c r="R10" s="619"/>
      <c r="S10" s="619"/>
      <c r="T10" s="629" t="s">
        <v>179</v>
      </c>
      <c r="U10" s="630"/>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02"/>
      <c r="CB10" s="102"/>
      <c r="CC10" s="102"/>
      <c r="CD10" s="102"/>
      <c r="CE10" s="102"/>
      <c r="CF10" s="102"/>
      <c r="CG10" s="102"/>
      <c r="CH10" s="102"/>
      <c r="CI10" s="102"/>
      <c r="CJ10" s="102"/>
      <c r="CK10" s="102"/>
      <c r="CL10" s="102"/>
      <c r="CM10" s="102"/>
    </row>
    <row r="11" spans="1:91" s="102" customFormat="1" ht="18" customHeight="1" thickBot="1">
      <c r="I11" s="169"/>
      <c r="J11" s="169"/>
      <c r="K11" s="169"/>
      <c r="L11" s="169"/>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row>
    <row r="12" spans="1:91" ht="23.65" customHeight="1">
      <c r="A12" s="654" t="s">
        <v>123</v>
      </c>
      <c r="B12" s="643" t="s">
        <v>125</v>
      </c>
      <c r="C12" s="656" t="s">
        <v>474</v>
      </c>
      <c r="D12" s="656" t="s">
        <v>129</v>
      </c>
      <c r="E12" s="656" t="s">
        <v>131</v>
      </c>
      <c r="F12" s="656" t="s">
        <v>133</v>
      </c>
      <c r="G12" s="643" t="s">
        <v>135</v>
      </c>
      <c r="H12" s="643" t="s">
        <v>137</v>
      </c>
      <c r="I12" s="658" t="s">
        <v>475</v>
      </c>
      <c r="J12" s="658" t="s">
        <v>476</v>
      </c>
      <c r="K12" s="645" t="s">
        <v>143</v>
      </c>
      <c r="L12" s="660" t="s">
        <v>170</v>
      </c>
      <c r="M12" s="641"/>
      <c r="N12" s="642"/>
      <c r="O12" s="640" t="s">
        <v>171</v>
      </c>
      <c r="P12" s="641"/>
      <c r="Q12" s="642"/>
      <c r="R12" s="640" t="s">
        <v>172</v>
      </c>
      <c r="S12" s="641"/>
      <c r="T12" s="642"/>
      <c r="U12" s="640" t="s">
        <v>173</v>
      </c>
      <c r="V12" s="641"/>
      <c r="W12" s="642"/>
      <c r="X12" s="640" t="s">
        <v>175</v>
      </c>
      <c r="Y12" s="641"/>
      <c r="Z12" s="642"/>
      <c r="AA12" s="640" t="s">
        <v>176</v>
      </c>
      <c r="AB12" s="641"/>
      <c r="AC12" s="642"/>
      <c r="AD12" s="640" t="s">
        <v>177</v>
      </c>
      <c r="AE12" s="641"/>
      <c r="AF12" s="642"/>
      <c r="AG12" s="640" t="s">
        <v>178</v>
      </c>
      <c r="AH12" s="641"/>
      <c r="AI12" s="642"/>
      <c r="AJ12" s="640" t="s">
        <v>181</v>
      </c>
      <c r="AK12" s="641"/>
      <c r="AL12" s="642"/>
      <c r="AM12" s="640" t="s">
        <v>182</v>
      </c>
      <c r="AN12" s="641"/>
      <c r="AO12" s="642"/>
      <c r="AP12" s="640" t="s">
        <v>183</v>
      </c>
      <c r="AQ12" s="641"/>
      <c r="AR12" s="642"/>
      <c r="AS12" s="640" t="s">
        <v>184</v>
      </c>
      <c r="AT12" s="641"/>
      <c r="AU12" s="642"/>
      <c r="AV12" s="649" t="s">
        <v>477</v>
      </c>
      <c r="AW12" s="652" t="s">
        <v>478</v>
      </c>
      <c r="AX12" s="648"/>
      <c r="AY12" s="647"/>
      <c r="AZ12" s="647"/>
      <c r="BA12" s="647"/>
      <c r="BB12" s="647"/>
      <c r="BC12" s="647"/>
      <c r="BD12" s="647"/>
      <c r="BE12" s="647"/>
      <c r="BF12" s="647"/>
      <c r="BG12" s="647"/>
    </row>
    <row r="13" spans="1:91" s="107" customFormat="1" ht="36.75" customHeight="1" thickBot="1">
      <c r="A13" s="655"/>
      <c r="B13" s="644"/>
      <c r="C13" s="657"/>
      <c r="D13" s="657"/>
      <c r="E13" s="657"/>
      <c r="F13" s="657"/>
      <c r="G13" s="644"/>
      <c r="H13" s="644"/>
      <c r="I13" s="659"/>
      <c r="J13" s="659"/>
      <c r="K13" s="646"/>
      <c r="L13" s="150" t="s">
        <v>479</v>
      </c>
      <c r="M13" s="144" t="s">
        <v>480</v>
      </c>
      <c r="N13" s="144" t="s">
        <v>148</v>
      </c>
      <c r="O13" s="150" t="s">
        <v>479</v>
      </c>
      <c r="P13" s="144" t="s">
        <v>480</v>
      </c>
      <c r="Q13" s="144" t="s">
        <v>148</v>
      </c>
      <c r="R13" s="150" t="s">
        <v>479</v>
      </c>
      <c r="S13" s="144" t="s">
        <v>480</v>
      </c>
      <c r="T13" s="144" t="s">
        <v>148</v>
      </c>
      <c r="U13" s="150" t="s">
        <v>479</v>
      </c>
      <c r="V13" s="144" t="s">
        <v>480</v>
      </c>
      <c r="W13" s="144" t="s">
        <v>148</v>
      </c>
      <c r="X13" s="150" t="s">
        <v>479</v>
      </c>
      <c r="Y13" s="144" t="s">
        <v>480</v>
      </c>
      <c r="Z13" s="144" t="s">
        <v>148</v>
      </c>
      <c r="AA13" s="150" t="s">
        <v>479</v>
      </c>
      <c r="AB13" s="144" t="s">
        <v>480</v>
      </c>
      <c r="AC13" s="144" t="s">
        <v>148</v>
      </c>
      <c r="AD13" s="150" t="s">
        <v>479</v>
      </c>
      <c r="AE13" s="144" t="s">
        <v>480</v>
      </c>
      <c r="AF13" s="144" t="s">
        <v>148</v>
      </c>
      <c r="AG13" s="150" t="s">
        <v>479</v>
      </c>
      <c r="AH13" s="144" t="s">
        <v>480</v>
      </c>
      <c r="AI13" s="144" t="s">
        <v>148</v>
      </c>
      <c r="AJ13" s="150" t="s">
        <v>479</v>
      </c>
      <c r="AK13" s="144" t="s">
        <v>480</v>
      </c>
      <c r="AL13" s="144" t="s">
        <v>148</v>
      </c>
      <c r="AM13" s="150" t="s">
        <v>479</v>
      </c>
      <c r="AN13" s="144" t="s">
        <v>480</v>
      </c>
      <c r="AO13" s="144" t="s">
        <v>148</v>
      </c>
      <c r="AP13" s="150" t="s">
        <v>479</v>
      </c>
      <c r="AQ13" s="144" t="s">
        <v>480</v>
      </c>
      <c r="AR13" s="144" t="s">
        <v>148</v>
      </c>
      <c r="AS13" s="150" t="s">
        <v>479</v>
      </c>
      <c r="AT13" s="144" t="s">
        <v>480</v>
      </c>
      <c r="AU13" s="144" t="s">
        <v>148</v>
      </c>
      <c r="AV13" s="650"/>
      <c r="AW13" s="653"/>
      <c r="AX13" s="648"/>
      <c r="AY13" s="647"/>
      <c r="AZ13" s="647"/>
      <c r="BA13" s="647"/>
      <c r="BB13" s="647"/>
      <c r="BC13" s="647"/>
      <c r="BD13" s="647"/>
      <c r="BE13" s="647"/>
      <c r="BF13" s="647"/>
      <c r="BG13" s="647"/>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row>
    <row r="14" spans="1:91" s="322" customFormat="1" ht="270" customHeight="1">
      <c r="A14" s="309" t="s">
        <v>481</v>
      </c>
      <c r="B14" s="310" t="s">
        <v>482</v>
      </c>
      <c r="C14" s="310" t="s">
        <v>483</v>
      </c>
      <c r="D14" s="311">
        <v>21</v>
      </c>
      <c r="E14" s="310" t="s">
        <v>484</v>
      </c>
      <c r="F14" s="310" t="s">
        <v>485</v>
      </c>
      <c r="G14" s="311" t="s">
        <v>486</v>
      </c>
      <c r="H14" s="311" t="s">
        <v>487</v>
      </c>
      <c r="I14" s="312">
        <v>11925</v>
      </c>
      <c r="J14" s="312">
        <v>25000</v>
      </c>
      <c r="K14" s="313">
        <v>3000</v>
      </c>
      <c r="L14" s="315">
        <v>0</v>
      </c>
      <c r="M14" s="316">
        <v>0</v>
      </c>
      <c r="N14" s="316" t="s">
        <v>488</v>
      </c>
      <c r="O14" s="317">
        <v>0</v>
      </c>
      <c r="P14" s="318">
        <v>0</v>
      </c>
      <c r="Q14" s="318" t="s">
        <v>488</v>
      </c>
      <c r="R14" s="317">
        <v>500</v>
      </c>
      <c r="S14" s="318">
        <v>0</v>
      </c>
      <c r="T14" s="319" t="s">
        <v>489</v>
      </c>
      <c r="U14" s="317">
        <v>0</v>
      </c>
      <c r="V14" s="318">
        <v>264</v>
      </c>
      <c r="W14" s="319" t="s">
        <v>490</v>
      </c>
      <c r="X14" s="317">
        <v>0</v>
      </c>
      <c r="Y14" s="318">
        <v>157</v>
      </c>
      <c r="Z14" s="319" t="s">
        <v>491</v>
      </c>
      <c r="AA14" s="317">
        <v>1000</v>
      </c>
      <c r="AB14" s="318">
        <v>258</v>
      </c>
      <c r="AC14" s="319" t="s">
        <v>492</v>
      </c>
      <c r="AD14" s="317">
        <v>0</v>
      </c>
      <c r="AE14" s="318">
        <v>263</v>
      </c>
      <c r="AF14" s="319" t="s">
        <v>493</v>
      </c>
      <c r="AG14" s="317">
        <v>0</v>
      </c>
      <c r="AH14" s="318">
        <v>276</v>
      </c>
      <c r="AI14" s="319" t="s">
        <v>494</v>
      </c>
      <c r="AJ14" s="317">
        <v>500</v>
      </c>
      <c r="AK14" s="318"/>
      <c r="AL14" s="318"/>
      <c r="AM14" s="317">
        <v>0</v>
      </c>
      <c r="AN14" s="318"/>
      <c r="AO14" s="318"/>
      <c r="AP14" s="317">
        <v>0</v>
      </c>
      <c r="AQ14" s="318"/>
      <c r="AR14" s="318"/>
      <c r="AS14" s="317">
        <v>1000</v>
      </c>
      <c r="AT14" s="318"/>
      <c r="AU14" s="318"/>
      <c r="AV14" s="314">
        <f t="shared" ref="AV14:AW14" si="0">+L14+O14+R14+U14+X14+AA14+AD14+AG14+AJ14+AM14+AP14+AS14</f>
        <v>3000</v>
      </c>
      <c r="AW14" s="314">
        <f t="shared" si="0"/>
        <v>1218</v>
      </c>
      <c r="AX14" s="320" t="s">
        <v>495</v>
      </c>
      <c r="AY14" s="321"/>
      <c r="AZ14" s="321"/>
      <c r="BA14" s="321"/>
      <c r="BB14" s="321"/>
      <c r="BC14" s="321"/>
      <c r="BD14" s="321"/>
      <c r="BE14" s="321"/>
      <c r="BF14" s="321"/>
      <c r="BG14" s="321"/>
      <c r="BH14" s="321"/>
      <c r="BI14" s="321"/>
      <c r="BJ14" s="321"/>
      <c r="BK14" s="321"/>
      <c r="BL14" s="321"/>
      <c r="BM14" s="321"/>
      <c r="BN14" s="321"/>
      <c r="BO14" s="321"/>
      <c r="BP14" s="321"/>
      <c r="BQ14" s="321"/>
      <c r="BR14" s="321"/>
      <c r="BS14" s="321"/>
      <c r="BT14" s="321"/>
      <c r="BU14" s="321"/>
      <c r="BV14" s="321"/>
      <c r="BW14" s="321"/>
      <c r="BX14" s="321"/>
      <c r="BY14" s="321"/>
      <c r="BZ14" s="321"/>
      <c r="CA14" s="321"/>
      <c r="CB14" s="321"/>
      <c r="CC14" s="321"/>
      <c r="CD14" s="321"/>
      <c r="CE14" s="321"/>
      <c r="CF14" s="321"/>
      <c r="CG14" s="321"/>
      <c r="CH14" s="321"/>
      <c r="CI14" s="321"/>
      <c r="CJ14" s="321"/>
      <c r="CK14" s="321"/>
      <c r="CL14" s="321"/>
      <c r="CM14" s="321"/>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9" orientation="landscape"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797A979E-A860-4BE8-BEFC-A7EE359464BB}"/>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2025-09-25T19:11:04Z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