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0" documentId="8_{4D2AF165-23AD-45F1-AB8B-523D07A524DF}" xr6:coauthVersionLast="47" xr6:coauthVersionMax="47" xr10:uidLastSave="{00000000-0000-0000-0000-000000000000}"/>
  <bookViews>
    <workbookView xWindow="-120" yWindow="-120" windowWidth="29040" windowHeight="15720" tabRatio="901" activeTab="1"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37" sheetId="38" r:id="rId7"/>
    <sheet name="META_PDD_38"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CAMBIOS'!$A$1:$E$36</definedName>
    <definedName name="_xlnm.Print_Area" localSheetId="6">META_PDD_37!$A$1:$X$65</definedName>
    <definedName name="_xlnm.Print_Area" localSheetId="7">META_PDD_38!$A$1:$X$65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37" i="58" l="1"/>
  <c r="I35" i="58" l="1"/>
  <c r="H39" i="58"/>
  <c r="H38" i="58"/>
  <c r="H37" i="58"/>
  <c r="H36" i="58"/>
  <c r="H35" i="58"/>
  <c r="G39" i="58"/>
  <c r="G38" i="58"/>
  <c r="G37" i="58"/>
  <c r="G36" i="58"/>
  <c r="G35" i="58"/>
  <c r="I43" i="38"/>
  <c r="H43" i="38"/>
  <c r="F43" i="38"/>
  <c r="D43" i="38"/>
  <c r="E97" i="56"/>
  <c r="C97" i="56"/>
  <c r="C69" i="56"/>
  <c r="G97" i="55"/>
  <c r="E97" i="55"/>
  <c r="C97" i="55"/>
  <c r="C93" i="55"/>
  <c r="C89" i="55"/>
  <c r="G97" i="54"/>
  <c r="E97" i="54"/>
  <c r="C97" i="54"/>
  <c r="E97" i="53"/>
  <c r="C97" i="53"/>
  <c r="B98" i="53" l="1"/>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8" i="58"/>
  <c r="J27" i="58"/>
  <c r="J26" i="58"/>
  <c r="J25" i="58"/>
  <c r="G25" i="55"/>
  <c r="G25" i="54"/>
  <c r="G25" i="20"/>
  <c r="C85" i="56" l="1"/>
  <c r="L25" i="58" l="1"/>
  <c r="I39" i="38"/>
  <c r="H39" i="38"/>
  <c r="D39" i="38"/>
  <c r="B90" i="53" l="1"/>
  <c r="G85" i="55" l="1"/>
  <c r="E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E81" i="56"/>
  <c r="G81" i="55"/>
  <c r="E81" i="55"/>
  <c r="J35" i="38" l="1"/>
  <c r="E81" i="53" l="1"/>
  <c r="C81" i="53"/>
  <c r="B82" i="53"/>
  <c r="C6" i="40"/>
  <c r="AU15" i="46"/>
  <c r="AR15" i="46"/>
  <c r="AO15" i="46"/>
  <c r="AL15" i="46"/>
  <c r="AI15" i="46"/>
  <c r="AF15" i="46"/>
  <c r="AC15" i="46"/>
  <c r="Z15" i="46"/>
  <c r="W15" i="46"/>
  <c r="T15" i="46"/>
  <c r="Q15" i="46"/>
  <c r="AV15" i="46"/>
  <c r="AT15" i="46"/>
  <c r="AS15" i="46"/>
  <c r="AQ15" i="46"/>
  <c r="AP15" i="46"/>
  <c r="AN15" i="46"/>
  <c r="AM15" i="46"/>
  <c r="AK15" i="46"/>
  <c r="AJ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S14" i="46"/>
  <c r="AQ14" i="46"/>
  <c r="AP14" i="46"/>
  <c r="AN14" i="46"/>
  <c r="AM14" i="46"/>
  <c r="AK14" i="46"/>
  <c r="AJ14" i="46"/>
  <c r="AH14" i="46"/>
  <c r="AG14" i="46"/>
  <c r="AE14" i="46"/>
  <c r="AD14" i="46"/>
  <c r="AB14" i="46"/>
  <c r="AW14" i="46" s="1"/>
  <c r="AA14" i="46"/>
  <c r="Y14" i="46"/>
  <c r="X14" i="46"/>
  <c r="W14" i="46"/>
  <c r="V14" i="46"/>
  <c r="U14" i="46"/>
  <c r="T14" i="46"/>
  <c r="S14" i="46"/>
  <c r="R14" i="46"/>
  <c r="Q14" i="46"/>
  <c r="P14" i="46"/>
  <c r="O14" i="46"/>
  <c r="M14" i="46"/>
  <c r="L14" i="46"/>
  <c r="N14" i="46"/>
  <c r="O6" i="46"/>
  <c r="C6" i="46"/>
  <c r="AF68" i="41"/>
  <c r="AE68" i="41"/>
  <c r="AD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B8" i="41"/>
  <c r="B52" i="57"/>
  <c r="C51" i="57"/>
  <c r="C49" i="57"/>
  <c r="C47" i="57"/>
  <c r="C45" i="57"/>
  <c r="F26" i="57"/>
  <c r="D56" i="57"/>
  <c r="C56" i="57"/>
  <c r="B56" i="57"/>
  <c r="E56" i="57"/>
  <c r="B7" i="57"/>
  <c r="E56" i="38"/>
  <c r="I35" i="38"/>
  <c r="H35" i="38"/>
  <c r="F35" i="38"/>
  <c r="D35" i="38"/>
  <c r="D56" i="38"/>
  <c r="C56" i="38"/>
  <c r="B56" i="38"/>
  <c r="C51" i="38"/>
  <c r="C49" i="38"/>
  <c r="C47" i="38"/>
  <c r="C45" i="38"/>
  <c r="F26" i="38"/>
  <c r="B7" i="38"/>
  <c r="B113" i="56"/>
  <c r="B109" i="56"/>
  <c r="B105" i="56"/>
  <c r="B101" i="56"/>
  <c r="B97" i="56"/>
  <c r="B89" i="56"/>
  <c r="B85" i="56"/>
  <c r="B81" i="56"/>
  <c r="E77" i="56"/>
  <c r="B77" i="56"/>
  <c r="E73" i="56"/>
  <c r="E116" i="56" s="1"/>
  <c r="B73" i="56"/>
  <c r="E69" i="56"/>
  <c r="B69" i="56"/>
  <c r="B113" i="55"/>
  <c r="B109" i="55"/>
  <c r="B105" i="55"/>
  <c r="B101" i="55"/>
  <c r="B97" i="55"/>
  <c r="B93" i="55"/>
  <c r="B89" i="55"/>
  <c r="B85" i="55"/>
  <c r="C85" i="55" s="1"/>
  <c r="B81" i="55"/>
  <c r="C81" i="55" s="1"/>
  <c r="G77" i="55"/>
  <c r="E77" i="55"/>
  <c r="B77" i="55"/>
  <c r="C77" i="55" s="1"/>
  <c r="G73" i="55"/>
  <c r="E73" i="55"/>
  <c r="B73" i="55"/>
  <c r="C73" i="55" s="1"/>
  <c r="G69" i="55"/>
  <c r="E69" i="55"/>
  <c r="B69" i="55"/>
  <c r="C69" i="55" s="1"/>
  <c r="B73" i="54"/>
  <c r="F116" i="54"/>
  <c r="E116" i="54"/>
  <c r="D116" i="54"/>
  <c r="B113" i="54"/>
  <c r="B109" i="54"/>
  <c r="B105" i="54"/>
  <c r="B101" i="54"/>
  <c r="B97" i="54"/>
  <c r="B89" i="54"/>
  <c r="B85" i="54"/>
  <c r="B81" i="54"/>
  <c r="G77" i="54"/>
  <c r="E77" i="54"/>
  <c r="B77" i="54"/>
  <c r="C77" i="54" s="1"/>
  <c r="G73" i="54"/>
  <c r="G116" i="54" s="1"/>
  <c r="E73" i="54"/>
  <c r="B116" i="54"/>
  <c r="D69" i="54"/>
  <c r="E69" i="54" s="1"/>
  <c r="F69" i="54" s="1"/>
  <c r="C69" i="54"/>
  <c r="B69" i="54"/>
  <c r="E77" i="53"/>
  <c r="E116" i="53" s="1"/>
  <c r="C77" i="53"/>
  <c r="E69" i="53"/>
  <c r="C62" i="53"/>
  <c r="B62" i="53"/>
  <c r="F36" i="53"/>
  <c r="I116" i="56"/>
  <c r="H116" i="56"/>
  <c r="G116" i="56"/>
  <c r="F116" i="56"/>
  <c r="D116" i="56"/>
  <c r="F36" i="56"/>
  <c r="B34" i="56"/>
  <c r="N29" i="56"/>
  <c r="N28" i="56"/>
  <c r="N27" i="56"/>
  <c r="N26" i="56"/>
  <c r="N25" i="56"/>
  <c r="N24" i="56"/>
  <c r="I116" i="55"/>
  <c r="H116" i="55"/>
  <c r="F116" i="55"/>
  <c r="D116" i="55"/>
  <c r="F36" i="55"/>
  <c r="B34" i="55"/>
  <c r="N29" i="55"/>
  <c r="N28" i="55"/>
  <c r="N27" i="55"/>
  <c r="N26" i="55"/>
  <c r="N25" i="55"/>
  <c r="N24" i="55"/>
  <c r="I116" i="54"/>
  <c r="H116" i="54"/>
  <c r="C62" i="54"/>
  <c r="D62" i="54" s="1"/>
  <c r="B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F36" i="20"/>
  <c r="N29" i="20"/>
  <c r="N28" i="20"/>
  <c r="N27" i="20"/>
  <c r="N26" i="20"/>
  <c r="N25" i="20"/>
  <c r="N24" i="20"/>
  <c r="G116" i="55" l="1"/>
  <c r="E116" i="55"/>
  <c r="AV14" i="46"/>
  <c r="AX14" i="46" s="1"/>
  <c r="O25" i="55"/>
  <c r="O28" i="55"/>
  <c r="O26" i="54"/>
  <c r="O26" i="56"/>
  <c r="O29" i="54"/>
  <c r="O28" i="54"/>
  <c r="AW15" i="46"/>
  <c r="AX15" i="46" s="1"/>
  <c r="O28" i="56"/>
  <c r="O25" i="56"/>
  <c r="C116" i="56"/>
  <c r="B116" i="56"/>
  <c r="O29" i="56"/>
  <c r="C116" i="55"/>
  <c r="B116" i="55"/>
  <c r="O26" i="55"/>
  <c r="O29" i="55"/>
  <c r="C73" i="54"/>
  <c r="C116" i="54" s="1"/>
  <c r="G69" i="54"/>
  <c r="O25" i="54"/>
  <c r="O25" i="53"/>
  <c r="O26" i="53"/>
  <c r="B116" i="53"/>
  <c r="C116" i="53"/>
  <c r="O28" i="53"/>
  <c r="O29" i="53"/>
  <c r="O25" i="20"/>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FF594C18-D164-4DE5-9C0B-470785A848C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<sst xmlns="http://schemas.openxmlformats.org/spreadsheetml/2006/main" count="2856" uniqueCount="623">
  <si>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</si>
  <si>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</si>
  <si>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</si>
  <si>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</si>
  <si>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</si>
  <si>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</si>
  <si>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</si>
  <si>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</si>
  <si>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</si>
  <si>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</si>
  <si>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</si>
  <si>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</si>
  <si>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</si>
  <si>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</si>
  <si>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</si>
  <si>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</si>
  <si>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</si>
  <si>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</si>
  <si>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</si>
  <si>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</si>
  <si>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</si>
  <si>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</si>
  <si>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</si>
  <si>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</si>
  <si>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</si>
  <si>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</si>
  <si>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</si>
  <si>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</si>
  <si>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</si>
  <si>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</si>
  <si>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</si>
  <si>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</si>
  <si>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</si>
  <si>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</si>
  <si>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</si>
  <si>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</si>
  <si>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</si>
  <si>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</si>
  <si>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</si>
  <si>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</si>
  <si>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</si>
  <si>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</si>
  <si>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</si>
  <si>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</si>
  <si>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</si>
  <si>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</si>
  <si>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</si>
  <si>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</si>
  <si>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</si>
  <si>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</si>
  <si>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</si>
  <si>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</si>
  <si>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</si>
  <si>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</si>
  <si>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</si>
  <si>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</si>
  <si>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</si>
  <si>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</si>
  <si>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</si>
  <si>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</si>
  <si>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</si>
  <si>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</si>
  <si>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</si>
  <si>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</si>
  <si>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</si>
  <si>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</si>
  <si>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</si>
  <si>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</si>
  <si>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</si>
  <si>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</si>
  <si>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</si>
  <si>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</si>
  <si>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</si>
  <si>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</si>
  <si>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</si>
  <si>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</si>
  <si>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</si>
  <si>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</si>
  <si>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</si>
  <si>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</si>
  <si>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</si>
  <si>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</si>
  <si>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</si>
  <si>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</si>
  <si>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</si>
  <si>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</si>
  <si>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</si>
  <si>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</si>
  <si>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</si>
  <si>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</si>
  <si>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</si>
  <si>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</si>
  <si>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</si>
  <si>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</si>
  <si>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</si>
  <si>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</si>
  <si>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</si>
  <si>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</si>
  <si>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</si>
  <si>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</si>
  <si>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</si>
  <si>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</si>
  <si>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</si>
  <si>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</si>
  <si>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</si>
  <si>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</si>
  <si>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</si>
  <si>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</si>
  <si>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</si>
  <si>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</si>
  <si>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</si>
  <si>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</si>
  <si>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</si>
  <si>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</si>
  <si>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</si>
  <si>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</si>
  <si>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</si>
  <si>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</si>
  <si>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</si>
  <si>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</si>
  <si>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</si>
  <si>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</si>
  <si>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</si>
  <si>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</si>
  <si>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</si>
  <si>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</si>
  <si>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</si>
  <si>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</si>
  <si>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</si>
  <si>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</si>
  <si>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</si>
  <si>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</si>
  <si>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</si>
  <si>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</si>
  <si>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</si>
  <si>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</si>
  <si>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</si>
  <si>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</si>
  <si>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</si>
  <si>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</si>
  <si>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</si>
  <si>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</si>
  <si>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</si>
  <si>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</si>
  <si>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</si>
  <si>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</si>
  <si>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</si>
  <si>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</si>
  <si>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</si>
  <si>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</si>
  <si>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</si>
  <si>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</si>
  <si>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</si>
  <si>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</si>
  <si>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</si>
  <si>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</si>
  <si>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</si>
  <si>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</si>
  <si>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</si>
  <si>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</si>
  <si>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</si>
  <si>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</si>
  <si>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</si>
  <si>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</si>
  <si>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</si>
  <si>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</si>
  <si>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</si>
  <si>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</si>
  <si>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</si>
  <si>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</si>
  <si>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</si>
  <si>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</si>
  <si>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</si>
  <si>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</si>
  <si>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</si>
  <si>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</si>
  <si>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</si>
  <si>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</si>
  <si>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</si>
  <si>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</si>
  <si>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</si>
  <si>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</si>
  <si>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</si>
  <si>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</si>
  <si>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</si>
  <si>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</si>
  <si>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</si>
  <si>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</si>
  <si>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</si>
  <si>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</si>
  <si>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</si>
  <si>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</si>
  <si>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</si>
  <si>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</si>
  <si>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</si>
  <si>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</si>
  <si>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</si>
  <si>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</si>
  <si>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</si>
  <si>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</si>
  <si>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</si>
  <si>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</si>
  <si>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</si>
  <si>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</si>
  <si>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</si>
  <si>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</si>
  <si>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</si>
  <si>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</si>
  <si>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</si>
  <si>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</si>
  <si>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</si>
  <si>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</si>
  <si>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</si>
  <si>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</si>
  <si>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</si>
  <si>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</si>
  <si>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</si>
  <si>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</si>
  <si>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</si>
  <si>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</si>
  <si>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</si>
  <si>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</si>
  <si>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</si>
  <si>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</si>
  <si>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</si>
  <si>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</si>
  <si>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</si>
  <si>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</si>
  <si>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</si>
  <si>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</si>
  <si>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</si>
  <si>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</si>
  <si>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</si>
  <si>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</si>
  <si>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</si>
  <si>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</si>
  <si>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</si>
  <si>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</si>
  <si>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</si>
  <si>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</si>
  <si>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</si>
  <si>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</si>
  <si>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</si>
  <si>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</si>
  <si>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</si>
  <si>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</si>
  <si>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</si>
  <si>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</si>
  <si>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</si>
  <si>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</si>
  <si>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</si>
  <si>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</si>
  <si>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</si>
  <si>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</si>
  <si>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</si>
  <si>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</si>
  <si>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</si>
  <si>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</si>
  <si>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</si>
  <si>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</si>
  <si>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</si>
  <si>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</si>
  <si>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</si>
  <si>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</si>
  <si>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</si>
  <si>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</si>
  <si>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</si>
  <si>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</si>
  <si>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</si>
  <si>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</si>
  <si>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</si>
  <si>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</si>
  <si>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</si>
  <si>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</si>
  <si>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</si>
  <si>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</si>
  <si>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</si>
  <si>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</si>
  <si>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</si>
  <si>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</si>
  <si>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</si>
  <si>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</si>
  <si>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</si>
  <si>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</si>
  <si>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</si>
  <si>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Asegurar que el 100% de los casos de representación jurídica ejercida por la SDMujer que requieran servicios de psicología forense y acompañamiento psicosocial, accedan a los mismos.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</si>
  <si>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</si>
  <si>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</si>
  <si>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</si>
  <si>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</si>
  <si>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</si>
  <si>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</si>
  <si>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</si>
  <si>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</si>
  <si>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</si>
  <si>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</si>
  <si>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</si>
  <si>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</si>
  <si>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</si>
  <si>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</si>
  <si>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</si>
  <si>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</si>
  <si>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</si>
  <si>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</si>
  <si>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</si>
  <si>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</si>
  <si>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</si>
  <si>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</si>
  <si>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</si>
  <si>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</si>
  <si>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</si>
  <si>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</si>
  <si>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</si>
  <si>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</si>
  <si>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 xml:space="preserve">37. Asegurar que el 100% de los casos de representación jurídica ejercida por la SDMujer que requieran servicios de psicología forense y acompañamiento psicosocial, accedan a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</si>
  <si>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</si>
  <si>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</si>
  <si>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</si>
  <si>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</si>
  <si>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</si>
  <si>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</si>
  <si>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</si>
  <si>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</si>
  <si>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</si>
  <si>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</si>
  <si>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</si>
  <si>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</si>
  <si>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</si>
  <si>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</si>
  <si>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</si>
  <si>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</si>
  <si>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</si>
  <si>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</si>
  <si>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</si>
  <si>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</si>
  <si>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</si>
  <si>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</si>
  <si>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</si>
  <si>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</si>
  <si>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</si>
  <si>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</si>
  <si>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</si>
  <si>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</si>
  <si>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</si>
  <si>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</si>
  <si>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</si>
  <si>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</si>
  <si>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</si>
  <si>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</si>
  <si>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</si>
  <si>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</si>
  <si>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</si>
  <si>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</si>
  <si>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</si>
  <si>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</si>
  <si>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</si>
  <si>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</si>
  <si>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</si>
  <si>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</si>
  <si>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</si>
  <si>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</si>
  <si>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</si>
  <si>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</si>
  <si>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</si>
  <si>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</si>
  <si>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</si>
  <si>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</si>
  <si>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</si>
  <si>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</si>
  <si>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</si>
  <si>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</si>
  <si>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</si>
  <si>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</si>
  <si>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</si>
  <si>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</si>
  <si>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</si>
  <si>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</si>
  <si>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</si>
  <si>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</si>
  <si>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</si>
  <si>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</si>
  <si>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</si>
  <si>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</si>
  <si>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</si>
  <si>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</si>
  <si>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</si>
  <si>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</si>
  <si>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</si>
  <si>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</si>
  <si>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</si>
  <si>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</si>
  <si>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</si>
  <si>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</si>
  <si>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</si>
  <si>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</si>
  <si>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</si>
  <si>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</si>
  <si>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</si>
  <si>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</si>
  <si>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</si>
  <si>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</si>
  <si>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</si>
  <si>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</si>
  <si>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</si>
  <si>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</si>
  <si>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</si>
  <si>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</si>
  <si>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</si>
  <si>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</si>
  <si>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</si>
  <si>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</si>
  <si>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37. Asegurar que el 100% de los casos de representación jurídica ejercida por la SDMujer que requieran servicios de psicología forense y acompañamiento psicosocial, accedan a los mismos.</t>
  </si>
  <si>
    <t>Igualdad de Género</t>
  </si>
  <si>
    <t>5.2. Eliminar todas las formas de violencia contra todas las mujeres y las niñas en los ámbitos público y privado, incluidas la trata y la explotación sexual y otros tipos de explotación</t>
  </si>
  <si>
    <t>3860 - Porcentaje de casos de representación jurídica ejercida por la SDMujer que acceden a los servicios de psicología forense y acompañamiento psicosocial, cuando se requiera.</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</si>
  <si>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</si>
  <si>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</si>
  <si>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</si>
  <si>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</si>
  <si>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</si>
  <si>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</si>
  <si>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</si>
  <si>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</si>
  <si>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Incremento en el número de espacios interinstitucionales con servicios jurídicos y psicosociales dirigido a mujeres víctimas de violencia.</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</si>
  <si>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</si>
  <si>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</si>
  <si>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</si>
  <si>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</si>
  <si>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</si>
  <si>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</si>
  <si>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</si>
  <si>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</si>
  <si>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</si>
  <si>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</si>
  <si>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</si>
  <si>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</si>
  <si>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</si>
  <si>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</si>
  <si>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</si>
  <si>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</si>
  <si>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</si>
  <si>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</si>
  <si>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</si>
  <si>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</si>
  <si>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</si>
  <si>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</si>
  <si>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</si>
  <si>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</si>
  <si>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</si>
  <si>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</si>
  <si>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</si>
  <si>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</si>
  <si>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</si>
  <si>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</si>
  <si>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</si>
  <si>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</si>
  <si>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</si>
  <si>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</si>
  <si>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</si>
  <si>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</si>
  <si>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</si>
  <si>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</si>
  <si>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</si>
  <si>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</si>
  <si>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</si>
  <si>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</si>
  <si>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</si>
  <si>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</si>
  <si>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</si>
  <si>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</si>
  <si>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</si>
  <si>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</si>
  <si>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</si>
  <si>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</si>
  <si>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</si>
  <si>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</si>
  <si>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</si>
  <si>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</si>
  <si>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</si>
  <si>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</si>
  <si>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</si>
  <si>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</si>
  <si>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</si>
  <si>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</si>
  <si>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</si>
  <si>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</si>
  <si>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</si>
  <si>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</si>
  <si>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</si>
  <si>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</si>
  <si>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</si>
  <si>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</si>
  <si>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</si>
  <si>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</si>
  <si>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</si>
  <si>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</si>
  <si>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</si>
  <si>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</si>
  <si>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</si>
  <si>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</si>
  <si>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</si>
  <si>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</si>
  <si>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</si>
  <si>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</si>
  <si>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</si>
  <si>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</si>
  <si>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</si>
  <si>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</si>
  <si>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</si>
  <si>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</si>
  <si>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</si>
  <si>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</si>
  <si>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</si>
  <si>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</si>
  <si>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</si>
  <si>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</si>
  <si>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</si>
  <si>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</si>
  <si>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</si>
  <si>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</si>
  <si>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</si>
  <si>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</si>
  <si>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</si>
  <si>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</si>
  <si>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</si>
  <si>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</si>
  <si>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</si>
  <si>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</si>
  <si>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</si>
  <si>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</si>
  <si>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</si>
  <si>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</si>
  <si>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</si>
  <si>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</si>
  <si>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</si>
  <si>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</si>
  <si>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</si>
  <si>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</si>
  <si>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</si>
  <si>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</si>
  <si>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</si>
  <si>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</si>
  <si>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</si>
  <si>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</si>
  <si>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</si>
  <si>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</si>
  <si>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</si>
  <si>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</si>
  <si>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</si>
  <si>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</si>
  <si>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</si>
  <si>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</si>
  <si>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</si>
  <si>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</si>
  <si>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</si>
  <si>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</si>
  <si>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</si>
  <si>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</si>
  <si>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</si>
  <si>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</si>
  <si>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</si>
  <si>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</si>
  <si>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</si>
  <si>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</si>
  <si>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</si>
  <si>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</si>
  <si>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</si>
  <si>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</si>
  <si>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</si>
  <si>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</si>
  <si>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</si>
  <si>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</si>
  <si>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</si>
  <si>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</si>
  <si>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</si>
  <si>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</si>
  <si>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</si>
  <si>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</si>
  <si>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</si>
  <si>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</si>
  <si>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</si>
  <si>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</si>
  <si>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</si>
  <si>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</si>
  <si>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</si>
  <si>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</si>
  <si>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Ajuste metas anualizadas 2025, 2026 y 2027, y mensuales (agisto a diciembre 2025) de las actividades 1, 4 y 5</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</si>
  <si>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</si>
  <si>
    <t>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</si>
  <si>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periodo enero a julio las diferentes estrategias han aperturado 944 representaciones jurídicas, discriminadas de la siguiente manera: 712 en procesos administrativos, 229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</si>
  <si>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Igualmente, se mantienen las actividades de formación de habilidades en atención a las ciudadanas y alcances del proceso de representación. 
Se siguen presentando diferencias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</si>
  <si>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agosto se escalonaron a través del comité de Representación un total de  184 casos, de los cuales 130 fueron asignados: 108 en materia administrativa, 2 en materia de familia y 20 en materia penal de acuerdo con el reporte de Litigio de Si - Misional 2.0. </t>
  </si>
  <si>
    <t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t>
  </si>
  <si>
    <t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t>
  </si>
  <si>
    <t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t>
  </si>
  <si>
    <t>En agosto un total de 1538 nuevas mujeres recibieron asesoría u orientación sociojurídica en los 3 espacios donde se desarrolla la estrategia. Hasta la fecha se han realizado 10749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</si>
  <si>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agosto se atendieron por primera vez en CAF a 125 ciudadanas. (Sin duplicación y con primera atención en este espacio) </t>
  </si>
  <si>
    <t xml:space="preserve">En el mes acudieron por primera vez 1128 ciudadanas a las Casas de Justicia, discriminadas: Casas de Justicia con Ruta Integral 790 y en Casas con Modelo Tradicional 338.(Sin duplicación y con primera atención en este espacio) </t>
  </si>
  <si>
    <t xml:space="preserve">En el mes se atendieron por primera vez en URI a 285 personas. (Sin duplicación y con primera atención en este espacio) </t>
  </si>
  <si>
    <t xml:space="preserve">En el mes 754 mujeres recibieron acompañamiento psicosocial:
- 422 en Casas de Justicia
- 284 en URI 
- 48 en CAF. </t>
  </si>
  <si>
    <t>En el periodo enero a agosto se han beneficiado 5354 mujeres que recibieron acompañamiento psicosocial en los 3 espacios de la estrategia, distribuidos así: 
- 2980 en Casa de Justicia
- 1912 en URI
-  462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</si>
  <si>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48 mujeres recibieron acompañamiento psicosocial en CAF. (No se cuentan duplicados)</t>
  </si>
  <si>
    <t>En el mes 381 mujeres recibieron atención en Casa de Justicia con Ruta Integral ,y  205 en Casas de Justicia Modelo tradicional, para un total de 586  mujeres que recibieron acompañamiento psicosocial en este espacio. (No se cuentan duplicados)</t>
  </si>
  <si>
    <t>En el mes 279 mujeres recibieron atención en Casa de Justicia con Ruta Integral ,y  143 en Casas de Justicia Modelo tradicional, para un total de 422  mujeres que recibieron acompañamiento psicosocial en este espacio. (No se cuentan duplicados)</t>
  </si>
  <si>
    <t>En el mes 284 mujeres recibieron acompañamiento psicosocial en URI. (No se cuentan duplicados)</t>
  </si>
  <si>
    <t>En el mes, el equipo de dinamización atendió a 269 mujeres. Teniendo en cuenta que una mujer puede poseer más de una ruta activada, el total de rutas es equivalente a 390 en el mes de agosto.
En el caso de seguimientos realizados por el equipo de dinamizadoras se encontró un total de 722 seguimientos efectivos para el mes. 
Finalizando se resaltan los 62 procesos realizados por el equipo de dinamizadoras en el territorio ejecutados de la siguiente forma: 32 sensibilizaciones y 30 divulgaciones en el mes de agosto llegando así a 895 ciudadanas en las distintas localidades que conllevaron al reconocimiento de los servicios de la SDMUJER al igual de los derechos humanos de las mujeres desde los distintos enfoques haciendo un especial énfasis en el derecho a "la paz y convivencia con equidad de género"</t>
  </si>
  <si>
    <t>Para el periodo enero - agosto se han activado un total de 2325 rutas o servicios por el equipo de dinamizadoras (una mujer puede tener mas de una activación de ruta). Se han atendido 1972  mujeres.
Así mismo, se registran 4326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</si>
  <si>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390 nuevas activaciones de ruta social se dieron por el equipo de dinamizadoras de la SDMujer (una mujer puede tener mas de una activación de ruta por lo cual se encuentran  269 mujeres con activaciones), evidenciando la labor constante y pertinente de los equipos en la atención integral, real y efectiva a la ciudadanía. </t>
  </si>
  <si>
    <t>Las acciones adelantadas por el equipo de psicología forense durante agosto 2025. 
Casos sugeridos para articulación con el equipo en Comité técnico para la representación: Se sugirió articular en 5 casos, para los siguientes servicios: 4 evaluaciones y una preparación de audiencia.
Recepción de solicitudes para articulación: 15
Asignación de labores periciales: 14
 De las labores asignadas previamente a las profesionales, se realizaron:
-5   Entrevistas con ciudadana
-5  Aplicaciones de pruebas psicométricas 
-5  Entrevistas complementarias
-5   Comunicaciones con abogadas
-1  Comunicaciones con ciudadanas
-5 Entregas de informe de evaluación psicológica
-4  Socializaciones de resultados
-5  Asistencias a audiencias
-1 Reunión con la ciudadana
Adicionalmente, se realizaron las siguientes acciones: 
-1 Reunión de asesoría con abogada para construcción de la estrategia de litigio
-3 Preparaciones de audiencia
-5  Articulaciones con equipo psicosocial
-2 Cancelaciones de servicio, una de evaluación psicológica por decisión de fiscalía, debido a que realizó solicitud previa a Medicina Legal; y la otra de una preparación de audiencia por imposibilidad de contactar a la mujer. 
Se apoyó un espacio de fortalecimiento conceptual con profesionales de URI puente Aranda para explicar formas de expresión de violencia psicológica. 
Tuvimos una reunión de articulación con la profesional del cuidado para los equipos, enfocada especialmente en las necesidades del equipo de psicología forense. 
Se avanzó en la revisión del convenio para el desarrollo de la investigación con la que se pretende realizar la valoración para identificación de violencias y malestares.</t>
  </si>
  <si>
    <t>https://secretariadistritald.sharepoint.com/:f:/s/SubsecretaradeFortalecimientodeCapacidadesyOportunidades/EhHbqK0cvC9Mo_oOkhIQeDABjjmS4esVUHaEXCrg-yETLQ?e=2zkT9Z</t>
  </si>
  <si>
    <t>https://secretariadistritald.sharepoint.com/:f:/s/SubsecretaradeFortalecimientodeCapacidadesyOportunidades/EvJGxttV98lAvyZx1zGN5NoBqIsxXimDNhybt73VRHjncA?e=eP23Pt</t>
  </si>
  <si>
    <t>https://secretariadistritald.sharepoint.com/:f:/s/SubsecretaradeFortalecimientodeCapacidadesyOportunidades/Er4oqw4o46ZCr-OEkxoXcYIB-ILvQTFXNF6VJRmGtmYyKg?e=2D7CDu</t>
  </si>
  <si>
    <t>https://secretariadistritald.sharepoint.com/:f:/s/SubsecretaradeFortalecimientodeCapacidadesyOportunidades/ErPvtIb2G5lAsO19kvZLsHkBNd0ONrNIyfB-LqHedhW8ow?e=2IXSi1</t>
  </si>
  <si>
    <t>https://secretariadistritald.sharepoint.com/:x:/s/SubsecretaradeFortalecimientodeCapacidadesyOportunidades/EVIDH0KMtOlEo6iLo-HRgd0BK467ZroWmLS_M-fma34SPg?e=ByBZzk</t>
  </si>
  <si>
    <t>https://secretariadistritald.sharepoint.com/:x:/s/SubsecretaradeFortalecimientodeCapacidadesyOportunidades/EXJBhM7aO9hBqtiQMYmpRzIB8rKLOMExDkQX30el_N_AQA?e=nj7Q34</t>
  </si>
  <si>
    <t>https://secretariadistritald.sharepoint.com/:x:/s/SubsecretaradeFortalecimientodeCapacidadesyOportunidades/EaZc66JHRShNqJ-xgdXW28ABxi6bVjOYK7CyjoZ2ip6AHw?e=5fsopS</t>
  </si>
  <si>
    <t>Directorio_Instituciones.docx</t>
  </si>
  <si>
    <t xml:space="preserve">A cierre de  agosto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2 Casas de Justicia Sin Ruta. Se incluye como evidencia presentación en donde se relacionan los espacios en donde contamos con el servicio psicosocial.
</t>
  </si>
  <si>
    <t xml:space="preserve">El contar con suficientes espacios permite mayor cobertura y oportunidad para la atención, jurídica y psicosocial a las mujeres víctimas de violencia. </t>
  </si>
  <si>
    <t>A la altura del segundo cuatrimestre de 2025 las diferentes estrategias han aperturado 1074 representaciones jurídicas, discriminadas de la siguiente manera: 820 en procesos administrativos, 229 en procesos penales, 16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</si>
  <si>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se realizaron 4 sesiones del comité de representación jurídica los días 5, 13, 20 y 29 de agosto.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</si>
  <si>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En el mes de agosto se registraron 722 seguimientos efectivos a mujeres en relación al avance del trámite de la ruta social activada. </t>
  </si>
  <si>
    <t xml:space="preserve">Para el mes de agosto se encuentran en operación 15 espacios establecidos por la Subsecretaría para la prestación de los servicios jurídicos y psicosociales, así, para el mes se ingresan los establecimientos de Bosa y Usme, establecimientos que adelantaran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</si>
</sst>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6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6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 fontId="25" fillId="0" borderId="8" xfId="1" applyNumberFormat="1" applyFont="1" applyBorder="1" applyAlignment="1">
      <alignment horizontal="center" vertical="center"/>
    </xf>
    <xf numFmtId="1" fontId="25" fillId="0" borderId="11" xfId="1" applyNumberFormat="1" applyFont="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169" fontId="13" fillId="0" borderId="39" xfId="23" applyNumberFormat="1" applyFont="1" applyBorder="1" applyAlignment="1">
      <alignment vertical="center"/>
    </xf>
    <xf numFmtId="169" fontId="13" fillId="0" borderId="44" xfId="23" applyNumberFormat="1" applyFont="1" applyBorder="1" applyAlignment="1">
      <alignment vertical="center"/>
    </xf>
    <xf numFmtId="169" fontId="13" fillId="0" borderId="45" xfId="23" applyNumberFormat="1" applyFont="1" applyBorder="1" applyAlignment="1">
      <alignment vertical="center"/>
    </xf>
    <xf numFmtId="169" fontId="13" fillId="0" borderId="21" xfId="23" applyNumberFormat="1" applyFont="1" applyBorder="1" applyAlignment="1">
      <alignment vertical="center"/>
    </xf>
    <xf numFmtId="169" fontId="13" fillId="0" borderId="24" xfId="23" applyNumberFormat="1" applyFont="1" applyBorder="1" applyAlignment="1">
      <alignment vertical="center"/>
    </xf>
    <xf numFmtId="169" fontId="13" fillId="0" borderId="12" xfId="23" applyNumberFormat="1" applyFont="1" applyBorder="1" applyAlignment="1">
      <alignment vertical="center"/>
    </xf>
    <xf numFmtId="169"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0" fontId="22" fillId="0" borderId="44" xfId="12" applyNumberFormat="1" applyBorder="1" applyAlignment="1">
      <alignment horizontal="left" vertical="center" wrapText="1"/>
    </xf>
    <xf numFmtId="37" fontId="22" fillId="0" borderId="44" xfId="11" applyNumberFormat="1" applyBorder="1" applyAlignment="1">
      <alignment horizontal="center" vertical="center"/>
    </xf>
    <xf numFmtId="0" fontId="22" fillId="0" borderId="22" xfId="12" applyNumberFormat="1" applyBorder="1" applyAlignment="1">
      <alignment horizontal="left" vertical="center" wrapText="1"/>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1"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4"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19" fillId="4" borderId="8" xfId="3" applyFont="1" applyFill="1" applyBorder="1" applyAlignment="1">
      <alignment horizontal="center" vertical="center"/>
    </xf>
    <xf numFmtId="9" fontId="19" fillId="0" borderId="28" xfId="3" applyNumberFormat="1" applyFont="1" applyBorder="1" applyAlignment="1">
      <alignment horizontal="center" vertical="center"/>
    </xf>
    <xf numFmtId="0" fontId="31" fillId="4" borderId="28" xfId="3" applyFont="1" applyFill="1" applyBorder="1" applyAlignment="1">
      <alignment horizontal="center" vertical="center" wrapText="1"/>
    </xf>
    <xf numFmtId="1" fontId="25" fillId="4" borderId="11" xfId="1" applyNumberFormat="1" applyFont="1" applyFill="1" applyBorder="1" applyAlignment="1">
      <alignment horizontal="center" vertical="center"/>
    </xf>
    <xf numFmtId="1" fontId="19" fillId="4" borderId="11" xfId="1" applyNumberFormat="1" applyFont="1" applyFill="1" applyBorder="1" applyAlignment="1">
      <alignment horizontal="center" vertical="center"/>
    </xf>
    <xf numFmtId="1" fontId="25" fillId="4" borderId="26" xfId="3" applyNumberFormat="1" applyFont="1" applyFill="1" applyBorder="1" applyAlignment="1">
      <alignment horizontal="center" vertical="center"/>
    </xf>
    <xf numFmtId="0" fontId="13" fillId="4" borderId="26" xfId="3" applyFont="1" applyFill="1" applyBorder="1" applyAlignment="1">
      <alignment horizontal="center" vertical="center" wrapText="1"/>
    </xf>
    <xf numFmtId="15" fontId="13" fillId="4" borderId="21"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0" fontId="13" fillId="4" borderId="22" xfId="0" applyFont="1" applyFill="1" applyBorder="1" applyAlignment="1">
      <alignment vertical="center" wrapText="1"/>
    </xf>
    <xf numFmtId="0" fontId="12" fillId="5" borderId="19" xfId="3" applyFont="1" applyFill="1" applyBorder="1" applyAlignment="1">
      <alignment horizontal="center" vertical="center" wrapText="1"/>
    </xf>
    <xf numFmtId="174" fontId="37" fillId="14" borderId="22" xfId="21" applyNumberFormat="1" applyFont="1" applyFill="1" applyBorder="1" applyAlignment="1">
      <alignment horizontal="center" vertical="center"/>
    </xf>
    <xf numFmtId="174" fontId="37" fillId="14" borderId="13" xfId="21" applyNumberFormat="1" applyFont="1" applyFill="1" applyBorder="1" applyAlignment="1">
      <alignment horizontal="center" vertical="center"/>
    </xf>
    <xf numFmtId="0" fontId="13" fillId="0" borderId="20" xfId="3" applyFont="1" applyBorder="1" applyAlignment="1">
      <alignment horizontal="left" vertical="center" wrapText="1"/>
    </xf>
    <xf numFmtId="0" fontId="12" fillId="5" borderId="17" xfId="3" applyFont="1" applyFill="1" applyBorder="1" applyAlignment="1">
      <alignment horizontal="center"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51" fillId="4" borderId="5" xfId="3" applyFont="1" applyFill="1" applyBorder="1" applyAlignment="1">
      <alignment horizontal="left" vertical="center" wrapText="1"/>
    </xf>
    <xf numFmtId="0" fontId="51" fillId="4" borderId="7" xfId="3" applyFont="1" applyFill="1" applyBorder="1" applyAlignment="1">
      <alignment horizontal="left" vertical="center" wrapText="1"/>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2" fillId="0" borderId="23" xfId="24" applyBorder="1" applyAlignment="1">
      <alignment horizontal="center" vertical="center" wrapText="1"/>
    </xf>
    <xf numFmtId="0" fontId="19" fillId="0" borderId="25" xfId="3" applyFont="1" applyBorder="1" applyAlignment="1">
      <alignment horizontal="center" vertical="center" wrapText="1"/>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19" fillId="0" borderId="22" xfId="0" applyFont="1" applyBorder="1" applyAlignment="1">
      <alignment horizontal="center"/>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19" fillId="0" borderId="6" xfId="3" applyFont="1" applyBorder="1" applyAlignment="1">
      <alignment horizontal="center" vertical="center"/>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43" fontId="19" fillId="0" borderId="22" xfId="18" applyFont="1" applyBorder="1" applyAlignment="1">
      <alignment horizontal="center"/>
    </xf>
    <xf numFmtId="0" fontId="30" fillId="0" borderId="25" xfId="3" applyFont="1" applyBorder="1" applyAlignment="1">
      <alignment horizontal="left" vertical="center" wrapText="1"/>
    </xf>
    <xf numFmtId="0" fontId="51" fillId="15" borderId="23" xfId="3" applyFont="1" applyFill="1" applyBorder="1" applyAlignment="1">
      <alignment horizontal="left" vertical="top" wrapText="1"/>
    </xf>
    <xf numFmtId="0" fontId="51" fillId="15" borderId="25" xfId="3" applyFont="1" applyFill="1" applyBorder="1" applyAlignment="1">
      <alignment horizontal="left"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31" fillId="5" borderId="6" xfId="3" applyFont="1" applyFill="1" applyBorder="1" applyAlignment="1">
      <alignment horizontal="center"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19" fillId="0" borderId="23" xfId="3" applyFont="1" applyBorder="1" applyAlignment="1">
      <alignment horizontal="left" vertic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3" fillId="0" borderId="25"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19" fillId="0" borderId="22" xfId="0" applyFont="1" applyBorder="1" applyAlignment="1">
      <alignment horizontal="left" vertical="top" wrapText="1"/>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3" xfId="0" applyFont="1" applyBorder="1" applyAlignment="1">
      <alignment horizontal="center" wrapText="1"/>
    </xf>
    <xf numFmtId="0" fontId="19" fillId="0" borderId="25" xfId="0" applyFont="1" applyBorder="1" applyAlignment="1">
      <alignment horizontal="center" wrapText="1"/>
    </xf>
    <xf numFmtId="0" fontId="19" fillId="4" borderId="22" xfId="0" applyFont="1" applyFill="1" applyBorder="1" applyAlignment="1">
      <alignment horizontal="left" vertical="top" wrapText="1"/>
    </xf>
    <xf numFmtId="0" fontId="19" fillId="4" borderId="22" xfId="0" applyFont="1" applyFill="1" applyBorder="1" applyAlignment="1">
      <alignment horizontal="left" vertical="top"/>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52" fillId="0" borderId="23" xfId="24" applyFill="1" applyBorder="1" applyAlignment="1">
      <alignment horizontal="center" vertical="center" wrapText="1"/>
    </xf>
    <xf numFmtId="0" fontId="11" fillId="4" borderId="1" xfId="2" applyFont="1" applyFill="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2" xfId="0"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43" fontId="25" fillId="0" borderId="22" xfId="18" applyFont="1" applyBorder="1" applyAlignment="1">
      <alignment horizontal="center"/>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28" fillId="0" borderId="32" xfId="3" applyFont="1" applyBorder="1" applyAlignment="1">
      <alignment horizontal="center" vertical="center"/>
    </xf>
    <xf numFmtId="0" fontId="13" fillId="4" borderId="5" xfId="3" applyFont="1" applyFill="1" applyBorder="1" applyAlignment="1">
      <alignment horizontal="left" vertical="center" wrapText="1"/>
    </xf>
    <xf numFmtId="0" fontId="13" fillId="4" borderId="7" xfId="3" applyFont="1" applyFill="1" applyBorder="1" applyAlignment="1">
      <alignment horizontal="left" vertical="center" wrapText="1"/>
    </xf>
    <xf numFmtId="0" fontId="13" fillId="0" borderId="6" xfId="3"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22" xfId="2" applyFont="1" applyBorder="1" applyAlignment="1">
      <alignment horizontal="center" vertical="center" wrapText="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1" fillId="5" borderId="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4" borderId="2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51" fillId="0" borderId="5" xfId="3" applyFont="1" applyFill="1" applyBorder="1" applyAlignment="1">
      <alignment horizontal="left" vertical="center" wrapText="1"/>
    </xf>
    <xf numFmtId="0" fontId="51" fillId="0" borderId="7" xfId="3" applyFont="1" applyFill="1" applyBorder="1" applyAlignment="1">
      <alignment horizontal="left"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9" fillId="0" borderId="23" xfId="3" applyFont="1" applyFill="1" applyBorder="1" applyAlignment="1">
      <alignment horizontal="left" vertical="center" wrapText="1"/>
    </xf>
    <xf numFmtId="0" fontId="19" fillId="0" borderId="25" xfId="3" applyFont="1" applyFill="1" applyBorder="1" applyAlignment="1">
      <alignment horizontal="left" vertical="center" wrapText="1"/>
    </xf>
    <xf numFmtId="0" fontId="19" fillId="0" borderId="25" xfId="3" applyFont="1" applyFill="1" applyBorder="1" applyAlignment="1">
      <alignment horizontal="center" vertical="center" wrapText="1"/>
    </xf>
    <xf numFmtId="0" fontId="13" fillId="0" borderId="28" xfId="3" applyFont="1" applyFill="1" applyBorder="1" applyAlignment="1">
      <alignment horizontal="center" vertical="center"/>
    </xf>
    <xf numFmtId="0" fontId="11" fillId="0" borderId="26" xfId="2" applyFont="1" applyFill="1" applyBorder="1" applyAlignment="1">
      <alignment horizont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drawing" Target="../drawings/drawing1.xml"/><Relationship Id="rId3" Type="http://schemas.openxmlformats.org/officeDocument/2006/relationships/hyperlink" Target="https://secretariadistritald.sharepoint.com/:f:/s/InstrumentosdePlaneacin-SubsecretaraFCO/Er-gtT6WSNtDjjfV6rTsMLEBvW4P2plJEdwxBazor4UUVQ?e=a9euKb"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printerSettings" Target="../printerSettings/printerSettings1.bin"/><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hyperlink" Target="https://secretariadistritald.sharepoint.com/:f:/s/SubsecretaradeFortalecimientodeCapacidadesyOportunidades/EvJGxttV98lAvyZx1zGN5NoBqIsxXimDNhybt73VRHjncA?e=eP23Pt" TargetMode="External"/><Relationship Id="rId20" Type="http://schemas.openxmlformats.org/officeDocument/2006/relationships/comments" Target="../comments1.xm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hyperlink" Target="https://secretariadistritald.sharepoint.com/:f:/s/SubsecretaradeFortalecimientodeCapacidadesyOportunidades/EhHbqK0cvC9Mo_oOkhIQeDABjjmS4esVUHaEXCrg-yETLQ?e=2zkT9Z" TargetMode="Externa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19" Type="http://schemas.openxmlformats.org/officeDocument/2006/relationships/vmlDrawing" Target="../drawings/vmlDrawing1.vm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hyperlink" Target="https://secretariadistritald.sharepoint.com/:f:/s/SubsecretaradeFortalecimientodeCapacidadesyOportunidades/Er4oqw4o46ZCr-OEkxoXcYIB-ILvQTFXNF6VJRmGtmYyKg?e=2D7CDu" TargetMode="External"/><Relationship Id="rId18" Type="http://schemas.openxmlformats.org/officeDocument/2006/relationships/comments" Target="../comments2.xml"/><Relationship Id="rId3" Type="http://schemas.openxmlformats.org/officeDocument/2006/relationships/hyperlink" Target="https://secretariadistritald.sharepoint.com/:f:/s/InstrumentosdePlaneacin-SubsecretaraFCO/EnvWCxd_VP9KlAz6nn-fHfAB3zC1SiPXoLAMa6muTikOHg?e=SDi5Wl"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17" Type="http://schemas.openxmlformats.org/officeDocument/2006/relationships/vmlDrawing" Target="../drawings/vmlDrawing2.vm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drawing" Target="../drawings/drawing2.xm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printerSettings" Target="../printerSettings/printerSettings2.bin"/><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hyperlink" Target="https://secretariadistritald.sharepoint.com/:f:/s/SubsecretaradeFortalecimientodeCapacidadesyOportunidades/ErPvtIb2G5lAsO19kvZLsHkBNd0ONrNIyfB-LqHedhW8ow?e=2IXSi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vT0uLUl9LpIpz3O0E9c4ysBvCfwPcbLPhinDRri6i4FnQ?e=l3x0k1" TargetMode="External"/><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26" Type="http://schemas.openxmlformats.org/officeDocument/2006/relationships/drawing" Target="../drawings/drawing3.xml"/><Relationship Id="rId3" Type="http://schemas.openxmlformats.org/officeDocument/2006/relationships/hyperlink" Target="https://secretariadistritald.sharepoint.com/:x:/s/InstrumentosdePlaneacin-SubsecretaraFCO/EYzBgB2RzC1DiCsgqzpgzr0BJcUZZyrHRO8X0q_6qN4s9w?e=kldU5q" TargetMode="Externa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printerSettings" Target="../printerSettings/printerSettings3.bin"/><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hyperlink" Target="https://secretariadistritald.sharepoint.com/:x:/s/SubsecretaradeFortalecimientodeCapacidadesyOportunidades/EVIDH0KMtOlEo6iLo-HRgd0BK467ZroWmLS_M-fma34SPg?e=ByBZzk" TargetMode="Externa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hyperlink" Target="https://secretariadistritald.sharepoint.com/:x:/s/SubsecretaradeFortalecimientodeCapacidadesyOportunidades/EVIDH0KMtOlEo6iLo-HRgd0BK467ZroWmLS_M-fma34SPg?e=ByBZzk" TargetMode="External"/><Relationship Id="rId28" Type="http://schemas.openxmlformats.org/officeDocument/2006/relationships/comments" Target="../comments3.xm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hyperlink" Target="https://secretariadistritald.sharepoint.com/:x:/s/SubsecretaradeFortalecimientodeCapacidadesyOportunidades/EVIDH0KMtOlEo6iLo-HRgd0BK467ZroWmLS_M-fma34SPg?e=ByBZzk" TargetMode="External"/><Relationship Id="rId27"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26" Type="http://schemas.openxmlformats.org/officeDocument/2006/relationships/drawing" Target="../drawings/drawing4.xm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printerSettings" Target="../printerSettings/printerSettings4.bin"/><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hyperlink" Target="https://secretariadistritald.sharepoint.com/:x:/s/SubsecretaradeFortalecimientodeCapacidadesyOportunidades/EXJBhM7aO9hBqtiQMYmpRzIB8rKLOMExDkQX30el_N_AQA?e=nj7Q34" TargetMode="Externa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hyperlink" Target="https://secretariadistritald.sharepoint.com/:x:/s/SubsecretaradeFortalecimientodeCapacidadesyOportunidades/EXJBhM7aO9hBqtiQMYmpRzIB8rKLOMExDkQX30el_N_AQA?e=nj7Q34" TargetMode="External"/><Relationship Id="rId28" Type="http://schemas.openxmlformats.org/officeDocument/2006/relationships/comments" Target="../comments4.xm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hyperlink" Target="https://secretariadistritald.sharepoint.com/:x:/s/SubsecretaradeFortalecimientodeCapacidadesyOportunidades/EXJBhM7aO9hBqtiQMYmpRzIB8rKLOMExDkQX30el_N_AQA?e=nj7Q34" TargetMode="External"/><Relationship Id="rId27"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drawing" Target="../drawings/drawing5.xml"/><Relationship Id="rId3" Type="http://schemas.openxmlformats.org/officeDocument/2006/relationships/hyperlink" Target="https://secretariadistritald.sharepoint.com/:x:/s/InstrumentosdePlaneacin-SubsecretaraFCO/Ed7OqmvsaHNMhBLZBgszCF0B-zmx9wExZ3d5xyfbMgf0kg?e=Xmea54"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printerSettings" Target="../printerSettings/printerSettings5.bin"/><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hyperlink" Target="https://secretariadistritald.sharepoint.com/:x:/s/SubsecretaradeFortalecimientodeCapacidadesyOportunidades/EaZc66JHRShNqJ-xgdXW28ABxi6bVjOYK7CyjoZ2ip6AHw?e=5fsopS" TargetMode="External"/><Relationship Id="rId20" Type="http://schemas.openxmlformats.org/officeDocument/2006/relationships/comments" Target="../comments5.xm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hyperlink" Target="https://secretariadistritald.sharepoint.com/:x:/s/SubsecretaradeFortalecimientodeCapacidadesyOportunidades/EaZc66JHRShNqJ-xgdXW28ABxi6bVjOYK7CyjoZ2ip6AHw?e=5fsopS" TargetMode="Externa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19" Type="http://schemas.openxmlformats.org/officeDocument/2006/relationships/vmlDrawing" Target="../drawings/vmlDrawing5.vm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vmlDrawing" Target="../drawings/vmlDrawing6.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ecretariadistritald.sharepoint.com/:f:/s/SubsecretaradeFortalecimientodeCapacidadesyOportunidades/EjxW94oDEYFDlDjWKDHBJd8B6cvr1ZE1D3nE69M817duSg?e=dV8dg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w:/s/SubsecretaradeFortalecimientodeCapacidadesyOportunidades/ERcg3W6F-UZAgKVf9ZXZQd8BCeKCMEAzHwigXSIoBwexaw?e=SkIk7l" TargetMode="Externa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12" Type="http://schemas.openxmlformats.org/officeDocument/2006/relationships/comments" Target="../comments7.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vmlDrawing" Target="../drawings/vmlDrawing7.vm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0" Type="http://schemas.openxmlformats.org/officeDocument/2006/relationships/drawing" Target="../drawings/drawing7.xm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85546875" defaultRowHeight="14.25" x14ac:dyDescent="0.25"/>
  <cols>
    <col min="1" max="1" width="53" style="188" customWidth="1"/>
    <col min="2" max="2" width="78.5703125" style="188" customWidth="1"/>
    <col min="3" max="3" width="36.42578125" style="188" customWidth="1"/>
    <col min="4" max="4" width="31.140625" style="188" customWidth="1"/>
    <col min="5" max="5" width="70.140625" style="188" customWidth="1"/>
    <col min="6" max="6" width="17.42578125" style="188" customWidth="1"/>
    <col min="7" max="8" width="21.85546875" style="188" customWidth="1"/>
    <col min="9" max="9" width="19.42578125" style="188" customWidth="1"/>
    <col min="10" max="10" width="42" style="188" customWidth="1"/>
    <col min="11" max="256" width="10.85546875" style="188"/>
    <col min="257" max="257" width="72" style="188" bestFit="1" customWidth="1"/>
    <col min="258" max="258" width="78.5703125" style="188" customWidth="1"/>
    <col min="259" max="259" width="10.85546875" style="188"/>
    <col min="260" max="260" width="31.140625" style="188" customWidth="1"/>
    <col min="261" max="261" width="70.140625" style="188" customWidth="1"/>
    <col min="262" max="262" width="17.42578125" style="188" customWidth="1"/>
    <col min="263" max="264" width="21.85546875" style="188" customWidth="1"/>
    <col min="265" max="265" width="19.42578125" style="188" customWidth="1"/>
    <col min="266" max="266" width="42" style="188" customWidth="1"/>
    <col min="267" max="512" width="10.85546875" style="188"/>
    <col min="513" max="513" width="72" style="188" bestFit="1" customWidth="1"/>
    <col min="514" max="514" width="78.5703125" style="188" customWidth="1"/>
    <col min="515" max="515" width="10.85546875" style="188"/>
    <col min="516" max="516" width="31.140625" style="188" customWidth="1"/>
    <col min="517" max="517" width="70.140625" style="188" customWidth="1"/>
    <col min="518" max="518" width="17.42578125" style="188" customWidth="1"/>
    <col min="519" max="520" width="21.85546875" style="188" customWidth="1"/>
    <col min="521" max="521" width="19.42578125" style="188" customWidth="1"/>
    <col min="522" max="522" width="42" style="188" customWidth="1"/>
    <col min="523" max="768" width="10.85546875" style="188"/>
    <col min="769" max="769" width="72" style="188" bestFit="1" customWidth="1"/>
    <col min="770" max="770" width="78.5703125" style="188" customWidth="1"/>
    <col min="771" max="771" width="10.85546875" style="188"/>
    <col min="772" max="772" width="31.140625" style="188" customWidth="1"/>
    <col min="773" max="773" width="70.140625" style="188" customWidth="1"/>
    <col min="774" max="774" width="17.42578125" style="188" customWidth="1"/>
    <col min="775" max="776" width="21.85546875" style="188" customWidth="1"/>
    <col min="777" max="777" width="19.42578125" style="188" customWidth="1"/>
    <col min="778" max="778" width="42" style="188" customWidth="1"/>
    <col min="779" max="1024" width="10.85546875" style="188"/>
    <col min="1025" max="1025" width="72" style="188" bestFit="1" customWidth="1"/>
    <col min="1026" max="1026" width="78.5703125" style="188" customWidth="1"/>
    <col min="1027" max="1027" width="10.85546875" style="188"/>
    <col min="1028" max="1028" width="31.140625" style="188" customWidth="1"/>
    <col min="1029" max="1029" width="70.140625" style="188" customWidth="1"/>
    <col min="1030" max="1030" width="17.42578125" style="188" customWidth="1"/>
    <col min="1031" max="1032" width="21.85546875" style="188" customWidth="1"/>
    <col min="1033" max="1033" width="19.42578125" style="188" customWidth="1"/>
    <col min="1034" max="1034" width="42" style="188" customWidth="1"/>
    <col min="1035" max="1280" width="10.85546875" style="188"/>
    <col min="1281" max="1281" width="72" style="188" bestFit="1" customWidth="1"/>
    <col min="1282" max="1282" width="78.5703125" style="188" customWidth="1"/>
    <col min="1283" max="1283" width="10.85546875" style="188"/>
    <col min="1284" max="1284" width="31.140625" style="188" customWidth="1"/>
    <col min="1285" max="1285" width="70.140625" style="188" customWidth="1"/>
    <col min="1286" max="1286" width="17.42578125" style="188" customWidth="1"/>
    <col min="1287" max="1288" width="21.85546875" style="188" customWidth="1"/>
    <col min="1289" max="1289" width="19.42578125" style="188" customWidth="1"/>
    <col min="1290" max="1290" width="42" style="188" customWidth="1"/>
    <col min="1291" max="1536" width="10.85546875" style="188"/>
    <col min="1537" max="1537" width="72" style="188" bestFit="1" customWidth="1"/>
    <col min="1538" max="1538" width="78.5703125" style="188" customWidth="1"/>
    <col min="1539" max="1539" width="10.85546875" style="188"/>
    <col min="1540" max="1540" width="31.140625" style="188" customWidth="1"/>
    <col min="1541" max="1541" width="70.140625" style="188" customWidth="1"/>
    <col min="1542" max="1542" width="17.42578125" style="188" customWidth="1"/>
    <col min="1543" max="1544" width="21.85546875" style="188" customWidth="1"/>
    <col min="1545" max="1545" width="19.42578125" style="188" customWidth="1"/>
    <col min="1546" max="1546" width="42" style="188" customWidth="1"/>
    <col min="1547" max="1792" width="10.85546875" style="188"/>
    <col min="1793" max="1793" width="72" style="188" bestFit="1" customWidth="1"/>
    <col min="1794" max="1794" width="78.5703125" style="188" customWidth="1"/>
    <col min="1795" max="1795" width="10.85546875" style="188"/>
    <col min="1796" max="1796" width="31.140625" style="188" customWidth="1"/>
    <col min="1797" max="1797" width="70.140625" style="188" customWidth="1"/>
    <col min="1798" max="1798" width="17.42578125" style="188" customWidth="1"/>
    <col min="1799" max="1800" width="21.85546875" style="188" customWidth="1"/>
    <col min="1801" max="1801" width="19.42578125" style="188" customWidth="1"/>
    <col min="1802" max="1802" width="42" style="188" customWidth="1"/>
    <col min="1803" max="2048" width="10.85546875" style="188"/>
    <col min="2049" max="2049" width="72" style="188" bestFit="1" customWidth="1"/>
    <col min="2050" max="2050" width="78.5703125" style="188" customWidth="1"/>
    <col min="2051" max="2051" width="10.85546875" style="188"/>
    <col min="2052" max="2052" width="31.140625" style="188" customWidth="1"/>
    <col min="2053" max="2053" width="70.140625" style="188" customWidth="1"/>
    <col min="2054" max="2054" width="17.42578125" style="188" customWidth="1"/>
    <col min="2055" max="2056" width="21.85546875" style="188" customWidth="1"/>
    <col min="2057" max="2057" width="19.42578125" style="188" customWidth="1"/>
    <col min="2058" max="2058" width="42" style="188" customWidth="1"/>
    <col min="2059" max="2304" width="10.85546875" style="188"/>
    <col min="2305" max="2305" width="72" style="188" bestFit="1" customWidth="1"/>
    <col min="2306" max="2306" width="78.5703125" style="188" customWidth="1"/>
    <col min="2307" max="2307" width="10.85546875" style="188"/>
    <col min="2308" max="2308" width="31.140625" style="188" customWidth="1"/>
    <col min="2309" max="2309" width="70.140625" style="188" customWidth="1"/>
    <col min="2310" max="2310" width="17.42578125" style="188" customWidth="1"/>
    <col min="2311" max="2312" width="21.85546875" style="188" customWidth="1"/>
    <col min="2313" max="2313" width="19.42578125" style="188" customWidth="1"/>
    <col min="2314" max="2314" width="42" style="188" customWidth="1"/>
    <col min="2315" max="2560" width="10.85546875" style="188"/>
    <col min="2561" max="2561" width="72" style="188" bestFit="1" customWidth="1"/>
    <col min="2562" max="2562" width="78.5703125" style="188" customWidth="1"/>
    <col min="2563" max="2563" width="10.85546875" style="188"/>
    <col min="2564" max="2564" width="31.140625" style="188" customWidth="1"/>
    <col min="2565" max="2565" width="70.140625" style="188" customWidth="1"/>
    <col min="2566" max="2566" width="17.42578125" style="188" customWidth="1"/>
    <col min="2567" max="2568" width="21.85546875" style="188" customWidth="1"/>
    <col min="2569" max="2569" width="19.42578125" style="188" customWidth="1"/>
    <col min="2570" max="2570" width="42" style="188" customWidth="1"/>
    <col min="2571" max="2816" width="10.85546875" style="188"/>
    <col min="2817" max="2817" width="72" style="188" bestFit="1" customWidth="1"/>
    <col min="2818" max="2818" width="78.5703125" style="188" customWidth="1"/>
    <col min="2819" max="2819" width="10.85546875" style="188"/>
    <col min="2820" max="2820" width="31.140625" style="188" customWidth="1"/>
    <col min="2821" max="2821" width="70.140625" style="188" customWidth="1"/>
    <col min="2822" max="2822" width="17.42578125" style="188" customWidth="1"/>
    <col min="2823" max="2824" width="21.85546875" style="188" customWidth="1"/>
    <col min="2825" max="2825" width="19.42578125" style="188" customWidth="1"/>
    <col min="2826" max="2826" width="42" style="188" customWidth="1"/>
    <col min="2827" max="3072" width="10.85546875" style="188"/>
    <col min="3073" max="3073" width="72" style="188" bestFit="1" customWidth="1"/>
    <col min="3074" max="3074" width="78.5703125" style="188" customWidth="1"/>
    <col min="3075" max="3075" width="10.85546875" style="188"/>
    <col min="3076" max="3076" width="31.140625" style="188" customWidth="1"/>
    <col min="3077" max="3077" width="70.140625" style="188" customWidth="1"/>
    <col min="3078" max="3078" width="17.42578125" style="188" customWidth="1"/>
    <col min="3079" max="3080" width="21.85546875" style="188" customWidth="1"/>
    <col min="3081" max="3081" width="19.42578125" style="188" customWidth="1"/>
    <col min="3082" max="3082" width="42" style="188" customWidth="1"/>
    <col min="3083" max="3328" width="10.85546875" style="188"/>
    <col min="3329" max="3329" width="72" style="188" bestFit="1" customWidth="1"/>
    <col min="3330" max="3330" width="78.5703125" style="188" customWidth="1"/>
    <col min="3331" max="3331" width="10.85546875" style="188"/>
    <col min="3332" max="3332" width="31.140625" style="188" customWidth="1"/>
    <col min="3333" max="3333" width="70.140625" style="188" customWidth="1"/>
    <col min="3334" max="3334" width="17.42578125" style="188" customWidth="1"/>
    <col min="3335" max="3336" width="21.85546875" style="188" customWidth="1"/>
    <col min="3337" max="3337" width="19.42578125" style="188" customWidth="1"/>
    <col min="3338" max="3338" width="42" style="188" customWidth="1"/>
    <col min="3339" max="3584" width="10.85546875" style="188"/>
    <col min="3585" max="3585" width="72" style="188" bestFit="1" customWidth="1"/>
    <col min="3586" max="3586" width="78.5703125" style="188" customWidth="1"/>
    <col min="3587" max="3587" width="10.85546875" style="188"/>
    <col min="3588" max="3588" width="31.140625" style="188" customWidth="1"/>
    <col min="3589" max="3589" width="70.140625" style="188" customWidth="1"/>
    <col min="3590" max="3590" width="17.42578125" style="188" customWidth="1"/>
    <col min="3591" max="3592" width="21.85546875" style="188" customWidth="1"/>
    <col min="3593" max="3593" width="19.42578125" style="188" customWidth="1"/>
    <col min="3594" max="3594" width="42" style="188" customWidth="1"/>
    <col min="3595" max="3840" width="10.85546875" style="188"/>
    <col min="3841" max="3841" width="72" style="188" bestFit="1" customWidth="1"/>
    <col min="3842" max="3842" width="78.5703125" style="188" customWidth="1"/>
    <col min="3843" max="3843" width="10.85546875" style="188"/>
    <col min="3844" max="3844" width="31.140625" style="188" customWidth="1"/>
    <col min="3845" max="3845" width="70.140625" style="188" customWidth="1"/>
    <col min="3846" max="3846" width="17.42578125" style="188" customWidth="1"/>
    <col min="3847" max="3848" width="21.85546875" style="188" customWidth="1"/>
    <col min="3849" max="3849" width="19.42578125" style="188" customWidth="1"/>
    <col min="3850" max="3850" width="42" style="188" customWidth="1"/>
    <col min="3851" max="4096" width="10.85546875" style="188"/>
    <col min="4097" max="4097" width="72" style="188" bestFit="1" customWidth="1"/>
    <col min="4098" max="4098" width="78.5703125" style="188" customWidth="1"/>
    <col min="4099" max="4099" width="10.85546875" style="188"/>
    <col min="4100" max="4100" width="31.140625" style="188" customWidth="1"/>
    <col min="4101" max="4101" width="70.140625" style="188" customWidth="1"/>
    <col min="4102" max="4102" width="17.42578125" style="188" customWidth="1"/>
    <col min="4103" max="4104" width="21.85546875" style="188" customWidth="1"/>
    <col min="4105" max="4105" width="19.42578125" style="188" customWidth="1"/>
    <col min="4106" max="4106" width="42" style="188" customWidth="1"/>
    <col min="4107" max="4352" width="10.85546875" style="188"/>
    <col min="4353" max="4353" width="72" style="188" bestFit="1" customWidth="1"/>
    <col min="4354" max="4354" width="78.5703125" style="188" customWidth="1"/>
    <col min="4355" max="4355" width="10.85546875" style="188"/>
    <col min="4356" max="4356" width="31.140625" style="188" customWidth="1"/>
    <col min="4357" max="4357" width="70.140625" style="188" customWidth="1"/>
    <col min="4358" max="4358" width="17.42578125" style="188" customWidth="1"/>
    <col min="4359" max="4360" width="21.85546875" style="188" customWidth="1"/>
    <col min="4361" max="4361" width="19.42578125" style="188" customWidth="1"/>
    <col min="4362" max="4362" width="42" style="188" customWidth="1"/>
    <col min="4363" max="4608" width="10.85546875" style="188"/>
    <col min="4609" max="4609" width="72" style="188" bestFit="1" customWidth="1"/>
    <col min="4610" max="4610" width="78.5703125" style="188" customWidth="1"/>
    <col min="4611" max="4611" width="10.85546875" style="188"/>
    <col min="4612" max="4612" width="31.140625" style="188" customWidth="1"/>
    <col min="4613" max="4613" width="70.140625" style="188" customWidth="1"/>
    <col min="4614" max="4614" width="17.42578125" style="188" customWidth="1"/>
    <col min="4615" max="4616" width="21.85546875" style="188" customWidth="1"/>
    <col min="4617" max="4617" width="19.42578125" style="188" customWidth="1"/>
    <col min="4618" max="4618" width="42" style="188" customWidth="1"/>
    <col min="4619" max="4864" width="10.85546875" style="188"/>
    <col min="4865" max="4865" width="72" style="188" bestFit="1" customWidth="1"/>
    <col min="4866" max="4866" width="78.5703125" style="188" customWidth="1"/>
    <col min="4867" max="4867" width="10.85546875" style="188"/>
    <col min="4868" max="4868" width="31.140625" style="188" customWidth="1"/>
    <col min="4869" max="4869" width="70.140625" style="188" customWidth="1"/>
    <col min="4870" max="4870" width="17.42578125" style="188" customWidth="1"/>
    <col min="4871" max="4872" width="21.85546875" style="188" customWidth="1"/>
    <col min="4873" max="4873" width="19.42578125" style="188" customWidth="1"/>
    <col min="4874" max="4874" width="42" style="188" customWidth="1"/>
    <col min="4875" max="5120" width="10.85546875" style="188"/>
    <col min="5121" max="5121" width="72" style="188" bestFit="1" customWidth="1"/>
    <col min="5122" max="5122" width="78.5703125" style="188" customWidth="1"/>
    <col min="5123" max="5123" width="10.85546875" style="188"/>
    <col min="5124" max="5124" width="31.140625" style="188" customWidth="1"/>
    <col min="5125" max="5125" width="70.140625" style="188" customWidth="1"/>
    <col min="5126" max="5126" width="17.42578125" style="188" customWidth="1"/>
    <col min="5127" max="5128" width="21.85546875" style="188" customWidth="1"/>
    <col min="5129" max="5129" width="19.42578125" style="188" customWidth="1"/>
    <col min="5130" max="5130" width="42" style="188" customWidth="1"/>
    <col min="5131" max="5376" width="10.85546875" style="188"/>
    <col min="5377" max="5377" width="72" style="188" bestFit="1" customWidth="1"/>
    <col min="5378" max="5378" width="78.5703125" style="188" customWidth="1"/>
    <col min="5379" max="5379" width="10.85546875" style="188"/>
    <col min="5380" max="5380" width="31.140625" style="188" customWidth="1"/>
    <col min="5381" max="5381" width="70.140625" style="188" customWidth="1"/>
    <col min="5382" max="5382" width="17.42578125" style="188" customWidth="1"/>
    <col min="5383" max="5384" width="21.85546875" style="188" customWidth="1"/>
    <col min="5385" max="5385" width="19.42578125" style="188" customWidth="1"/>
    <col min="5386" max="5386" width="42" style="188" customWidth="1"/>
    <col min="5387" max="5632" width="10.85546875" style="188"/>
    <col min="5633" max="5633" width="72" style="188" bestFit="1" customWidth="1"/>
    <col min="5634" max="5634" width="78.5703125" style="188" customWidth="1"/>
    <col min="5635" max="5635" width="10.85546875" style="188"/>
    <col min="5636" max="5636" width="31.140625" style="188" customWidth="1"/>
    <col min="5637" max="5637" width="70.140625" style="188" customWidth="1"/>
    <col min="5638" max="5638" width="17.42578125" style="188" customWidth="1"/>
    <col min="5639" max="5640" width="21.85546875" style="188" customWidth="1"/>
    <col min="5641" max="5641" width="19.42578125" style="188" customWidth="1"/>
    <col min="5642" max="5642" width="42" style="188" customWidth="1"/>
    <col min="5643" max="5888" width="10.85546875" style="188"/>
    <col min="5889" max="5889" width="72" style="188" bestFit="1" customWidth="1"/>
    <col min="5890" max="5890" width="78.5703125" style="188" customWidth="1"/>
    <col min="5891" max="5891" width="10.85546875" style="188"/>
    <col min="5892" max="5892" width="31.140625" style="188" customWidth="1"/>
    <col min="5893" max="5893" width="70.140625" style="188" customWidth="1"/>
    <col min="5894" max="5894" width="17.42578125" style="188" customWidth="1"/>
    <col min="5895" max="5896" width="21.85546875" style="188" customWidth="1"/>
    <col min="5897" max="5897" width="19.42578125" style="188" customWidth="1"/>
    <col min="5898" max="5898" width="42" style="188" customWidth="1"/>
    <col min="5899" max="6144" width="10.85546875" style="188"/>
    <col min="6145" max="6145" width="72" style="188" bestFit="1" customWidth="1"/>
    <col min="6146" max="6146" width="78.5703125" style="188" customWidth="1"/>
    <col min="6147" max="6147" width="10.85546875" style="188"/>
    <col min="6148" max="6148" width="31.140625" style="188" customWidth="1"/>
    <col min="6149" max="6149" width="70.140625" style="188" customWidth="1"/>
    <col min="6150" max="6150" width="17.42578125" style="188" customWidth="1"/>
    <col min="6151" max="6152" width="21.85546875" style="188" customWidth="1"/>
    <col min="6153" max="6153" width="19.42578125" style="188" customWidth="1"/>
    <col min="6154" max="6154" width="42" style="188" customWidth="1"/>
    <col min="6155" max="6400" width="10.85546875" style="188"/>
    <col min="6401" max="6401" width="72" style="188" bestFit="1" customWidth="1"/>
    <col min="6402" max="6402" width="78.5703125" style="188" customWidth="1"/>
    <col min="6403" max="6403" width="10.85546875" style="188"/>
    <col min="6404" max="6404" width="31.140625" style="188" customWidth="1"/>
    <col min="6405" max="6405" width="70.140625" style="188" customWidth="1"/>
    <col min="6406" max="6406" width="17.42578125" style="188" customWidth="1"/>
    <col min="6407" max="6408" width="21.85546875" style="188" customWidth="1"/>
    <col min="6409" max="6409" width="19.42578125" style="188" customWidth="1"/>
    <col min="6410" max="6410" width="42" style="188" customWidth="1"/>
    <col min="6411" max="6656" width="10.85546875" style="188"/>
    <col min="6657" max="6657" width="72" style="188" bestFit="1" customWidth="1"/>
    <col min="6658" max="6658" width="78.5703125" style="188" customWidth="1"/>
    <col min="6659" max="6659" width="10.85546875" style="188"/>
    <col min="6660" max="6660" width="31.140625" style="188" customWidth="1"/>
    <col min="6661" max="6661" width="70.140625" style="188" customWidth="1"/>
    <col min="6662" max="6662" width="17.42578125" style="188" customWidth="1"/>
    <col min="6663" max="6664" width="21.85546875" style="188" customWidth="1"/>
    <col min="6665" max="6665" width="19.42578125" style="188" customWidth="1"/>
    <col min="6666" max="6666" width="42" style="188" customWidth="1"/>
    <col min="6667" max="6912" width="10.85546875" style="188"/>
    <col min="6913" max="6913" width="72" style="188" bestFit="1" customWidth="1"/>
    <col min="6914" max="6914" width="78.5703125" style="188" customWidth="1"/>
    <col min="6915" max="6915" width="10.85546875" style="188"/>
    <col min="6916" max="6916" width="31.140625" style="188" customWidth="1"/>
    <col min="6917" max="6917" width="70.140625" style="188" customWidth="1"/>
    <col min="6918" max="6918" width="17.42578125" style="188" customWidth="1"/>
    <col min="6919" max="6920" width="21.85546875" style="188" customWidth="1"/>
    <col min="6921" max="6921" width="19.42578125" style="188" customWidth="1"/>
    <col min="6922" max="6922" width="42" style="188" customWidth="1"/>
    <col min="6923" max="7168" width="10.85546875" style="188"/>
    <col min="7169" max="7169" width="72" style="188" bestFit="1" customWidth="1"/>
    <col min="7170" max="7170" width="78.5703125" style="188" customWidth="1"/>
    <col min="7171" max="7171" width="10.85546875" style="188"/>
    <col min="7172" max="7172" width="31.140625" style="188" customWidth="1"/>
    <col min="7173" max="7173" width="70.140625" style="188" customWidth="1"/>
    <col min="7174" max="7174" width="17.42578125" style="188" customWidth="1"/>
    <col min="7175" max="7176" width="21.85546875" style="188" customWidth="1"/>
    <col min="7177" max="7177" width="19.42578125" style="188" customWidth="1"/>
    <col min="7178" max="7178" width="42" style="188" customWidth="1"/>
    <col min="7179" max="7424" width="10.85546875" style="188"/>
    <col min="7425" max="7425" width="72" style="188" bestFit="1" customWidth="1"/>
    <col min="7426" max="7426" width="78.5703125" style="188" customWidth="1"/>
    <col min="7427" max="7427" width="10.85546875" style="188"/>
    <col min="7428" max="7428" width="31.140625" style="188" customWidth="1"/>
    <col min="7429" max="7429" width="70.140625" style="188" customWidth="1"/>
    <col min="7430" max="7430" width="17.42578125" style="188" customWidth="1"/>
    <col min="7431" max="7432" width="21.85546875" style="188" customWidth="1"/>
    <col min="7433" max="7433" width="19.42578125" style="188" customWidth="1"/>
    <col min="7434" max="7434" width="42" style="188" customWidth="1"/>
    <col min="7435" max="7680" width="10.85546875" style="188"/>
    <col min="7681" max="7681" width="72" style="188" bestFit="1" customWidth="1"/>
    <col min="7682" max="7682" width="78.5703125" style="188" customWidth="1"/>
    <col min="7683" max="7683" width="10.85546875" style="188"/>
    <col min="7684" max="7684" width="31.140625" style="188" customWidth="1"/>
    <col min="7685" max="7685" width="70.140625" style="188" customWidth="1"/>
    <col min="7686" max="7686" width="17.42578125" style="188" customWidth="1"/>
    <col min="7687" max="7688" width="21.85546875" style="188" customWidth="1"/>
    <col min="7689" max="7689" width="19.42578125" style="188" customWidth="1"/>
    <col min="7690" max="7690" width="42" style="188" customWidth="1"/>
    <col min="7691" max="7936" width="10.85546875" style="188"/>
    <col min="7937" max="7937" width="72" style="188" bestFit="1" customWidth="1"/>
    <col min="7938" max="7938" width="78.5703125" style="188" customWidth="1"/>
    <col min="7939" max="7939" width="10.85546875" style="188"/>
    <col min="7940" max="7940" width="31.140625" style="188" customWidth="1"/>
    <col min="7941" max="7941" width="70.140625" style="188" customWidth="1"/>
    <col min="7942" max="7942" width="17.42578125" style="188" customWidth="1"/>
    <col min="7943" max="7944" width="21.85546875" style="188" customWidth="1"/>
    <col min="7945" max="7945" width="19.42578125" style="188" customWidth="1"/>
    <col min="7946" max="7946" width="42" style="188" customWidth="1"/>
    <col min="7947" max="8192" width="10.85546875" style="188"/>
    <col min="8193" max="8193" width="72" style="188" bestFit="1" customWidth="1"/>
    <col min="8194" max="8194" width="78.5703125" style="188" customWidth="1"/>
    <col min="8195" max="8195" width="10.85546875" style="188"/>
    <col min="8196" max="8196" width="31.140625" style="188" customWidth="1"/>
    <col min="8197" max="8197" width="70.140625" style="188" customWidth="1"/>
    <col min="8198" max="8198" width="17.42578125" style="188" customWidth="1"/>
    <col min="8199" max="8200" width="21.85546875" style="188" customWidth="1"/>
    <col min="8201" max="8201" width="19.42578125" style="188" customWidth="1"/>
    <col min="8202" max="8202" width="42" style="188" customWidth="1"/>
    <col min="8203" max="8448" width="10.85546875" style="188"/>
    <col min="8449" max="8449" width="72" style="188" bestFit="1" customWidth="1"/>
    <col min="8450" max="8450" width="78.5703125" style="188" customWidth="1"/>
    <col min="8451" max="8451" width="10.85546875" style="188"/>
    <col min="8452" max="8452" width="31.140625" style="188" customWidth="1"/>
    <col min="8453" max="8453" width="70.140625" style="188" customWidth="1"/>
    <col min="8454" max="8454" width="17.42578125" style="188" customWidth="1"/>
    <col min="8455" max="8456" width="21.85546875" style="188" customWidth="1"/>
    <col min="8457" max="8457" width="19.42578125" style="188" customWidth="1"/>
    <col min="8458" max="8458" width="42" style="188" customWidth="1"/>
    <col min="8459" max="8704" width="10.85546875" style="188"/>
    <col min="8705" max="8705" width="72" style="188" bestFit="1" customWidth="1"/>
    <col min="8706" max="8706" width="78.5703125" style="188" customWidth="1"/>
    <col min="8707" max="8707" width="10.85546875" style="188"/>
    <col min="8708" max="8708" width="31.140625" style="188" customWidth="1"/>
    <col min="8709" max="8709" width="70.140625" style="188" customWidth="1"/>
    <col min="8710" max="8710" width="17.42578125" style="188" customWidth="1"/>
    <col min="8711" max="8712" width="21.85546875" style="188" customWidth="1"/>
    <col min="8713" max="8713" width="19.42578125" style="188" customWidth="1"/>
    <col min="8714" max="8714" width="42" style="188" customWidth="1"/>
    <col min="8715" max="8960" width="10.85546875" style="188"/>
    <col min="8961" max="8961" width="72" style="188" bestFit="1" customWidth="1"/>
    <col min="8962" max="8962" width="78.5703125" style="188" customWidth="1"/>
    <col min="8963" max="8963" width="10.85546875" style="188"/>
    <col min="8964" max="8964" width="31.140625" style="188" customWidth="1"/>
    <col min="8965" max="8965" width="70.140625" style="188" customWidth="1"/>
    <col min="8966" max="8966" width="17.42578125" style="188" customWidth="1"/>
    <col min="8967" max="8968" width="21.85546875" style="188" customWidth="1"/>
    <col min="8969" max="8969" width="19.42578125" style="188" customWidth="1"/>
    <col min="8970" max="8970" width="42" style="188" customWidth="1"/>
    <col min="8971" max="9216" width="10.85546875" style="188"/>
    <col min="9217" max="9217" width="72" style="188" bestFit="1" customWidth="1"/>
    <col min="9218" max="9218" width="78.5703125" style="188" customWidth="1"/>
    <col min="9219" max="9219" width="10.85546875" style="188"/>
    <col min="9220" max="9220" width="31.140625" style="188" customWidth="1"/>
    <col min="9221" max="9221" width="70.140625" style="188" customWidth="1"/>
    <col min="9222" max="9222" width="17.42578125" style="188" customWidth="1"/>
    <col min="9223" max="9224" width="21.85546875" style="188" customWidth="1"/>
    <col min="9225" max="9225" width="19.42578125" style="188" customWidth="1"/>
    <col min="9226" max="9226" width="42" style="188" customWidth="1"/>
    <col min="9227" max="9472" width="10.85546875" style="188"/>
    <col min="9473" max="9473" width="72" style="188" bestFit="1" customWidth="1"/>
    <col min="9474" max="9474" width="78.5703125" style="188" customWidth="1"/>
    <col min="9475" max="9475" width="10.85546875" style="188"/>
    <col min="9476" max="9476" width="31.140625" style="188" customWidth="1"/>
    <col min="9477" max="9477" width="70.140625" style="188" customWidth="1"/>
    <col min="9478" max="9478" width="17.42578125" style="188" customWidth="1"/>
    <col min="9479" max="9480" width="21.85546875" style="188" customWidth="1"/>
    <col min="9481" max="9481" width="19.42578125" style="188" customWidth="1"/>
    <col min="9482" max="9482" width="42" style="188" customWidth="1"/>
    <col min="9483" max="9728" width="10.85546875" style="188"/>
    <col min="9729" max="9729" width="72" style="188" bestFit="1" customWidth="1"/>
    <col min="9730" max="9730" width="78.5703125" style="188" customWidth="1"/>
    <col min="9731" max="9731" width="10.85546875" style="188"/>
    <col min="9732" max="9732" width="31.140625" style="188" customWidth="1"/>
    <col min="9733" max="9733" width="70.140625" style="188" customWidth="1"/>
    <col min="9734" max="9734" width="17.42578125" style="188" customWidth="1"/>
    <col min="9735" max="9736" width="21.85546875" style="188" customWidth="1"/>
    <col min="9737" max="9737" width="19.42578125" style="188" customWidth="1"/>
    <col min="9738" max="9738" width="42" style="188" customWidth="1"/>
    <col min="9739" max="9984" width="10.85546875" style="188"/>
    <col min="9985" max="9985" width="72" style="188" bestFit="1" customWidth="1"/>
    <col min="9986" max="9986" width="78.5703125" style="188" customWidth="1"/>
    <col min="9987" max="9987" width="10.85546875" style="188"/>
    <col min="9988" max="9988" width="31.140625" style="188" customWidth="1"/>
    <col min="9989" max="9989" width="70.140625" style="188" customWidth="1"/>
    <col min="9990" max="9990" width="17.42578125" style="188" customWidth="1"/>
    <col min="9991" max="9992" width="21.85546875" style="188" customWidth="1"/>
    <col min="9993" max="9993" width="19.42578125" style="188" customWidth="1"/>
    <col min="9994" max="9994" width="42" style="188" customWidth="1"/>
    <col min="9995" max="10240" width="10.85546875" style="188"/>
    <col min="10241" max="10241" width="72" style="188" bestFit="1" customWidth="1"/>
    <col min="10242" max="10242" width="78.5703125" style="188" customWidth="1"/>
    <col min="10243" max="10243" width="10.85546875" style="188"/>
    <col min="10244" max="10244" width="31.140625" style="188" customWidth="1"/>
    <col min="10245" max="10245" width="70.140625" style="188" customWidth="1"/>
    <col min="10246" max="10246" width="17.42578125" style="188" customWidth="1"/>
    <col min="10247" max="10248" width="21.85546875" style="188" customWidth="1"/>
    <col min="10249" max="10249" width="19.42578125" style="188" customWidth="1"/>
    <col min="10250" max="10250" width="42" style="188" customWidth="1"/>
    <col min="10251" max="10496" width="10.85546875" style="188"/>
    <col min="10497" max="10497" width="72" style="188" bestFit="1" customWidth="1"/>
    <col min="10498" max="10498" width="78.5703125" style="188" customWidth="1"/>
    <col min="10499" max="10499" width="10.85546875" style="188"/>
    <col min="10500" max="10500" width="31.140625" style="188" customWidth="1"/>
    <col min="10501" max="10501" width="70.140625" style="188" customWidth="1"/>
    <col min="10502" max="10502" width="17.42578125" style="188" customWidth="1"/>
    <col min="10503" max="10504" width="21.85546875" style="188" customWidth="1"/>
    <col min="10505" max="10505" width="19.42578125" style="188" customWidth="1"/>
    <col min="10506" max="10506" width="42" style="188" customWidth="1"/>
    <col min="10507" max="10752" width="10.85546875" style="188"/>
    <col min="10753" max="10753" width="72" style="188" bestFit="1" customWidth="1"/>
    <col min="10754" max="10754" width="78.5703125" style="188" customWidth="1"/>
    <col min="10755" max="10755" width="10.85546875" style="188"/>
    <col min="10756" max="10756" width="31.140625" style="188" customWidth="1"/>
    <col min="10757" max="10757" width="70.140625" style="188" customWidth="1"/>
    <col min="10758" max="10758" width="17.42578125" style="188" customWidth="1"/>
    <col min="10759" max="10760" width="21.85546875" style="188" customWidth="1"/>
    <col min="10761" max="10761" width="19.42578125" style="188" customWidth="1"/>
    <col min="10762" max="10762" width="42" style="188" customWidth="1"/>
    <col min="10763" max="11008" width="10.85546875" style="188"/>
    <col min="11009" max="11009" width="72" style="188" bestFit="1" customWidth="1"/>
    <col min="11010" max="11010" width="78.5703125" style="188" customWidth="1"/>
    <col min="11011" max="11011" width="10.85546875" style="188"/>
    <col min="11012" max="11012" width="31.140625" style="188" customWidth="1"/>
    <col min="11013" max="11013" width="70.140625" style="188" customWidth="1"/>
    <col min="11014" max="11014" width="17.42578125" style="188" customWidth="1"/>
    <col min="11015" max="11016" width="21.85546875" style="188" customWidth="1"/>
    <col min="11017" max="11017" width="19.42578125" style="188" customWidth="1"/>
    <col min="11018" max="11018" width="42" style="188" customWidth="1"/>
    <col min="11019" max="11264" width="10.85546875" style="188"/>
    <col min="11265" max="11265" width="72" style="188" bestFit="1" customWidth="1"/>
    <col min="11266" max="11266" width="78.5703125" style="188" customWidth="1"/>
    <col min="11267" max="11267" width="10.85546875" style="188"/>
    <col min="11268" max="11268" width="31.140625" style="188" customWidth="1"/>
    <col min="11269" max="11269" width="70.140625" style="188" customWidth="1"/>
    <col min="11270" max="11270" width="17.42578125" style="188" customWidth="1"/>
    <col min="11271" max="11272" width="21.85546875" style="188" customWidth="1"/>
    <col min="11273" max="11273" width="19.42578125" style="188" customWidth="1"/>
    <col min="11274" max="11274" width="42" style="188" customWidth="1"/>
    <col min="11275" max="11520" width="10.85546875" style="188"/>
    <col min="11521" max="11521" width="72" style="188" bestFit="1" customWidth="1"/>
    <col min="11522" max="11522" width="78.5703125" style="188" customWidth="1"/>
    <col min="11523" max="11523" width="10.85546875" style="188"/>
    <col min="11524" max="11524" width="31.140625" style="188" customWidth="1"/>
    <col min="11525" max="11525" width="70.140625" style="188" customWidth="1"/>
    <col min="11526" max="11526" width="17.42578125" style="188" customWidth="1"/>
    <col min="11527" max="11528" width="21.85546875" style="188" customWidth="1"/>
    <col min="11529" max="11529" width="19.42578125" style="188" customWidth="1"/>
    <col min="11530" max="11530" width="42" style="188" customWidth="1"/>
    <col min="11531" max="11776" width="10.85546875" style="188"/>
    <col min="11777" max="11777" width="72" style="188" bestFit="1" customWidth="1"/>
    <col min="11778" max="11778" width="78.5703125" style="188" customWidth="1"/>
    <col min="11779" max="11779" width="10.85546875" style="188"/>
    <col min="11780" max="11780" width="31.140625" style="188" customWidth="1"/>
    <col min="11781" max="11781" width="70.140625" style="188" customWidth="1"/>
    <col min="11782" max="11782" width="17.42578125" style="188" customWidth="1"/>
    <col min="11783" max="11784" width="21.85546875" style="188" customWidth="1"/>
    <col min="11785" max="11785" width="19.42578125" style="188" customWidth="1"/>
    <col min="11786" max="11786" width="42" style="188" customWidth="1"/>
    <col min="11787" max="12032" width="10.85546875" style="188"/>
    <col min="12033" max="12033" width="72" style="188" bestFit="1" customWidth="1"/>
    <col min="12034" max="12034" width="78.5703125" style="188" customWidth="1"/>
    <col min="12035" max="12035" width="10.85546875" style="188"/>
    <col min="12036" max="12036" width="31.140625" style="188" customWidth="1"/>
    <col min="12037" max="12037" width="70.140625" style="188" customWidth="1"/>
    <col min="12038" max="12038" width="17.42578125" style="188" customWidth="1"/>
    <col min="12039" max="12040" width="21.85546875" style="188" customWidth="1"/>
    <col min="12041" max="12041" width="19.42578125" style="188" customWidth="1"/>
    <col min="12042" max="12042" width="42" style="188" customWidth="1"/>
    <col min="12043" max="12288" width="10.85546875" style="188"/>
    <col min="12289" max="12289" width="72" style="188" bestFit="1" customWidth="1"/>
    <col min="12290" max="12290" width="78.5703125" style="188" customWidth="1"/>
    <col min="12291" max="12291" width="10.85546875" style="188"/>
    <col min="12292" max="12292" width="31.140625" style="188" customWidth="1"/>
    <col min="12293" max="12293" width="70.140625" style="188" customWidth="1"/>
    <col min="12294" max="12294" width="17.42578125" style="188" customWidth="1"/>
    <col min="12295" max="12296" width="21.85546875" style="188" customWidth="1"/>
    <col min="12297" max="12297" width="19.42578125" style="188" customWidth="1"/>
    <col min="12298" max="12298" width="42" style="188" customWidth="1"/>
    <col min="12299" max="12544" width="10.85546875" style="188"/>
    <col min="12545" max="12545" width="72" style="188" bestFit="1" customWidth="1"/>
    <col min="12546" max="12546" width="78.5703125" style="188" customWidth="1"/>
    <col min="12547" max="12547" width="10.85546875" style="188"/>
    <col min="12548" max="12548" width="31.140625" style="188" customWidth="1"/>
    <col min="12549" max="12549" width="70.140625" style="188" customWidth="1"/>
    <col min="12550" max="12550" width="17.42578125" style="188" customWidth="1"/>
    <col min="12551" max="12552" width="21.85546875" style="188" customWidth="1"/>
    <col min="12553" max="12553" width="19.42578125" style="188" customWidth="1"/>
    <col min="12554" max="12554" width="42" style="188" customWidth="1"/>
    <col min="12555" max="12800" width="10.85546875" style="188"/>
    <col min="12801" max="12801" width="72" style="188" bestFit="1" customWidth="1"/>
    <col min="12802" max="12802" width="78.5703125" style="188" customWidth="1"/>
    <col min="12803" max="12803" width="10.85546875" style="188"/>
    <col min="12804" max="12804" width="31.140625" style="188" customWidth="1"/>
    <col min="12805" max="12805" width="70.140625" style="188" customWidth="1"/>
    <col min="12806" max="12806" width="17.42578125" style="188" customWidth="1"/>
    <col min="12807" max="12808" width="21.85546875" style="188" customWidth="1"/>
    <col min="12809" max="12809" width="19.42578125" style="188" customWidth="1"/>
    <col min="12810" max="12810" width="42" style="188" customWidth="1"/>
    <col min="12811" max="13056" width="10.85546875" style="188"/>
    <col min="13057" max="13057" width="72" style="188" bestFit="1" customWidth="1"/>
    <col min="13058" max="13058" width="78.5703125" style="188" customWidth="1"/>
    <col min="13059" max="13059" width="10.85546875" style="188"/>
    <col min="13060" max="13060" width="31.140625" style="188" customWidth="1"/>
    <col min="13061" max="13061" width="70.140625" style="188" customWidth="1"/>
    <col min="13062" max="13062" width="17.42578125" style="188" customWidth="1"/>
    <col min="13063" max="13064" width="21.85546875" style="188" customWidth="1"/>
    <col min="13065" max="13065" width="19.42578125" style="188" customWidth="1"/>
    <col min="13066" max="13066" width="42" style="188" customWidth="1"/>
    <col min="13067" max="13312" width="10.85546875" style="188"/>
    <col min="13313" max="13313" width="72" style="188" bestFit="1" customWidth="1"/>
    <col min="13314" max="13314" width="78.5703125" style="188" customWidth="1"/>
    <col min="13315" max="13315" width="10.85546875" style="188"/>
    <col min="13316" max="13316" width="31.140625" style="188" customWidth="1"/>
    <col min="13317" max="13317" width="70.140625" style="188" customWidth="1"/>
    <col min="13318" max="13318" width="17.42578125" style="188" customWidth="1"/>
    <col min="13319" max="13320" width="21.85546875" style="188" customWidth="1"/>
    <col min="13321" max="13321" width="19.42578125" style="188" customWidth="1"/>
    <col min="13322" max="13322" width="42" style="188" customWidth="1"/>
    <col min="13323" max="13568" width="10.85546875" style="188"/>
    <col min="13569" max="13569" width="72" style="188" bestFit="1" customWidth="1"/>
    <col min="13570" max="13570" width="78.5703125" style="188" customWidth="1"/>
    <col min="13571" max="13571" width="10.85546875" style="188"/>
    <col min="13572" max="13572" width="31.140625" style="188" customWidth="1"/>
    <col min="13573" max="13573" width="70.140625" style="188" customWidth="1"/>
    <col min="13574" max="13574" width="17.42578125" style="188" customWidth="1"/>
    <col min="13575" max="13576" width="21.85546875" style="188" customWidth="1"/>
    <col min="13577" max="13577" width="19.42578125" style="188" customWidth="1"/>
    <col min="13578" max="13578" width="42" style="188" customWidth="1"/>
    <col min="13579" max="13824" width="10.85546875" style="188"/>
    <col min="13825" max="13825" width="72" style="188" bestFit="1" customWidth="1"/>
    <col min="13826" max="13826" width="78.5703125" style="188" customWidth="1"/>
    <col min="13827" max="13827" width="10.85546875" style="188"/>
    <col min="13828" max="13828" width="31.140625" style="188" customWidth="1"/>
    <col min="13829" max="13829" width="70.140625" style="188" customWidth="1"/>
    <col min="13830" max="13830" width="17.42578125" style="188" customWidth="1"/>
    <col min="13831" max="13832" width="21.85546875" style="188" customWidth="1"/>
    <col min="13833" max="13833" width="19.42578125" style="188" customWidth="1"/>
    <col min="13834" max="13834" width="42" style="188" customWidth="1"/>
    <col min="13835" max="14080" width="10.85546875" style="188"/>
    <col min="14081" max="14081" width="72" style="188" bestFit="1" customWidth="1"/>
    <col min="14082" max="14082" width="78.5703125" style="188" customWidth="1"/>
    <col min="14083" max="14083" width="10.85546875" style="188"/>
    <col min="14084" max="14084" width="31.140625" style="188" customWidth="1"/>
    <col min="14085" max="14085" width="70.140625" style="188" customWidth="1"/>
    <col min="14086" max="14086" width="17.42578125" style="188" customWidth="1"/>
    <col min="14087" max="14088" width="21.85546875" style="188" customWidth="1"/>
    <col min="14089" max="14089" width="19.42578125" style="188" customWidth="1"/>
    <col min="14090" max="14090" width="42" style="188" customWidth="1"/>
    <col min="14091" max="14336" width="10.85546875" style="188"/>
    <col min="14337" max="14337" width="72" style="188" bestFit="1" customWidth="1"/>
    <col min="14338" max="14338" width="78.5703125" style="188" customWidth="1"/>
    <col min="14339" max="14339" width="10.85546875" style="188"/>
    <col min="14340" max="14340" width="31.140625" style="188" customWidth="1"/>
    <col min="14341" max="14341" width="70.140625" style="188" customWidth="1"/>
    <col min="14342" max="14342" width="17.42578125" style="188" customWidth="1"/>
    <col min="14343" max="14344" width="21.85546875" style="188" customWidth="1"/>
    <col min="14345" max="14345" width="19.42578125" style="188" customWidth="1"/>
    <col min="14346" max="14346" width="42" style="188" customWidth="1"/>
    <col min="14347" max="14592" width="10.85546875" style="188"/>
    <col min="14593" max="14593" width="72" style="188" bestFit="1" customWidth="1"/>
    <col min="14594" max="14594" width="78.5703125" style="188" customWidth="1"/>
    <col min="14595" max="14595" width="10.85546875" style="188"/>
    <col min="14596" max="14596" width="31.140625" style="188" customWidth="1"/>
    <col min="14597" max="14597" width="70.140625" style="188" customWidth="1"/>
    <col min="14598" max="14598" width="17.42578125" style="188" customWidth="1"/>
    <col min="14599" max="14600" width="21.85546875" style="188" customWidth="1"/>
    <col min="14601" max="14601" width="19.42578125" style="188" customWidth="1"/>
    <col min="14602" max="14602" width="42" style="188" customWidth="1"/>
    <col min="14603" max="14848" width="10.85546875" style="188"/>
    <col min="14849" max="14849" width="72" style="188" bestFit="1" customWidth="1"/>
    <col min="14850" max="14850" width="78.5703125" style="188" customWidth="1"/>
    <col min="14851" max="14851" width="10.85546875" style="188"/>
    <col min="14852" max="14852" width="31.140625" style="188" customWidth="1"/>
    <col min="14853" max="14853" width="70.140625" style="188" customWidth="1"/>
    <col min="14854" max="14854" width="17.42578125" style="188" customWidth="1"/>
    <col min="14855" max="14856" width="21.85546875" style="188" customWidth="1"/>
    <col min="14857" max="14857" width="19.42578125" style="188" customWidth="1"/>
    <col min="14858" max="14858" width="42" style="188" customWidth="1"/>
    <col min="14859" max="15104" width="10.85546875" style="188"/>
    <col min="15105" max="15105" width="72" style="188" bestFit="1" customWidth="1"/>
    <col min="15106" max="15106" width="78.5703125" style="188" customWidth="1"/>
    <col min="15107" max="15107" width="10.85546875" style="188"/>
    <col min="15108" max="15108" width="31.140625" style="188" customWidth="1"/>
    <col min="15109" max="15109" width="70.140625" style="188" customWidth="1"/>
    <col min="15110" max="15110" width="17.42578125" style="188" customWidth="1"/>
    <col min="15111" max="15112" width="21.85546875" style="188" customWidth="1"/>
    <col min="15113" max="15113" width="19.42578125" style="188" customWidth="1"/>
    <col min="15114" max="15114" width="42" style="188" customWidth="1"/>
    <col min="15115" max="15360" width="10.85546875" style="188"/>
    <col min="15361" max="15361" width="72" style="188" bestFit="1" customWidth="1"/>
    <col min="15362" max="15362" width="78.5703125" style="188" customWidth="1"/>
    <col min="15363" max="15363" width="10.85546875" style="188"/>
    <col min="15364" max="15364" width="31.140625" style="188" customWidth="1"/>
    <col min="15365" max="15365" width="70.140625" style="188" customWidth="1"/>
    <col min="15366" max="15366" width="17.42578125" style="188" customWidth="1"/>
    <col min="15367" max="15368" width="21.85546875" style="188" customWidth="1"/>
    <col min="15369" max="15369" width="19.42578125" style="188" customWidth="1"/>
    <col min="15370" max="15370" width="42" style="188" customWidth="1"/>
    <col min="15371" max="15616" width="10.85546875" style="188"/>
    <col min="15617" max="15617" width="72" style="188" bestFit="1" customWidth="1"/>
    <col min="15618" max="15618" width="78.5703125" style="188" customWidth="1"/>
    <col min="15619" max="15619" width="10.85546875" style="188"/>
    <col min="15620" max="15620" width="31.140625" style="188" customWidth="1"/>
    <col min="15621" max="15621" width="70.140625" style="188" customWidth="1"/>
    <col min="15622" max="15622" width="17.42578125" style="188" customWidth="1"/>
    <col min="15623" max="15624" width="21.85546875" style="188" customWidth="1"/>
    <col min="15625" max="15625" width="19.42578125" style="188" customWidth="1"/>
    <col min="15626" max="15626" width="42" style="188" customWidth="1"/>
    <col min="15627" max="15872" width="10.85546875" style="188"/>
    <col min="15873" max="15873" width="72" style="188" bestFit="1" customWidth="1"/>
    <col min="15874" max="15874" width="78.5703125" style="188" customWidth="1"/>
    <col min="15875" max="15875" width="10.85546875" style="188"/>
    <col min="15876" max="15876" width="31.140625" style="188" customWidth="1"/>
    <col min="15877" max="15877" width="70.140625" style="188" customWidth="1"/>
    <col min="15878" max="15878" width="17.42578125" style="188" customWidth="1"/>
    <col min="15879" max="15880" width="21.85546875" style="188" customWidth="1"/>
    <col min="15881" max="15881" width="19.42578125" style="188" customWidth="1"/>
    <col min="15882" max="15882" width="42" style="188" customWidth="1"/>
    <col min="15883" max="16128" width="10.85546875" style="188"/>
    <col min="16129" max="16129" width="72" style="188" bestFit="1" customWidth="1"/>
    <col min="16130" max="16130" width="78.5703125" style="188" customWidth="1"/>
    <col min="16131" max="16131" width="10.85546875" style="188"/>
    <col min="16132" max="16132" width="31.140625" style="188" customWidth="1"/>
    <col min="16133" max="16133" width="70.140625" style="188" customWidth="1"/>
    <col min="16134" max="16134" width="17.42578125" style="188" customWidth="1"/>
    <col min="16135" max="16136" width="21.85546875" style="188" customWidth="1"/>
    <col min="16137" max="16137" width="19.42578125" style="188" customWidth="1"/>
    <col min="16138" max="16138" width="42" style="188" customWidth="1"/>
    <col min="16139" max="16384" width="10.85546875" style="188"/>
  </cols>
  <sheetData>
    <row r="1" spans="1:2" ht="25.5" customHeight="1" x14ac:dyDescent="0.25">
      <c r="A1" s="365" t="s">
        <v>0</v>
      </c>
      <c r="B1" s="366"/>
    </row>
    <row r="2" spans="1:2" ht="25.5" customHeight="1" x14ac:dyDescent="0.25">
      <c r="A2" s="367" t="s">
        <v>1</v>
      </c>
      <c r="B2" s="368"/>
    </row>
    <row r="3" spans="1:2" ht="15" x14ac:dyDescent="0.25">
      <c r="A3" s="211" t="s">
        <v>2</v>
      </c>
      <c r="B3" s="212" t="s">
        <v>3</v>
      </c>
    </row>
    <row r="4" spans="1:2" ht="40.5" customHeight="1" x14ac:dyDescent="0.25">
      <c r="A4" s="192" t="s">
        <v>4</v>
      </c>
      <c r="B4" s="193" t="s">
        <v>5</v>
      </c>
    </row>
    <row r="5" spans="1:2" ht="28.5" x14ac:dyDescent="0.25">
      <c r="A5" s="192" t="s">
        <v>6</v>
      </c>
      <c r="B5" s="194" t="s">
        <v>7</v>
      </c>
    </row>
    <row r="6" spans="1:2" ht="124.5" customHeight="1" x14ac:dyDescent="0.25">
      <c r="A6" s="192" t="s">
        <v>8</v>
      </c>
      <c r="B6" s="189" t="s">
        <v>9</v>
      </c>
    </row>
    <row r="7" spans="1:2" ht="26.45" customHeight="1" x14ac:dyDescent="0.25">
      <c r="A7" s="369" t="s">
        <v>10</v>
      </c>
      <c r="B7" s="370"/>
    </row>
    <row r="8" spans="1:2" ht="42.75" x14ac:dyDescent="0.25">
      <c r="A8" s="192" t="s">
        <v>11</v>
      </c>
      <c r="B8" s="194" t="s">
        <v>12</v>
      </c>
    </row>
    <row r="9" spans="1:2" ht="28.5" x14ac:dyDescent="0.25">
      <c r="A9" s="192" t="s">
        <v>13</v>
      </c>
      <c r="B9" s="194" t="s">
        <v>14</v>
      </c>
    </row>
    <row r="10" spans="1:2" ht="42.75" x14ac:dyDescent="0.25">
      <c r="A10" s="192" t="s">
        <v>15</v>
      </c>
      <c r="B10" s="194" t="s">
        <v>16</v>
      </c>
    </row>
    <row r="11" spans="1:2" ht="40.5" customHeight="1" x14ac:dyDescent="0.25">
      <c r="A11" s="192" t="s">
        <v>17</v>
      </c>
      <c r="B11" s="193" t="s">
        <v>18</v>
      </c>
    </row>
    <row r="12" spans="1:2" ht="38.25" customHeight="1" x14ac:dyDescent="0.25">
      <c r="A12" s="192" t="s">
        <v>19</v>
      </c>
      <c r="B12" s="193" t="s">
        <v>20</v>
      </c>
    </row>
    <row r="13" spans="1:2" ht="42.75" x14ac:dyDescent="0.25">
      <c r="A13" s="192" t="s">
        <v>21</v>
      </c>
      <c r="B13" s="195" t="s">
        <v>22</v>
      </c>
    </row>
    <row r="14" spans="1:2" ht="23.45" customHeight="1" x14ac:dyDescent="0.25">
      <c r="A14" s="196" t="s">
        <v>23</v>
      </c>
      <c r="B14" s="197"/>
    </row>
    <row r="15" spans="1:2" ht="42.75" x14ac:dyDescent="0.25">
      <c r="A15" s="192" t="s">
        <v>24</v>
      </c>
      <c r="B15" s="198" t="s">
        <v>25</v>
      </c>
    </row>
    <row r="16" spans="1:2" ht="42.75" x14ac:dyDescent="0.25">
      <c r="A16" s="192" t="s">
        <v>26</v>
      </c>
      <c r="B16" s="198" t="s">
        <v>27</v>
      </c>
    </row>
    <row r="17" spans="1:3" ht="42.75" x14ac:dyDescent="0.25">
      <c r="A17" s="192" t="s">
        <v>28</v>
      </c>
      <c r="B17" s="198" t="s">
        <v>29</v>
      </c>
    </row>
    <row r="18" spans="1:3" ht="8.25" customHeight="1" x14ac:dyDescent="0.25">
      <c r="A18" s="196"/>
      <c r="B18" s="199"/>
    </row>
    <row r="19" spans="1:3" ht="28.5" x14ac:dyDescent="0.25">
      <c r="A19" s="192" t="s">
        <v>30</v>
      </c>
      <c r="B19" s="198" t="s">
        <v>31</v>
      </c>
    </row>
    <row r="20" spans="1:3" ht="28.5" x14ac:dyDescent="0.25">
      <c r="A20" s="192" t="s">
        <v>32</v>
      </c>
      <c r="B20" s="198" t="s">
        <v>33</v>
      </c>
    </row>
    <row r="21" spans="1:3" ht="42.75" x14ac:dyDescent="0.25">
      <c r="A21" s="192" t="s">
        <v>34</v>
      </c>
      <c r="B21" s="198" t="s">
        <v>35</v>
      </c>
    </row>
    <row r="22" spans="1:3" ht="20.25" customHeight="1" x14ac:dyDescent="0.25">
      <c r="A22" s="373" t="s">
        <v>271</v>
      </c>
      <c r="B22" s="374"/>
    </row>
    <row r="23" spans="1:3" ht="42.75" x14ac:dyDescent="0.25">
      <c r="A23" s="192" t="s">
        <v>36</v>
      </c>
      <c r="B23" s="198" t="s">
        <v>37</v>
      </c>
    </row>
    <row r="24" spans="1:3" ht="54" customHeight="1" x14ac:dyDescent="0.25">
      <c r="A24" s="192" t="s">
        <v>38</v>
      </c>
      <c r="B24" s="198" t="s">
        <v>39</v>
      </c>
    </row>
    <row r="25" spans="1:3" ht="144" customHeight="1" x14ac:dyDescent="0.25">
      <c r="A25" s="192" t="s">
        <v>40</v>
      </c>
      <c r="B25" s="200" t="s">
        <v>41</v>
      </c>
    </row>
    <row r="26" spans="1:3" ht="57" x14ac:dyDescent="0.25">
      <c r="A26" s="192" t="s">
        <v>42</v>
      </c>
      <c r="B26" s="198" t="s">
        <v>43</v>
      </c>
    </row>
    <row r="27" spans="1:3" ht="57" x14ac:dyDescent="0.25">
      <c r="A27" s="192" t="s">
        <v>44</v>
      </c>
      <c r="B27" s="198" t="s">
        <v>45</v>
      </c>
    </row>
    <row r="28" spans="1:3" ht="28.5" x14ac:dyDescent="0.25">
      <c r="A28" s="192" t="s">
        <v>46</v>
      </c>
      <c r="B28" s="198" t="s">
        <v>47</v>
      </c>
    </row>
    <row r="29" spans="1:3" ht="57" x14ac:dyDescent="0.25">
      <c r="A29" s="192" t="s">
        <v>48</v>
      </c>
      <c r="B29" s="198" t="s">
        <v>49</v>
      </c>
      <c r="C29" s="190"/>
    </row>
    <row r="30" spans="1:3" ht="90" customHeight="1" x14ac:dyDescent="0.25">
      <c r="A30" s="201" t="s">
        <v>50</v>
      </c>
      <c r="B30" s="198" t="s">
        <v>51</v>
      </c>
    </row>
    <row r="31" spans="1:3" ht="81.599999999999994" customHeight="1" x14ac:dyDescent="0.25">
      <c r="A31" s="201" t="s">
        <v>52</v>
      </c>
      <c r="B31" s="198" t="s">
        <v>53</v>
      </c>
    </row>
    <row r="32" spans="1:3" ht="54" customHeight="1" x14ac:dyDescent="0.25">
      <c r="A32" s="201" t="s">
        <v>54</v>
      </c>
      <c r="B32" s="198" t="s">
        <v>55</v>
      </c>
    </row>
    <row r="33" spans="1:3" ht="28.5" customHeight="1" x14ac:dyDescent="0.25">
      <c r="A33" s="375" t="s">
        <v>56</v>
      </c>
      <c r="B33" s="376"/>
    </row>
    <row r="34" spans="1:3" ht="71.25" x14ac:dyDescent="0.25">
      <c r="A34" s="201" t="s">
        <v>57</v>
      </c>
      <c r="B34" s="198" t="s">
        <v>58</v>
      </c>
    </row>
    <row r="35" spans="1:3" ht="57" x14ac:dyDescent="0.25">
      <c r="A35" s="201" t="s">
        <v>59</v>
      </c>
      <c r="B35" s="198" t="s">
        <v>60</v>
      </c>
    </row>
    <row r="36" spans="1:3" ht="36" customHeight="1" x14ac:dyDescent="0.25">
      <c r="A36" s="201" t="s">
        <v>61</v>
      </c>
      <c r="B36" s="198" t="s">
        <v>62</v>
      </c>
      <c r="C36" s="191"/>
    </row>
    <row r="37" spans="1:3" ht="28.5" x14ac:dyDescent="0.25">
      <c r="A37" s="201" t="s">
        <v>63</v>
      </c>
      <c r="B37" s="198" t="s">
        <v>64</v>
      </c>
    </row>
    <row r="38" spans="1:3" ht="71.25" x14ac:dyDescent="0.25">
      <c r="A38" s="201" t="s">
        <v>65</v>
      </c>
      <c r="B38" s="198" t="s">
        <v>66</v>
      </c>
    </row>
    <row r="39" spans="1:3" ht="28.5" x14ac:dyDescent="0.25">
      <c r="A39" s="192" t="s">
        <v>67</v>
      </c>
      <c r="B39" s="198" t="s">
        <v>68</v>
      </c>
    </row>
    <row r="40" spans="1:3" ht="25.5" customHeight="1" x14ac:dyDescent="0.25">
      <c r="A40" s="369" t="s">
        <v>69</v>
      </c>
      <c r="B40" s="370"/>
    </row>
    <row r="41" spans="1:3" ht="24" customHeight="1" x14ac:dyDescent="0.25">
      <c r="A41" s="196" t="s">
        <v>2</v>
      </c>
      <c r="B41" s="213" t="s">
        <v>3</v>
      </c>
    </row>
    <row r="42" spans="1:3" ht="28.5" x14ac:dyDescent="0.25">
      <c r="A42" s="192" t="s">
        <v>21</v>
      </c>
      <c r="B42" s="202" t="s">
        <v>70</v>
      </c>
    </row>
    <row r="43" spans="1:3" ht="42.75" x14ac:dyDescent="0.25">
      <c r="A43" s="192" t="s">
        <v>71</v>
      </c>
      <c r="B43" s="202" t="s">
        <v>72</v>
      </c>
    </row>
    <row r="44" spans="1:3" ht="42.75" x14ac:dyDescent="0.25">
      <c r="A44" s="192" t="s">
        <v>73</v>
      </c>
      <c r="B44" s="202" t="s">
        <v>74</v>
      </c>
    </row>
    <row r="45" spans="1:3" ht="42.75" x14ac:dyDescent="0.25">
      <c r="A45" s="192" t="s">
        <v>75</v>
      </c>
      <c r="B45" s="202" t="s">
        <v>76</v>
      </c>
    </row>
    <row r="46" spans="1:3" ht="42.75" x14ac:dyDescent="0.25">
      <c r="A46" s="192" t="s">
        <v>77</v>
      </c>
      <c r="B46" s="202" t="s">
        <v>78</v>
      </c>
    </row>
    <row r="47" spans="1:3" ht="28.5" x14ac:dyDescent="0.25">
      <c r="A47" s="192" t="s">
        <v>79</v>
      </c>
      <c r="B47" s="202" t="s">
        <v>80</v>
      </c>
    </row>
    <row r="48" spans="1:3" ht="152.25" customHeight="1" x14ac:dyDescent="0.25">
      <c r="A48" s="192" t="s">
        <v>81</v>
      </c>
      <c r="B48" s="203" t="s">
        <v>82</v>
      </c>
    </row>
    <row r="49" spans="1:2" ht="23.1" customHeight="1" x14ac:dyDescent="0.25">
      <c r="A49" s="373" t="s">
        <v>83</v>
      </c>
      <c r="B49" s="374"/>
    </row>
    <row r="50" spans="1:2" ht="71.25" x14ac:dyDescent="0.25">
      <c r="A50" s="192" t="s">
        <v>84</v>
      </c>
      <c r="B50" s="198" t="s">
        <v>85</v>
      </c>
    </row>
    <row r="51" spans="1:2" ht="28.5" x14ac:dyDescent="0.25">
      <c r="A51" s="192" t="s">
        <v>86</v>
      </c>
      <c r="B51" s="198" t="s">
        <v>87</v>
      </c>
    </row>
    <row r="52" spans="1:2" ht="57" x14ac:dyDescent="0.25">
      <c r="A52" s="192" t="s">
        <v>88</v>
      </c>
      <c r="B52" s="198" t="s">
        <v>89</v>
      </c>
    </row>
    <row r="53" spans="1:2" ht="99.75" x14ac:dyDescent="0.25">
      <c r="A53" s="192" t="s">
        <v>90</v>
      </c>
      <c r="B53" s="198" t="s">
        <v>91</v>
      </c>
    </row>
    <row r="54" spans="1:2" ht="85.5" x14ac:dyDescent="0.25">
      <c r="A54" s="192" t="s">
        <v>92</v>
      </c>
      <c r="B54" s="198" t="s">
        <v>53</v>
      </c>
    </row>
    <row r="55" spans="1:2" ht="71.25" x14ac:dyDescent="0.25">
      <c r="A55" s="192" t="s">
        <v>93</v>
      </c>
      <c r="B55" s="198" t="s">
        <v>94</v>
      </c>
    </row>
    <row r="56" spans="1:2" ht="28.5" x14ac:dyDescent="0.25">
      <c r="A56" s="192" t="s">
        <v>95</v>
      </c>
      <c r="B56" s="198" t="s">
        <v>96</v>
      </c>
    </row>
    <row r="57" spans="1:2" ht="24" customHeight="1" x14ac:dyDescent="0.25">
      <c r="A57" s="377" t="s">
        <v>97</v>
      </c>
      <c r="B57" s="378"/>
    </row>
    <row r="58" spans="1:2" ht="23.45" customHeight="1" x14ac:dyDescent="0.25">
      <c r="A58" s="373" t="s">
        <v>98</v>
      </c>
      <c r="B58" s="374"/>
    </row>
    <row r="59" spans="1:2" ht="28.5" x14ac:dyDescent="0.25">
      <c r="A59" s="192" t="s">
        <v>99</v>
      </c>
      <c r="B59" s="202" t="s">
        <v>100</v>
      </c>
    </row>
    <row r="60" spans="1:2" ht="28.5" x14ac:dyDescent="0.25">
      <c r="A60" s="192" t="s">
        <v>101</v>
      </c>
      <c r="B60" s="202" t="s">
        <v>102</v>
      </c>
    </row>
    <row r="61" spans="1:2" ht="42.75" x14ac:dyDescent="0.25">
      <c r="A61" s="192" t="s">
        <v>13</v>
      </c>
      <c r="B61" s="202" t="s">
        <v>103</v>
      </c>
    </row>
    <row r="62" spans="1:2" ht="57" x14ac:dyDescent="0.25">
      <c r="A62" s="192" t="s">
        <v>26</v>
      </c>
      <c r="B62" s="198" t="s">
        <v>104</v>
      </c>
    </row>
    <row r="63" spans="1:2" ht="57" x14ac:dyDescent="0.25">
      <c r="A63" s="192" t="s">
        <v>28</v>
      </c>
      <c r="B63" s="198" t="s">
        <v>105</v>
      </c>
    </row>
    <row r="64" spans="1:2" ht="42.75" x14ac:dyDescent="0.25">
      <c r="A64" s="192" t="s">
        <v>106</v>
      </c>
      <c r="B64" s="202" t="s">
        <v>107</v>
      </c>
    </row>
    <row r="65" spans="1:2" ht="25.5" customHeight="1" x14ac:dyDescent="0.25">
      <c r="A65" s="369" t="s">
        <v>108</v>
      </c>
      <c r="B65" s="370"/>
    </row>
    <row r="66" spans="1:2" ht="23.1" customHeight="1" x14ac:dyDescent="0.25">
      <c r="A66" s="371" t="s">
        <v>109</v>
      </c>
      <c r="B66" s="372"/>
    </row>
    <row r="67" spans="1:2" ht="94.35" customHeight="1" x14ac:dyDescent="0.25">
      <c r="A67" s="381" t="s">
        <v>110</v>
      </c>
      <c r="B67" s="382"/>
    </row>
    <row r="68" spans="1:2" ht="39.75" customHeight="1" x14ac:dyDescent="0.25">
      <c r="A68" s="192" t="s">
        <v>111</v>
      </c>
      <c r="B68" s="204" t="s">
        <v>112</v>
      </c>
    </row>
    <row r="69" spans="1:2" ht="42.75" x14ac:dyDescent="0.25">
      <c r="A69" s="192" t="s">
        <v>113</v>
      </c>
      <c r="B69" s="205" t="s">
        <v>114</v>
      </c>
    </row>
    <row r="70" spans="1:2" ht="37.5" customHeight="1" x14ac:dyDescent="0.25">
      <c r="A70" s="201" t="s">
        <v>115</v>
      </c>
      <c r="B70" s="205" t="s">
        <v>116</v>
      </c>
    </row>
    <row r="71" spans="1:2" ht="37.5" customHeight="1" x14ac:dyDescent="0.25">
      <c r="A71" s="192" t="s">
        <v>117</v>
      </c>
      <c r="B71" s="205" t="s">
        <v>118</v>
      </c>
    </row>
    <row r="72" spans="1:2" ht="37.5" customHeight="1" x14ac:dyDescent="0.25">
      <c r="A72" s="201" t="s">
        <v>119</v>
      </c>
      <c r="B72" s="205" t="s">
        <v>120</v>
      </c>
    </row>
    <row r="73" spans="1:2" ht="25.5" customHeight="1" x14ac:dyDescent="0.25">
      <c r="A73" s="369" t="s">
        <v>121</v>
      </c>
      <c r="B73" s="370"/>
    </row>
    <row r="74" spans="1:2" ht="28.5" x14ac:dyDescent="0.25">
      <c r="A74" s="192" t="s">
        <v>122</v>
      </c>
      <c r="B74" s="202" t="s">
        <v>123</v>
      </c>
    </row>
    <row r="75" spans="1:2" ht="28.5" x14ac:dyDescent="0.25">
      <c r="A75" s="192" t="s">
        <v>124</v>
      </c>
      <c r="B75" s="202" t="s">
        <v>125</v>
      </c>
    </row>
    <row r="76" spans="1:2" ht="28.5" x14ac:dyDescent="0.25">
      <c r="A76" s="192" t="s">
        <v>126</v>
      </c>
      <c r="B76" s="202" t="s">
        <v>127</v>
      </c>
    </row>
    <row r="77" spans="1:2" ht="28.5" x14ac:dyDescent="0.25">
      <c r="A77" s="192" t="s">
        <v>128</v>
      </c>
      <c r="B77" s="202" t="s">
        <v>129</v>
      </c>
    </row>
    <row r="78" spans="1:2" ht="28.5" x14ac:dyDescent="0.25">
      <c r="A78" s="192" t="s">
        <v>130</v>
      </c>
      <c r="B78" s="202" t="s">
        <v>131</v>
      </c>
    </row>
    <row r="79" spans="1:2" ht="42.75" x14ac:dyDescent="0.25">
      <c r="A79" s="192" t="s">
        <v>132</v>
      </c>
      <c r="B79" s="202" t="s">
        <v>133</v>
      </c>
    </row>
    <row r="80" spans="1:2" ht="28.5" x14ac:dyDescent="0.25">
      <c r="A80" s="192" t="s">
        <v>134</v>
      </c>
      <c r="B80" s="202" t="s">
        <v>135</v>
      </c>
    </row>
    <row r="81" spans="1:2" ht="15" x14ac:dyDescent="0.25">
      <c r="A81" s="192" t="s">
        <v>136</v>
      </c>
      <c r="B81" s="202" t="s">
        <v>137</v>
      </c>
    </row>
    <row r="82" spans="1:2" ht="42.75" x14ac:dyDescent="0.25">
      <c r="A82" s="209" t="s">
        <v>138</v>
      </c>
      <c r="B82" s="202" t="s">
        <v>139</v>
      </c>
    </row>
    <row r="83" spans="1:2" ht="42.75" x14ac:dyDescent="0.25">
      <c r="A83" s="201" t="s">
        <v>140</v>
      </c>
      <c r="B83" s="202" t="s">
        <v>141</v>
      </c>
    </row>
    <row r="84" spans="1:2" ht="42.75" x14ac:dyDescent="0.25">
      <c r="A84" s="192" t="s">
        <v>142</v>
      </c>
      <c r="B84" s="202" t="s">
        <v>143</v>
      </c>
    </row>
    <row r="85" spans="1:2" ht="28.5" x14ac:dyDescent="0.25">
      <c r="A85" s="192" t="s">
        <v>44</v>
      </c>
      <c r="B85" s="202" t="s">
        <v>144</v>
      </c>
    </row>
    <row r="86" spans="1:2" ht="28.5" x14ac:dyDescent="0.25">
      <c r="A86" s="192" t="s">
        <v>145</v>
      </c>
      <c r="B86" s="202" t="s">
        <v>146</v>
      </c>
    </row>
    <row r="87" spans="1:2" ht="42.75" x14ac:dyDescent="0.25">
      <c r="A87" s="192" t="s">
        <v>147</v>
      </c>
      <c r="B87" s="202" t="s">
        <v>148</v>
      </c>
    </row>
    <row r="88" spans="1:2" ht="18.600000000000001" customHeight="1" x14ac:dyDescent="0.25">
      <c r="A88" s="369" t="s">
        <v>266</v>
      </c>
      <c r="B88" s="370"/>
    </row>
    <row r="89" spans="1:2" ht="28.5" x14ac:dyDescent="0.25">
      <c r="A89" s="210" t="s">
        <v>262</v>
      </c>
      <c r="B89" s="208" t="s">
        <v>267</v>
      </c>
    </row>
    <row r="90" spans="1:2" ht="15" x14ac:dyDescent="0.25">
      <c r="A90" s="210" t="s">
        <v>263</v>
      </c>
      <c r="B90" s="208" t="s">
        <v>268</v>
      </c>
    </row>
    <row r="91" spans="1:2" ht="15" x14ac:dyDescent="0.25">
      <c r="A91" s="210" t="s">
        <v>264</v>
      </c>
      <c r="B91" s="208" t="s">
        <v>269</v>
      </c>
    </row>
    <row r="92" spans="1:2" ht="15" x14ac:dyDescent="0.25">
      <c r="A92" s="210" t="s">
        <v>265</v>
      </c>
      <c r="B92" s="208" t="s">
        <v>270</v>
      </c>
    </row>
    <row r="93" spans="1:2" ht="15" x14ac:dyDescent="0.25">
      <c r="A93" s="379" t="s">
        <v>149</v>
      </c>
      <c r="B93" s="380"/>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zoomScale="70" zoomScaleNormal="70" zoomScaleSheetLayoutView="70" workbookViewId="0">
      <selection activeCell="R68" sqref="R68"/>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85546875" style="74" customWidth="1"/>
    <col min="5" max="5" width="20.85546875" style="74" bestFit="1" customWidth="1"/>
    <col min="6" max="6" width="21.85546875" style="74" customWidth="1"/>
    <col min="7" max="7" width="20.85546875" style="74" bestFit="1" customWidth="1"/>
    <col min="8" max="8" width="21.42578125" style="74" customWidth="1"/>
    <col min="9" max="9" width="20.85546875" style="74" bestFit="1" customWidth="1"/>
    <col min="10" max="10" width="22.140625" style="74" customWidth="1"/>
    <col min="11" max="11" width="20.85546875" style="74" bestFit="1" customWidth="1"/>
    <col min="12" max="12" width="23" style="74" customWidth="1"/>
    <col min="13" max="13" width="20.85546875" style="74" bestFit="1" customWidth="1"/>
    <col min="14" max="14" width="22.140625" style="74" customWidth="1"/>
    <col min="15" max="15" width="20.85546875" style="74" bestFit="1" customWidth="1"/>
    <col min="16" max="17" width="20.42578125" style="74" customWidth="1"/>
    <col min="18" max="18" width="17.140625" style="74" bestFit="1" customWidth="1"/>
    <col min="19" max="19" width="20.85546875" style="74" bestFit="1" customWidth="1"/>
    <col min="20" max="20" width="21.140625" style="74" customWidth="1"/>
    <col min="21" max="21" width="20.85546875" style="74" bestFit="1" customWidth="1"/>
    <col min="22" max="22" width="19.85546875" style="74" bestFit="1" customWidth="1"/>
    <col min="23" max="23" width="21.85546875" style="74" customWidth="1"/>
    <col min="24" max="24" width="17.140625" style="74" bestFit="1" customWidth="1"/>
    <col min="25" max="25" width="20.85546875" style="74" bestFit="1" customWidth="1"/>
    <col min="26" max="26" width="20.42578125" style="74" customWidth="1"/>
    <col min="27" max="27" width="17.42578125" style="74" customWidth="1"/>
    <col min="28" max="28" width="24.57031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581"/>
      <c r="B1" s="680" t="s">
        <v>280</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2"/>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582"/>
      <c r="B2" s="683"/>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5"/>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582"/>
      <c r="B3" s="683"/>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5"/>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583"/>
      <c r="B4" s="686"/>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8"/>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0"/>
      <c r="C5" s="90"/>
      <c r="D5" s="90"/>
      <c r="E5" s="90"/>
      <c r="F5" s="90"/>
      <c r="G5" s="90"/>
      <c r="H5" s="90"/>
      <c r="I5" s="90"/>
      <c r="J5" s="90"/>
      <c r="K5" s="89"/>
      <c r="L5" s="89"/>
      <c r="M5" s="89"/>
      <c r="N5" s="89"/>
      <c r="O5" s="89"/>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0"/>
      <c r="C6" s="90"/>
      <c r="D6" s="90"/>
      <c r="E6" s="90"/>
      <c r="F6" s="90"/>
      <c r="G6" s="90"/>
      <c r="H6" s="90"/>
      <c r="I6" s="90"/>
      <c r="J6" s="90"/>
      <c r="K6" s="90"/>
      <c r="L6" s="90"/>
      <c r="M6" s="90"/>
      <c r="N6" s="90"/>
      <c r="O6" s="90"/>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0"/>
      <c r="C7" s="90"/>
      <c r="D7" s="90"/>
      <c r="E7" s="90"/>
      <c r="F7" s="90"/>
      <c r="G7" s="90"/>
      <c r="H7" s="90"/>
      <c r="I7" s="90"/>
      <c r="J7" s="90"/>
      <c r="K7" s="90"/>
      <c r="L7" s="90"/>
      <c r="M7" s="90"/>
      <c r="N7" s="90"/>
      <c r="O7" s="90"/>
      <c r="P7" s="2"/>
      <c r="Q7" s="2"/>
      <c r="R7" s="3"/>
      <c r="S7" s="3"/>
      <c r="T7" s="2"/>
      <c r="U7" s="2"/>
      <c r="V7" s="2"/>
      <c r="W7" s="74"/>
      <c r="X7" s="4"/>
      <c r="Y7" s="4"/>
      <c r="Z7" s="110"/>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562" t="s">
        <v>4</v>
      </c>
      <c r="B8" s="656" t="str">
        <f>PRODUCTO_MGA!B6</f>
        <v>8210 - Consolidación de la Estrategia de Justicia de Género como mecanismo para promover los derechos de las mujeres a una vida libre de violencias en Bogotá D.C.</v>
      </c>
      <c r="C8" s="657"/>
      <c r="D8" s="657"/>
      <c r="E8" s="657"/>
      <c r="F8" s="657"/>
      <c r="G8" s="657"/>
      <c r="H8" s="657"/>
      <c r="I8" s="657"/>
      <c r="J8" s="657"/>
      <c r="K8" s="657"/>
      <c r="L8" s="657"/>
      <c r="M8" s="657"/>
      <c r="N8" s="657"/>
      <c r="O8" s="657"/>
      <c r="P8" s="657"/>
      <c r="Q8" s="657"/>
      <c r="R8" s="657"/>
      <c r="S8" s="657"/>
      <c r="T8" s="657"/>
      <c r="U8" s="657"/>
      <c r="V8" s="657"/>
      <c r="W8" s="657"/>
      <c r="X8" s="657"/>
      <c r="Y8" s="657"/>
      <c r="Z8" s="657"/>
      <c r="AA8" s="662" t="s">
        <v>155</v>
      </c>
      <c r="AB8" s="692">
        <f>PRODUCTO_MGA!K6</f>
        <v>2024110010300</v>
      </c>
      <c r="AC8" s="689" t="s">
        <v>200</v>
      </c>
      <c r="AD8" s="690"/>
      <c r="AE8" s="424" t="s">
        <v>272</v>
      </c>
      <c r="AF8" s="426"/>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563"/>
      <c r="B9" s="658"/>
      <c r="C9" s="659"/>
      <c r="D9" s="659"/>
      <c r="E9" s="659"/>
      <c r="F9" s="659"/>
      <c r="G9" s="659"/>
      <c r="H9" s="659"/>
      <c r="I9" s="659"/>
      <c r="J9" s="659"/>
      <c r="K9" s="659"/>
      <c r="L9" s="659"/>
      <c r="M9" s="659"/>
      <c r="N9" s="659"/>
      <c r="O9" s="659"/>
      <c r="P9" s="659"/>
      <c r="Q9" s="659"/>
      <c r="R9" s="659"/>
      <c r="S9" s="659"/>
      <c r="T9" s="659"/>
      <c r="U9" s="659"/>
      <c r="V9" s="659"/>
      <c r="W9" s="659"/>
      <c r="X9" s="659"/>
      <c r="Y9" s="659"/>
      <c r="Z9" s="659"/>
      <c r="AA9" s="663"/>
      <c r="AB9" s="693"/>
      <c r="AC9" s="689" t="s">
        <v>201</v>
      </c>
      <c r="AD9" s="690"/>
      <c r="AE9" s="424" t="s">
        <v>273</v>
      </c>
      <c r="AF9" s="426"/>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563"/>
      <c r="B10" s="658"/>
      <c r="C10" s="659"/>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63"/>
      <c r="AB10" s="693"/>
      <c r="AC10" s="689" t="s">
        <v>202</v>
      </c>
      <c r="AD10" s="690"/>
      <c r="AE10" s="665" t="s">
        <v>274</v>
      </c>
      <c r="AF10" s="666"/>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564"/>
      <c r="B11" s="660"/>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4"/>
      <c r="AB11" s="694"/>
      <c r="AC11" s="689" t="s">
        <v>153</v>
      </c>
      <c r="AD11" s="690"/>
      <c r="AE11" s="424" t="s">
        <v>277</v>
      </c>
      <c r="AF11" s="426"/>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x14ac:dyDescent="0.25">
      <c r="C13" s="92"/>
      <c r="D13" s="92"/>
      <c r="E13" s="92"/>
      <c r="F13" s="92"/>
      <c r="G13" s="92"/>
      <c r="H13" s="92"/>
      <c r="I13" s="92"/>
      <c r="J13" s="92"/>
      <c r="K13" s="91"/>
      <c r="L13" s="91"/>
      <c r="M13" s="91"/>
      <c r="N13" s="91"/>
      <c r="O13" s="91"/>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row>
    <row r="14" spans="1:62" s="76" customFormat="1" ht="21.75" customHeight="1" thickBot="1" x14ac:dyDescent="0.3">
      <c r="A14" s="451" t="s">
        <v>6</v>
      </c>
      <c r="B14" s="142" t="s">
        <v>156</v>
      </c>
      <c r="C14" s="112"/>
      <c r="D14" s="142" t="s">
        <v>157</v>
      </c>
      <c r="E14" s="113"/>
      <c r="F14" s="142" t="s">
        <v>158</v>
      </c>
      <c r="G14" s="113"/>
      <c r="H14" s="142" t="s">
        <v>159</v>
      </c>
      <c r="I14" s="114"/>
      <c r="J14" s="93"/>
      <c r="K14" s="450" t="s">
        <v>8</v>
      </c>
      <c r="L14" s="450"/>
      <c r="M14" s="691" t="s">
        <v>160</v>
      </c>
      <c r="N14" s="691"/>
      <c r="O14" s="691"/>
      <c r="P14" s="117"/>
      <c r="Q14" s="151"/>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row>
    <row r="15" spans="1:62" s="76" customFormat="1" ht="21.75" customHeight="1" thickBot="1" x14ac:dyDescent="0.3">
      <c r="A15" s="451"/>
      <c r="B15" s="143" t="s">
        <v>161</v>
      </c>
      <c r="C15" s="115"/>
      <c r="D15" s="142" t="s">
        <v>162</v>
      </c>
      <c r="E15" s="116"/>
      <c r="F15" s="142" t="s">
        <v>163</v>
      </c>
      <c r="G15" s="116" t="s">
        <v>282</v>
      </c>
      <c r="H15" s="142" t="s">
        <v>164</v>
      </c>
      <c r="I15" s="114"/>
      <c r="J15" s="93"/>
      <c r="K15" s="450"/>
      <c r="L15" s="450"/>
      <c r="M15" s="691" t="s">
        <v>165</v>
      </c>
      <c r="N15" s="691"/>
      <c r="O15" s="691"/>
      <c r="P15" s="117"/>
      <c r="Q15" s="151"/>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row>
    <row r="16" spans="1:62" s="76" customFormat="1" ht="21.75" customHeight="1" thickBot="1" x14ac:dyDescent="0.3">
      <c r="A16" s="451"/>
      <c r="B16" s="142" t="s">
        <v>166</v>
      </c>
      <c r="C16" s="112"/>
      <c r="D16" s="142" t="s">
        <v>167</v>
      </c>
      <c r="E16" s="116"/>
      <c r="F16" s="142" t="s">
        <v>168</v>
      </c>
      <c r="G16" s="116"/>
      <c r="H16" s="142" t="s">
        <v>169</v>
      </c>
      <c r="I16" s="114"/>
      <c r="K16" s="450"/>
      <c r="L16" s="450"/>
      <c r="M16" s="691" t="s">
        <v>170</v>
      </c>
      <c r="N16" s="691"/>
      <c r="O16" s="691"/>
      <c r="P16" s="330" t="s">
        <v>282</v>
      </c>
      <c r="Q16" s="151"/>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row>
    <row r="17" spans="1:62" s="76" customFormat="1" ht="21.75" customHeight="1" thickBot="1" x14ac:dyDescent="0.3">
      <c r="A17" s="1"/>
      <c r="B17" s="1"/>
      <c r="C17" s="1"/>
      <c r="D17" s="1"/>
      <c r="E17" s="1"/>
      <c r="F17" s="1"/>
      <c r="G17" s="93"/>
      <c r="H17" s="93"/>
      <c r="I17" s="93"/>
      <c r="J17" s="93"/>
      <c r="K17" s="94"/>
      <c r="L17" s="94"/>
      <c r="M17" s="92"/>
      <c r="N17" s="92"/>
      <c r="O17" s="92"/>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row>
    <row r="18" spans="1:62" s="1" customFormat="1" ht="48" customHeight="1" thickBot="1" x14ac:dyDescent="0.3">
      <c r="A18" s="474" t="s">
        <v>224</v>
      </c>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6"/>
      <c r="AG18" s="103"/>
      <c r="AH18" s="103"/>
      <c r="AI18" s="103"/>
      <c r="AJ18" s="103"/>
      <c r="AK18" s="103"/>
      <c r="AL18" s="103"/>
      <c r="AM18" s="103"/>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472" t="s">
        <v>225</v>
      </c>
      <c r="B19" s="473"/>
      <c r="C19" s="671" t="s">
        <v>438</v>
      </c>
      <c r="D19" s="671"/>
      <c r="E19" s="671"/>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2"/>
      <c r="AG19" s="103"/>
      <c r="AH19" s="103"/>
      <c r="AI19" s="103"/>
      <c r="AJ19" s="103"/>
      <c r="AK19" s="103"/>
      <c r="AL19" s="103"/>
      <c r="AM19" s="103"/>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x14ac:dyDescent="0.3">
      <c r="A20" s="487" t="s">
        <v>226</v>
      </c>
      <c r="B20" s="675" t="s">
        <v>227</v>
      </c>
      <c r="C20" s="557" t="s">
        <v>84</v>
      </c>
      <c r="D20" s="670"/>
      <c r="E20" s="670"/>
      <c r="F20" s="670"/>
      <c r="G20" s="670"/>
      <c r="H20" s="670"/>
      <c r="I20" s="670"/>
      <c r="J20" s="670"/>
      <c r="K20" s="670"/>
      <c r="L20" s="670"/>
      <c r="M20" s="670"/>
      <c r="N20" s="558"/>
      <c r="O20" s="667" t="s">
        <v>86</v>
      </c>
      <c r="P20" s="668"/>
      <c r="Q20" s="668"/>
      <c r="R20" s="668"/>
      <c r="S20" s="668"/>
      <c r="T20" s="668"/>
      <c r="U20" s="668"/>
      <c r="V20" s="668"/>
      <c r="W20" s="668"/>
      <c r="X20" s="668"/>
      <c r="Y20" s="668"/>
      <c r="Z20" s="668"/>
      <c r="AA20" s="668"/>
      <c r="AB20" s="668"/>
      <c r="AC20" s="668"/>
      <c r="AD20" s="668"/>
      <c r="AE20" s="668"/>
      <c r="AF20" s="669"/>
      <c r="AG20" s="103"/>
      <c r="AH20" s="103"/>
      <c r="AI20" s="103"/>
      <c r="AJ20" s="103"/>
      <c r="AK20" s="103"/>
      <c r="AL20" s="103"/>
      <c r="AM20" s="103"/>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row>
    <row r="21" spans="1:62" s="28" customFormat="1" ht="21.75" customHeight="1" thickBot="1" x14ac:dyDescent="0.3">
      <c r="A21" s="494"/>
      <c r="B21" s="675"/>
      <c r="C21" s="557" t="s">
        <v>181</v>
      </c>
      <c r="D21" s="558"/>
      <c r="E21" s="676" t="s">
        <v>183</v>
      </c>
      <c r="F21" s="674"/>
      <c r="G21" s="673" t="s">
        <v>184</v>
      </c>
      <c r="H21" s="674"/>
      <c r="I21" s="673" t="s">
        <v>185</v>
      </c>
      <c r="J21" s="674"/>
      <c r="K21" s="673" t="s">
        <v>186</v>
      </c>
      <c r="L21" s="674"/>
      <c r="M21" s="673" t="s">
        <v>187</v>
      </c>
      <c r="N21" s="674"/>
      <c r="O21" s="667" t="s">
        <v>181</v>
      </c>
      <c r="P21" s="668"/>
      <c r="Q21" s="669"/>
      <c r="R21" s="677" t="s">
        <v>183</v>
      </c>
      <c r="S21" s="678"/>
      <c r="T21" s="679"/>
      <c r="U21" s="677" t="s">
        <v>184</v>
      </c>
      <c r="V21" s="678"/>
      <c r="W21" s="679"/>
      <c r="X21" s="677" t="s">
        <v>185</v>
      </c>
      <c r="Y21" s="678"/>
      <c r="Z21" s="679"/>
      <c r="AA21" s="677" t="s">
        <v>186</v>
      </c>
      <c r="AB21" s="678"/>
      <c r="AC21" s="679"/>
      <c r="AD21" s="677" t="s">
        <v>187</v>
      </c>
      <c r="AE21" s="678"/>
      <c r="AF21" s="679"/>
      <c r="AG21" s="103"/>
      <c r="AH21" s="103"/>
      <c r="AI21" s="103"/>
      <c r="AJ21" s="103"/>
      <c r="AK21" s="103"/>
      <c r="AL21" s="103"/>
      <c r="AM21" s="103"/>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row>
    <row r="22" spans="1:62" s="28" customFormat="1" ht="28.5" customHeight="1" thickBot="1" x14ac:dyDescent="0.3">
      <c r="A22" s="494"/>
      <c r="B22" s="675"/>
      <c r="C22" s="108" t="s">
        <v>228</v>
      </c>
      <c r="D22" s="108" t="s">
        <v>229</v>
      </c>
      <c r="E22" s="106" t="s">
        <v>228</v>
      </c>
      <c r="F22" s="108" t="s">
        <v>229</v>
      </c>
      <c r="G22" s="108" t="s">
        <v>228</v>
      </c>
      <c r="H22" s="108" t="s">
        <v>229</v>
      </c>
      <c r="I22" s="108" t="s">
        <v>228</v>
      </c>
      <c r="J22" s="108" t="s">
        <v>229</v>
      </c>
      <c r="K22" s="108" t="s">
        <v>228</v>
      </c>
      <c r="L22" s="108" t="s">
        <v>229</v>
      </c>
      <c r="M22" s="108" t="s">
        <v>228</v>
      </c>
      <c r="N22" s="108" t="s">
        <v>229</v>
      </c>
      <c r="O22" s="109" t="s">
        <v>228</v>
      </c>
      <c r="P22" s="109" t="s">
        <v>230</v>
      </c>
      <c r="Q22" s="109" t="s">
        <v>28</v>
      </c>
      <c r="R22" s="109" t="s">
        <v>228</v>
      </c>
      <c r="S22" s="109" t="s">
        <v>230</v>
      </c>
      <c r="T22" s="109" t="s">
        <v>28</v>
      </c>
      <c r="U22" s="109" t="s">
        <v>228</v>
      </c>
      <c r="V22" s="109" t="s">
        <v>230</v>
      </c>
      <c r="W22" s="109" t="s">
        <v>28</v>
      </c>
      <c r="X22" s="109" t="s">
        <v>228</v>
      </c>
      <c r="Y22" s="109" t="s">
        <v>230</v>
      </c>
      <c r="Z22" s="109" t="s">
        <v>28</v>
      </c>
      <c r="AA22" s="109" t="s">
        <v>228</v>
      </c>
      <c r="AB22" s="109" t="s">
        <v>230</v>
      </c>
      <c r="AC22" s="109" t="s">
        <v>28</v>
      </c>
      <c r="AD22" s="297" t="s">
        <v>228</v>
      </c>
      <c r="AE22" s="297" t="s">
        <v>230</v>
      </c>
      <c r="AF22" s="297" t="s">
        <v>28</v>
      </c>
      <c r="AG22" s="103"/>
      <c r="AH22" s="103"/>
      <c r="AI22" s="103"/>
      <c r="AJ22" s="103"/>
      <c r="AK22" s="103"/>
      <c r="AL22" s="103"/>
      <c r="AM22" s="103"/>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row>
    <row r="23" spans="1:62" s="28" customFormat="1" ht="15.75" customHeight="1" x14ac:dyDescent="0.25">
      <c r="A23" s="494"/>
      <c r="B23" s="71" t="s">
        <v>231</v>
      </c>
      <c r="C23" s="290">
        <v>16</v>
      </c>
      <c r="D23" s="121"/>
      <c r="E23" s="288">
        <v>33</v>
      </c>
      <c r="F23" s="119"/>
      <c r="G23" s="287">
        <v>39</v>
      </c>
      <c r="H23" s="119"/>
      <c r="I23" s="287">
        <v>39</v>
      </c>
      <c r="J23" s="119"/>
      <c r="K23" s="287">
        <v>39</v>
      </c>
      <c r="L23" s="119"/>
      <c r="M23" s="287">
        <v>39</v>
      </c>
      <c r="N23" s="119"/>
      <c r="O23" s="308">
        <v>15</v>
      </c>
      <c r="P23" s="119"/>
      <c r="Q23" s="119"/>
      <c r="R23" s="308">
        <v>63</v>
      </c>
      <c r="S23" s="119"/>
      <c r="T23" s="119"/>
      <c r="U23" s="287">
        <v>65</v>
      </c>
      <c r="V23" s="119"/>
      <c r="W23" s="119"/>
      <c r="X23" s="324">
        <v>63</v>
      </c>
      <c r="Y23" s="119"/>
      <c r="Z23" s="119"/>
      <c r="AA23" s="324">
        <v>72</v>
      </c>
      <c r="AB23" s="119"/>
      <c r="AC23" s="152"/>
      <c r="AD23" s="340">
        <v>50</v>
      </c>
      <c r="AE23" s="303"/>
      <c r="AF23" s="299"/>
      <c r="AG23" s="103"/>
      <c r="AH23" s="103"/>
      <c r="AI23" s="103"/>
      <c r="AJ23" s="103"/>
      <c r="AK23" s="103"/>
      <c r="AL23" s="103"/>
      <c r="AM23" s="103"/>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row>
    <row r="24" spans="1:62" s="28" customFormat="1" ht="15.75" customHeight="1" x14ac:dyDescent="0.25">
      <c r="A24" s="494"/>
      <c r="B24" s="72" t="s">
        <v>232</v>
      </c>
      <c r="C24" s="290">
        <v>8</v>
      </c>
      <c r="D24" s="121"/>
      <c r="E24" s="288">
        <v>17</v>
      </c>
      <c r="F24" s="119"/>
      <c r="G24" s="287">
        <v>20</v>
      </c>
      <c r="H24" s="119"/>
      <c r="I24" s="287">
        <v>20</v>
      </c>
      <c r="J24" s="119"/>
      <c r="K24" s="287">
        <v>20</v>
      </c>
      <c r="L24" s="119"/>
      <c r="M24" s="287">
        <v>20</v>
      </c>
      <c r="N24" s="119"/>
      <c r="O24" s="308">
        <v>8</v>
      </c>
      <c r="P24" s="119"/>
      <c r="Q24" s="119"/>
      <c r="R24" s="308">
        <v>9</v>
      </c>
      <c r="S24" s="119"/>
      <c r="T24" s="119"/>
      <c r="U24" s="287">
        <v>16</v>
      </c>
      <c r="V24" s="119"/>
      <c r="W24" s="119"/>
      <c r="X24" s="324">
        <v>11</v>
      </c>
      <c r="Y24" s="119"/>
      <c r="Z24" s="119"/>
      <c r="AA24" s="324">
        <v>17</v>
      </c>
      <c r="AB24" s="119"/>
      <c r="AC24" s="152"/>
      <c r="AD24" s="341">
        <v>14</v>
      </c>
      <c r="AE24" s="298"/>
      <c r="AF24" s="301"/>
      <c r="AG24" s="103"/>
      <c r="AH24" s="103"/>
      <c r="AI24" s="103"/>
      <c r="AJ24" s="103"/>
      <c r="AK24" s="103"/>
      <c r="AL24" s="103"/>
      <c r="AM24" s="103"/>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row>
    <row r="25" spans="1:62" s="28" customFormat="1" ht="15.75" customHeight="1" x14ac:dyDescent="0.25">
      <c r="A25" s="494"/>
      <c r="B25" s="72" t="s">
        <v>233</v>
      </c>
      <c r="C25" s="290">
        <v>11</v>
      </c>
      <c r="D25" s="121"/>
      <c r="E25" s="288">
        <v>22</v>
      </c>
      <c r="F25" s="119"/>
      <c r="G25" s="287">
        <v>27</v>
      </c>
      <c r="H25" s="119"/>
      <c r="I25" s="287">
        <v>27</v>
      </c>
      <c r="J25" s="119"/>
      <c r="K25" s="287">
        <v>27</v>
      </c>
      <c r="L25" s="119"/>
      <c r="M25" s="287">
        <v>27</v>
      </c>
      <c r="N25" s="119"/>
      <c r="O25" s="308">
        <v>4</v>
      </c>
      <c r="P25" s="119"/>
      <c r="Q25" s="119"/>
      <c r="R25" s="308">
        <v>2</v>
      </c>
      <c r="S25" s="119"/>
      <c r="T25" s="119"/>
      <c r="U25" s="287">
        <v>10</v>
      </c>
      <c r="V25" s="119"/>
      <c r="W25" s="119"/>
      <c r="X25" s="324">
        <v>13</v>
      </c>
      <c r="Y25" s="119"/>
      <c r="Z25" s="119"/>
      <c r="AA25" s="324">
        <v>17</v>
      </c>
      <c r="AB25" s="119"/>
      <c r="AC25" s="152"/>
      <c r="AD25" s="341">
        <v>10</v>
      </c>
      <c r="AE25" s="298"/>
      <c r="AF25" s="301"/>
      <c r="AG25" s="103"/>
      <c r="AH25" s="103"/>
      <c r="AI25" s="103"/>
      <c r="AJ25" s="103"/>
      <c r="AK25" s="103"/>
      <c r="AL25" s="103"/>
      <c r="AM25" s="103"/>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row>
    <row r="26" spans="1:62" s="28" customFormat="1" ht="15.75" customHeight="1" x14ac:dyDescent="0.25">
      <c r="A26" s="494"/>
      <c r="B26" s="72" t="s">
        <v>234</v>
      </c>
      <c r="C26" s="290">
        <v>43</v>
      </c>
      <c r="D26" s="121"/>
      <c r="E26" s="288">
        <v>84</v>
      </c>
      <c r="F26" s="119"/>
      <c r="G26" s="287">
        <v>101</v>
      </c>
      <c r="H26" s="119"/>
      <c r="I26" s="287">
        <v>101</v>
      </c>
      <c r="J26" s="119"/>
      <c r="K26" s="287">
        <v>101</v>
      </c>
      <c r="L26" s="119"/>
      <c r="M26" s="287">
        <v>101</v>
      </c>
      <c r="N26" s="119"/>
      <c r="O26" s="308">
        <v>17</v>
      </c>
      <c r="P26" s="119"/>
      <c r="Q26" s="119"/>
      <c r="R26" s="308">
        <v>88</v>
      </c>
      <c r="S26" s="119"/>
      <c r="T26" s="119"/>
      <c r="U26" s="287">
        <v>97</v>
      </c>
      <c r="V26" s="119"/>
      <c r="W26" s="119"/>
      <c r="X26" s="324">
        <v>145</v>
      </c>
      <c r="Y26" s="119"/>
      <c r="Z26" s="119"/>
      <c r="AA26" s="324">
        <v>156</v>
      </c>
      <c r="AB26" s="119"/>
      <c r="AC26" s="152"/>
      <c r="AD26" s="341">
        <v>128</v>
      </c>
      <c r="AE26" s="298"/>
      <c r="AF26" s="301"/>
      <c r="AG26" s="103"/>
      <c r="AH26" s="103"/>
      <c r="AI26" s="103"/>
      <c r="AJ26" s="103"/>
      <c r="AK26" s="103"/>
      <c r="AL26" s="103"/>
      <c r="AM26" s="103"/>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row>
    <row r="27" spans="1:62" s="28" customFormat="1" ht="15.75" customHeight="1" x14ac:dyDescent="0.25">
      <c r="A27" s="494"/>
      <c r="B27" s="72" t="s">
        <v>235</v>
      </c>
      <c r="C27" s="290">
        <v>28</v>
      </c>
      <c r="D27" s="121"/>
      <c r="E27" s="288">
        <v>56</v>
      </c>
      <c r="F27" s="119"/>
      <c r="G27" s="287">
        <v>67</v>
      </c>
      <c r="H27" s="119"/>
      <c r="I27" s="287">
        <v>67</v>
      </c>
      <c r="J27" s="119"/>
      <c r="K27" s="287">
        <v>67</v>
      </c>
      <c r="L27" s="119"/>
      <c r="M27" s="287">
        <v>67</v>
      </c>
      <c r="N27" s="119"/>
      <c r="O27" s="308">
        <v>51</v>
      </c>
      <c r="P27" s="119"/>
      <c r="Q27" s="119"/>
      <c r="R27" s="308">
        <v>82</v>
      </c>
      <c r="S27" s="119"/>
      <c r="T27" s="119"/>
      <c r="U27" s="287">
        <v>75</v>
      </c>
      <c r="V27" s="119"/>
      <c r="W27" s="119"/>
      <c r="X27" s="324">
        <v>85</v>
      </c>
      <c r="Y27" s="119"/>
      <c r="Z27" s="119"/>
      <c r="AA27" s="324">
        <v>92</v>
      </c>
      <c r="AB27" s="119"/>
      <c r="AC27" s="152"/>
      <c r="AD27" s="341">
        <v>101</v>
      </c>
      <c r="AE27" s="298"/>
      <c r="AF27" s="301"/>
      <c r="AG27" s="103"/>
      <c r="AH27" s="103"/>
      <c r="AI27" s="103"/>
      <c r="AJ27" s="103"/>
      <c r="AK27" s="103"/>
      <c r="AL27" s="103"/>
      <c r="AM27" s="103"/>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row>
    <row r="28" spans="1:62" s="28" customFormat="1" ht="15.75" customHeight="1" x14ac:dyDescent="0.25">
      <c r="A28" s="494"/>
      <c r="B28" s="72" t="s">
        <v>236</v>
      </c>
      <c r="C28" s="290">
        <v>12</v>
      </c>
      <c r="D28" s="121"/>
      <c r="E28" s="288">
        <v>24</v>
      </c>
      <c r="F28" s="119"/>
      <c r="G28" s="287">
        <v>28</v>
      </c>
      <c r="H28" s="119"/>
      <c r="I28" s="287">
        <v>28</v>
      </c>
      <c r="J28" s="119"/>
      <c r="K28" s="287">
        <v>28</v>
      </c>
      <c r="L28" s="119"/>
      <c r="M28" s="287">
        <v>28</v>
      </c>
      <c r="N28" s="119"/>
      <c r="O28" s="308">
        <v>8</v>
      </c>
      <c r="P28" s="119"/>
      <c r="Q28" s="119"/>
      <c r="R28" s="308">
        <v>11</v>
      </c>
      <c r="S28" s="119"/>
      <c r="T28" s="119"/>
      <c r="U28" s="287">
        <v>21</v>
      </c>
      <c r="V28" s="119"/>
      <c r="W28" s="119"/>
      <c r="X28" s="324">
        <v>19</v>
      </c>
      <c r="Y28" s="119"/>
      <c r="Z28" s="119"/>
      <c r="AA28" s="324">
        <v>23</v>
      </c>
      <c r="AB28" s="119"/>
      <c r="AC28" s="152"/>
      <c r="AD28" s="341">
        <v>31</v>
      </c>
      <c r="AE28" s="298"/>
      <c r="AF28" s="301"/>
      <c r="AG28" s="103"/>
      <c r="AH28" s="103"/>
      <c r="AI28" s="103"/>
      <c r="AJ28" s="103"/>
      <c r="AK28" s="103"/>
      <c r="AL28" s="103"/>
      <c r="AM28" s="103"/>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row>
    <row r="29" spans="1:62" s="28" customFormat="1" ht="15.75" customHeight="1" x14ac:dyDescent="0.25">
      <c r="A29" s="494"/>
      <c r="B29" s="72" t="s">
        <v>237</v>
      </c>
      <c r="C29" s="290">
        <v>64</v>
      </c>
      <c r="D29" s="121"/>
      <c r="E29" s="288">
        <v>125</v>
      </c>
      <c r="F29" s="119"/>
      <c r="G29" s="287">
        <v>150</v>
      </c>
      <c r="H29" s="119"/>
      <c r="I29" s="287">
        <v>150</v>
      </c>
      <c r="J29" s="119"/>
      <c r="K29" s="287">
        <v>150</v>
      </c>
      <c r="L29" s="119"/>
      <c r="M29" s="287">
        <v>150</v>
      </c>
      <c r="N29" s="119"/>
      <c r="O29" s="308">
        <v>118</v>
      </c>
      <c r="P29" s="119"/>
      <c r="Q29" s="119"/>
      <c r="R29" s="308">
        <v>118</v>
      </c>
      <c r="S29" s="119"/>
      <c r="T29" s="119"/>
      <c r="U29" s="287">
        <v>236</v>
      </c>
      <c r="V29" s="119"/>
      <c r="W29" s="119"/>
      <c r="X29" s="324">
        <v>243</v>
      </c>
      <c r="Y29" s="119"/>
      <c r="Z29" s="119"/>
      <c r="AA29" s="324">
        <v>255</v>
      </c>
      <c r="AB29" s="119"/>
      <c r="AC29" s="152"/>
      <c r="AD29" s="341">
        <v>218</v>
      </c>
      <c r="AE29" s="298"/>
      <c r="AF29" s="301"/>
      <c r="AG29" s="103"/>
      <c r="AH29" s="103"/>
      <c r="AI29" s="103"/>
      <c r="AJ29" s="103"/>
      <c r="AK29" s="103"/>
      <c r="AL29" s="103"/>
      <c r="AM29" s="103"/>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row>
    <row r="30" spans="1:62" s="28" customFormat="1" ht="15.75" customHeight="1" x14ac:dyDescent="0.25">
      <c r="A30" s="494"/>
      <c r="B30" s="72" t="s">
        <v>238</v>
      </c>
      <c r="C30" s="290">
        <v>40</v>
      </c>
      <c r="D30" s="121"/>
      <c r="E30" s="288">
        <v>80</v>
      </c>
      <c r="F30" s="119"/>
      <c r="G30" s="287">
        <v>97</v>
      </c>
      <c r="H30" s="119"/>
      <c r="I30" s="287">
        <v>97</v>
      </c>
      <c r="J30" s="119"/>
      <c r="K30" s="287">
        <v>97</v>
      </c>
      <c r="L30" s="119"/>
      <c r="M30" s="287">
        <v>97</v>
      </c>
      <c r="N30" s="119"/>
      <c r="O30" s="308">
        <v>57</v>
      </c>
      <c r="P30" s="119"/>
      <c r="Q30" s="119"/>
      <c r="R30" s="308">
        <v>86</v>
      </c>
      <c r="S30" s="119"/>
      <c r="T30" s="119"/>
      <c r="U30" s="287">
        <v>104</v>
      </c>
      <c r="V30" s="119"/>
      <c r="W30" s="119"/>
      <c r="X30" s="324">
        <v>137</v>
      </c>
      <c r="Y30" s="119"/>
      <c r="Z30" s="119"/>
      <c r="AA30" s="324">
        <v>159</v>
      </c>
      <c r="AB30" s="119"/>
      <c r="AC30" s="152"/>
      <c r="AD30" s="341">
        <v>156</v>
      </c>
      <c r="AE30" s="298"/>
      <c r="AF30" s="301"/>
      <c r="AG30" s="103"/>
      <c r="AH30" s="103"/>
      <c r="AI30" s="103"/>
      <c r="AJ30" s="103"/>
      <c r="AK30" s="103"/>
      <c r="AL30" s="103"/>
      <c r="AM30" s="103"/>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row>
    <row r="31" spans="1:62" s="28" customFormat="1" ht="15.75" customHeight="1" x14ac:dyDescent="0.25">
      <c r="A31" s="494"/>
      <c r="B31" s="72" t="s">
        <v>239</v>
      </c>
      <c r="C31" s="290">
        <v>29</v>
      </c>
      <c r="D31" s="121"/>
      <c r="E31" s="288">
        <v>58</v>
      </c>
      <c r="F31" s="119"/>
      <c r="G31" s="287">
        <v>69</v>
      </c>
      <c r="H31" s="119"/>
      <c r="I31" s="287">
        <v>69</v>
      </c>
      <c r="J31" s="119"/>
      <c r="K31" s="287">
        <v>69</v>
      </c>
      <c r="L31" s="119"/>
      <c r="M31" s="287">
        <v>69</v>
      </c>
      <c r="N31" s="119"/>
      <c r="O31" s="308">
        <v>14</v>
      </c>
      <c r="P31" s="119"/>
      <c r="Q31" s="119"/>
      <c r="R31" s="308">
        <v>65</v>
      </c>
      <c r="S31" s="119"/>
      <c r="T31" s="119"/>
      <c r="U31" s="287">
        <v>73</v>
      </c>
      <c r="V31" s="119"/>
      <c r="W31" s="119"/>
      <c r="X31" s="324">
        <v>77</v>
      </c>
      <c r="Y31" s="119"/>
      <c r="Z31" s="119"/>
      <c r="AA31" s="324">
        <v>106</v>
      </c>
      <c r="AB31" s="119"/>
      <c r="AC31" s="152"/>
      <c r="AD31" s="341">
        <v>84</v>
      </c>
      <c r="AE31" s="298"/>
      <c r="AF31" s="301"/>
      <c r="AG31" s="103"/>
      <c r="AH31" s="103"/>
      <c r="AI31" s="103"/>
      <c r="AJ31" s="103"/>
      <c r="AK31" s="103"/>
      <c r="AL31" s="103"/>
      <c r="AM31" s="103"/>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row>
    <row r="32" spans="1:62" s="28" customFormat="1" ht="15.75" customHeight="1" x14ac:dyDescent="0.25">
      <c r="A32" s="494"/>
      <c r="B32" s="72" t="s">
        <v>240</v>
      </c>
      <c r="C32" s="290">
        <v>31</v>
      </c>
      <c r="D32" s="121"/>
      <c r="E32" s="288">
        <v>62</v>
      </c>
      <c r="F32" s="119"/>
      <c r="G32" s="287">
        <v>75</v>
      </c>
      <c r="H32" s="119"/>
      <c r="I32" s="287">
        <v>75</v>
      </c>
      <c r="J32" s="119"/>
      <c r="K32" s="287">
        <v>75</v>
      </c>
      <c r="L32" s="119"/>
      <c r="M32" s="287">
        <v>75</v>
      </c>
      <c r="N32" s="119"/>
      <c r="O32" s="308">
        <v>60</v>
      </c>
      <c r="P32" s="119"/>
      <c r="Q32" s="119"/>
      <c r="R32" s="308">
        <v>51</v>
      </c>
      <c r="S32" s="119"/>
      <c r="T32" s="119"/>
      <c r="U32" s="287">
        <v>90</v>
      </c>
      <c r="V32" s="119"/>
      <c r="W32" s="119"/>
      <c r="X32" s="324">
        <v>102</v>
      </c>
      <c r="Y32" s="119"/>
      <c r="Z32" s="119"/>
      <c r="AA32" s="324">
        <v>99</v>
      </c>
      <c r="AB32" s="119"/>
      <c r="AC32" s="152"/>
      <c r="AD32" s="341">
        <v>102</v>
      </c>
      <c r="AE32" s="298"/>
      <c r="AF32" s="301"/>
      <c r="AG32" s="103"/>
      <c r="AH32" s="103"/>
      <c r="AI32" s="103"/>
      <c r="AJ32" s="103"/>
      <c r="AK32" s="103"/>
      <c r="AL32" s="103"/>
      <c r="AM32" s="103"/>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row>
    <row r="33" spans="1:62" s="28" customFormat="1" ht="15.75" customHeight="1" x14ac:dyDescent="0.25">
      <c r="A33" s="494"/>
      <c r="B33" s="72" t="s">
        <v>241</v>
      </c>
      <c r="C33" s="290">
        <v>47</v>
      </c>
      <c r="D33" s="121"/>
      <c r="E33" s="288">
        <v>96</v>
      </c>
      <c r="F33" s="119"/>
      <c r="G33" s="287">
        <v>115</v>
      </c>
      <c r="H33" s="119"/>
      <c r="I33" s="287">
        <v>115</v>
      </c>
      <c r="J33" s="119"/>
      <c r="K33" s="287">
        <v>115</v>
      </c>
      <c r="L33" s="119"/>
      <c r="M33" s="287">
        <v>115</v>
      </c>
      <c r="N33" s="119"/>
      <c r="O33" s="308">
        <v>75</v>
      </c>
      <c r="P33" s="119"/>
      <c r="Q33" s="119"/>
      <c r="R33" s="308">
        <v>122</v>
      </c>
      <c r="S33" s="119"/>
      <c r="T33" s="119"/>
      <c r="U33" s="287">
        <v>132</v>
      </c>
      <c r="V33" s="119"/>
      <c r="W33" s="119"/>
      <c r="X33" s="324">
        <v>158</v>
      </c>
      <c r="Y33" s="119"/>
      <c r="Z33" s="119"/>
      <c r="AA33" s="324">
        <v>160</v>
      </c>
      <c r="AB33" s="119"/>
      <c r="AC33" s="152"/>
      <c r="AD33" s="341">
        <v>152</v>
      </c>
      <c r="AE33" s="298"/>
      <c r="AF33" s="301"/>
      <c r="AG33" s="103"/>
      <c r="AH33" s="103"/>
      <c r="AI33" s="103"/>
      <c r="AJ33" s="103"/>
      <c r="AK33" s="103"/>
      <c r="AL33" s="103"/>
      <c r="AM33" s="103"/>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row>
    <row r="34" spans="1:62" s="28" customFormat="1" ht="15.75" customHeight="1" x14ac:dyDescent="0.25">
      <c r="A34" s="494"/>
      <c r="B34" s="72" t="s">
        <v>242</v>
      </c>
      <c r="C34" s="290">
        <v>13</v>
      </c>
      <c r="D34" s="121"/>
      <c r="E34" s="288">
        <v>25</v>
      </c>
      <c r="F34" s="119"/>
      <c r="G34" s="287">
        <v>30</v>
      </c>
      <c r="H34" s="119"/>
      <c r="I34" s="287">
        <v>30</v>
      </c>
      <c r="J34" s="119"/>
      <c r="K34" s="287">
        <v>30</v>
      </c>
      <c r="L34" s="119"/>
      <c r="M34" s="287">
        <v>30</v>
      </c>
      <c r="N34" s="119"/>
      <c r="O34" s="308">
        <v>10</v>
      </c>
      <c r="P34" s="119"/>
      <c r="Q34" s="119"/>
      <c r="R34" s="308">
        <v>11</v>
      </c>
      <c r="S34" s="119"/>
      <c r="T34" s="119"/>
      <c r="U34" s="287">
        <v>11</v>
      </c>
      <c r="V34" s="119"/>
      <c r="W34" s="119"/>
      <c r="X34" s="324">
        <v>55</v>
      </c>
      <c r="Y34" s="119"/>
      <c r="Z34" s="119"/>
      <c r="AA34" s="324">
        <v>38</v>
      </c>
      <c r="AB34" s="119"/>
      <c r="AC34" s="152"/>
      <c r="AD34" s="341">
        <v>30</v>
      </c>
      <c r="AE34" s="298"/>
      <c r="AF34" s="301"/>
      <c r="AG34" s="103"/>
      <c r="AH34" s="103"/>
      <c r="AI34" s="103"/>
      <c r="AJ34" s="103"/>
      <c r="AK34" s="103"/>
      <c r="AL34" s="103"/>
      <c r="AM34" s="103"/>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row>
    <row r="35" spans="1:62" s="28" customFormat="1" ht="15.75" customHeight="1" x14ac:dyDescent="0.25">
      <c r="A35" s="494"/>
      <c r="B35" s="72" t="s">
        <v>243</v>
      </c>
      <c r="C35" s="290">
        <v>6</v>
      </c>
      <c r="D35" s="121"/>
      <c r="E35" s="288">
        <v>12</v>
      </c>
      <c r="F35" s="119"/>
      <c r="G35" s="287">
        <v>15</v>
      </c>
      <c r="H35" s="119"/>
      <c r="I35" s="287">
        <v>15</v>
      </c>
      <c r="J35" s="119"/>
      <c r="K35" s="287">
        <v>15</v>
      </c>
      <c r="L35" s="119"/>
      <c r="M35" s="287">
        <v>15</v>
      </c>
      <c r="N35" s="119"/>
      <c r="O35" s="308">
        <v>3</v>
      </c>
      <c r="P35" s="119"/>
      <c r="Q35" s="119"/>
      <c r="R35" s="308">
        <v>4</v>
      </c>
      <c r="S35" s="119"/>
      <c r="T35" s="119"/>
      <c r="U35" s="287">
        <v>5</v>
      </c>
      <c r="V35" s="119"/>
      <c r="W35" s="119"/>
      <c r="X35" s="324">
        <v>10</v>
      </c>
      <c r="Y35" s="119"/>
      <c r="Z35" s="119"/>
      <c r="AA35" s="324">
        <v>13</v>
      </c>
      <c r="AB35" s="119"/>
      <c r="AC35" s="152"/>
      <c r="AD35" s="341">
        <v>8</v>
      </c>
      <c r="AE35" s="298"/>
      <c r="AF35" s="301"/>
      <c r="AG35" s="103"/>
      <c r="AH35" s="103"/>
      <c r="AI35" s="103"/>
      <c r="AJ35" s="103"/>
      <c r="AK35" s="103"/>
      <c r="AL35" s="103"/>
      <c r="AM35" s="103"/>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row>
    <row r="36" spans="1:62" s="28" customFormat="1" ht="15.75" customHeight="1" x14ac:dyDescent="0.25">
      <c r="A36" s="494"/>
      <c r="B36" s="72" t="s">
        <v>244</v>
      </c>
      <c r="C36" s="290">
        <v>9</v>
      </c>
      <c r="D36" s="121"/>
      <c r="E36" s="288">
        <v>17</v>
      </c>
      <c r="F36" s="119"/>
      <c r="G36" s="287">
        <v>21</v>
      </c>
      <c r="H36" s="119"/>
      <c r="I36" s="287">
        <v>21</v>
      </c>
      <c r="J36" s="119"/>
      <c r="K36" s="287">
        <v>21</v>
      </c>
      <c r="L36" s="119"/>
      <c r="M36" s="287">
        <v>21</v>
      </c>
      <c r="N36" s="119"/>
      <c r="O36" s="308">
        <v>4</v>
      </c>
      <c r="P36" s="119"/>
      <c r="Q36" s="119"/>
      <c r="R36" s="308">
        <v>8</v>
      </c>
      <c r="S36" s="119"/>
      <c r="T36" s="119"/>
      <c r="U36" s="287">
        <v>10</v>
      </c>
      <c r="V36" s="119"/>
      <c r="W36" s="119"/>
      <c r="X36" s="324">
        <v>19</v>
      </c>
      <c r="Y36" s="119"/>
      <c r="Z36" s="119"/>
      <c r="AA36" s="324">
        <v>9</v>
      </c>
      <c r="AB36" s="119"/>
      <c r="AC36" s="152"/>
      <c r="AD36" s="341">
        <v>17</v>
      </c>
      <c r="AE36" s="298"/>
      <c r="AF36" s="301"/>
      <c r="AG36" s="103"/>
      <c r="AH36" s="103"/>
      <c r="AI36" s="103"/>
      <c r="AJ36" s="103"/>
      <c r="AK36" s="103"/>
      <c r="AL36" s="103"/>
      <c r="AM36" s="103"/>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row>
    <row r="37" spans="1:62" s="28" customFormat="1" ht="15.75" customHeight="1" x14ac:dyDescent="0.25">
      <c r="A37" s="494"/>
      <c r="B37" s="72" t="s">
        <v>245</v>
      </c>
      <c r="C37" s="290">
        <v>4</v>
      </c>
      <c r="D37" s="121"/>
      <c r="E37" s="288">
        <v>9</v>
      </c>
      <c r="F37" s="119"/>
      <c r="G37" s="287">
        <v>10</v>
      </c>
      <c r="H37" s="119"/>
      <c r="I37" s="287">
        <v>10</v>
      </c>
      <c r="J37" s="119"/>
      <c r="K37" s="287">
        <v>10</v>
      </c>
      <c r="L37" s="119"/>
      <c r="M37" s="287">
        <v>10</v>
      </c>
      <c r="N37" s="119"/>
      <c r="O37" s="308">
        <v>1</v>
      </c>
      <c r="P37" s="119"/>
      <c r="Q37" s="119"/>
      <c r="R37" s="308">
        <v>1</v>
      </c>
      <c r="S37" s="119"/>
      <c r="T37" s="119"/>
      <c r="U37" s="287">
        <v>5</v>
      </c>
      <c r="V37" s="119"/>
      <c r="W37" s="119"/>
      <c r="X37" s="324">
        <v>5</v>
      </c>
      <c r="Y37" s="119"/>
      <c r="Z37" s="119"/>
      <c r="AA37" s="324">
        <v>11</v>
      </c>
      <c r="AB37" s="119"/>
      <c r="AC37" s="152"/>
      <c r="AD37" s="341">
        <v>11</v>
      </c>
      <c r="AE37" s="298"/>
      <c r="AF37" s="301"/>
      <c r="AG37" s="103"/>
      <c r="AH37" s="103"/>
      <c r="AI37" s="103"/>
      <c r="AJ37" s="103"/>
      <c r="AK37" s="103"/>
      <c r="AL37" s="103"/>
      <c r="AM37" s="103"/>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row>
    <row r="38" spans="1:62" s="28" customFormat="1" ht="15.75" customHeight="1" x14ac:dyDescent="0.25">
      <c r="A38" s="494"/>
      <c r="B38" s="72" t="s">
        <v>246</v>
      </c>
      <c r="C38" s="290">
        <v>14</v>
      </c>
      <c r="D38" s="121"/>
      <c r="E38" s="288">
        <v>28</v>
      </c>
      <c r="F38" s="119"/>
      <c r="G38" s="287">
        <v>34</v>
      </c>
      <c r="H38" s="119"/>
      <c r="I38" s="287">
        <v>34</v>
      </c>
      <c r="J38" s="119"/>
      <c r="K38" s="287">
        <v>34</v>
      </c>
      <c r="L38" s="119"/>
      <c r="M38" s="287">
        <v>34</v>
      </c>
      <c r="N38" s="119"/>
      <c r="O38" s="308">
        <v>25</v>
      </c>
      <c r="P38" s="119"/>
      <c r="Q38" s="119"/>
      <c r="R38" s="308">
        <v>57</v>
      </c>
      <c r="S38" s="119"/>
      <c r="T38" s="119"/>
      <c r="U38" s="287">
        <v>50</v>
      </c>
      <c r="V38" s="119"/>
      <c r="W38" s="119"/>
      <c r="X38" s="324">
        <v>70</v>
      </c>
      <c r="Y38" s="119"/>
      <c r="Z38" s="119"/>
      <c r="AA38" s="324">
        <v>68</v>
      </c>
      <c r="AB38" s="119"/>
      <c r="AC38" s="152"/>
      <c r="AD38" s="341">
        <v>68</v>
      </c>
      <c r="AE38" s="298"/>
      <c r="AF38" s="301"/>
      <c r="AG38" s="103"/>
      <c r="AH38" s="103"/>
      <c r="AI38" s="103"/>
      <c r="AJ38" s="103"/>
      <c r="AK38" s="103"/>
      <c r="AL38" s="103"/>
      <c r="AM38" s="103"/>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row>
    <row r="39" spans="1:62" s="28" customFormat="1" ht="15.75" customHeight="1" x14ac:dyDescent="0.25">
      <c r="A39" s="494"/>
      <c r="B39" s="72" t="s">
        <v>247</v>
      </c>
      <c r="C39" s="290">
        <v>4</v>
      </c>
      <c r="D39" s="121"/>
      <c r="E39" s="288">
        <v>8</v>
      </c>
      <c r="F39" s="119"/>
      <c r="G39" s="287">
        <v>10</v>
      </c>
      <c r="H39" s="119"/>
      <c r="I39" s="287">
        <v>10</v>
      </c>
      <c r="J39" s="119"/>
      <c r="K39" s="287">
        <v>10</v>
      </c>
      <c r="L39" s="119"/>
      <c r="M39" s="287">
        <v>10</v>
      </c>
      <c r="N39" s="119"/>
      <c r="O39" s="308">
        <v>0</v>
      </c>
      <c r="P39" s="119"/>
      <c r="Q39" s="119"/>
      <c r="R39" s="308">
        <v>0</v>
      </c>
      <c r="S39" s="119"/>
      <c r="T39" s="119"/>
      <c r="U39" s="287">
        <v>3</v>
      </c>
      <c r="V39" s="119"/>
      <c r="W39" s="119"/>
      <c r="X39" s="324">
        <v>1</v>
      </c>
      <c r="Y39" s="119"/>
      <c r="Z39" s="119"/>
      <c r="AA39" s="324">
        <v>1</v>
      </c>
      <c r="AB39" s="119"/>
      <c r="AC39" s="152"/>
      <c r="AD39" s="341">
        <v>3</v>
      </c>
      <c r="AE39" s="298"/>
      <c r="AF39" s="301"/>
      <c r="AG39" s="103"/>
      <c r="AH39" s="103"/>
      <c r="AI39" s="103"/>
      <c r="AJ39" s="103"/>
      <c r="AK39" s="103"/>
      <c r="AL39" s="103"/>
      <c r="AM39" s="103"/>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row>
    <row r="40" spans="1:62" s="28" customFormat="1" ht="15.75" customHeight="1" x14ac:dyDescent="0.25">
      <c r="A40" s="494"/>
      <c r="B40" s="72" t="s">
        <v>248</v>
      </c>
      <c r="C40" s="290">
        <v>17</v>
      </c>
      <c r="D40" s="121"/>
      <c r="E40" s="288">
        <v>34</v>
      </c>
      <c r="F40" s="119"/>
      <c r="G40" s="287">
        <v>41</v>
      </c>
      <c r="H40" s="119"/>
      <c r="I40" s="287">
        <v>41</v>
      </c>
      <c r="J40" s="119"/>
      <c r="K40" s="287">
        <v>41</v>
      </c>
      <c r="L40" s="119"/>
      <c r="M40" s="287">
        <v>41</v>
      </c>
      <c r="N40" s="119"/>
      <c r="O40" s="308">
        <v>23</v>
      </c>
      <c r="P40" s="119"/>
      <c r="Q40" s="119"/>
      <c r="R40" s="308">
        <v>26</v>
      </c>
      <c r="S40" s="119"/>
      <c r="T40" s="119"/>
      <c r="U40" s="287">
        <v>32</v>
      </c>
      <c r="V40" s="119"/>
      <c r="W40" s="119"/>
      <c r="X40" s="324">
        <v>60</v>
      </c>
      <c r="Y40" s="119"/>
      <c r="Z40" s="119"/>
      <c r="AA40" s="324">
        <v>59</v>
      </c>
      <c r="AB40" s="119"/>
      <c r="AC40" s="152"/>
      <c r="AD40" s="341">
        <v>59</v>
      </c>
      <c r="AE40" s="298"/>
      <c r="AF40" s="301"/>
      <c r="AG40" s="103"/>
      <c r="AH40" s="103"/>
      <c r="AI40" s="103"/>
      <c r="AJ40" s="103"/>
      <c r="AK40" s="103"/>
      <c r="AL40" s="103"/>
      <c r="AM40" s="103"/>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row>
    <row r="41" spans="1:62" s="28" customFormat="1" ht="15.75" customHeight="1" x14ac:dyDescent="0.25">
      <c r="A41" s="494"/>
      <c r="B41" s="72" t="s">
        <v>249</v>
      </c>
      <c r="C41" s="290">
        <v>83</v>
      </c>
      <c r="D41" s="121"/>
      <c r="E41" s="288">
        <v>168</v>
      </c>
      <c r="F41" s="119"/>
      <c r="G41" s="287">
        <v>201</v>
      </c>
      <c r="H41" s="119"/>
      <c r="I41" s="287">
        <v>201</v>
      </c>
      <c r="J41" s="119"/>
      <c r="K41" s="287">
        <v>201</v>
      </c>
      <c r="L41" s="119"/>
      <c r="M41" s="287">
        <v>201</v>
      </c>
      <c r="N41" s="119"/>
      <c r="O41" s="308">
        <v>199</v>
      </c>
      <c r="P41" s="119"/>
      <c r="Q41" s="119"/>
      <c r="R41" s="308">
        <v>178</v>
      </c>
      <c r="S41" s="119"/>
      <c r="T41" s="119"/>
      <c r="U41" s="287">
        <v>189</v>
      </c>
      <c r="V41" s="119"/>
      <c r="W41" s="119"/>
      <c r="X41" s="324">
        <v>232</v>
      </c>
      <c r="Y41" s="119"/>
      <c r="Z41" s="119"/>
      <c r="AA41" s="324">
        <v>227</v>
      </c>
      <c r="AB41" s="119"/>
      <c r="AC41" s="152"/>
      <c r="AD41" s="341">
        <v>188</v>
      </c>
      <c r="AE41" s="298"/>
      <c r="AF41" s="301"/>
      <c r="AG41" s="103"/>
      <c r="AH41" s="103"/>
      <c r="AI41" s="103"/>
      <c r="AJ41" s="103"/>
      <c r="AK41" s="103"/>
      <c r="AL41" s="103"/>
      <c r="AM41" s="103"/>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row>
    <row r="42" spans="1:62" s="28" customFormat="1" ht="15.75" customHeight="1" thickBot="1" x14ac:dyDescent="0.3">
      <c r="A42" s="494"/>
      <c r="B42" s="72" t="s">
        <v>250</v>
      </c>
      <c r="C42" s="291">
        <v>0</v>
      </c>
      <c r="D42" s="292"/>
      <c r="E42" s="293">
        <v>0</v>
      </c>
      <c r="F42" s="294"/>
      <c r="G42" s="287">
        <v>0</v>
      </c>
      <c r="H42" s="294"/>
      <c r="I42" s="287">
        <v>0</v>
      </c>
      <c r="J42" s="294"/>
      <c r="K42" s="287">
        <v>0</v>
      </c>
      <c r="L42" s="294"/>
      <c r="M42" s="287">
        <v>0</v>
      </c>
      <c r="N42" s="294"/>
      <c r="O42" s="308">
        <v>0</v>
      </c>
      <c r="P42" s="294"/>
      <c r="Q42" s="294"/>
      <c r="R42" s="308">
        <v>1</v>
      </c>
      <c r="S42" s="294"/>
      <c r="T42" s="294"/>
      <c r="U42" s="287">
        <v>0</v>
      </c>
      <c r="V42" s="294"/>
      <c r="W42" s="294"/>
      <c r="X42" s="325">
        <v>0</v>
      </c>
      <c r="Y42" s="294"/>
      <c r="Z42" s="294"/>
      <c r="AA42" s="325">
        <v>0</v>
      </c>
      <c r="AB42" s="294"/>
      <c r="AC42" s="295"/>
      <c r="AD42" s="342">
        <v>0</v>
      </c>
      <c r="AE42" s="304"/>
      <c r="AF42" s="302"/>
      <c r="AG42" s="103"/>
      <c r="AH42" s="103"/>
      <c r="AI42" s="103"/>
      <c r="AJ42" s="103"/>
      <c r="AK42" s="103"/>
      <c r="AL42" s="103"/>
      <c r="AM42" s="103"/>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row>
    <row r="43" spans="1:62" s="28" customFormat="1" ht="29.25" customHeight="1" thickBot="1" x14ac:dyDescent="0.3">
      <c r="A43" s="488"/>
      <c r="B43" s="70" t="s">
        <v>205</v>
      </c>
      <c r="C43" s="296">
        <f>SUM(C23:C42)</f>
        <v>479</v>
      </c>
      <c r="D43" s="296">
        <f t="shared" ref="D43:AF43" si="0">SUM(D23:D42)</f>
        <v>0</v>
      </c>
      <c r="E43" s="296">
        <f t="shared" si="0"/>
        <v>958</v>
      </c>
      <c r="F43" s="296">
        <f t="shared" si="0"/>
        <v>0</v>
      </c>
      <c r="G43" s="296">
        <f t="shared" si="0"/>
        <v>1150</v>
      </c>
      <c r="H43" s="296">
        <f t="shared" si="0"/>
        <v>0</v>
      </c>
      <c r="I43" s="296">
        <f t="shared" si="0"/>
        <v>1150</v>
      </c>
      <c r="J43" s="296">
        <f t="shared" si="0"/>
        <v>0</v>
      </c>
      <c r="K43" s="296">
        <f t="shared" si="0"/>
        <v>1150</v>
      </c>
      <c r="L43" s="296">
        <f t="shared" si="0"/>
        <v>0</v>
      </c>
      <c r="M43" s="296">
        <f t="shared" si="0"/>
        <v>1150</v>
      </c>
      <c r="N43" s="296">
        <f t="shared" si="0"/>
        <v>0</v>
      </c>
      <c r="O43" s="296">
        <f t="shared" si="0"/>
        <v>692</v>
      </c>
      <c r="P43" s="296">
        <f t="shared" si="0"/>
        <v>0</v>
      </c>
      <c r="Q43" s="296">
        <f t="shared" si="0"/>
        <v>0</v>
      </c>
      <c r="R43" s="296">
        <f t="shared" si="0"/>
        <v>983</v>
      </c>
      <c r="S43" s="296">
        <f t="shared" si="0"/>
        <v>0</v>
      </c>
      <c r="T43" s="296">
        <f t="shared" si="0"/>
        <v>0</v>
      </c>
      <c r="U43" s="296">
        <f t="shared" si="0"/>
        <v>1224</v>
      </c>
      <c r="V43" s="296">
        <f t="shared" si="0"/>
        <v>0</v>
      </c>
      <c r="W43" s="296">
        <f t="shared" si="0"/>
        <v>0</v>
      </c>
      <c r="X43" s="296">
        <f t="shared" si="0"/>
        <v>1505</v>
      </c>
      <c r="Y43" s="296">
        <f t="shared" si="0"/>
        <v>0</v>
      </c>
      <c r="Z43" s="296">
        <f t="shared" si="0"/>
        <v>0</v>
      </c>
      <c r="AA43" s="296">
        <f t="shared" si="0"/>
        <v>1582</v>
      </c>
      <c r="AB43" s="296">
        <f t="shared" si="0"/>
        <v>0</v>
      </c>
      <c r="AC43" s="296">
        <f t="shared" si="0"/>
        <v>0</v>
      </c>
      <c r="AD43" s="296">
        <f t="shared" si="0"/>
        <v>1430</v>
      </c>
      <c r="AE43" s="296">
        <f t="shared" si="0"/>
        <v>0</v>
      </c>
      <c r="AF43" s="296">
        <f t="shared" si="0"/>
        <v>0</v>
      </c>
      <c r="AG43" s="103"/>
      <c r="AH43" s="103"/>
      <c r="AI43" s="103"/>
      <c r="AJ43" s="103"/>
      <c r="AK43" s="103"/>
      <c r="AL43" s="103"/>
      <c r="AM43" s="103"/>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row>
    <row r="44" spans="1:62" s="1" customFormat="1" ht="24" customHeight="1" thickBot="1" x14ac:dyDescent="0.3">
      <c r="K44" s="89"/>
      <c r="L44" s="89"/>
      <c r="M44" s="89"/>
      <c r="N44" s="89"/>
      <c r="O44" s="89"/>
      <c r="AG44" s="103"/>
      <c r="AH44" s="103"/>
      <c r="AI44" s="103"/>
      <c r="AJ44" s="103"/>
      <c r="AK44" s="103"/>
      <c r="AL44" s="103"/>
      <c r="AM44" s="103"/>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487" t="s">
        <v>251</v>
      </c>
      <c r="B45" s="695" t="s">
        <v>227</v>
      </c>
      <c r="C45" s="557" t="s">
        <v>84</v>
      </c>
      <c r="D45" s="670"/>
      <c r="E45" s="670"/>
      <c r="F45" s="670"/>
      <c r="G45" s="670"/>
      <c r="H45" s="670"/>
      <c r="I45" s="670"/>
      <c r="J45" s="670"/>
      <c r="K45" s="670"/>
      <c r="L45" s="670"/>
      <c r="M45" s="670"/>
      <c r="N45" s="558"/>
      <c r="O45" s="667" t="s">
        <v>86</v>
      </c>
      <c r="P45" s="668"/>
      <c r="Q45" s="668"/>
      <c r="R45" s="668"/>
      <c r="S45" s="668"/>
      <c r="T45" s="668"/>
      <c r="U45" s="668"/>
      <c r="V45" s="668"/>
      <c r="W45" s="668"/>
      <c r="X45" s="668"/>
      <c r="Y45" s="668"/>
      <c r="Z45" s="668"/>
      <c r="AA45" s="668"/>
      <c r="AB45" s="668"/>
      <c r="AC45" s="668"/>
      <c r="AD45" s="668"/>
      <c r="AE45" s="668"/>
      <c r="AF45" s="669"/>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494"/>
      <c r="B46" s="696"/>
      <c r="C46" s="557" t="s">
        <v>188</v>
      </c>
      <c r="D46" s="558"/>
      <c r="E46" s="557" t="s">
        <v>189</v>
      </c>
      <c r="F46" s="558"/>
      <c r="G46" s="557" t="s">
        <v>190</v>
      </c>
      <c r="H46" s="558"/>
      <c r="I46" s="557" t="s">
        <v>191</v>
      </c>
      <c r="J46" s="558"/>
      <c r="K46" s="557" t="s">
        <v>223</v>
      </c>
      <c r="L46" s="558"/>
      <c r="M46" s="557" t="s">
        <v>193</v>
      </c>
      <c r="N46" s="558"/>
      <c r="O46" s="667" t="s">
        <v>188</v>
      </c>
      <c r="P46" s="668"/>
      <c r="Q46" s="669"/>
      <c r="R46" s="667" t="s">
        <v>189</v>
      </c>
      <c r="S46" s="668"/>
      <c r="T46" s="669"/>
      <c r="U46" s="667" t="s">
        <v>190</v>
      </c>
      <c r="V46" s="668"/>
      <c r="W46" s="669"/>
      <c r="X46" s="667" t="s">
        <v>191</v>
      </c>
      <c r="Y46" s="668"/>
      <c r="Z46" s="669"/>
      <c r="AA46" s="667" t="s">
        <v>223</v>
      </c>
      <c r="AB46" s="668"/>
      <c r="AC46" s="669"/>
      <c r="AD46" s="667" t="s">
        <v>193</v>
      </c>
      <c r="AE46" s="668"/>
      <c r="AF46" s="669"/>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494"/>
      <c r="B47" s="697"/>
      <c r="C47" s="122" t="s">
        <v>228</v>
      </c>
      <c r="D47" s="106" t="s">
        <v>229</v>
      </c>
      <c r="E47" s="122" t="s">
        <v>228</v>
      </c>
      <c r="F47" s="106" t="s">
        <v>229</v>
      </c>
      <c r="G47" s="122" t="s">
        <v>228</v>
      </c>
      <c r="H47" s="106" t="s">
        <v>229</v>
      </c>
      <c r="I47" s="122" t="s">
        <v>228</v>
      </c>
      <c r="J47" s="106" t="s">
        <v>229</v>
      </c>
      <c r="K47" s="122" t="s">
        <v>228</v>
      </c>
      <c r="L47" s="106" t="s">
        <v>229</v>
      </c>
      <c r="M47" s="122" t="s">
        <v>228</v>
      </c>
      <c r="N47" s="106" t="s">
        <v>229</v>
      </c>
      <c r="O47" s="109" t="s">
        <v>228</v>
      </c>
      <c r="P47" s="109" t="s">
        <v>230</v>
      </c>
      <c r="Q47" s="109" t="s">
        <v>28</v>
      </c>
      <c r="R47" s="109" t="s">
        <v>228</v>
      </c>
      <c r="S47" s="109" t="s">
        <v>230</v>
      </c>
      <c r="T47" s="109" t="s">
        <v>28</v>
      </c>
      <c r="U47" s="109" t="s">
        <v>228</v>
      </c>
      <c r="V47" s="109" t="s">
        <v>230</v>
      </c>
      <c r="W47" s="109" t="s">
        <v>28</v>
      </c>
      <c r="X47" s="109" t="s">
        <v>228</v>
      </c>
      <c r="Y47" s="109" t="s">
        <v>230</v>
      </c>
      <c r="Z47" s="109" t="s">
        <v>28</v>
      </c>
      <c r="AA47" s="109" t="s">
        <v>228</v>
      </c>
      <c r="AB47" s="109" t="s">
        <v>230</v>
      </c>
      <c r="AC47" s="109" t="s">
        <v>28</v>
      </c>
      <c r="AD47" s="297" t="s">
        <v>228</v>
      </c>
      <c r="AE47" s="297" t="s">
        <v>230</v>
      </c>
      <c r="AF47" s="297"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494"/>
      <c r="B48" s="158" t="s">
        <v>231</v>
      </c>
      <c r="C48" s="290">
        <v>39</v>
      </c>
      <c r="D48" s="121"/>
      <c r="E48" s="287">
        <v>39</v>
      </c>
      <c r="F48" s="121"/>
      <c r="G48" s="287">
        <v>39</v>
      </c>
      <c r="H48" s="121"/>
      <c r="I48" s="287">
        <v>39</v>
      </c>
      <c r="J48" s="121"/>
      <c r="K48" s="287">
        <v>16</v>
      </c>
      <c r="L48" s="121"/>
      <c r="M48" s="287">
        <v>13</v>
      </c>
      <c r="N48" s="121"/>
      <c r="O48" s="324">
        <v>67</v>
      </c>
      <c r="P48" s="119"/>
      <c r="Q48" s="121"/>
      <c r="R48" s="324">
        <v>38</v>
      </c>
      <c r="S48" s="119"/>
      <c r="T48" s="121"/>
      <c r="U48" s="69"/>
      <c r="V48" s="119"/>
      <c r="W48" s="121"/>
      <c r="X48" s="69"/>
      <c r="Y48" s="119"/>
      <c r="Z48" s="121"/>
      <c r="AA48" s="69"/>
      <c r="AB48" s="119"/>
      <c r="AC48" s="152"/>
      <c r="AD48" s="120"/>
      <c r="AE48" s="303"/>
      <c r="AF48" s="29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494"/>
      <c r="B49" s="159" t="s">
        <v>232</v>
      </c>
      <c r="C49" s="290">
        <v>20</v>
      </c>
      <c r="D49" s="121"/>
      <c r="E49" s="287">
        <v>20</v>
      </c>
      <c r="F49" s="121"/>
      <c r="G49" s="287">
        <v>20</v>
      </c>
      <c r="H49" s="121"/>
      <c r="I49" s="287">
        <v>20</v>
      </c>
      <c r="J49" s="121"/>
      <c r="K49" s="287">
        <v>8</v>
      </c>
      <c r="L49" s="121"/>
      <c r="M49" s="287">
        <v>7</v>
      </c>
      <c r="N49" s="121"/>
      <c r="O49" s="324">
        <v>22</v>
      </c>
      <c r="P49" s="119"/>
      <c r="Q49" s="121"/>
      <c r="R49" s="324">
        <v>15</v>
      </c>
      <c r="S49" s="119"/>
      <c r="T49" s="121"/>
      <c r="U49" s="69"/>
      <c r="V49" s="119"/>
      <c r="W49" s="121"/>
      <c r="X49" s="69"/>
      <c r="Y49" s="119"/>
      <c r="Z49" s="121"/>
      <c r="AA49" s="69"/>
      <c r="AB49" s="119"/>
      <c r="AC49" s="152"/>
      <c r="AD49" s="300"/>
      <c r="AE49" s="298"/>
      <c r="AF49" s="301"/>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494"/>
      <c r="B50" s="159" t="s">
        <v>233</v>
      </c>
      <c r="C50" s="290">
        <v>27</v>
      </c>
      <c r="D50" s="121"/>
      <c r="E50" s="287">
        <v>27</v>
      </c>
      <c r="F50" s="121"/>
      <c r="G50" s="287">
        <v>27</v>
      </c>
      <c r="H50" s="121"/>
      <c r="I50" s="287">
        <v>27</v>
      </c>
      <c r="J50" s="121"/>
      <c r="K50" s="287">
        <v>11</v>
      </c>
      <c r="L50" s="121"/>
      <c r="M50" s="287">
        <v>9</v>
      </c>
      <c r="N50" s="121"/>
      <c r="O50" s="324">
        <v>12</v>
      </c>
      <c r="P50" s="119"/>
      <c r="Q50" s="121"/>
      <c r="R50" s="324">
        <v>9</v>
      </c>
      <c r="S50" s="119"/>
      <c r="T50" s="121"/>
      <c r="U50" s="69"/>
      <c r="V50" s="119"/>
      <c r="W50" s="121"/>
      <c r="X50" s="69"/>
      <c r="Y50" s="119"/>
      <c r="Z50" s="121"/>
      <c r="AA50" s="69"/>
      <c r="AB50" s="119"/>
      <c r="AC50" s="152"/>
      <c r="AD50" s="300"/>
      <c r="AE50" s="298"/>
      <c r="AF50" s="301"/>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494"/>
      <c r="B51" s="159" t="s">
        <v>234</v>
      </c>
      <c r="C51" s="290">
        <v>101</v>
      </c>
      <c r="D51" s="121"/>
      <c r="E51" s="287">
        <v>101</v>
      </c>
      <c r="F51" s="121"/>
      <c r="G51" s="287">
        <v>101</v>
      </c>
      <c r="H51" s="121"/>
      <c r="I51" s="287">
        <v>101</v>
      </c>
      <c r="J51" s="121"/>
      <c r="K51" s="287">
        <v>43</v>
      </c>
      <c r="L51" s="121"/>
      <c r="M51" s="287">
        <v>34</v>
      </c>
      <c r="N51" s="121"/>
      <c r="O51" s="324">
        <v>176</v>
      </c>
      <c r="P51" s="119"/>
      <c r="Q51" s="121"/>
      <c r="R51" s="324">
        <v>131</v>
      </c>
      <c r="S51" s="119"/>
      <c r="T51" s="121"/>
      <c r="U51" s="69"/>
      <c r="V51" s="119"/>
      <c r="W51" s="121"/>
      <c r="X51" s="69"/>
      <c r="Y51" s="119"/>
      <c r="Z51" s="121"/>
      <c r="AA51" s="69"/>
      <c r="AB51" s="119"/>
      <c r="AC51" s="152"/>
      <c r="AD51" s="300"/>
      <c r="AE51" s="298"/>
      <c r="AF51" s="301"/>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494"/>
      <c r="B52" s="159" t="s">
        <v>235</v>
      </c>
      <c r="C52" s="290">
        <v>67</v>
      </c>
      <c r="D52" s="121"/>
      <c r="E52" s="287">
        <v>67</v>
      </c>
      <c r="F52" s="121"/>
      <c r="G52" s="287">
        <v>67</v>
      </c>
      <c r="H52" s="121"/>
      <c r="I52" s="287">
        <v>67</v>
      </c>
      <c r="J52" s="121"/>
      <c r="K52" s="287">
        <v>28</v>
      </c>
      <c r="L52" s="121"/>
      <c r="M52" s="287">
        <v>22</v>
      </c>
      <c r="N52" s="121"/>
      <c r="O52" s="324">
        <v>132</v>
      </c>
      <c r="P52" s="119"/>
      <c r="Q52" s="121"/>
      <c r="R52" s="324">
        <v>85</v>
      </c>
      <c r="S52" s="119"/>
      <c r="T52" s="121"/>
      <c r="U52" s="69"/>
      <c r="V52" s="119"/>
      <c r="W52" s="121"/>
      <c r="X52" s="69"/>
      <c r="Y52" s="119"/>
      <c r="Z52" s="121"/>
      <c r="AA52" s="69"/>
      <c r="AB52" s="119"/>
      <c r="AC52" s="152"/>
      <c r="AD52" s="300"/>
      <c r="AE52" s="298"/>
      <c r="AF52" s="301"/>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494"/>
      <c r="B53" s="159" t="s">
        <v>236</v>
      </c>
      <c r="C53" s="290">
        <v>28</v>
      </c>
      <c r="D53" s="121"/>
      <c r="E53" s="287">
        <v>28</v>
      </c>
      <c r="F53" s="121"/>
      <c r="G53" s="287">
        <v>28</v>
      </c>
      <c r="H53" s="121"/>
      <c r="I53" s="287">
        <v>28</v>
      </c>
      <c r="J53" s="121"/>
      <c r="K53" s="287">
        <v>12</v>
      </c>
      <c r="L53" s="121"/>
      <c r="M53" s="287">
        <v>9</v>
      </c>
      <c r="N53" s="121"/>
      <c r="O53" s="324">
        <v>22</v>
      </c>
      <c r="P53" s="119"/>
      <c r="Q53" s="121"/>
      <c r="R53" s="324">
        <v>17</v>
      </c>
      <c r="S53" s="119"/>
      <c r="T53" s="121"/>
      <c r="U53" s="69"/>
      <c r="V53" s="119"/>
      <c r="W53" s="121"/>
      <c r="X53" s="69"/>
      <c r="Y53" s="119"/>
      <c r="Z53" s="121"/>
      <c r="AA53" s="69"/>
      <c r="AB53" s="119"/>
      <c r="AC53" s="152"/>
      <c r="AD53" s="300"/>
      <c r="AE53" s="298"/>
      <c r="AF53" s="301"/>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494"/>
      <c r="B54" s="159" t="s">
        <v>237</v>
      </c>
      <c r="C54" s="290">
        <v>150</v>
      </c>
      <c r="D54" s="121"/>
      <c r="E54" s="287">
        <v>150</v>
      </c>
      <c r="F54" s="121"/>
      <c r="G54" s="287">
        <v>150</v>
      </c>
      <c r="H54" s="121"/>
      <c r="I54" s="287">
        <v>150</v>
      </c>
      <c r="J54" s="121"/>
      <c r="K54" s="287">
        <v>64</v>
      </c>
      <c r="L54" s="121"/>
      <c r="M54" s="287">
        <v>50</v>
      </c>
      <c r="N54" s="121"/>
      <c r="O54" s="324">
        <v>281</v>
      </c>
      <c r="P54" s="119"/>
      <c r="Q54" s="121"/>
      <c r="R54" s="324">
        <v>251</v>
      </c>
      <c r="S54" s="119"/>
      <c r="T54" s="121"/>
      <c r="U54" s="69"/>
      <c r="V54" s="119"/>
      <c r="W54" s="121"/>
      <c r="X54" s="69"/>
      <c r="Y54" s="119"/>
      <c r="Z54" s="121"/>
      <c r="AA54" s="69"/>
      <c r="AB54" s="119"/>
      <c r="AC54" s="152"/>
      <c r="AD54" s="300"/>
      <c r="AE54" s="298"/>
      <c r="AF54" s="301"/>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494"/>
      <c r="B55" s="159" t="s">
        <v>238</v>
      </c>
      <c r="C55" s="290">
        <v>97</v>
      </c>
      <c r="D55" s="121"/>
      <c r="E55" s="287">
        <v>97</v>
      </c>
      <c r="F55" s="121"/>
      <c r="G55" s="287">
        <v>97</v>
      </c>
      <c r="H55" s="121"/>
      <c r="I55" s="287">
        <v>97</v>
      </c>
      <c r="J55" s="121"/>
      <c r="K55" s="287">
        <v>40</v>
      </c>
      <c r="L55" s="121"/>
      <c r="M55" s="287">
        <v>33</v>
      </c>
      <c r="N55" s="121"/>
      <c r="O55" s="324">
        <v>177</v>
      </c>
      <c r="P55" s="119"/>
      <c r="Q55" s="121"/>
      <c r="R55" s="324">
        <v>167</v>
      </c>
      <c r="S55" s="119"/>
      <c r="T55" s="121"/>
      <c r="U55" s="69"/>
      <c r="V55" s="119"/>
      <c r="W55" s="121"/>
      <c r="X55" s="69"/>
      <c r="Y55" s="119"/>
      <c r="Z55" s="121"/>
      <c r="AA55" s="69"/>
      <c r="AB55" s="119"/>
      <c r="AC55" s="152"/>
      <c r="AD55" s="300"/>
      <c r="AE55" s="298"/>
      <c r="AF55" s="301"/>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494"/>
      <c r="B56" s="159" t="s">
        <v>239</v>
      </c>
      <c r="C56" s="290">
        <v>69</v>
      </c>
      <c r="D56" s="121"/>
      <c r="E56" s="287">
        <v>69</v>
      </c>
      <c r="F56" s="121"/>
      <c r="G56" s="287">
        <v>69</v>
      </c>
      <c r="H56" s="121"/>
      <c r="I56" s="287">
        <v>69</v>
      </c>
      <c r="J56" s="121"/>
      <c r="K56" s="287">
        <v>29</v>
      </c>
      <c r="L56" s="121"/>
      <c r="M56" s="287">
        <v>23</v>
      </c>
      <c r="N56" s="121"/>
      <c r="O56" s="324">
        <v>114</v>
      </c>
      <c r="P56" s="119"/>
      <c r="Q56" s="121"/>
      <c r="R56" s="324">
        <v>115</v>
      </c>
      <c r="S56" s="119"/>
      <c r="T56" s="121"/>
      <c r="U56" s="69"/>
      <c r="V56" s="119"/>
      <c r="W56" s="121"/>
      <c r="X56" s="69"/>
      <c r="Y56" s="119"/>
      <c r="Z56" s="121"/>
      <c r="AA56" s="69"/>
      <c r="AB56" s="119"/>
      <c r="AC56" s="152"/>
      <c r="AD56" s="300"/>
      <c r="AE56" s="298"/>
      <c r="AF56" s="301"/>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494"/>
      <c r="B57" s="159" t="s">
        <v>240</v>
      </c>
      <c r="C57" s="290">
        <v>75</v>
      </c>
      <c r="D57" s="121"/>
      <c r="E57" s="287">
        <v>75</v>
      </c>
      <c r="F57" s="121"/>
      <c r="G57" s="287">
        <v>75</v>
      </c>
      <c r="H57" s="121"/>
      <c r="I57" s="287">
        <v>75</v>
      </c>
      <c r="J57" s="121"/>
      <c r="K57" s="287">
        <v>31</v>
      </c>
      <c r="L57" s="121"/>
      <c r="M57" s="287">
        <v>25</v>
      </c>
      <c r="N57" s="121"/>
      <c r="O57" s="324">
        <v>130</v>
      </c>
      <c r="P57" s="119"/>
      <c r="Q57" s="121"/>
      <c r="R57" s="324">
        <v>110</v>
      </c>
      <c r="S57" s="119"/>
      <c r="T57" s="121"/>
      <c r="U57" s="69"/>
      <c r="V57" s="119"/>
      <c r="W57" s="121"/>
      <c r="X57" s="69"/>
      <c r="Y57" s="119"/>
      <c r="Z57" s="121"/>
      <c r="AA57" s="69"/>
      <c r="AB57" s="119"/>
      <c r="AC57" s="152"/>
      <c r="AD57" s="300"/>
      <c r="AE57" s="298"/>
      <c r="AF57" s="301"/>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494"/>
      <c r="B58" s="159" t="s">
        <v>241</v>
      </c>
      <c r="C58" s="290">
        <v>115</v>
      </c>
      <c r="D58" s="121"/>
      <c r="E58" s="287">
        <v>115</v>
      </c>
      <c r="F58" s="121"/>
      <c r="G58" s="287">
        <v>115</v>
      </c>
      <c r="H58" s="121"/>
      <c r="I58" s="287">
        <v>115</v>
      </c>
      <c r="J58" s="121"/>
      <c r="K58" s="287">
        <v>47</v>
      </c>
      <c r="L58" s="121"/>
      <c r="M58" s="287">
        <v>38</v>
      </c>
      <c r="N58" s="121"/>
      <c r="O58" s="324">
        <v>192</v>
      </c>
      <c r="P58" s="119"/>
      <c r="Q58" s="121"/>
      <c r="R58" s="324">
        <v>174</v>
      </c>
      <c r="S58" s="119"/>
      <c r="T58" s="121"/>
      <c r="U58" s="69"/>
      <c r="V58" s="119"/>
      <c r="W58" s="121"/>
      <c r="X58" s="69"/>
      <c r="Y58" s="119"/>
      <c r="Z58" s="121"/>
      <c r="AA58" s="69"/>
      <c r="AB58" s="119"/>
      <c r="AC58" s="152"/>
      <c r="AD58" s="300"/>
      <c r="AE58" s="298"/>
      <c r="AF58" s="301"/>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494"/>
      <c r="B59" s="159" t="s">
        <v>242</v>
      </c>
      <c r="C59" s="290">
        <v>30</v>
      </c>
      <c r="D59" s="121"/>
      <c r="E59" s="287">
        <v>30</v>
      </c>
      <c r="F59" s="121"/>
      <c r="G59" s="287">
        <v>30</v>
      </c>
      <c r="H59" s="121"/>
      <c r="I59" s="287">
        <v>30</v>
      </c>
      <c r="J59" s="121"/>
      <c r="K59" s="287">
        <v>13</v>
      </c>
      <c r="L59" s="121"/>
      <c r="M59" s="287">
        <v>10</v>
      </c>
      <c r="N59" s="121"/>
      <c r="O59" s="324">
        <v>46</v>
      </c>
      <c r="P59" s="119"/>
      <c r="Q59" s="121"/>
      <c r="R59" s="324">
        <v>38</v>
      </c>
      <c r="S59" s="119"/>
      <c r="T59" s="121"/>
      <c r="U59" s="69"/>
      <c r="V59" s="119"/>
      <c r="W59" s="121"/>
      <c r="X59" s="69"/>
      <c r="Y59" s="119"/>
      <c r="Z59" s="121"/>
      <c r="AA59" s="69"/>
      <c r="AB59" s="119"/>
      <c r="AC59" s="152"/>
      <c r="AD59" s="300"/>
      <c r="AE59" s="298"/>
      <c r="AF59" s="301"/>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494"/>
      <c r="B60" s="159" t="s">
        <v>243</v>
      </c>
      <c r="C60" s="290">
        <v>15</v>
      </c>
      <c r="D60" s="121"/>
      <c r="E60" s="287">
        <v>15</v>
      </c>
      <c r="F60" s="121"/>
      <c r="G60" s="287">
        <v>15</v>
      </c>
      <c r="H60" s="121"/>
      <c r="I60" s="287">
        <v>15</v>
      </c>
      <c r="J60" s="121"/>
      <c r="K60" s="287">
        <v>6</v>
      </c>
      <c r="L60" s="121"/>
      <c r="M60" s="287">
        <v>5</v>
      </c>
      <c r="N60" s="121"/>
      <c r="O60" s="324">
        <v>7</v>
      </c>
      <c r="P60" s="119"/>
      <c r="Q60" s="121"/>
      <c r="R60" s="324">
        <v>15</v>
      </c>
      <c r="S60" s="119"/>
      <c r="T60" s="121"/>
      <c r="U60" s="69"/>
      <c r="V60" s="119"/>
      <c r="W60" s="121"/>
      <c r="X60" s="69"/>
      <c r="Y60" s="119"/>
      <c r="Z60" s="121"/>
      <c r="AA60" s="69"/>
      <c r="AB60" s="119"/>
      <c r="AC60" s="152"/>
      <c r="AD60" s="300"/>
      <c r="AE60" s="298"/>
      <c r="AF60" s="301"/>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494"/>
      <c r="B61" s="159" t="s">
        <v>244</v>
      </c>
      <c r="C61" s="290">
        <v>21</v>
      </c>
      <c r="D61" s="121"/>
      <c r="E61" s="287">
        <v>21</v>
      </c>
      <c r="F61" s="121"/>
      <c r="G61" s="287">
        <v>21</v>
      </c>
      <c r="H61" s="121"/>
      <c r="I61" s="287">
        <v>21</v>
      </c>
      <c r="J61" s="121"/>
      <c r="K61" s="287">
        <v>9</v>
      </c>
      <c r="L61" s="121"/>
      <c r="M61" s="287">
        <v>7</v>
      </c>
      <c r="N61" s="121"/>
      <c r="O61" s="324">
        <v>13</v>
      </c>
      <c r="P61" s="119"/>
      <c r="Q61" s="121"/>
      <c r="R61" s="324">
        <v>27</v>
      </c>
      <c r="S61" s="119"/>
      <c r="T61" s="121"/>
      <c r="U61" s="69"/>
      <c r="V61" s="119"/>
      <c r="W61" s="121"/>
      <c r="X61" s="69"/>
      <c r="Y61" s="119"/>
      <c r="Z61" s="121"/>
      <c r="AA61" s="69"/>
      <c r="AB61" s="119"/>
      <c r="AC61" s="152"/>
      <c r="AD61" s="300"/>
      <c r="AE61" s="298"/>
      <c r="AF61" s="301"/>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494"/>
      <c r="B62" s="159" t="s">
        <v>245</v>
      </c>
      <c r="C62" s="290">
        <v>10</v>
      </c>
      <c r="D62" s="121"/>
      <c r="E62" s="287">
        <v>10</v>
      </c>
      <c r="F62" s="121"/>
      <c r="G62" s="287">
        <v>10</v>
      </c>
      <c r="H62" s="121"/>
      <c r="I62" s="287">
        <v>10</v>
      </c>
      <c r="J62" s="121"/>
      <c r="K62" s="287">
        <v>4</v>
      </c>
      <c r="L62" s="121"/>
      <c r="M62" s="287">
        <v>3</v>
      </c>
      <c r="N62" s="121"/>
      <c r="O62" s="324">
        <v>5</v>
      </c>
      <c r="P62" s="119"/>
      <c r="Q62" s="121"/>
      <c r="R62" s="324">
        <v>6</v>
      </c>
      <c r="S62" s="119"/>
      <c r="T62" s="121"/>
      <c r="U62" s="69"/>
      <c r="V62" s="119"/>
      <c r="W62" s="121"/>
      <c r="X62" s="69"/>
      <c r="Y62" s="119"/>
      <c r="Z62" s="121"/>
      <c r="AA62" s="69"/>
      <c r="AB62" s="119"/>
      <c r="AC62" s="152"/>
      <c r="AD62" s="300"/>
      <c r="AE62" s="298"/>
      <c r="AF62" s="301"/>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494"/>
      <c r="B63" s="159" t="s">
        <v>246</v>
      </c>
      <c r="C63" s="290">
        <v>34</v>
      </c>
      <c r="D63" s="121"/>
      <c r="E63" s="287">
        <v>34</v>
      </c>
      <c r="F63" s="121"/>
      <c r="G63" s="287">
        <v>34</v>
      </c>
      <c r="H63" s="121"/>
      <c r="I63" s="287">
        <v>34</v>
      </c>
      <c r="J63" s="121"/>
      <c r="K63" s="287">
        <v>14</v>
      </c>
      <c r="L63" s="121"/>
      <c r="M63" s="287">
        <v>11</v>
      </c>
      <c r="N63" s="121"/>
      <c r="O63" s="324">
        <v>72</v>
      </c>
      <c r="P63" s="119"/>
      <c r="Q63" s="121"/>
      <c r="R63" s="324">
        <v>49</v>
      </c>
      <c r="S63" s="119"/>
      <c r="T63" s="121"/>
      <c r="U63" s="69"/>
      <c r="V63" s="119"/>
      <c r="W63" s="121"/>
      <c r="X63" s="69"/>
      <c r="Y63" s="119"/>
      <c r="Z63" s="121"/>
      <c r="AA63" s="69"/>
      <c r="AB63" s="119"/>
      <c r="AC63" s="152"/>
      <c r="AD63" s="300"/>
      <c r="AE63" s="298"/>
      <c r="AF63" s="301"/>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494"/>
      <c r="B64" s="159" t="s">
        <v>247</v>
      </c>
      <c r="C64" s="290">
        <v>10</v>
      </c>
      <c r="D64" s="121"/>
      <c r="E64" s="287">
        <v>10</v>
      </c>
      <c r="F64" s="121"/>
      <c r="G64" s="287">
        <v>10</v>
      </c>
      <c r="H64" s="121"/>
      <c r="I64" s="287">
        <v>10</v>
      </c>
      <c r="J64" s="121"/>
      <c r="K64" s="287">
        <v>4</v>
      </c>
      <c r="L64" s="121"/>
      <c r="M64" s="287">
        <v>3</v>
      </c>
      <c r="N64" s="121"/>
      <c r="O64" s="324">
        <v>1</v>
      </c>
      <c r="P64" s="119"/>
      <c r="Q64" s="121"/>
      <c r="R64" s="324">
        <v>3</v>
      </c>
      <c r="S64" s="119"/>
      <c r="T64" s="121"/>
      <c r="U64" s="69"/>
      <c r="V64" s="119"/>
      <c r="W64" s="121"/>
      <c r="X64" s="69"/>
      <c r="Y64" s="119"/>
      <c r="Z64" s="121"/>
      <c r="AA64" s="69"/>
      <c r="AB64" s="119"/>
      <c r="AC64" s="152"/>
      <c r="AD64" s="300"/>
      <c r="AE64" s="298"/>
      <c r="AF64" s="301"/>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494"/>
      <c r="B65" s="159" t="s">
        <v>248</v>
      </c>
      <c r="C65" s="290">
        <v>41</v>
      </c>
      <c r="D65" s="121"/>
      <c r="E65" s="287">
        <v>41</v>
      </c>
      <c r="F65" s="121"/>
      <c r="G65" s="287">
        <v>41</v>
      </c>
      <c r="H65" s="121"/>
      <c r="I65" s="287">
        <v>41</v>
      </c>
      <c r="J65" s="121"/>
      <c r="K65" s="287">
        <v>17</v>
      </c>
      <c r="L65" s="121"/>
      <c r="M65" s="287">
        <v>14</v>
      </c>
      <c r="N65" s="121"/>
      <c r="O65" s="324">
        <v>86</v>
      </c>
      <c r="P65" s="119"/>
      <c r="Q65" s="121"/>
      <c r="R65" s="324">
        <v>60</v>
      </c>
      <c r="S65" s="119"/>
      <c r="T65" s="121"/>
      <c r="U65" s="69"/>
      <c r="V65" s="119"/>
      <c r="W65" s="121"/>
      <c r="X65" s="69"/>
      <c r="Y65" s="119"/>
      <c r="Z65" s="121"/>
      <c r="AA65" s="69"/>
      <c r="AB65" s="119"/>
      <c r="AC65" s="152"/>
      <c r="AD65" s="300"/>
      <c r="AE65" s="298"/>
      <c r="AF65" s="301"/>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494"/>
      <c r="B66" s="159" t="s">
        <v>249</v>
      </c>
      <c r="C66" s="290">
        <v>201</v>
      </c>
      <c r="D66" s="121"/>
      <c r="E66" s="287">
        <v>201</v>
      </c>
      <c r="F66" s="121"/>
      <c r="G66" s="287">
        <v>201</v>
      </c>
      <c r="H66" s="121"/>
      <c r="I66" s="287">
        <v>201</v>
      </c>
      <c r="J66" s="121"/>
      <c r="K66" s="287">
        <v>83</v>
      </c>
      <c r="L66" s="121"/>
      <c r="M66" s="287">
        <v>68</v>
      </c>
      <c r="N66" s="121"/>
      <c r="O66" s="324">
        <v>240</v>
      </c>
      <c r="P66" s="119"/>
      <c r="Q66" s="121"/>
      <c r="R66" s="324">
        <v>228</v>
      </c>
      <c r="S66" s="119"/>
      <c r="T66" s="121"/>
      <c r="U66" s="69"/>
      <c r="V66" s="119"/>
      <c r="W66" s="121"/>
      <c r="X66" s="69"/>
      <c r="Y66" s="119"/>
      <c r="Z66" s="121"/>
      <c r="AA66" s="69"/>
      <c r="AB66" s="119"/>
      <c r="AC66" s="152"/>
      <c r="AD66" s="300"/>
      <c r="AE66" s="298"/>
      <c r="AF66" s="301"/>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7.25" thickBot="1" x14ac:dyDescent="0.3">
      <c r="A67" s="494"/>
      <c r="B67" s="160" t="s">
        <v>250</v>
      </c>
      <c r="C67" s="291">
        <v>0</v>
      </c>
      <c r="D67" s="157"/>
      <c r="E67" s="305">
        <v>0</v>
      </c>
      <c r="F67" s="157"/>
      <c r="G67" s="305">
        <v>0</v>
      </c>
      <c r="H67" s="157"/>
      <c r="I67" s="305">
        <v>0</v>
      </c>
      <c r="J67" s="157"/>
      <c r="K67" s="305">
        <v>0</v>
      </c>
      <c r="L67" s="157"/>
      <c r="M67" s="305">
        <v>0</v>
      </c>
      <c r="N67" s="157"/>
      <c r="O67" s="345">
        <v>0</v>
      </c>
      <c r="P67" s="156"/>
      <c r="Q67" s="157"/>
      <c r="R67" s="345">
        <v>0</v>
      </c>
      <c r="S67" s="156"/>
      <c r="T67" s="157"/>
      <c r="U67" s="155"/>
      <c r="V67" s="156"/>
      <c r="W67" s="157"/>
      <c r="X67" s="155"/>
      <c r="Y67" s="156"/>
      <c r="Z67" s="157"/>
      <c r="AA67" s="155"/>
      <c r="AB67" s="156"/>
      <c r="AC67" s="307"/>
      <c r="AD67" s="118"/>
      <c r="AE67" s="304"/>
      <c r="AF67" s="302"/>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488"/>
      <c r="B68" s="306" t="s">
        <v>205</v>
      </c>
      <c r="C68" s="296">
        <f t="shared" ref="C68" si="1">SUM(C48:C67)</f>
        <v>1150</v>
      </c>
      <c r="D68" s="296">
        <f t="shared" ref="D68" si="2">SUM(D48:D67)</f>
        <v>0</v>
      </c>
      <c r="E68" s="296">
        <f t="shared" ref="E68" si="3">SUM(E48:E67)</f>
        <v>1150</v>
      </c>
      <c r="F68" s="296">
        <f t="shared" ref="F68" si="4">SUM(F48:F67)</f>
        <v>0</v>
      </c>
      <c r="G68" s="296">
        <f t="shared" ref="G68" si="5">SUM(G48:G67)</f>
        <v>1150</v>
      </c>
      <c r="H68" s="296">
        <f t="shared" ref="H68" si="6">SUM(H48:H67)</f>
        <v>0</v>
      </c>
      <c r="I68" s="296">
        <f t="shared" ref="I68" si="7">SUM(I48:I67)</f>
        <v>1150</v>
      </c>
      <c r="J68" s="296">
        <f t="shared" ref="J68" si="8">SUM(J48:J67)</f>
        <v>0</v>
      </c>
      <c r="K68" s="296">
        <f t="shared" ref="K68" si="9">SUM(K48:K67)</f>
        <v>479</v>
      </c>
      <c r="L68" s="296">
        <f t="shared" ref="L68" si="10">SUM(L48:L67)</f>
        <v>0</v>
      </c>
      <c r="M68" s="296">
        <f t="shared" ref="M68" si="11">SUM(M48:M67)</f>
        <v>384</v>
      </c>
      <c r="N68" s="296">
        <f t="shared" ref="N68" si="12">SUM(N48:N67)</f>
        <v>0</v>
      </c>
      <c r="O68" s="296">
        <f t="shared" ref="O68" si="13">SUM(O48:O67)</f>
        <v>1795</v>
      </c>
      <c r="P68" s="296">
        <f t="shared" ref="P68" si="14">SUM(P48:P67)</f>
        <v>0</v>
      </c>
      <c r="Q68" s="296">
        <f t="shared" ref="Q68" si="15">SUM(Q48:Q67)</f>
        <v>0</v>
      </c>
      <c r="R68" s="296">
        <f t="shared" ref="R68" si="16">SUM(R48:R67)</f>
        <v>1538</v>
      </c>
      <c r="S68" s="296">
        <f t="shared" ref="S68" si="17">SUM(S48:S67)</f>
        <v>0</v>
      </c>
      <c r="T68" s="296">
        <f t="shared" ref="T68" si="18">SUM(T48:T67)</f>
        <v>0</v>
      </c>
      <c r="U68" s="296">
        <f t="shared" ref="U68" si="19">SUM(U48:U67)</f>
        <v>0</v>
      </c>
      <c r="V68" s="296">
        <f t="shared" ref="V68" si="20">SUM(V48:V67)</f>
        <v>0</v>
      </c>
      <c r="W68" s="296">
        <f t="shared" ref="W68" si="21">SUM(W48:W67)</f>
        <v>0</v>
      </c>
      <c r="X68" s="296">
        <f t="shared" ref="X68" si="22">SUM(X48:X67)</f>
        <v>0</v>
      </c>
      <c r="Y68" s="296">
        <f t="shared" ref="Y68" si="23">SUM(Y48:Y67)</f>
        <v>0</v>
      </c>
      <c r="Z68" s="296">
        <f t="shared" ref="Z68" si="24">SUM(Z48:Z67)</f>
        <v>0</v>
      </c>
      <c r="AA68" s="296">
        <f t="shared" ref="AA68" si="25">SUM(AA48:AA67)</f>
        <v>0</v>
      </c>
      <c r="AB68" s="296">
        <f t="shared" ref="AB68" si="26">SUM(AB48:AB67)</f>
        <v>0</v>
      </c>
      <c r="AC68" s="296">
        <f t="shared" ref="AC68" si="27">SUM(AC48:AC67)</f>
        <v>0</v>
      </c>
      <c r="AD68" s="289">
        <f t="shared" ref="AD68" si="28">SUM(AD48:AD67)</f>
        <v>0</v>
      </c>
      <c r="AE68" s="289">
        <f t="shared" ref="AE68" si="29">SUM(AE48:AE67)</f>
        <v>0</v>
      </c>
      <c r="AF68" s="289">
        <f t="shared" ref="AF68" si="30">SUM(AF48:AF67)</f>
        <v>0</v>
      </c>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70" zoomScaleNormal="70" zoomScaleSheetLayoutView="75" workbookViewId="0">
      <selection activeCell="J9" sqref="J9"/>
    </sheetView>
  </sheetViews>
  <sheetFormatPr baseColWidth="10" defaultColWidth="11.42578125" defaultRowHeight="15" x14ac:dyDescent="0.25"/>
  <cols>
    <col min="1" max="1" width="15.85546875" style="96" customWidth="1"/>
    <col min="2" max="2" width="35.42578125" style="96" customWidth="1"/>
    <col min="3" max="3" width="27.85546875" style="96" customWidth="1"/>
    <col min="4" max="4" width="12" style="96" customWidth="1"/>
    <col min="5" max="5" width="35" style="96" customWidth="1"/>
    <col min="6" max="6" width="22.140625" style="96" customWidth="1"/>
    <col min="7" max="7" width="13.85546875" style="96" customWidth="1"/>
    <col min="8" max="8" width="13.42578125" style="96" customWidth="1"/>
    <col min="9" max="9" width="13.85546875" style="97" customWidth="1"/>
    <col min="10" max="10" width="11.42578125" style="97" customWidth="1"/>
    <col min="11" max="11" width="11.42578125" style="97"/>
    <col min="12" max="12" width="10.140625" style="97" customWidth="1"/>
    <col min="13" max="13" width="10.140625" style="96" customWidth="1"/>
    <col min="14" max="14" width="40.85546875" style="96" customWidth="1"/>
    <col min="15" max="16" width="10.140625" style="96" customWidth="1"/>
    <col min="17" max="17" width="40.85546875" style="96" customWidth="1"/>
    <col min="18" max="19" width="10.140625" style="96" customWidth="1"/>
    <col min="20" max="20" width="40.85546875" style="96" customWidth="1"/>
    <col min="21" max="22" width="10.140625" style="96" customWidth="1"/>
    <col min="23" max="23" width="40.85546875" style="96" customWidth="1"/>
    <col min="24" max="25" width="10.140625" style="96" customWidth="1"/>
    <col min="26" max="26" width="40.85546875" style="96" customWidth="1"/>
    <col min="27" max="28" width="10.140625" style="96" customWidth="1"/>
    <col min="29" max="29" width="38.5703125" style="96" customWidth="1"/>
    <col min="30" max="31" width="10.140625" style="96" customWidth="1"/>
    <col min="32" max="32" width="42.42578125" style="96" customWidth="1"/>
    <col min="33" max="34" width="10.140625" style="96" customWidth="1"/>
    <col min="35" max="35" width="38.5703125" style="96" customWidth="1"/>
    <col min="36" max="37" width="10.140625" style="96" customWidth="1"/>
    <col min="38" max="38" width="13.42578125" style="96" customWidth="1"/>
    <col min="39" max="40" width="10.140625" style="96" customWidth="1"/>
    <col min="41" max="41" width="13.42578125" style="96" customWidth="1"/>
    <col min="42" max="43" width="10.140625" style="96" customWidth="1"/>
    <col min="44" max="44" width="12" style="96" customWidth="1"/>
    <col min="45" max="46" width="10.140625" style="96" customWidth="1"/>
    <col min="47" max="47" width="12.42578125" style="96" customWidth="1"/>
    <col min="48" max="48" width="14" style="96" customWidth="1"/>
    <col min="49" max="50" width="12" style="96" customWidth="1"/>
    <col min="51" max="91" width="11.42578125" style="99"/>
    <col min="92" max="16384" width="11.42578125" style="96"/>
  </cols>
  <sheetData>
    <row r="1" spans="1:91" s="76" customFormat="1" ht="25.5" customHeight="1" thickBot="1" x14ac:dyDescent="0.3">
      <c r="A1" s="448"/>
      <c r="B1" s="721"/>
      <c r="C1" s="726" t="s">
        <v>150</v>
      </c>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424" t="s">
        <v>272</v>
      </c>
      <c r="AW1" s="425"/>
      <c r="AX1" s="426"/>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92"/>
      <c r="CB1" s="92"/>
      <c r="CC1" s="92"/>
      <c r="CD1" s="92"/>
      <c r="CE1" s="92"/>
      <c r="CF1" s="92"/>
      <c r="CG1" s="92"/>
      <c r="CH1" s="92"/>
      <c r="CI1" s="92"/>
      <c r="CJ1" s="92"/>
      <c r="CK1" s="92"/>
      <c r="CL1" s="92"/>
      <c r="CM1" s="92"/>
    </row>
    <row r="2" spans="1:91" s="76" customFormat="1" ht="25.5" customHeight="1" thickBot="1" x14ac:dyDescent="0.3">
      <c r="A2" s="448"/>
      <c r="B2" s="721"/>
      <c r="C2" s="727" t="s">
        <v>151</v>
      </c>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7"/>
      <c r="AQ2" s="727"/>
      <c r="AR2" s="727"/>
      <c r="AS2" s="727"/>
      <c r="AT2" s="727"/>
      <c r="AU2" s="727"/>
      <c r="AV2" s="424" t="s">
        <v>273</v>
      </c>
      <c r="AW2" s="425"/>
      <c r="AX2" s="426"/>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92"/>
      <c r="CB2" s="92"/>
      <c r="CC2" s="92"/>
      <c r="CD2" s="92"/>
      <c r="CE2" s="92"/>
      <c r="CF2" s="92"/>
      <c r="CG2" s="92"/>
      <c r="CH2" s="92"/>
      <c r="CI2" s="92"/>
      <c r="CJ2" s="92"/>
      <c r="CK2" s="92"/>
      <c r="CL2" s="92"/>
      <c r="CM2" s="92"/>
    </row>
    <row r="3" spans="1:91" s="76" customFormat="1" ht="25.5" customHeight="1" thickBot="1" x14ac:dyDescent="0.3">
      <c r="A3" s="448"/>
      <c r="B3" s="721"/>
      <c r="C3" s="727" t="s">
        <v>0</v>
      </c>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424" t="s">
        <v>274</v>
      </c>
      <c r="AW3" s="425"/>
      <c r="AX3" s="426"/>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92"/>
      <c r="CB3" s="92"/>
      <c r="CC3" s="92"/>
      <c r="CD3" s="92"/>
      <c r="CE3" s="92"/>
      <c r="CF3" s="92"/>
      <c r="CG3" s="92"/>
      <c r="CH3" s="92"/>
      <c r="CI3" s="92"/>
      <c r="CJ3" s="92"/>
      <c r="CK3" s="92"/>
      <c r="CL3" s="92"/>
      <c r="CM3" s="92"/>
    </row>
    <row r="4" spans="1:91" s="76" customFormat="1" ht="25.5" customHeight="1" thickBot="1" x14ac:dyDescent="0.3">
      <c r="A4" s="449"/>
      <c r="B4" s="722"/>
      <c r="C4" s="723" t="s">
        <v>252</v>
      </c>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5"/>
      <c r="AV4" s="424" t="s">
        <v>278</v>
      </c>
      <c r="AW4" s="425"/>
      <c r="AX4" s="426"/>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92"/>
      <c r="CB4" s="92"/>
      <c r="CC4" s="92"/>
      <c r="CD4" s="92"/>
      <c r="CE4" s="92"/>
      <c r="CF4" s="92"/>
      <c r="CG4" s="92"/>
      <c r="CH4" s="92"/>
      <c r="CI4" s="92"/>
      <c r="CJ4" s="92"/>
      <c r="CK4" s="92"/>
      <c r="CL4" s="92"/>
      <c r="CM4" s="92"/>
    </row>
    <row r="5" spans="1:91" s="76" customFormat="1" ht="11.45" customHeight="1" thickBot="1" x14ac:dyDescent="0.3">
      <c r="A5" s="77"/>
      <c r="B5" s="187"/>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79"/>
      <c r="AW5" s="79"/>
      <c r="AX5" s="79"/>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92"/>
      <c r="CB5" s="92"/>
      <c r="CC5" s="92"/>
      <c r="CD5" s="92"/>
      <c r="CE5" s="92"/>
      <c r="CF5" s="92"/>
      <c r="CG5" s="92"/>
      <c r="CH5" s="92"/>
      <c r="CI5" s="92"/>
      <c r="CJ5" s="92"/>
      <c r="CK5" s="92"/>
      <c r="CL5" s="92"/>
      <c r="CM5" s="92"/>
    </row>
    <row r="6" spans="1:91" s="1" customFormat="1" ht="40.35" customHeight="1" thickBot="1" x14ac:dyDescent="0.3">
      <c r="A6" s="414" t="s">
        <v>154</v>
      </c>
      <c r="B6" s="416"/>
      <c r="C6" s="698" t="str">
        <f>TERRITORIALIZACIÓN!B8</f>
        <v>8210 - Consolidación de la Estrategia de Justicia de Género como mecanismo para promover los derechos de las mujeres a una vida libre de violencias en Bogotá D.C.</v>
      </c>
      <c r="D6" s="699"/>
      <c r="E6" s="699"/>
      <c r="F6" s="699"/>
      <c r="G6" s="699"/>
      <c r="H6" s="699"/>
      <c r="I6" s="699"/>
      <c r="J6" s="699"/>
      <c r="K6" s="700"/>
      <c r="M6" s="151"/>
      <c r="N6" s="170" t="s">
        <v>155</v>
      </c>
      <c r="O6" s="701">
        <f>TERRITORIALIZACIÓN!AB8</f>
        <v>2024110010300</v>
      </c>
      <c r="P6" s="702"/>
      <c r="Q6" s="703"/>
    </row>
    <row r="7" spans="1:91" s="92" customFormat="1" ht="10.35" customHeight="1" thickBot="1" x14ac:dyDescent="0.3">
      <c r="A7" s="100"/>
      <c r="B7" s="95"/>
      <c r="C7" s="95"/>
      <c r="D7" s="95"/>
      <c r="E7" s="95"/>
      <c r="F7" s="95"/>
      <c r="G7" s="95"/>
      <c r="H7" s="95"/>
      <c r="I7" s="95"/>
      <c r="J7" s="95"/>
      <c r="K7" s="95"/>
      <c r="L7" s="95"/>
      <c r="M7" s="101"/>
      <c r="N7" s="101"/>
      <c r="O7" s="101"/>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row>
    <row r="8" spans="1:91" s="76" customFormat="1" ht="21.75" customHeight="1" thickBot="1" x14ac:dyDescent="0.25">
      <c r="A8" s="598" t="s">
        <v>6</v>
      </c>
      <c r="B8" s="598"/>
      <c r="C8" s="126" t="s">
        <v>156</v>
      </c>
      <c r="D8" s="144"/>
      <c r="E8" s="126" t="s">
        <v>157</v>
      </c>
      <c r="F8" s="144"/>
      <c r="G8" s="126" t="s">
        <v>158</v>
      </c>
      <c r="H8" s="124"/>
      <c r="I8" s="147" t="s">
        <v>159</v>
      </c>
      <c r="J8" s="127"/>
      <c r="K8" s="148"/>
      <c r="L8" s="149"/>
      <c r="M8" s="130"/>
      <c r="N8" s="732" t="s">
        <v>8</v>
      </c>
      <c r="O8" s="733"/>
      <c r="P8" s="734"/>
      <c r="Q8" s="691" t="s">
        <v>160</v>
      </c>
      <c r="R8" s="691"/>
      <c r="S8" s="691"/>
      <c r="T8" s="728"/>
      <c r="U8" s="729"/>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92"/>
      <c r="CB8" s="92"/>
      <c r="CC8" s="92"/>
      <c r="CD8" s="92"/>
      <c r="CE8" s="92"/>
      <c r="CF8" s="92"/>
      <c r="CG8" s="92"/>
      <c r="CH8" s="92"/>
      <c r="CI8" s="92"/>
      <c r="CJ8" s="92"/>
      <c r="CK8" s="92"/>
      <c r="CL8" s="92"/>
      <c r="CM8" s="92"/>
    </row>
    <row r="9" spans="1:91" s="76" customFormat="1" ht="21.75" customHeight="1" thickBot="1" x14ac:dyDescent="0.25">
      <c r="A9" s="598"/>
      <c r="B9" s="598"/>
      <c r="C9" s="128" t="s">
        <v>161</v>
      </c>
      <c r="D9" s="129"/>
      <c r="E9" s="126" t="s">
        <v>162</v>
      </c>
      <c r="F9" s="124" t="s">
        <v>282</v>
      </c>
      <c r="G9" s="126" t="s">
        <v>163</v>
      </c>
      <c r="H9" s="129"/>
      <c r="I9" s="147" t="s">
        <v>164</v>
      </c>
      <c r="J9" s="768" t="s">
        <v>282</v>
      </c>
      <c r="K9" s="148"/>
      <c r="L9" s="149"/>
      <c r="M9" s="130"/>
      <c r="N9" s="735"/>
      <c r="O9" s="736"/>
      <c r="P9" s="737"/>
      <c r="Q9" s="691" t="s">
        <v>165</v>
      </c>
      <c r="R9" s="691"/>
      <c r="S9" s="691"/>
      <c r="T9" s="728"/>
      <c r="U9" s="729"/>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92"/>
      <c r="CB9" s="92"/>
      <c r="CC9" s="92"/>
      <c r="CD9" s="92"/>
      <c r="CE9" s="92"/>
      <c r="CF9" s="92"/>
      <c r="CG9" s="92"/>
      <c r="CH9" s="92"/>
      <c r="CI9" s="92"/>
      <c r="CJ9" s="92"/>
      <c r="CK9" s="92"/>
      <c r="CL9" s="92"/>
      <c r="CM9" s="92"/>
    </row>
    <row r="10" spans="1:91" s="76" customFormat="1" ht="21.75" customHeight="1" thickBot="1" x14ac:dyDescent="0.25">
      <c r="A10" s="598"/>
      <c r="B10" s="598"/>
      <c r="C10" s="126" t="s">
        <v>166</v>
      </c>
      <c r="D10" s="124"/>
      <c r="E10" s="126" t="s">
        <v>167</v>
      </c>
      <c r="F10" s="124"/>
      <c r="G10" s="126" t="s">
        <v>168</v>
      </c>
      <c r="H10" s="129"/>
      <c r="I10" s="147" t="s">
        <v>169</v>
      </c>
      <c r="J10" s="127"/>
      <c r="K10" s="148"/>
      <c r="L10" s="149"/>
      <c r="M10" s="130"/>
      <c r="N10" s="738"/>
      <c r="O10" s="739"/>
      <c r="P10" s="740"/>
      <c r="Q10" s="691" t="s">
        <v>170</v>
      </c>
      <c r="R10" s="691"/>
      <c r="S10" s="691"/>
      <c r="T10" s="730" t="s">
        <v>282</v>
      </c>
      <c r="U10" s="731"/>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92"/>
      <c r="CB10" s="92"/>
      <c r="CC10" s="92"/>
      <c r="CD10" s="92"/>
      <c r="CE10" s="92"/>
      <c r="CF10" s="92"/>
      <c r="CG10" s="92"/>
      <c r="CH10" s="92"/>
      <c r="CI10" s="92"/>
      <c r="CJ10" s="92"/>
      <c r="CK10" s="92"/>
      <c r="CL10" s="92"/>
      <c r="CM10" s="92"/>
    </row>
    <row r="11" spans="1:91" s="92" customFormat="1" ht="18" customHeight="1" thickBot="1" x14ac:dyDescent="0.3">
      <c r="I11" s="150"/>
      <c r="J11" s="150"/>
      <c r="K11" s="150"/>
      <c r="L11" s="150"/>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row>
    <row r="12" spans="1:91" ht="23.45" customHeight="1" x14ac:dyDescent="0.25">
      <c r="A12" s="706" t="s">
        <v>122</v>
      </c>
      <c r="B12" s="708" t="s">
        <v>124</v>
      </c>
      <c r="C12" s="710" t="s">
        <v>253</v>
      </c>
      <c r="D12" s="710" t="s">
        <v>128</v>
      </c>
      <c r="E12" s="710" t="s">
        <v>130</v>
      </c>
      <c r="F12" s="710" t="s">
        <v>132</v>
      </c>
      <c r="G12" s="708" t="s">
        <v>134</v>
      </c>
      <c r="H12" s="708" t="s">
        <v>136</v>
      </c>
      <c r="I12" s="712" t="s">
        <v>254</v>
      </c>
      <c r="J12" s="712" t="s">
        <v>255</v>
      </c>
      <c r="K12" s="719" t="s">
        <v>142</v>
      </c>
      <c r="L12" s="714" t="s">
        <v>156</v>
      </c>
      <c r="M12" s="714"/>
      <c r="N12" s="714"/>
      <c r="O12" s="714" t="s">
        <v>157</v>
      </c>
      <c r="P12" s="714"/>
      <c r="Q12" s="714"/>
      <c r="R12" s="714" t="s">
        <v>158</v>
      </c>
      <c r="S12" s="714"/>
      <c r="T12" s="714"/>
      <c r="U12" s="714" t="s">
        <v>159</v>
      </c>
      <c r="V12" s="714"/>
      <c r="W12" s="714"/>
      <c r="X12" s="714" t="s">
        <v>161</v>
      </c>
      <c r="Y12" s="714"/>
      <c r="Z12" s="714"/>
      <c r="AA12" s="714" t="s">
        <v>162</v>
      </c>
      <c r="AB12" s="714"/>
      <c r="AC12" s="714"/>
      <c r="AD12" s="714" t="s">
        <v>163</v>
      </c>
      <c r="AE12" s="714"/>
      <c r="AF12" s="714"/>
      <c r="AG12" s="714" t="s">
        <v>164</v>
      </c>
      <c r="AH12" s="714"/>
      <c r="AI12" s="714"/>
      <c r="AJ12" s="714" t="s">
        <v>166</v>
      </c>
      <c r="AK12" s="714"/>
      <c r="AL12" s="714"/>
      <c r="AM12" s="714" t="s">
        <v>167</v>
      </c>
      <c r="AN12" s="714"/>
      <c r="AO12" s="714"/>
      <c r="AP12" s="714" t="s">
        <v>168</v>
      </c>
      <c r="AQ12" s="714"/>
      <c r="AR12" s="714"/>
      <c r="AS12" s="714" t="s">
        <v>169</v>
      </c>
      <c r="AT12" s="714"/>
      <c r="AU12" s="714"/>
      <c r="AV12" s="717" t="s">
        <v>256</v>
      </c>
      <c r="AW12" s="704" t="s">
        <v>257</v>
      </c>
      <c r="AX12" s="715"/>
      <c r="AY12" s="716"/>
      <c r="AZ12" s="716"/>
      <c r="BA12" s="716"/>
      <c r="BB12" s="716"/>
      <c r="BC12" s="716"/>
      <c r="BD12" s="716"/>
      <c r="BE12" s="716"/>
      <c r="BF12" s="716"/>
      <c r="BG12" s="716"/>
    </row>
    <row r="13" spans="1:91" s="97" customFormat="1" ht="36.75" customHeight="1" thickBot="1" x14ac:dyDescent="0.3">
      <c r="A13" s="707"/>
      <c r="B13" s="709"/>
      <c r="C13" s="711"/>
      <c r="D13" s="711"/>
      <c r="E13" s="711"/>
      <c r="F13" s="711"/>
      <c r="G13" s="709"/>
      <c r="H13" s="709"/>
      <c r="I13" s="713"/>
      <c r="J13" s="713"/>
      <c r="K13" s="720"/>
      <c r="L13" s="320" t="s">
        <v>258</v>
      </c>
      <c r="M13" s="125" t="s">
        <v>259</v>
      </c>
      <c r="N13" s="125" t="s">
        <v>147</v>
      </c>
      <c r="O13" s="320" t="s">
        <v>258</v>
      </c>
      <c r="P13" s="125" t="s">
        <v>259</v>
      </c>
      <c r="Q13" s="125" t="s">
        <v>147</v>
      </c>
      <c r="R13" s="320" t="s">
        <v>258</v>
      </c>
      <c r="S13" s="125" t="s">
        <v>259</v>
      </c>
      <c r="T13" s="125" t="s">
        <v>147</v>
      </c>
      <c r="U13" s="320" t="s">
        <v>258</v>
      </c>
      <c r="V13" s="125" t="s">
        <v>259</v>
      </c>
      <c r="W13" s="125" t="s">
        <v>147</v>
      </c>
      <c r="X13" s="320" t="s">
        <v>258</v>
      </c>
      <c r="Y13" s="125" t="s">
        <v>259</v>
      </c>
      <c r="Z13" s="125" t="s">
        <v>147</v>
      </c>
      <c r="AA13" s="320" t="s">
        <v>258</v>
      </c>
      <c r="AB13" s="125" t="s">
        <v>259</v>
      </c>
      <c r="AC13" s="125" t="s">
        <v>147</v>
      </c>
      <c r="AD13" s="320" t="s">
        <v>258</v>
      </c>
      <c r="AE13" s="125" t="s">
        <v>259</v>
      </c>
      <c r="AF13" s="125" t="s">
        <v>147</v>
      </c>
      <c r="AG13" s="320" t="s">
        <v>258</v>
      </c>
      <c r="AH13" s="125" t="s">
        <v>259</v>
      </c>
      <c r="AI13" s="125" t="s">
        <v>147</v>
      </c>
      <c r="AJ13" s="320" t="s">
        <v>258</v>
      </c>
      <c r="AK13" s="125" t="s">
        <v>259</v>
      </c>
      <c r="AL13" s="125" t="s">
        <v>147</v>
      </c>
      <c r="AM13" s="320" t="s">
        <v>258</v>
      </c>
      <c r="AN13" s="125" t="s">
        <v>259</v>
      </c>
      <c r="AO13" s="125" t="s">
        <v>147</v>
      </c>
      <c r="AP13" s="320" t="s">
        <v>258</v>
      </c>
      <c r="AQ13" s="125" t="s">
        <v>259</v>
      </c>
      <c r="AR13" s="125" t="s">
        <v>147</v>
      </c>
      <c r="AS13" s="320" t="s">
        <v>258</v>
      </c>
      <c r="AT13" s="125" t="s">
        <v>259</v>
      </c>
      <c r="AU13" s="125" t="s">
        <v>147</v>
      </c>
      <c r="AV13" s="718"/>
      <c r="AW13" s="705"/>
      <c r="AX13" s="715"/>
      <c r="AY13" s="716"/>
      <c r="AZ13" s="716"/>
      <c r="BA13" s="716"/>
      <c r="BB13" s="716"/>
      <c r="BC13" s="716"/>
      <c r="BD13" s="716"/>
      <c r="BE13" s="716"/>
      <c r="BF13" s="716"/>
      <c r="BG13" s="716"/>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ht="113.45" customHeight="1" x14ac:dyDescent="0.25">
      <c r="A14" s="310">
        <v>6</v>
      </c>
      <c r="B14" s="309" t="s">
        <v>439</v>
      </c>
      <c r="C14" s="309" t="s">
        <v>440</v>
      </c>
      <c r="D14" s="310">
        <v>1</v>
      </c>
      <c r="E14" s="309" t="s">
        <v>441</v>
      </c>
      <c r="F14" s="311" t="s">
        <v>283</v>
      </c>
      <c r="G14" s="310" t="s">
        <v>442</v>
      </c>
      <c r="H14" s="310" t="s">
        <v>443</v>
      </c>
      <c r="I14" s="312">
        <v>3520</v>
      </c>
      <c r="J14" s="312">
        <v>9846</v>
      </c>
      <c r="K14" s="312">
        <v>1000</v>
      </c>
      <c r="L14" s="317">
        <f>ACTIVIDAD_1!B39</f>
        <v>42</v>
      </c>
      <c r="M14" s="317">
        <f>ACTIVIDAD_1!C39</f>
        <v>20</v>
      </c>
      <c r="N14" s="318"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17">
        <f>ACTIVIDAD_1!B41</f>
        <v>84</v>
      </c>
      <c r="P14" s="317">
        <f>ACTIVIDAD_1!C41</f>
        <v>79</v>
      </c>
      <c r="Q14" s="318"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17">
        <f>ACTIVIDAD_1!B43</f>
        <v>104</v>
      </c>
      <c r="S14" s="317">
        <f>ACTIVIDAD_1!C43</f>
        <v>163</v>
      </c>
      <c r="T14" s="318"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17">
        <f>ACTIVIDAD_1!B45</f>
        <v>109</v>
      </c>
      <c r="V14" s="317">
        <f>ACTIVIDAD_1!C45</f>
        <v>157</v>
      </c>
      <c r="W14" s="318"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17">
        <f>ACTIVIDAD_1!B47</f>
        <v>109</v>
      </c>
      <c r="Y14" s="317">
        <f>ACTIVIDAD_1!C47</f>
        <v>216</v>
      </c>
      <c r="Z14" s="318"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17">
        <f>ACTIVIDAD_1!B49</f>
        <v>109</v>
      </c>
      <c r="AB14" s="317">
        <f>ACTIVIDAD_1!C49</f>
        <v>155</v>
      </c>
      <c r="AC14" s="318"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317">
        <f>ACTIVIDAD_1!B51</f>
        <v>104</v>
      </c>
      <c r="AE14" s="317">
        <f>ACTIVIDAD_1!C51</f>
        <v>154</v>
      </c>
      <c r="AF14" s="318"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317">
        <f>ACTIVIDAD_1!B53</f>
        <v>130</v>
      </c>
      <c r="AH14" s="317">
        <f>ACTIVIDAD_1!C53</f>
        <v>130</v>
      </c>
      <c r="AI14" s="318" t="str">
        <f>ACTIVIDAD_1!D53</f>
        <v>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J14" s="317">
        <f>ACTIVIDAD_1!B55</f>
        <v>130</v>
      </c>
      <c r="AK14" s="317">
        <f>ACTIVIDAD_1!C55</f>
        <v>0</v>
      </c>
      <c r="AL14" s="318">
        <f>ACTIVIDAD_1!D55</f>
        <v>0</v>
      </c>
      <c r="AM14" s="317">
        <f>ACTIVIDAD_1!B57</f>
        <v>130</v>
      </c>
      <c r="AN14" s="317">
        <f>ACTIVIDAD_1!C57</f>
        <v>0</v>
      </c>
      <c r="AO14" s="318">
        <f>ACTIVIDAD_1!D57</f>
        <v>0</v>
      </c>
      <c r="AP14" s="317">
        <f>ACTIVIDAD_1!B59</f>
        <v>100</v>
      </c>
      <c r="AQ14" s="317">
        <f>ACTIVIDAD_1!C59</f>
        <v>0</v>
      </c>
      <c r="AR14" s="318">
        <f>ACTIVIDAD_1!D59</f>
        <v>0</v>
      </c>
      <c r="AS14" s="317">
        <f>ACTIVIDAD_1!B61</f>
        <v>66</v>
      </c>
      <c r="AT14" s="317">
        <f>ACTIVIDAD_1!C61</f>
        <v>0</v>
      </c>
      <c r="AU14" s="318">
        <f>ACTIVIDAD_1!D61</f>
        <v>0</v>
      </c>
      <c r="AV14" s="319">
        <f>AS14+AP14+AM14+AJ14+AG14+AD14+AA14+X14+U14+R14+O14+L14</f>
        <v>1217</v>
      </c>
      <c r="AW14" s="319">
        <f>AT14+AQ14+AN14+AK14+AH14+AE14+AB14+Y14+V14+S14+P14+M14</f>
        <v>1074</v>
      </c>
      <c r="AX14" s="328">
        <f>AW14/AV14</f>
        <v>0.88249794576828267</v>
      </c>
    </row>
    <row r="15" spans="1:91" ht="84" customHeight="1" x14ac:dyDescent="0.25">
      <c r="A15" s="165">
        <v>6</v>
      </c>
      <c r="B15" s="164" t="s">
        <v>439</v>
      </c>
      <c r="C15" s="164" t="s">
        <v>440</v>
      </c>
      <c r="D15" s="165">
        <v>9</v>
      </c>
      <c r="E15" s="164" t="s">
        <v>444</v>
      </c>
      <c r="F15" s="313" t="s">
        <v>339</v>
      </c>
      <c r="G15" s="165" t="s">
        <v>442</v>
      </c>
      <c r="H15" s="165" t="s">
        <v>445</v>
      </c>
      <c r="I15" s="166">
        <v>34622</v>
      </c>
      <c r="J15" s="166">
        <v>116050</v>
      </c>
      <c r="K15" s="166">
        <v>11500</v>
      </c>
      <c r="L15" s="316">
        <f>ACTIVIDAD_3!B39</f>
        <v>479</v>
      </c>
      <c r="M15" s="316">
        <f>ACTIVIDAD_3!C39</f>
        <v>692</v>
      </c>
      <c r="N15" s="314" t="str">
        <f>ACTIVIDAD_3!D39</f>
        <v xml:space="preserve">En enero 692 mujeres recibieron asesoría u orientación sociojurídica, en los 3 espacios principales establecidos en la estrategia, 532 en Casas de Justicia, 89 en URI y 71 en CAF. </v>
      </c>
      <c r="O15" s="316">
        <f>ACTIVIDAD_3!B41</f>
        <v>958</v>
      </c>
      <c r="P15" s="316">
        <f>ACTIVIDAD_3!C41</f>
        <v>983</v>
      </c>
      <c r="Q15" s="314" t="str">
        <f>ACTIVIDAD_3!D41</f>
        <v xml:space="preserve">En febrero 983 mujeres recibieron asesoría u orientación sociojurídica, en los 3 espacios principales establecidos en la estrategia, 788 en Casas de Justicia, 101 en URI y 94 en CAF. </v>
      </c>
      <c r="R15" s="316">
        <f>ACTIVIDAD_3!B43</f>
        <v>1150</v>
      </c>
      <c r="S15" s="316">
        <f>ACTIVIDAD_3!C43</f>
        <v>1224</v>
      </c>
      <c r="T15" s="314" t="str">
        <f>ACTIVIDAD_3!D43</f>
        <v xml:space="preserve">En marzo 1224 mujeres recibieron asesoría u orientación sociojurídica, en los 3 espacios principales establecidos en la estrategia, 890 en Casas de Justicia, 197 en URI y 137 en CAF. </v>
      </c>
      <c r="U15" s="316">
        <f>ACTIVIDAD_3!B45</f>
        <v>1150</v>
      </c>
      <c r="V15" s="316">
        <f>ACTIVIDAD_3!C45</f>
        <v>1505</v>
      </c>
      <c r="W15" s="314"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16">
        <f>ACTIVIDAD_3!B47</f>
        <v>1150</v>
      </c>
      <c r="Y15" s="316">
        <f>ACTIVIDAD_3!C47</f>
        <v>1582</v>
      </c>
      <c r="Z15" s="314"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16">
        <f>ACTIVIDAD_3!B49</f>
        <v>1150</v>
      </c>
      <c r="AB15" s="316">
        <f>ACTIVIDAD_3!C49</f>
        <v>1430</v>
      </c>
      <c r="AC15" s="314"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316">
        <f>ACTIVIDAD_3!B51</f>
        <v>1150</v>
      </c>
      <c r="AE15" s="316">
        <f>ACTIVIDAD_3!C51</f>
        <v>1795</v>
      </c>
      <c r="AF15" s="314"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316">
        <f>ACTIVIDAD_3!B53</f>
        <v>1150</v>
      </c>
      <c r="AH15" s="316">
        <f>ACTIVIDAD_3!C53</f>
        <v>1538</v>
      </c>
      <c r="AI15" s="314" t="str">
        <f>ACTIVIDAD_3!D53</f>
        <v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v>
      </c>
      <c r="AJ15" s="316">
        <f>ACTIVIDAD_3!B55</f>
        <v>1150</v>
      </c>
      <c r="AK15" s="316">
        <f>ACTIVIDAD_3!C55</f>
        <v>0</v>
      </c>
      <c r="AL15" s="314">
        <f>ACTIVIDAD_3!D55</f>
        <v>0</v>
      </c>
      <c r="AM15" s="316">
        <f>ACTIVIDAD_3!B57</f>
        <v>1150</v>
      </c>
      <c r="AN15" s="316">
        <f>ACTIVIDAD_3!C57</f>
        <v>0</v>
      </c>
      <c r="AO15" s="314">
        <f>ACTIVIDAD_3!D57</f>
        <v>0</v>
      </c>
      <c r="AP15" s="316">
        <f>ACTIVIDAD_3!B59</f>
        <v>479</v>
      </c>
      <c r="AQ15" s="316">
        <f>ACTIVIDAD_3!C59</f>
        <v>0</v>
      </c>
      <c r="AR15" s="314">
        <f>ACTIVIDAD_3!D59</f>
        <v>0</v>
      </c>
      <c r="AS15" s="316">
        <f>ACTIVIDAD_3!B61</f>
        <v>384</v>
      </c>
      <c r="AT15" s="316">
        <f>ACTIVIDAD_3!C61</f>
        <v>0</v>
      </c>
      <c r="AU15" s="314">
        <f>ACTIVIDAD_3!D61</f>
        <v>0</v>
      </c>
      <c r="AV15" s="315">
        <f>AS15+AP15+AM15+AJ15+AG15+AD15+AA15+X15+U15+R15+O15+L15</f>
        <v>11500</v>
      </c>
      <c r="AW15" s="315">
        <f>AT15+AQ15+AN15+AK15+AH15+AE15+AB15+Y15+V15+S15+P15+M15</f>
        <v>10749</v>
      </c>
      <c r="AX15" s="328">
        <f>AW15/AV15</f>
        <v>0.93469565217391304</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zoomScale="70" zoomScaleNormal="70" zoomScaleSheetLayoutView="70" workbookViewId="0">
      <selection activeCell="D23" sqref="D23:E23"/>
    </sheetView>
  </sheetViews>
  <sheetFormatPr baseColWidth="10" defaultColWidth="11.42578125" defaultRowHeight="15" customHeight="1" x14ac:dyDescent="0.25"/>
  <cols>
    <col min="1" max="1" width="17.85546875" customWidth="1"/>
    <col min="2" max="2" width="15.42578125" customWidth="1"/>
    <col min="3" max="3" width="25.42578125" customWidth="1"/>
    <col min="4" max="4" width="56.42578125" customWidth="1"/>
    <col min="5" max="5" width="34" customWidth="1"/>
  </cols>
  <sheetData>
    <row r="1" spans="1:84" ht="22.5" customHeight="1" thickBot="1" x14ac:dyDescent="0.3">
      <c r="A1" s="445"/>
      <c r="B1" s="753" t="s">
        <v>150</v>
      </c>
      <c r="C1" s="753"/>
      <c r="D1" s="753"/>
      <c r="E1" s="424" t="s">
        <v>272</v>
      </c>
      <c r="F1" s="425"/>
      <c r="G1" s="426"/>
    </row>
    <row r="2" spans="1:84" ht="22.5" customHeight="1" thickBot="1" x14ac:dyDescent="0.3">
      <c r="A2" s="445"/>
      <c r="B2" s="754" t="s">
        <v>151</v>
      </c>
      <c r="C2" s="754"/>
      <c r="D2" s="754"/>
      <c r="E2" s="424" t="s">
        <v>273</v>
      </c>
      <c r="F2" s="425"/>
      <c r="G2" s="426"/>
    </row>
    <row r="3" spans="1:84" ht="31.5" customHeight="1" thickBot="1" x14ac:dyDescent="0.3">
      <c r="A3" s="445"/>
      <c r="B3" s="575" t="s">
        <v>0</v>
      </c>
      <c r="C3" s="576"/>
      <c r="D3" s="577"/>
      <c r="E3" s="424" t="s">
        <v>274</v>
      </c>
      <c r="F3" s="425"/>
      <c r="G3" s="426"/>
    </row>
    <row r="4" spans="1:84" ht="22.5" customHeight="1" thickBot="1" x14ac:dyDescent="0.3">
      <c r="A4" s="445"/>
      <c r="B4" s="578" t="s">
        <v>260</v>
      </c>
      <c r="C4" s="579"/>
      <c r="D4" s="580"/>
      <c r="E4" s="424" t="s">
        <v>279</v>
      </c>
      <c r="F4" s="425"/>
      <c r="G4" s="426"/>
    </row>
    <row r="5" spans="1:84" ht="15.75" thickBot="1" x14ac:dyDescent="0.3">
      <c r="A5" s="52"/>
      <c r="B5" s="52"/>
      <c r="C5" s="206"/>
      <c r="D5" s="206"/>
      <c r="E5" s="206"/>
      <c r="F5" s="207"/>
      <c r="G5" s="207"/>
      <c r="H5" s="207"/>
      <c r="I5" s="207"/>
      <c r="J5" s="207"/>
      <c r="K5" s="207"/>
    </row>
    <row r="6" spans="1:84" ht="33" customHeight="1" x14ac:dyDescent="0.25">
      <c r="A6" s="414" t="s">
        <v>154</v>
      </c>
      <c r="B6" s="415"/>
      <c r="C6" s="757" t="str">
        <f>PMR!C6</f>
        <v>8210 - Consolidación de la Estrategia de Justicia de Género como mecanismo para promover los derechos de las mujeres a una vida libre de violencias en Bogotá D.C.</v>
      </c>
      <c r="D6" s="758"/>
      <c r="E6" s="759"/>
      <c r="F6" s="7"/>
      <c r="G6" s="7"/>
      <c r="H6" s="7"/>
      <c r="I6" s="7"/>
      <c r="J6" s="7"/>
      <c r="K6" s="7"/>
      <c r="L6" s="1"/>
      <c r="M6" s="15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10" t="s">
        <v>261</v>
      </c>
      <c r="B7" s="611"/>
      <c r="C7" s="755"/>
      <c r="D7" s="755"/>
      <c r="E7" s="756"/>
      <c r="F7" s="207"/>
      <c r="G7" s="207"/>
      <c r="H7" s="207"/>
      <c r="I7" s="207"/>
      <c r="J7" s="207"/>
      <c r="K7" s="207"/>
    </row>
    <row r="8" spans="1:84" ht="45.75" customHeight="1" thickBot="1" x14ac:dyDescent="0.3">
      <c r="A8" s="268" t="s">
        <v>262</v>
      </c>
      <c r="B8" s="268" t="s">
        <v>263</v>
      </c>
      <c r="C8" s="216" t="s">
        <v>264</v>
      </c>
      <c r="D8" s="751" t="s">
        <v>265</v>
      </c>
      <c r="E8" s="752"/>
    </row>
    <row r="9" spans="1:84" ht="57" x14ac:dyDescent="0.25">
      <c r="A9" s="322">
        <v>45712</v>
      </c>
      <c r="B9" s="323">
        <v>45714</v>
      </c>
      <c r="C9" s="65" t="s">
        <v>446</v>
      </c>
      <c r="D9" s="745" t="s">
        <v>447</v>
      </c>
      <c r="E9" s="746"/>
    </row>
    <row r="10" spans="1:84" ht="57" x14ac:dyDescent="0.25">
      <c r="A10" s="53">
        <v>45734</v>
      </c>
      <c r="B10" s="321">
        <v>45736</v>
      </c>
      <c r="C10" s="66" t="s">
        <v>446</v>
      </c>
      <c r="D10" s="747" t="s">
        <v>448</v>
      </c>
      <c r="E10" s="748"/>
    </row>
    <row r="11" spans="1:84" ht="57" x14ac:dyDescent="0.25">
      <c r="A11" s="53">
        <v>45834</v>
      </c>
      <c r="B11" s="321">
        <v>45835</v>
      </c>
      <c r="C11" s="66" t="s">
        <v>446</v>
      </c>
      <c r="D11" s="747" t="s">
        <v>448</v>
      </c>
      <c r="E11" s="748"/>
    </row>
    <row r="12" spans="1:84" ht="71.25" x14ac:dyDescent="0.25">
      <c r="A12" s="357">
        <v>45874</v>
      </c>
      <c r="B12" s="358">
        <v>45877</v>
      </c>
      <c r="C12" s="359" t="s">
        <v>586</v>
      </c>
      <c r="D12" s="749" t="s">
        <v>587</v>
      </c>
      <c r="E12" s="750"/>
    </row>
    <row r="13" spans="1:84" x14ac:dyDescent="0.25">
      <c r="A13" s="55"/>
      <c r="B13" s="54"/>
      <c r="C13" s="66"/>
      <c r="D13" s="741"/>
      <c r="E13" s="742"/>
    </row>
    <row r="14" spans="1:84" x14ac:dyDescent="0.25">
      <c r="A14" s="55"/>
      <c r="B14" s="54"/>
      <c r="C14" s="67"/>
      <c r="D14" s="741"/>
      <c r="E14" s="742"/>
    </row>
    <row r="15" spans="1:84" x14ac:dyDescent="0.25">
      <c r="A15" s="55"/>
      <c r="B15" s="54"/>
      <c r="C15" s="67"/>
      <c r="D15" s="741"/>
      <c r="E15" s="742"/>
    </row>
    <row r="16" spans="1:84" x14ac:dyDescent="0.25">
      <c r="A16" s="56"/>
      <c r="B16" s="54"/>
      <c r="C16" s="66"/>
      <c r="D16" s="741"/>
      <c r="E16" s="742"/>
    </row>
    <row r="17" spans="1:5" x14ac:dyDescent="0.25">
      <c r="A17" s="57"/>
      <c r="B17" s="58"/>
      <c r="C17" s="68"/>
      <c r="D17" s="741"/>
      <c r="E17" s="742"/>
    </row>
    <row r="18" spans="1:5" x14ac:dyDescent="0.25">
      <c r="A18" s="57"/>
      <c r="B18" s="58"/>
      <c r="C18" s="68"/>
      <c r="D18" s="741"/>
      <c r="E18" s="742"/>
    </row>
    <row r="19" spans="1:5" x14ac:dyDescent="0.25">
      <c r="A19" s="59"/>
      <c r="B19" s="60"/>
      <c r="C19" s="62"/>
      <c r="D19" s="741"/>
      <c r="E19" s="742"/>
    </row>
    <row r="20" spans="1:5" x14ac:dyDescent="0.25">
      <c r="A20" s="61"/>
      <c r="B20" s="62"/>
      <c r="C20" s="62"/>
      <c r="D20" s="741"/>
      <c r="E20" s="742"/>
    </row>
    <row r="21" spans="1:5" x14ac:dyDescent="0.25">
      <c r="A21" s="61"/>
      <c r="B21" s="62"/>
      <c r="C21" s="62"/>
      <c r="D21" s="741"/>
      <c r="E21" s="742"/>
    </row>
    <row r="22" spans="1:5" x14ac:dyDescent="0.25">
      <c r="A22" s="61"/>
      <c r="B22" s="62"/>
      <c r="C22" s="62"/>
      <c r="D22" s="741"/>
      <c r="E22" s="742"/>
    </row>
    <row r="23" spans="1:5" x14ac:dyDescent="0.25">
      <c r="A23" s="61"/>
      <c r="B23" s="62"/>
      <c r="C23" s="62"/>
      <c r="D23" s="741"/>
      <c r="E23" s="742"/>
    </row>
    <row r="24" spans="1:5" x14ac:dyDescent="0.25">
      <c r="A24" s="61"/>
      <c r="B24" s="62"/>
      <c r="C24" s="62"/>
      <c r="D24" s="741"/>
      <c r="E24" s="742"/>
    </row>
    <row r="25" spans="1:5" x14ac:dyDescent="0.25">
      <c r="A25" s="61"/>
      <c r="B25" s="62"/>
      <c r="C25" s="62"/>
      <c r="D25" s="741"/>
      <c r="E25" s="742"/>
    </row>
    <row r="26" spans="1:5" x14ac:dyDescent="0.25">
      <c r="A26" s="61"/>
      <c r="B26" s="62"/>
      <c r="C26" s="62"/>
      <c r="D26" s="741"/>
      <c r="E26" s="742"/>
    </row>
    <row r="27" spans="1:5" x14ac:dyDescent="0.25">
      <c r="A27" s="61"/>
      <c r="B27" s="62"/>
      <c r="C27" s="62"/>
      <c r="D27" s="741"/>
      <c r="E27" s="742"/>
    </row>
    <row r="28" spans="1:5" x14ac:dyDescent="0.25">
      <c r="A28" s="61"/>
      <c r="B28" s="62"/>
      <c r="C28" s="62"/>
      <c r="D28" s="741"/>
      <c r="E28" s="742"/>
    </row>
    <row r="29" spans="1:5" x14ac:dyDescent="0.25">
      <c r="A29" s="61"/>
      <c r="B29" s="62"/>
      <c r="C29" s="62"/>
      <c r="D29" s="741"/>
      <c r="E29" s="742"/>
    </row>
    <row r="30" spans="1:5" x14ac:dyDescent="0.25">
      <c r="A30" s="61"/>
      <c r="B30" s="62"/>
      <c r="C30" s="62"/>
      <c r="D30" s="741"/>
      <c r="E30" s="742"/>
    </row>
    <row r="31" spans="1:5" x14ac:dyDescent="0.25">
      <c r="A31" s="61"/>
      <c r="B31" s="62"/>
      <c r="C31" s="62"/>
      <c r="D31" s="741"/>
      <c r="E31" s="742"/>
    </row>
    <row r="32" spans="1:5" x14ac:dyDescent="0.25">
      <c r="A32" s="61"/>
      <c r="B32" s="62"/>
      <c r="C32" s="62"/>
      <c r="D32" s="741"/>
      <c r="E32" s="742"/>
    </row>
    <row r="33" spans="1:5" x14ac:dyDescent="0.25">
      <c r="A33" s="61"/>
      <c r="B33" s="62"/>
      <c r="C33" s="62"/>
      <c r="D33" s="741"/>
      <c r="E33" s="742"/>
    </row>
    <row r="34" spans="1:5" x14ac:dyDescent="0.25">
      <c r="A34" s="61"/>
      <c r="B34" s="62"/>
      <c r="C34" s="62"/>
      <c r="D34" s="741"/>
      <c r="E34" s="742"/>
    </row>
    <row r="35" spans="1:5" x14ac:dyDescent="0.25">
      <c r="A35" s="61"/>
      <c r="B35" s="62"/>
      <c r="C35" s="62"/>
      <c r="D35" s="741"/>
      <c r="E35" s="742"/>
    </row>
    <row r="36" spans="1:5" ht="15.75" thickBot="1" x14ac:dyDescent="0.3">
      <c r="A36" s="63"/>
      <c r="B36" s="64"/>
      <c r="C36" s="64"/>
      <c r="D36" s="743"/>
      <c r="E36" s="744"/>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tabSelected="1" view="pageBreakPreview" topLeftCell="F1" zoomScale="60" zoomScaleNormal="70" workbookViewId="0">
      <selection activeCell="N24" sqref="N24:N29"/>
    </sheetView>
  </sheetViews>
  <sheetFormatPr baseColWidth="10" defaultColWidth="10.85546875" defaultRowHeight="14.25" x14ac:dyDescent="0.25"/>
  <cols>
    <col min="1" max="1" width="49.85546875" style="1" customWidth="1"/>
    <col min="2" max="5" width="35.85546875" style="1" customWidth="1"/>
    <col min="6" max="6" width="43" style="1" customWidth="1"/>
    <col min="7" max="7" width="41.140625" style="1" customWidth="1"/>
    <col min="8" max="8" width="35.85546875" style="1" customWidth="1"/>
    <col min="9" max="9" width="42.140625" style="1" customWidth="1"/>
    <col min="10" max="13" width="35.85546875" style="1" customWidth="1"/>
    <col min="14" max="14" width="31" style="1" customWidth="1"/>
    <col min="15" max="15" width="18.140625" style="1" customWidth="1"/>
    <col min="16" max="16" width="17.85546875" style="1" bestFit="1" customWidth="1"/>
    <col min="17" max="17" width="18.42578125" style="1" bestFit="1" customWidth="1"/>
    <col min="18" max="18" width="5.85546875" style="1" customWidth="1"/>
    <col min="19" max="19" width="18.42578125" style="1" bestFit="1" customWidth="1"/>
    <col min="20" max="20" width="4.855468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47"/>
      <c r="B1" s="427" t="s">
        <v>150</v>
      </c>
      <c r="C1" s="428"/>
      <c r="D1" s="428"/>
      <c r="E1" s="428"/>
      <c r="F1" s="428"/>
      <c r="G1" s="428"/>
      <c r="H1" s="428"/>
      <c r="I1" s="428"/>
      <c r="J1" s="428"/>
      <c r="K1" s="428"/>
      <c r="L1" s="429"/>
      <c r="M1" s="424" t="s">
        <v>272</v>
      </c>
      <c r="N1" s="425"/>
      <c r="O1" s="426"/>
    </row>
    <row r="2" spans="1:15" s="76" customFormat="1" ht="18" customHeight="1" thickBot="1" x14ac:dyDescent="0.3">
      <c r="A2" s="448"/>
      <c r="B2" s="430" t="s">
        <v>151</v>
      </c>
      <c r="C2" s="431"/>
      <c r="D2" s="431"/>
      <c r="E2" s="431"/>
      <c r="F2" s="431"/>
      <c r="G2" s="431"/>
      <c r="H2" s="431"/>
      <c r="I2" s="431"/>
      <c r="J2" s="431"/>
      <c r="K2" s="431"/>
      <c r="L2" s="432"/>
      <c r="M2" s="424" t="s">
        <v>273</v>
      </c>
      <c r="N2" s="425"/>
      <c r="O2" s="426"/>
    </row>
    <row r="3" spans="1:15" s="76" customFormat="1" ht="20.100000000000001" customHeight="1" thickBot="1" x14ac:dyDescent="0.3">
      <c r="A3" s="448"/>
      <c r="B3" s="430" t="s">
        <v>0</v>
      </c>
      <c r="C3" s="431"/>
      <c r="D3" s="431"/>
      <c r="E3" s="431"/>
      <c r="F3" s="431"/>
      <c r="G3" s="431"/>
      <c r="H3" s="431"/>
      <c r="I3" s="431"/>
      <c r="J3" s="431"/>
      <c r="K3" s="431"/>
      <c r="L3" s="432"/>
      <c r="M3" s="424" t="s">
        <v>274</v>
      </c>
      <c r="N3" s="425"/>
      <c r="O3" s="426"/>
    </row>
    <row r="4" spans="1:15" s="76" customFormat="1" ht="21.75" customHeight="1" thickBot="1" x14ac:dyDescent="0.3">
      <c r="A4" s="449"/>
      <c r="B4" s="433" t="s">
        <v>152</v>
      </c>
      <c r="C4" s="434"/>
      <c r="D4" s="434"/>
      <c r="E4" s="434"/>
      <c r="F4" s="434"/>
      <c r="G4" s="434"/>
      <c r="H4" s="434"/>
      <c r="I4" s="434"/>
      <c r="J4" s="434"/>
      <c r="K4" s="434"/>
      <c r="L4" s="435"/>
      <c r="M4" s="424" t="s">
        <v>275</v>
      </c>
      <c r="N4" s="425"/>
      <c r="O4" s="426"/>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154</v>
      </c>
      <c r="B6" s="458" t="s">
        <v>281</v>
      </c>
      <c r="C6" s="459"/>
      <c r="D6" s="459"/>
      <c r="E6" s="459"/>
      <c r="F6" s="459"/>
      <c r="G6" s="459"/>
      <c r="H6" s="459"/>
      <c r="I6" s="459"/>
      <c r="J6" s="459"/>
      <c r="K6" s="460"/>
      <c r="L6" s="142" t="s">
        <v>155</v>
      </c>
      <c r="M6" s="461">
        <v>2024110010300</v>
      </c>
      <c r="N6" s="462"/>
      <c r="O6" s="463"/>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51" t="s">
        <v>6</v>
      </c>
      <c r="B8" s="142" t="s">
        <v>156</v>
      </c>
      <c r="C8" s="112"/>
      <c r="D8" s="142" t="s">
        <v>157</v>
      </c>
      <c r="E8" s="112"/>
      <c r="F8" s="142" t="s">
        <v>158</v>
      </c>
      <c r="G8" s="112"/>
      <c r="H8" s="142" t="s">
        <v>159</v>
      </c>
      <c r="I8" s="114"/>
      <c r="J8" s="416" t="s">
        <v>8</v>
      </c>
      <c r="K8" s="450"/>
      <c r="L8" s="141" t="s">
        <v>160</v>
      </c>
      <c r="M8" s="412"/>
      <c r="N8" s="412"/>
      <c r="O8" s="412"/>
    </row>
    <row r="9" spans="1:15" s="76" customFormat="1" ht="21.75" customHeight="1" thickBot="1" x14ac:dyDescent="0.3">
      <c r="A9" s="451"/>
      <c r="B9" s="143" t="s">
        <v>161</v>
      </c>
      <c r="C9" s="115"/>
      <c r="D9" s="142" t="s">
        <v>162</v>
      </c>
      <c r="E9" s="116"/>
      <c r="F9" s="142" t="s">
        <v>163</v>
      </c>
      <c r="G9" s="116"/>
      <c r="H9" s="142" t="s">
        <v>164</v>
      </c>
      <c r="I9" s="114" t="s">
        <v>282</v>
      </c>
      <c r="J9" s="416"/>
      <c r="K9" s="450"/>
      <c r="L9" s="141" t="s">
        <v>165</v>
      </c>
      <c r="M9" s="413"/>
      <c r="N9" s="413"/>
      <c r="O9" s="413"/>
    </row>
    <row r="10" spans="1:15" s="76" customFormat="1" ht="21.75" customHeight="1" thickBot="1" x14ac:dyDescent="0.3">
      <c r="A10" s="451"/>
      <c r="B10" s="142" t="s">
        <v>166</v>
      </c>
      <c r="C10" s="112"/>
      <c r="D10" s="142" t="s">
        <v>167</v>
      </c>
      <c r="E10" s="116"/>
      <c r="F10" s="142" t="s">
        <v>168</v>
      </c>
      <c r="G10" s="116"/>
      <c r="H10" s="142" t="s">
        <v>169</v>
      </c>
      <c r="I10" s="114"/>
      <c r="J10" s="416"/>
      <c r="K10" s="450"/>
      <c r="L10" s="141" t="s">
        <v>170</v>
      </c>
      <c r="M10" s="412" t="s">
        <v>282</v>
      </c>
      <c r="N10" s="412"/>
      <c r="O10" s="412"/>
    </row>
    <row r="11" spans="1:15" ht="15" customHeight="1" thickBot="1" x14ac:dyDescent="0.3">
      <c r="A11" s="6"/>
      <c r="B11" s="7"/>
      <c r="C11" s="7"/>
      <c r="D11" s="9"/>
      <c r="E11" s="8"/>
      <c r="F11" s="8"/>
      <c r="G11" s="185"/>
      <c r="H11" s="185"/>
      <c r="I11" s="10"/>
      <c r="J11" s="10"/>
      <c r="K11" s="7"/>
      <c r="L11" s="7"/>
      <c r="M11" s="7"/>
      <c r="N11" s="7"/>
      <c r="O11" s="7"/>
    </row>
    <row r="12" spans="1:15" ht="15" customHeight="1" x14ac:dyDescent="0.25">
      <c r="A12" s="455" t="s">
        <v>171</v>
      </c>
      <c r="B12" s="436" t="s">
        <v>283</v>
      </c>
      <c r="C12" s="437"/>
      <c r="D12" s="437"/>
      <c r="E12" s="437"/>
      <c r="F12" s="437"/>
      <c r="G12" s="437"/>
      <c r="H12" s="437"/>
      <c r="I12" s="437"/>
      <c r="J12" s="437"/>
      <c r="K12" s="437"/>
      <c r="L12" s="437"/>
      <c r="M12" s="437"/>
      <c r="N12" s="437"/>
      <c r="O12" s="438"/>
    </row>
    <row r="13" spans="1:15" ht="15" customHeight="1" x14ac:dyDescent="0.25">
      <c r="A13" s="456"/>
      <c r="B13" s="439"/>
      <c r="C13" s="440"/>
      <c r="D13" s="440"/>
      <c r="E13" s="440"/>
      <c r="F13" s="440"/>
      <c r="G13" s="440"/>
      <c r="H13" s="440"/>
      <c r="I13" s="440"/>
      <c r="J13" s="440"/>
      <c r="K13" s="440"/>
      <c r="L13" s="440"/>
      <c r="M13" s="440"/>
      <c r="N13" s="440"/>
      <c r="O13" s="441"/>
    </row>
    <row r="14" spans="1:15" ht="15" customHeight="1" thickBot="1" x14ac:dyDescent="0.3">
      <c r="A14" s="457"/>
      <c r="B14" s="442"/>
      <c r="C14" s="443"/>
      <c r="D14" s="443"/>
      <c r="E14" s="443"/>
      <c r="F14" s="443"/>
      <c r="G14" s="443"/>
      <c r="H14" s="443"/>
      <c r="I14" s="443"/>
      <c r="J14" s="443"/>
      <c r="K14" s="443"/>
      <c r="L14" s="443"/>
      <c r="M14" s="443"/>
      <c r="N14" s="443"/>
      <c r="O14" s="444"/>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13</v>
      </c>
      <c r="B16" s="445" t="s">
        <v>284</v>
      </c>
      <c r="C16" s="445"/>
      <c r="D16" s="445"/>
      <c r="E16" s="445"/>
      <c r="F16" s="445"/>
      <c r="G16" s="451" t="s">
        <v>15</v>
      </c>
      <c r="H16" s="451"/>
      <c r="I16" s="446" t="s">
        <v>286</v>
      </c>
      <c r="J16" s="446"/>
      <c r="K16" s="446"/>
      <c r="L16" s="446"/>
      <c r="M16" s="446"/>
      <c r="N16" s="446"/>
      <c r="O16" s="446"/>
    </row>
    <row r="17" spans="1:16" ht="9" customHeight="1" x14ac:dyDescent="0.25">
      <c r="A17" s="14"/>
      <c r="B17" s="16"/>
      <c r="C17" s="15"/>
      <c r="D17" s="15"/>
      <c r="E17" s="15"/>
      <c r="F17" s="15"/>
      <c r="G17" s="16"/>
      <c r="H17" s="16"/>
      <c r="I17" s="16"/>
      <c r="J17" s="16"/>
      <c r="K17" s="16"/>
      <c r="L17" s="17"/>
      <c r="M17" s="17"/>
      <c r="N17" s="17"/>
      <c r="O17" s="17"/>
    </row>
    <row r="18" spans="1:16" ht="56.25" customHeight="1" x14ac:dyDescent="0.25">
      <c r="A18" s="50" t="s">
        <v>17</v>
      </c>
      <c r="B18" s="453" t="s">
        <v>287</v>
      </c>
      <c r="C18" s="453"/>
      <c r="D18" s="453"/>
      <c r="E18" s="453"/>
      <c r="F18" s="50" t="s">
        <v>19</v>
      </c>
      <c r="G18" s="452" t="s">
        <v>288</v>
      </c>
      <c r="H18" s="452"/>
      <c r="I18" s="452"/>
      <c r="J18" s="50" t="s">
        <v>21</v>
      </c>
      <c r="K18" s="445" t="s">
        <v>285</v>
      </c>
      <c r="L18" s="445"/>
      <c r="M18" s="445"/>
      <c r="N18" s="445"/>
      <c r="O18" s="445"/>
    </row>
    <row r="19" spans="1:16" ht="9" customHeight="1" x14ac:dyDescent="0.25">
      <c r="A19" s="5"/>
      <c r="B19" s="2"/>
      <c r="C19" s="454"/>
      <c r="D19" s="454"/>
      <c r="E19" s="454"/>
      <c r="F19" s="454"/>
      <c r="G19" s="454"/>
      <c r="H19" s="454"/>
      <c r="I19" s="454"/>
      <c r="J19" s="454"/>
      <c r="K19" s="454"/>
      <c r="L19" s="454"/>
      <c r="M19" s="454"/>
      <c r="N19" s="454"/>
      <c r="O19" s="454"/>
    </row>
    <row r="20" spans="1:16" ht="16.5" customHeight="1" thickBot="1" x14ac:dyDescent="0.3">
      <c r="A20" s="73"/>
      <c r="B20" s="74"/>
      <c r="C20" s="74"/>
      <c r="D20" s="74"/>
      <c r="E20" s="74"/>
      <c r="F20" s="74"/>
      <c r="G20" s="74"/>
      <c r="H20" s="74"/>
      <c r="I20" s="74"/>
      <c r="J20" s="74"/>
      <c r="K20" s="74"/>
      <c r="L20" s="74"/>
      <c r="M20" s="74"/>
      <c r="N20" s="74"/>
      <c r="O20" s="74"/>
    </row>
    <row r="21" spans="1:16" ht="32.1" customHeight="1" thickBot="1" x14ac:dyDescent="0.3">
      <c r="A21" s="414" t="s">
        <v>23</v>
      </c>
      <c r="B21" s="415"/>
      <c r="C21" s="415"/>
      <c r="D21" s="415"/>
      <c r="E21" s="415"/>
      <c r="F21" s="415"/>
      <c r="G21" s="415"/>
      <c r="H21" s="415"/>
      <c r="I21" s="415"/>
      <c r="J21" s="415"/>
      <c r="K21" s="415"/>
      <c r="L21" s="415"/>
      <c r="M21" s="415"/>
      <c r="N21" s="415"/>
      <c r="O21" s="416"/>
    </row>
    <row r="22" spans="1:16" ht="32.1" customHeight="1" thickBot="1" x14ac:dyDescent="0.3">
      <c r="A22" s="414" t="s">
        <v>172</v>
      </c>
      <c r="B22" s="415"/>
      <c r="C22" s="415"/>
      <c r="D22" s="415"/>
      <c r="E22" s="415"/>
      <c r="F22" s="415"/>
      <c r="G22" s="415"/>
      <c r="H22" s="415"/>
      <c r="I22" s="415"/>
      <c r="J22" s="415"/>
      <c r="K22" s="415"/>
      <c r="L22" s="415"/>
      <c r="M22" s="415"/>
      <c r="N22" s="415"/>
      <c r="O22" s="416"/>
    </row>
    <row r="23" spans="1:16"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 customHeight="1" x14ac:dyDescent="0.25">
      <c r="A24" s="21" t="s">
        <v>24</v>
      </c>
      <c r="B24" s="22">
        <v>1894836000</v>
      </c>
      <c r="C24" s="22">
        <v>2592079300</v>
      </c>
      <c r="D24" s="22">
        <v>-42024000</v>
      </c>
      <c r="E24" s="179"/>
      <c r="F24" s="179"/>
      <c r="G24" s="179">
        <v>-46642555</v>
      </c>
      <c r="H24" s="179"/>
      <c r="I24" s="179"/>
      <c r="J24" s="179"/>
      <c r="K24" s="179"/>
      <c r="L24" s="179"/>
      <c r="M24" s="179"/>
      <c r="N24" s="762">
        <f>SUM(B24:M24)</f>
        <v>4398248745</v>
      </c>
      <c r="O24" s="180">
        <v>1</v>
      </c>
    </row>
    <row r="25" spans="1:16" ht="32.1" customHeight="1" x14ac:dyDescent="0.25">
      <c r="A25" s="21" t="s">
        <v>26</v>
      </c>
      <c r="B25" s="217">
        <v>1894833500</v>
      </c>
      <c r="C25" s="217">
        <v>2005965525</v>
      </c>
      <c r="D25" s="22">
        <v>209190054</v>
      </c>
      <c r="E25" s="179">
        <v>117803716</v>
      </c>
      <c r="F25" s="179">
        <v>-14490159</v>
      </c>
      <c r="G25" s="179">
        <f>3027642-13074133</f>
        <v>-10046491</v>
      </c>
      <c r="H25" s="179">
        <v>38214806</v>
      </c>
      <c r="I25" s="179">
        <v>3134499</v>
      </c>
      <c r="J25" s="179"/>
      <c r="K25" s="179"/>
      <c r="L25" s="179"/>
      <c r="M25" s="179"/>
      <c r="N25" s="762">
        <f t="shared" ref="N25:N29" si="0">SUM(B25:M25)</f>
        <v>4244605450</v>
      </c>
      <c r="O25" s="181">
        <f>N25/N24</f>
        <v>0.96506716561343553</v>
      </c>
    </row>
    <row r="26" spans="1:16" ht="32.1" customHeight="1" x14ac:dyDescent="0.25">
      <c r="A26" s="21" t="s">
        <v>28</v>
      </c>
      <c r="B26" s="217"/>
      <c r="C26" s="217">
        <v>14542124</v>
      </c>
      <c r="D26" s="22">
        <v>267095754</v>
      </c>
      <c r="E26" s="182">
        <v>388915413</v>
      </c>
      <c r="F26" s="182">
        <v>410860074</v>
      </c>
      <c r="G26" s="182">
        <v>428790642</v>
      </c>
      <c r="H26" s="182">
        <v>413599806</v>
      </c>
      <c r="I26" s="182">
        <v>423385232</v>
      </c>
      <c r="J26" s="182"/>
      <c r="K26" s="182"/>
      <c r="L26" s="182"/>
      <c r="M26" s="182"/>
      <c r="N26" s="762">
        <f t="shared" si="0"/>
        <v>2347189045</v>
      </c>
      <c r="O26" s="181">
        <f>N26/N24</f>
        <v>0.53366446080802554</v>
      </c>
      <c r="P26" s="344"/>
    </row>
    <row r="27" spans="1:16" ht="32.1" customHeight="1" x14ac:dyDescent="0.25">
      <c r="A27" s="21" t="s">
        <v>175</v>
      </c>
      <c r="B27" s="22">
        <v>13035998</v>
      </c>
      <c r="C27" s="22">
        <v>73782867</v>
      </c>
      <c r="D27" s="22"/>
      <c r="E27" s="179"/>
      <c r="F27" s="179"/>
      <c r="G27" s="179"/>
      <c r="H27" s="179"/>
      <c r="I27" s="179"/>
      <c r="J27" s="179"/>
      <c r="K27" s="179"/>
      <c r="L27" s="179"/>
      <c r="M27" s="179"/>
      <c r="N27" s="762">
        <f t="shared" si="0"/>
        <v>86818865</v>
      </c>
      <c r="O27" s="181">
        <v>1</v>
      </c>
    </row>
    <row r="28" spans="1:16" ht="32.1" customHeight="1" x14ac:dyDescent="0.25">
      <c r="A28" s="21" t="s">
        <v>176</v>
      </c>
      <c r="B28" s="22">
        <v>0</v>
      </c>
      <c r="C28" s="22"/>
      <c r="D28" s="22"/>
      <c r="E28" s="182"/>
      <c r="F28" s="182"/>
      <c r="G28" s="182">
        <v>1520867</v>
      </c>
      <c r="H28" s="182"/>
      <c r="I28" s="182"/>
      <c r="J28" s="182"/>
      <c r="K28" s="182"/>
      <c r="L28" s="182"/>
      <c r="M28" s="182"/>
      <c r="N28" s="762">
        <f t="shared" si="0"/>
        <v>1520867</v>
      </c>
      <c r="O28" s="181">
        <f>N28/N27</f>
        <v>1.7517701941853307E-2</v>
      </c>
    </row>
    <row r="29" spans="1:16" ht="32.1" customHeight="1" thickBot="1" x14ac:dyDescent="0.3">
      <c r="A29" s="23" t="s">
        <v>34</v>
      </c>
      <c r="B29" s="218">
        <v>13035998</v>
      </c>
      <c r="C29" s="218">
        <v>72262000</v>
      </c>
      <c r="D29" s="24"/>
      <c r="E29" s="183"/>
      <c r="F29" s="183"/>
      <c r="G29" s="183"/>
      <c r="H29" s="183"/>
      <c r="I29" s="183"/>
      <c r="J29" s="183"/>
      <c r="K29" s="183"/>
      <c r="L29" s="183"/>
      <c r="M29" s="183"/>
      <c r="N29" s="763">
        <f t="shared" si="0"/>
        <v>85297998</v>
      </c>
      <c r="O29" s="184">
        <f>N29/N27</f>
        <v>0.98248229805814669</v>
      </c>
    </row>
    <row r="30" spans="1:16" s="25" customFormat="1" ht="16.5" customHeight="1" x14ac:dyDescent="0.2"/>
    <row r="31" spans="1:16" s="25" customFormat="1" ht="17.25" customHeight="1" x14ac:dyDescent="0.2"/>
    <row r="32" spans="1:16" ht="5.25" customHeight="1" thickBot="1" x14ac:dyDescent="0.3"/>
    <row r="33" spans="1:13" ht="48" customHeight="1" thickBot="1" x14ac:dyDescent="0.3">
      <c r="A33" s="474" t="s">
        <v>177</v>
      </c>
      <c r="B33" s="475"/>
      <c r="C33" s="475"/>
      <c r="D33" s="475"/>
      <c r="E33" s="475"/>
      <c r="F33" s="475"/>
      <c r="G33" s="475"/>
      <c r="H33" s="475"/>
      <c r="I33" s="476"/>
      <c r="J33" s="29"/>
    </row>
    <row r="34" spans="1:13" ht="50.25" customHeight="1" thickBot="1" x14ac:dyDescent="0.3">
      <c r="A34" s="37" t="s">
        <v>178</v>
      </c>
      <c r="B34" s="477" t="str">
        <f>+B12</f>
        <v>Iniciar 3500 casos de representación jurídica asignados por el Comité Técnico de Representación Jurídica</v>
      </c>
      <c r="C34" s="478"/>
      <c r="D34" s="478"/>
      <c r="E34" s="478"/>
      <c r="F34" s="478"/>
      <c r="G34" s="478"/>
      <c r="H34" s="478"/>
      <c r="I34" s="479"/>
      <c r="J34" s="27"/>
      <c r="M34" s="167"/>
    </row>
    <row r="35" spans="1:13" ht="18.75" customHeight="1" thickBot="1" x14ac:dyDescent="0.3">
      <c r="A35" s="487" t="s">
        <v>38</v>
      </c>
      <c r="B35" s="81">
        <v>2024</v>
      </c>
      <c r="C35" s="81">
        <v>2025</v>
      </c>
      <c r="D35" s="81">
        <v>2026</v>
      </c>
      <c r="E35" s="81">
        <v>2027</v>
      </c>
      <c r="F35" s="81" t="s">
        <v>179</v>
      </c>
      <c r="G35" s="489" t="s">
        <v>40</v>
      </c>
      <c r="H35" s="490" t="s">
        <v>289</v>
      </c>
      <c r="I35" s="491"/>
      <c r="J35" s="27"/>
      <c r="M35" s="167"/>
    </row>
    <row r="36" spans="1:13" ht="50.25" customHeight="1" thickBot="1" x14ac:dyDescent="0.3">
      <c r="A36" s="488"/>
      <c r="B36" s="219">
        <v>485</v>
      </c>
      <c r="C36" s="219">
        <v>1450</v>
      </c>
      <c r="D36" s="219">
        <v>800</v>
      </c>
      <c r="E36" s="219">
        <v>765</v>
      </c>
      <c r="F36" s="161">
        <f>B36+C36+D36+E36</f>
        <v>3500</v>
      </c>
      <c r="G36" s="489"/>
      <c r="H36" s="492"/>
      <c r="I36" s="493"/>
      <c r="J36" s="27"/>
      <c r="M36" s="168"/>
    </row>
    <row r="37" spans="1:13" ht="52.5" customHeight="1" thickBot="1" x14ac:dyDescent="0.3">
      <c r="A37" s="38" t="s">
        <v>42</v>
      </c>
      <c r="B37" s="480">
        <v>0.2</v>
      </c>
      <c r="C37" s="481"/>
      <c r="D37" s="484" t="s">
        <v>180</v>
      </c>
      <c r="E37" s="485"/>
      <c r="F37" s="485"/>
      <c r="G37" s="485"/>
      <c r="H37" s="485"/>
      <c r="I37" s="486"/>
    </row>
    <row r="38" spans="1:13" s="28" customFormat="1" ht="48" customHeight="1" thickBot="1" x14ac:dyDescent="0.3">
      <c r="A38" s="487" t="s">
        <v>181</v>
      </c>
      <c r="B38" s="38" t="s">
        <v>182</v>
      </c>
      <c r="C38" s="37" t="s">
        <v>86</v>
      </c>
      <c r="D38" s="472" t="s">
        <v>88</v>
      </c>
      <c r="E38" s="473"/>
      <c r="F38" s="472" t="s">
        <v>90</v>
      </c>
      <c r="G38" s="473"/>
      <c r="H38" s="39" t="s">
        <v>92</v>
      </c>
      <c r="I38" s="41" t="s">
        <v>93</v>
      </c>
      <c r="M38" s="169"/>
    </row>
    <row r="39" spans="1:13" ht="206.25" customHeight="1" thickBot="1" x14ac:dyDescent="0.3">
      <c r="A39" s="488"/>
      <c r="B39" s="220">
        <v>42</v>
      </c>
      <c r="C39" s="221">
        <v>20</v>
      </c>
      <c r="D39" s="482" t="s">
        <v>290</v>
      </c>
      <c r="E39" s="483"/>
      <c r="F39" s="482" t="s">
        <v>291</v>
      </c>
      <c r="G39" s="483"/>
      <c r="H39" s="222" t="s">
        <v>292</v>
      </c>
      <c r="I39" s="223" t="s">
        <v>293</v>
      </c>
      <c r="M39" s="167"/>
    </row>
    <row r="40" spans="1:13" s="28" customFormat="1" ht="54" customHeight="1" thickBot="1" x14ac:dyDescent="0.3">
      <c r="A40" s="487" t="s">
        <v>183</v>
      </c>
      <c r="B40" s="40" t="s">
        <v>182</v>
      </c>
      <c r="C40" s="39" t="s">
        <v>86</v>
      </c>
      <c r="D40" s="472" t="s">
        <v>88</v>
      </c>
      <c r="E40" s="473"/>
      <c r="F40" s="472" t="s">
        <v>90</v>
      </c>
      <c r="G40" s="473"/>
      <c r="H40" s="39" t="s">
        <v>92</v>
      </c>
      <c r="I40" s="41" t="s">
        <v>93</v>
      </c>
    </row>
    <row r="41" spans="1:13" ht="223.5" customHeight="1" thickBot="1" x14ac:dyDescent="0.3">
      <c r="A41" s="488"/>
      <c r="B41" s="220">
        <v>84</v>
      </c>
      <c r="C41" s="221">
        <v>79</v>
      </c>
      <c r="D41" s="482" t="s">
        <v>297</v>
      </c>
      <c r="E41" s="483"/>
      <c r="F41" s="482" t="s">
        <v>298</v>
      </c>
      <c r="G41" s="483"/>
      <c r="H41" s="222" t="s">
        <v>299</v>
      </c>
      <c r="I41" s="223" t="s">
        <v>293</v>
      </c>
    </row>
    <row r="42" spans="1:13" s="28" customFormat="1" ht="45" customHeight="1" thickBot="1" x14ac:dyDescent="0.3">
      <c r="A42" s="487" t="s">
        <v>184</v>
      </c>
      <c r="B42" s="40" t="s">
        <v>182</v>
      </c>
      <c r="C42" s="39" t="s">
        <v>86</v>
      </c>
      <c r="D42" s="472" t="s">
        <v>88</v>
      </c>
      <c r="E42" s="473"/>
      <c r="F42" s="472" t="s">
        <v>90</v>
      </c>
      <c r="G42" s="473"/>
      <c r="H42" s="39" t="s">
        <v>92</v>
      </c>
      <c r="I42" s="41" t="s">
        <v>93</v>
      </c>
    </row>
    <row r="43" spans="1:13" ht="205.5" customHeight="1" thickBot="1" x14ac:dyDescent="0.3">
      <c r="A43" s="488"/>
      <c r="B43" s="224">
        <v>104</v>
      </c>
      <c r="C43" s="32">
        <v>163</v>
      </c>
      <c r="D43" s="482" t="s">
        <v>294</v>
      </c>
      <c r="E43" s="483"/>
      <c r="F43" s="482" t="s">
        <v>295</v>
      </c>
      <c r="G43" s="483"/>
      <c r="H43" s="222" t="s">
        <v>296</v>
      </c>
      <c r="I43" s="223" t="s">
        <v>293</v>
      </c>
    </row>
    <row r="44" spans="1:13" s="28" customFormat="1" ht="44.25" customHeight="1" thickBot="1" x14ac:dyDescent="0.3">
      <c r="A44" s="487" t="s">
        <v>185</v>
      </c>
      <c r="B44" s="40" t="s">
        <v>182</v>
      </c>
      <c r="C44" s="40" t="s">
        <v>86</v>
      </c>
      <c r="D44" s="472" t="s">
        <v>88</v>
      </c>
      <c r="E44" s="473"/>
      <c r="F44" s="472" t="s">
        <v>90</v>
      </c>
      <c r="G44" s="473"/>
      <c r="H44" s="39" t="s">
        <v>92</v>
      </c>
      <c r="I44" s="39" t="s">
        <v>93</v>
      </c>
    </row>
    <row r="45" spans="1:13" ht="173.25" customHeight="1" thickBot="1" x14ac:dyDescent="0.3">
      <c r="A45" s="488"/>
      <c r="B45" s="224">
        <v>109</v>
      </c>
      <c r="C45" s="32">
        <v>157</v>
      </c>
      <c r="D45" s="482" t="s">
        <v>449</v>
      </c>
      <c r="E45" s="483"/>
      <c r="F45" s="482" t="s">
        <v>450</v>
      </c>
      <c r="G45" s="483"/>
      <c r="H45" s="222" t="s">
        <v>451</v>
      </c>
      <c r="I45" s="223" t="s">
        <v>452</v>
      </c>
    </row>
    <row r="46" spans="1:13" s="28" customFormat="1" ht="47.25" customHeight="1" thickBot="1" x14ac:dyDescent="0.3">
      <c r="A46" s="487" t="s">
        <v>186</v>
      </c>
      <c r="B46" s="40" t="s">
        <v>182</v>
      </c>
      <c r="C46" s="39" t="s">
        <v>86</v>
      </c>
      <c r="D46" s="472" t="s">
        <v>88</v>
      </c>
      <c r="E46" s="473"/>
      <c r="F46" s="472" t="s">
        <v>90</v>
      </c>
      <c r="G46" s="473"/>
      <c r="H46" s="39" t="s">
        <v>92</v>
      </c>
      <c r="I46" s="41" t="s">
        <v>93</v>
      </c>
    </row>
    <row r="47" spans="1:13" ht="147" customHeight="1" thickBot="1" x14ac:dyDescent="0.3">
      <c r="A47" s="488"/>
      <c r="B47" s="224">
        <v>109</v>
      </c>
      <c r="C47" s="32">
        <v>216</v>
      </c>
      <c r="D47" s="482" t="s">
        <v>485</v>
      </c>
      <c r="E47" s="483"/>
      <c r="F47" s="482" t="s">
        <v>486</v>
      </c>
      <c r="G47" s="483"/>
      <c r="H47" s="222" t="s">
        <v>487</v>
      </c>
      <c r="I47" s="223" t="s">
        <v>452</v>
      </c>
    </row>
    <row r="48" spans="1:13" s="28" customFormat="1" ht="52.5" customHeight="1" thickBot="1" x14ac:dyDescent="0.3">
      <c r="A48" s="487" t="s">
        <v>187</v>
      </c>
      <c r="B48" s="40" t="s">
        <v>182</v>
      </c>
      <c r="C48" s="39" t="s">
        <v>86</v>
      </c>
      <c r="D48" s="472" t="s">
        <v>88</v>
      </c>
      <c r="E48" s="473"/>
      <c r="F48" s="472" t="s">
        <v>90</v>
      </c>
      <c r="G48" s="473"/>
      <c r="H48" s="39" t="s">
        <v>92</v>
      </c>
      <c r="I48" s="41" t="s">
        <v>93</v>
      </c>
    </row>
    <row r="49" spans="1:9" ht="177.6" customHeight="1" thickBot="1" x14ac:dyDescent="0.3">
      <c r="A49" s="494"/>
      <c r="B49" s="224">
        <v>109</v>
      </c>
      <c r="C49" s="32">
        <v>155</v>
      </c>
      <c r="D49" s="482" t="s">
        <v>548</v>
      </c>
      <c r="E49" s="483"/>
      <c r="F49" s="482" t="s">
        <v>549</v>
      </c>
      <c r="G49" s="483"/>
      <c r="H49" s="222" t="s">
        <v>516</v>
      </c>
      <c r="I49" s="223" t="s">
        <v>452</v>
      </c>
    </row>
    <row r="50" spans="1:9" ht="35.1" customHeight="1" thickBot="1" x14ac:dyDescent="0.3">
      <c r="A50" s="487" t="s">
        <v>188</v>
      </c>
      <c r="B50" s="40" t="s">
        <v>182</v>
      </c>
      <c r="C50" s="39" t="s">
        <v>86</v>
      </c>
      <c r="D50" s="472" t="s">
        <v>88</v>
      </c>
      <c r="E50" s="473"/>
      <c r="F50" s="472" t="s">
        <v>90</v>
      </c>
      <c r="G50" s="473"/>
      <c r="H50" s="39" t="s">
        <v>92</v>
      </c>
      <c r="I50" s="41" t="s">
        <v>93</v>
      </c>
    </row>
    <row r="51" spans="1:9" ht="206.45" customHeight="1" thickBot="1" x14ac:dyDescent="0.3">
      <c r="A51" s="488"/>
      <c r="B51" s="224">
        <v>104</v>
      </c>
      <c r="C51" s="33">
        <v>154</v>
      </c>
      <c r="D51" s="482" t="s">
        <v>566</v>
      </c>
      <c r="E51" s="483"/>
      <c r="F51" s="391" t="s">
        <v>589</v>
      </c>
      <c r="G51" s="392"/>
      <c r="H51" s="222" t="s">
        <v>516</v>
      </c>
      <c r="I51" s="223" t="s">
        <v>452</v>
      </c>
    </row>
    <row r="52" spans="1:9" ht="35.1" customHeight="1" thickBot="1" x14ac:dyDescent="0.3">
      <c r="A52" s="487" t="s">
        <v>189</v>
      </c>
      <c r="B52" s="39" t="s">
        <v>182</v>
      </c>
      <c r="C52" s="37" t="s">
        <v>86</v>
      </c>
      <c r="D52" s="472" t="s">
        <v>88</v>
      </c>
      <c r="E52" s="473"/>
      <c r="F52" s="472" t="s">
        <v>90</v>
      </c>
      <c r="G52" s="473"/>
      <c r="H52" s="39" t="s">
        <v>92</v>
      </c>
      <c r="I52" s="41" t="s">
        <v>93</v>
      </c>
    </row>
    <row r="53" spans="1:9" ht="187.15" customHeight="1" thickBot="1" x14ac:dyDescent="0.3">
      <c r="A53" s="488"/>
      <c r="B53" s="350">
        <v>130</v>
      </c>
      <c r="C53" s="33">
        <v>130</v>
      </c>
      <c r="D53" s="482" t="s">
        <v>588</v>
      </c>
      <c r="E53" s="483"/>
      <c r="F53" s="760" t="s">
        <v>619</v>
      </c>
      <c r="G53" s="761"/>
      <c r="H53" s="222" t="s">
        <v>590</v>
      </c>
      <c r="I53" s="223" t="s">
        <v>452</v>
      </c>
    </row>
    <row r="54" spans="1:9" ht="35.1" customHeight="1" thickBot="1" x14ac:dyDescent="0.3">
      <c r="A54" s="487" t="s">
        <v>190</v>
      </c>
      <c r="B54" s="39" t="s">
        <v>182</v>
      </c>
      <c r="C54" s="37" t="s">
        <v>86</v>
      </c>
      <c r="D54" s="472" t="s">
        <v>88</v>
      </c>
      <c r="E54" s="473"/>
      <c r="F54" s="472" t="s">
        <v>90</v>
      </c>
      <c r="G54" s="473"/>
      <c r="H54" s="39" t="s">
        <v>92</v>
      </c>
      <c r="I54" s="41" t="s">
        <v>93</v>
      </c>
    </row>
    <row r="55" spans="1:9" ht="120.75" customHeight="1" thickBot="1" x14ac:dyDescent="0.3">
      <c r="A55" s="488"/>
      <c r="B55" s="350">
        <v>130</v>
      </c>
      <c r="C55" s="33"/>
      <c r="D55" s="406"/>
      <c r="E55" s="407"/>
      <c r="F55" s="406"/>
      <c r="G55" s="407"/>
      <c r="H55" s="30"/>
      <c r="I55" s="30"/>
    </row>
    <row r="56" spans="1:9" ht="35.1" customHeight="1" thickBot="1" x14ac:dyDescent="0.3">
      <c r="A56" s="487" t="s">
        <v>191</v>
      </c>
      <c r="B56" s="39" t="s">
        <v>182</v>
      </c>
      <c r="C56" s="37" t="s">
        <v>86</v>
      </c>
      <c r="D56" s="472" t="s">
        <v>88</v>
      </c>
      <c r="E56" s="473"/>
      <c r="F56" s="472" t="s">
        <v>90</v>
      </c>
      <c r="G56" s="473"/>
      <c r="H56" s="39" t="s">
        <v>92</v>
      </c>
      <c r="I56" s="41" t="s">
        <v>93</v>
      </c>
    </row>
    <row r="57" spans="1:9" ht="120.75" customHeight="1" thickBot="1" x14ac:dyDescent="0.3">
      <c r="A57" s="488"/>
      <c r="B57" s="350">
        <v>130</v>
      </c>
      <c r="C57" s="33"/>
      <c r="D57" s="406"/>
      <c r="E57" s="407"/>
      <c r="F57" s="406"/>
      <c r="G57" s="407"/>
      <c r="H57" s="30"/>
      <c r="I57" s="31"/>
    </row>
    <row r="58" spans="1:9" ht="35.1" customHeight="1" thickBot="1" x14ac:dyDescent="0.3">
      <c r="A58" s="487" t="s">
        <v>192</v>
      </c>
      <c r="B58" s="39" t="s">
        <v>182</v>
      </c>
      <c r="C58" s="37" t="s">
        <v>86</v>
      </c>
      <c r="D58" s="472" t="s">
        <v>88</v>
      </c>
      <c r="E58" s="473"/>
      <c r="F58" s="472" t="s">
        <v>90</v>
      </c>
      <c r="G58" s="473"/>
      <c r="H58" s="39" t="s">
        <v>92</v>
      </c>
      <c r="I58" s="41" t="s">
        <v>93</v>
      </c>
    </row>
    <row r="59" spans="1:9" ht="120.75" customHeight="1" thickBot="1" x14ac:dyDescent="0.3">
      <c r="A59" s="488"/>
      <c r="B59" s="350">
        <v>100</v>
      </c>
      <c r="C59" s="33"/>
      <c r="D59" s="406"/>
      <c r="E59" s="407"/>
      <c r="F59" s="497"/>
      <c r="G59" s="497"/>
      <c r="H59" s="30"/>
      <c r="I59" s="30"/>
    </row>
    <row r="60" spans="1:9" ht="35.1" customHeight="1" thickBot="1" x14ac:dyDescent="0.3">
      <c r="A60" s="487" t="s">
        <v>193</v>
      </c>
      <c r="B60" s="39" t="s">
        <v>182</v>
      </c>
      <c r="C60" s="37" t="s">
        <v>86</v>
      </c>
      <c r="D60" s="472" t="s">
        <v>88</v>
      </c>
      <c r="E60" s="473"/>
      <c r="F60" s="472" t="s">
        <v>90</v>
      </c>
      <c r="G60" s="473"/>
      <c r="H60" s="39" t="s">
        <v>92</v>
      </c>
      <c r="I60" s="41" t="s">
        <v>93</v>
      </c>
    </row>
    <row r="61" spans="1:9" ht="120.75" customHeight="1" thickBot="1" x14ac:dyDescent="0.3">
      <c r="A61" s="488"/>
      <c r="B61" s="338">
        <v>66</v>
      </c>
      <c r="C61" s="33"/>
      <c r="D61" s="406"/>
      <c r="E61" s="407"/>
      <c r="F61" s="406"/>
      <c r="G61" s="407"/>
      <c r="H61" s="30"/>
      <c r="I61" s="30"/>
    </row>
    <row r="62" spans="1:9" x14ac:dyDescent="0.25">
      <c r="B62" s="162"/>
      <c r="C62" s="162"/>
    </row>
    <row r="63" spans="1:9" x14ac:dyDescent="0.25">
      <c r="C63" s="334"/>
    </row>
    <row r="64" spans="1:9" s="27" customFormat="1" ht="30" customHeight="1" x14ac:dyDescent="0.25">
      <c r="A64" s="1"/>
      <c r="B64" s="1"/>
      <c r="C64" s="1"/>
      <c r="D64" s="1"/>
      <c r="E64" s="1"/>
      <c r="F64" s="1"/>
      <c r="G64" s="1"/>
      <c r="H64" s="1"/>
      <c r="I64" s="1"/>
    </row>
    <row r="65" spans="1:9" ht="34.5" customHeight="1" x14ac:dyDescent="0.25">
      <c r="A65" s="417" t="s">
        <v>56</v>
      </c>
      <c r="B65" s="417"/>
      <c r="C65" s="417"/>
      <c r="D65" s="417"/>
      <c r="E65" s="417"/>
      <c r="F65" s="417"/>
      <c r="G65" s="417"/>
      <c r="H65" s="417"/>
      <c r="I65" s="417"/>
    </row>
    <row r="66" spans="1:9" ht="67.5" customHeight="1" x14ac:dyDescent="0.25">
      <c r="A66" s="42" t="s">
        <v>57</v>
      </c>
      <c r="B66" s="498" t="s">
        <v>300</v>
      </c>
      <c r="C66" s="499"/>
      <c r="D66" s="500" t="s">
        <v>301</v>
      </c>
      <c r="E66" s="501"/>
      <c r="F66" s="418" t="s">
        <v>194</v>
      </c>
      <c r="G66" s="419"/>
      <c r="H66" s="383" t="s">
        <v>195</v>
      </c>
      <c r="I66" s="384"/>
    </row>
    <row r="67" spans="1:9" ht="45.75" customHeight="1" x14ac:dyDescent="0.25">
      <c r="A67" s="42" t="s">
        <v>196</v>
      </c>
      <c r="B67" s="383">
        <v>0.1</v>
      </c>
      <c r="C67" s="384"/>
      <c r="D67" s="385">
        <v>0.1</v>
      </c>
      <c r="E67" s="386"/>
      <c r="F67" s="387"/>
      <c r="G67" s="388"/>
      <c r="H67" s="387"/>
      <c r="I67" s="388"/>
    </row>
    <row r="68" spans="1:9" ht="30" customHeight="1" x14ac:dyDescent="0.25">
      <c r="A68" s="389" t="s">
        <v>156</v>
      </c>
      <c r="B68" s="86" t="s">
        <v>84</v>
      </c>
      <c r="C68" s="86" t="s">
        <v>86</v>
      </c>
      <c r="D68" s="86" t="s">
        <v>84</v>
      </c>
      <c r="E68" s="86" t="s">
        <v>86</v>
      </c>
      <c r="F68" s="86" t="s">
        <v>84</v>
      </c>
      <c r="G68" s="86" t="s">
        <v>86</v>
      </c>
      <c r="H68" s="86" t="s">
        <v>84</v>
      </c>
      <c r="I68" s="86" t="s">
        <v>86</v>
      </c>
    </row>
    <row r="69" spans="1:9" ht="37.5" customHeight="1" x14ac:dyDescent="0.25">
      <c r="A69" s="390"/>
      <c r="B69" s="225">
        <f>B39/1015</f>
        <v>4.1379310344827586E-2</v>
      </c>
      <c r="C69" s="225">
        <f>C39/1015</f>
        <v>1.9704433497536946E-2</v>
      </c>
      <c r="D69" s="225">
        <v>4.2000000000000003E-2</v>
      </c>
      <c r="E69" s="225">
        <v>4.2000000000000003E-2</v>
      </c>
      <c r="F69" s="44"/>
      <c r="G69" s="44"/>
      <c r="H69" s="48"/>
      <c r="I69" s="44"/>
    </row>
    <row r="70" spans="1:9" ht="123" customHeight="1" x14ac:dyDescent="0.25">
      <c r="A70" s="42" t="s">
        <v>197</v>
      </c>
      <c r="B70" s="410" t="s">
        <v>302</v>
      </c>
      <c r="C70" s="411"/>
      <c r="D70" s="410" t="s">
        <v>303</v>
      </c>
      <c r="E70" s="411"/>
      <c r="F70" s="420"/>
      <c r="G70" s="421"/>
      <c r="H70" s="422"/>
      <c r="I70" s="423"/>
    </row>
    <row r="71" spans="1:9" ht="122.25" customHeight="1" x14ac:dyDescent="0.25">
      <c r="A71" s="42" t="s">
        <v>198</v>
      </c>
      <c r="B71" s="467" t="s">
        <v>304</v>
      </c>
      <c r="C71" s="468"/>
      <c r="D71" s="467" t="s">
        <v>305</v>
      </c>
      <c r="E71" s="468"/>
      <c r="F71" s="469"/>
      <c r="G71" s="400"/>
      <c r="H71" s="408"/>
      <c r="I71" s="409"/>
    </row>
    <row r="72" spans="1:9" ht="30.75" customHeight="1" x14ac:dyDescent="0.25">
      <c r="A72" s="389" t="s">
        <v>157</v>
      </c>
      <c r="B72" s="86" t="s">
        <v>84</v>
      </c>
      <c r="C72" s="86" t="s">
        <v>86</v>
      </c>
      <c r="D72" s="86" t="s">
        <v>84</v>
      </c>
      <c r="E72" s="86" t="s">
        <v>86</v>
      </c>
      <c r="F72" s="86" t="s">
        <v>84</v>
      </c>
      <c r="G72" s="86" t="s">
        <v>86</v>
      </c>
      <c r="H72" s="86" t="s">
        <v>84</v>
      </c>
      <c r="I72" s="86" t="s">
        <v>86</v>
      </c>
    </row>
    <row r="73" spans="1:9" ht="30.75" customHeight="1" x14ac:dyDescent="0.25">
      <c r="A73" s="390"/>
      <c r="B73" s="225">
        <f>B41/1015</f>
        <v>8.2758620689655171E-2</v>
      </c>
      <c r="C73" s="225">
        <f>C41/1015</f>
        <v>7.7832512315270941E-2</v>
      </c>
      <c r="D73" s="225">
        <v>8.4000000000000005E-2</v>
      </c>
      <c r="E73" s="225">
        <f>+D73</f>
        <v>8.4000000000000005E-2</v>
      </c>
      <c r="F73" s="44"/>
      <c r="G73" s="45"/>
      <c r="H73" s="48"/>
      <c r="I73" s="45"/>
    </row>
    <row r="74" spans="1:9" ht="197.25" customHeight="1" x14ac:dyDescent="0.25">
      <c r="A74" s="42" t="s">
        <v>197</v>
      </c>
      <c r="B74" s="410" t="s">
        <v>306</v>
      </c>
      <c r="C74" s="411"/>
      <c r="D74" s="410" t="s">
        <v>307</v>
      </c>
      <c r="E74" s="411"/>
      <c r="F74" s="420"/>
      <c r="G74" s="421"/>
      <c r="H74" s="470"/>
      <c r="I74" s="471"/>
    </row>
    <row r="75" spans="1:9" ht="102.75" customHeight="1" x14ac:dyDescent="0.25">
      <c r="A75" s="42" t="s">
        <v>198</v>
      </c>
      <c r="B75" s="467" t="s">
        <v>304</v>
      </c>
      <c r="C75" s="411"/>
      <c r="D75" s="467" t="s">
        <v>305</v>
      </c>
      <c r="E75" s="468"/>
      <c r="F75" s="469"/>
      <c r="G75" s="400"/>
      <c r="H75" s="408"/>
      <c r="I75" s="409"/>
    </row>
    <row r="76" spans="1:9" ht="30.75" customHeight="1" x14ac:dyDescent="0.25">
      <c r="A76" s="389" t="s">
        <v>158</v>
      </c>
      <c r="B76" s="86" t="s">
        <v>84</v>
      </c>
      <c r="C76" s="86" t="s">
        <v>86</v>
      </c>
      <c r="D76" s="86" t="s">
        <v>84</v>
      </c>
      <c r="E76" s="86" t="s">
        <v>86</v>
      </c>
      <c r="F76" s="86" t="s">
        <v>84</v>
      </c>
      <c r="G76" s="86" t="s">
        <v>86</v>
      </c>
      <c r="H76" s="86" t="s">
        <v>84</v>
      </c>
      <c r="I76" s="86" t="s">
        <v>86</v>
      </c>
    </row>
    <row r="77" spans="1:9" ht="30.75" customHeight="1" x14ac:dyDescent="0.25">
      <c r="A77" s="390"/>
      <c r="B77" s="225">
        <f>B43/1015</f>
        <v>0.10246305418719212</v>
      </c>
      <c r="C77" s="225">
        <f>C43/1015</f>
        <v>0.16059113300492611</v>
      </c>
      <c r="D77" s="225">
        <v>0.104</v>
      </c>
      <c r="E77" s="225">
        <f>+D77</f>
        <v>0.104</v>
      </c>
      <c r="F77" s="44"/>
      <c r="G77" s="45"/>
      <c r="H77" s="48"/>
      <c r="I77" s="45"/>
    </row>
    <row r="78" spans="1:9" ht="164.25" customHeight="1" x14ac:dyDescent="0.25">
      <c r="A78" s="42" t="s">
        <v>197</v>
      </c>
      <c r="B78" s="410" t="s">
        <v>308</v>
      </c>
      <c r="C78" s="411"/>
      <c r="D78" s="410" t="s">
        <v>309</v>
      </c>
      <c r="E78" s="411"/>
      <c r="F78" s="465"/>
      <c r="G78" s="466"/>
      <c r="H78" s="408"/>
      <c r="I78" s="409"/>
    </row>
    <row r="79" spans="1:9" ht="122.25" customHeight="1" x14ac:dyDescent="0.25">
      <c r="A79" s="42" t="s">
        <v>198</v>
      </c>
      <c r="B79" s="399" t="s">
        <v>310</v>
      </c>
      <c r="C79" s="400"/>
      <c r="D79" s="399" t="s">
        <v>311</v>
      </c>
      <c r="E79" s="400"/>
      <c r="F79" s="465"/>
      <c r="G79" s="466"/>
      <c r="H79" s="408"/>
      <c r="I79" s="409"/>
    </row>
    <row r="80" spans="1:9" ht="30.75" customHeight="1" x14ac:dyDescent="0.25">
      <c r="A80" s="389" t="s">
        <v>159</v>
      </c>
      <c r="B80" s="86" t="s">
        <v>84</v>
      </c>
      <c r="C80" s="86" t="s">
        <v>86</v>
      </c>
      <c r="D80" s="86" t="s">
        <v>84</v>
      </c>
      <c r="E80" s="86" t="s">
        <v>86</v>
      </c>
      <c r="F80" s="86" t="s">
        <v>84</v>
      </c>
      <c r="G80" s="86" t="s">
        <v>86</v>
      </c>
      <c r="H80" s="86" t="s">
        <v>84</v>
      </c>
      <c r="I80" s="86" t="s">
        <v>86</v>
      </c>
    </row>
    <row r="81" spans="1:9" ht="30.75" customHeight="1" x14ac:dyDescent="0.25">
      <c r="A81" s="390"/>
      <c r="B81" s="225">
        <f>B45/1015</f>
        <v>0.10738916256157635</v>
      </c>
      <c r="C81" s="225">
        <f>C45/1015</f>
        <v>0.15467980295566502</v>
      </c>
      <c r="D81" s="225">
        <v>0.104</v>
      </c>
      <c r="E81" s="225">
        <v>0.104</v>
      </c>
      <c r="F81" s="44"/>
      <c r="G81" s="45"/>
      <c r="H81" s="48"/>
      <c r="I81" s="45"/>
    </row>
    <row r="82" spans="1:9" ht="165" customHeight="1" x14ac:dyDescent="0.25">
      <c r="A82" s="42" t="s">
        <v>197</v>
      </c>
      <c r="B82" s="410" t="s">
        <v>471</v>
      </c>
      <c r="C82" s="411"/>
      <c r="D82" s="410" t="s">
        <v>453</v>
      </c>
      <c r="E82" s="411"/>
      <c r="F82" s="422"/>
      <c r="G82" s="503"/>
      <c r="H82" s="408"/>
      <c r="I82" s="409"/>
    </row>
    <row r="83" spans="1:9" ht="81" customHeight="1" x14ac:dyDescent="0.25">
      <c r="A83" s="42" t="s">
        <v>198</v>
      </c>
      <c r="B83" s="399" t="s">
        <v>472</v>
      </c>
      <c r="C83" s="400"/>
      <c r="D83" s="399" t="s">
        <v>473</v>
      </c>
      <c r="E83" s="400"/>
      <c r="F83" s="408"/>
      <c r="G83" s="409"/>
      <c r="H83" s="408"/>
      <c r="I83" s="409"/>
    </row>
    <row r="84" spans="1:9" ht="30" customHeight="1" x14ac:dyDescent="0.25">
      <c r="A84" s="389" t="s">
        <v>161</v>
      </c>
      <c r="B84" s="86" t="s">
        <v>84</v>
      </c>
      <c r="C84" s="86" t="s">
        <v>86</v>
      </c>
      <c r="D84" s="86" t="s">
        <v>84</v>
      </c>
      <c r="E84" s="86" t="s">
        <v>86</v>
      </c>
      <c r="F84" s="86" t="s">
        <v>84</v>
      </c>
      <c r="G84" s="86" t="s">
        <v>86</v>
      </c>
      <c r="H84" s="86" t="s">
        <v>84</v>
      </c>
      <c r="I84" s="86" t="s">
        <v>86</v>
      </c>
    </row>
    <row r="85" spans="1:9" ht="30" customHeight="1" x14ac:dyDescent="0.25">
      <c r="A85" s="390"/>
      <c r="B85" s="225">
        <f>B47/1015</f>
        <v>0.10738916256157635</v>
      </c>
      <c r="C85" s="225">
        <f>C47/1015</f>
        <v>0.21280788177339902</v>
      </c>
      <c r="D85" s="225">
        <v>0.104</v>
      </c>
      <c r="E85" s="225">
        <v>0.104</v>
      </c>
      <c r="F85" s="44"/>
      <c r="G85" s="45"/>
      <c r="H85" s="48"/>
      <c r="I85" s="45"/>
    </row>
    <row r="86" spans="1:9" ht="165" customHeight="1" x14ac:dyDescent="0.25">
      <c r="A86" s="42" t="s">
        <v>197</v>
      </c>
      <c r="B86" s="410" t="s">
        <v>500</v>
      </c>
      <c r="C86" s="411"/>
      <c r="D86" s="410" t="s">
        <v>517</v>
      </c>
      <c r="E86" s="411"/>
      <c r="F86" s="397"/>
      <c r="G86" s="398"/>
      <c r="H86" s="464"/>
      <c r="I86" s="464"/>
    </row>
    <row r="87" spans="1:9" ht="80.25" customHeight="1" x14ac:dyDescent="0.25">
      <c r="A87" s="42" t="s">
        <v>198</v>
      </c>
      <c r="B87" s="399" t="s">
        <v>501</v>
      </c>
      <c r="C87" s="400"/>
      <c r="D87" s="399" t="s">
        <v>502</v>
      </c>
      <c r="E87" s="400"/>
      <c r="F87" s="397"/>
      <c r="G87" s="398"/>
      <c r="H87" s="397"/>
      <c r="I87" s="398"/>
    </row>
    <row r="88" spans="1:9" ht="29.25" customHeight="1" x14ac:dyDescent="0.25">
      <c r="A88" s="389" t="s">
        <v>162</v>
      </c>
      <c r="B88" s="86" t="s">
        <v>84</v>
      </c>
      <c r="C88" s="86" t="s">
        <v>86</v>
      </c>
      <c r="D88" s="86" t="s">
        <v>84</v>
      </c>
      <c r="E88" s="86" t="s">
        <v>86</v>
      </c>
      <c r="F88" s="86" t="s">
        <v>84</v>
      </c>
      <c r="G88" s="86" t="s">
        <v>86</v>
      </c>
      <c r="H88" s="86" t="s">
        <v>84</v>
      </c>
      <c r="I88" s="86" t="s">
        <v>86</v>
      </c>
    </row>
    <row r="89" spans="1:9" ht="29.25" customHeight="1" x14ac:dyDescent="0.25">
      <c r="A89" s="390"/>
      <c r="B89" s="225">
        <f>B49/1015</f>
        <v>0.10738916256157635</v>
      </c>
      <c r="C89" s="225">
        <f>C49/1015</f>
        <v>0.15270935960591134</v>
      </c>
      <c r="D89" s="225">
        <v>0.104</v>
      </c>
      <c r="E89" s="225">
        <v>0.104</v>
      </c>
      <c r="F89" s="44"/>
      <c r="G89" s="45"/>
      <c r="H89" s="48"/>
      <c r="I89" s="45"/>
    </row>
    <row r="90" spans="1:9" ht="144.75" customHeight="1" x14ac:dyDescent="0.25">
      <c r="A90" s="42" t="s">
        <v>197</v>
      </c>
      <c r="B90" s="401" t="s">
        <v>538</v>
      </c>
      <c r="C90" s="402"/>
      <c r="D90" s="401" t="s">
        <v>550</v>
      </c>
      <c r="E90" s="402"/>
      <c r="F90" s="403"/>
      <c r="G90" s="404"/>
      <c r="H90" s="405"/>
      <c r="I90" s="405"/>
    </row>
    <row r="91" spans="1:9" ht="80.25" customHeight="1" x14ac:dyDescent="0.25">
      <c r="A91" s="42" t="s">
        <v>198</v>
      </c>
      <c r="B91" s="393" t="s">
        <v>539</v>
      </c>
      <c r="C91" s="394"/>
      <c r="D91" s="393" t="s">
        <v>540</v>
      </c>
      <c r="E91" s="394"/>
      <c r="F91" s="395"/>
      <c r="G91" s="396"/>
      <c r="H91" s="397"/>
      <c r="I91" s="398"/>
    </row>
    <row r="92" spans="1:9" ht="24.95" customHeight="1" x14ac:dyDescent="0.25">
      <c r="A92" s="389" t="s">
        <v>163</v>
      </c>
      <c r="B92" s="86" t="s">
        <v>84</v>
      </c>
      <c r="C92" s="86" t="s">
        <v>86</v>
      </c>
      <c r="D92" s="86" t="s">
        <v>84</v>
      </c>
      <c r="E92" s="86" t="s">
        <v>86</v>
      </c>
      <c r="F92" s="86" t="s">
        <v>84</v>
      </c>
      <c r="G92" s="86" t="s">
        <v>86</v>
      </c>
      <c r="H92" s="86" t="s">
        <v>84</v>
      </c>
      <c r="I92" s="86" t="s">
        <v>86</v>
      </c>
    </row>
    <row r="93" spans="1:9" ht="24.95" customHeight="1" x14ac:dyDescent="0.25">
      <c r="A93" s="390"/>
      <c r="B93" s="225">
        <f>B51/1015</f>
        <v>0.10246305418719212</v>
      </c>
      <c r="C93" s="225">
        <f>C51/1015</f>
        <v>0.15172413793103448</v>
      </c>
      <c r="D93" s="225">
        <v>0.104</v>
      </c>
      <c r="E93" s="225">
        <v>0.104</v>
      </c>
      <c r="F93" s="44"/>
      <c r="G93" s="45"/>
      <c r="H93" s="48"/>
      <c r="I93" s="45"/>
    </row>
    <row r="94" spans="1:9" ht="156" customHeight="1" x14ac:dyDescent="0.25">
      <c r="A94" s="42" t="s">
        <v>197</v>
      </c>
      <c r="B94" s="401" t="s">
        <v>584</v>
      </c>
      <c r="C94" s="402"/>
      <c r="D94" s="495" t="s">
        <v>573</v>
      </c>
      <c r="E94" s="496"/>
      <c r="F94" s="403"/>
      <c r="G94" s="404"/>
      <c r="H94" s="405"/>
      <c r="I94" s="405"/>
    </row>
    <row r="95" spans="1:9" ht="80.25" customHeight="1" x14ac:dyDescent="0.25">
      <c r="A95" s="42" t="s">
        <v>198</v>
      </c>
      <c r="B95" s="393" t="s">
        <v>581</v>
      </c>
      <c r="C95" s="394"/>
      <c r="D95" s="393" t="s">
        <v>574</v>
      </c>
      <c r="E95" s="394"/>
      <c r="F95" s="397"/>
      <c r="G95" s="398"/>
      <c r="H95" s="397"/>
      <c r="I95" s="398"/>
    </row>
    <row r="96" spans="1:9" ht="24.95" customHeight="1" x14ac:dyDescent="0.25">
      <c r="A96" s="389" t="s">
        <v>164</v>
      </c>
      <c r="B96" s="86" t="s">
        <v>84</v>
      </c>
      <c r="C96" s="86" t="s">
        <v>86</v>
      </c>
      <c r="D96" s="86" t="s">
        <v>84</v>
      </c>
      <c r="E96" s="86" t="s">
        <v>86</v>
      </c>
      <c r="F96" s="86" t="s">
        <v>84</v>
      </c>
      <c r="G96" s="86" t="s">
        <v>86</v>
      </c>
      <c r="H96" s="86" t="s">
        <v>84</v>
      </c>
      <c r="I96" s="86" t="s">
        <v>86</v>
      </c>
    </row>
    <row r="97" spans="1:9" ht="24.95" customHeight="1" x14ac:dyDescent="0.25">
      <c r="A97" s="390"/>
      <c r="B97" s="225">
        <f>B53/1015</f>
        <v>0.12807881773399016</v>
      </c>
      <c r="C97" s="225">
        <f>C53/1015</f>
        <v>0.12807881773399016</v>
      </c>
      <c r="D97" s="225">
        <v>0.104</v>
      </c>
      <c r="E97" s="225">
        <v>0.104</v>
      </c>
      <c r="F97" s="44"/>
      <c r="G97" s="45"/>
      <c r="H97" s="48"/>
      <c r="I97" s="45"/>
    </row>
    <row r="98" spans="1:9" ht="163.9" customHeight="1" x14ac:dyDescent="0.25">
      <c r="A98" s="42" t="s">
        <v>197</v>
      </c>
      <c r="B98" s="504" t="s">
        <v>620</v>
      </c>
      <c r="C98" s="505"/>
      <c r="D98" s="495" t="s">
        <v>591</v>
      </c>
      <c r="E98" s="496"/>
      <c r="F98" s="405"/>
      <c r="G98" s="405"/>
      <c r="H98" s="405"/>
      <c r="I98" s="405"/>
    </row>
    <row r="99" spans="1:9" ht="80.25" customHeight="1" x14ac:dyDescent="0.25">
      <c r="A99" s="42" t="s">
        <v>198</v>
      </c>
      <c r="B99" s="393" t="s">
        <v>609</v>
      </c>
      <c r="C99" s="394"/>
      <c r="D99" s="393" t="s">
        <v>610</v>
      </c>
      <c r="E99" s="394"/>
      <c r="F99" s="397"/>
      <c r="G99" s="398"/>
      <c r="H99" s="397"/>
      <c r="I99" s="398"/>
    </row>
    <row r="100" spans="1:9" ht="24.95" customHeight="1" x14ac:dyDescent="0.25">
      <c r="A100" s="389" t="s">
        <v>166</v>
      </c>
      <c r="B100" s="86" t="s">
        <v>84</v>
      </c>
      <c r="C100" s="86" t="s">
        <v>86</v>
      </c>
      <c r="D100" s="86" t="s">
        <v>84</v>
      </c>
      <c r="E100" s="86" t="s">
        <v>86</v>
      </c>
      <c r="F100" s="86" t="s">
        <v>84</v>
      </c>
      <c r="G100" s="86" t="s">
        <v>86</v>
      </c>
      <c r="H100" s="86" t="s">
        <v>84</v>
      </c>
      <c r="I100" s="86" t="s">
        <v>86</v>
      </c>
    </row>
    <row r="101" spans="1:9" ht="24.95" customHeight="1" x14ac:dyDescent="0.25">
      <c r="A101" s="390"/>
      <c r="B101" s="225">
        <f>B55/1015</f>
        <v>0.12807881773399016</v>
      </c>
      <c r="C101" s="225">
        <f>C55/1015</f>
        <v>0</v>
      </c>
      <c r="D101" s="225">
        <v>0.104</v>
      </c>
      <c r="E101" s="44"/>
      <c r="F101" s="44"/>
      <c r="G101" s="45"/>
      <c r="H101" s="48"/>
      <c r="I101" s="45"/>
    </row>
    <row r="102" spans="1:9" ht="80.25" customHeight="1" x14ac:dyDescent="0.25">
      <c r="A102" s="42" t="s">
        <v>197</v>
      </c>
      <c r="B102" s="405"/>
      <c r="C102" s="405"/>
      <c r="D102" s="405"/>
      <c r="E102" s="405"/>
      <c r="F102" s="405"/>
      <c r="G102" s="405"/>
      <c r="H102" s="405"/>
      <c r="I102" s="405"/>
    </row>
    <row r="103" spans="1:9" ht="80.25" customHeight="1" x14ac:dyDescent="0.25">
      <c r="A103" s="42" t="s">
        <v>198</v>
      </c>
      <c r="B103" s="397"/>
      <c r="C103" s="398"/>
      <c r="D103" s="397"/>
      <c r="E103" s="398"/>
      <c r="F103" s="397"/>
      <c r="G103" s="398"/>
      <c r="H103" s="397"/>
      <c r="I103" s="398"/>
    </row>
    <row r="104" spans="1:9" ht="24.95" customHeight="1" x14ac:dyDescent="0.25">
      <c r="A104" s="389" t="s">
        <v>167</v>
      </c>
      <c r="B104" s="86" t="s">
        <v>84</v>
      </c>
      <c r="C104" s="86" t="s">
        <v>86</v>
      </c>
      <c r="D104" s="86" t="s">
        <v>84</v>
      </c>
      <c r="E104" s="86" t="s">
        <v>86</v>
      </c>
      <c r="F104" s="86" t="s">
        <v>84</v>
      </c>
      <c r="G104" s="86" t="s">
        <v>86</v>
      </c>
      <c r="H104" s="86" t="s">
        <v>84</v>
      </c>
      <c r="I104" s="86" t="s">
        <v>86</v>
      </c>
    </row>
    <row r="105" spans="1:9" ht="24.95" customHeight="1" x14ac:dyDescent="0.25">
      <c r="A105" s="390"/>
      <c r="B105" s="225">
        <f>B57/1015</f>
        <v>0.12807881773399016</v>
      </c>
      <c r="C105" s="225">
        <f>C57/1015</f>
        <v>0</v>
      </c>
      <c r="D105" s="225">
        <v>0.104</v>
      </c>
      <c r="E105" s="44"/>
      <c r="F105" s="44"/>
      <c r="G105" s="45"/>
      <c r="H105" s="48"/>
      <c r="I105" s="45"/>
    </row>
    <row r="106" spans="1:9" ht="80.25" customHeight="1" x14ac:dyDescent="0.25">
      <c r="A106" s="42" t="s">
        <v>197</v>
      </c>
      <c r="B106" s="405"/>
      <c r="C106" s="405"/>
      <c r="D106" s="405"/>
      <c r="E106" s="405"/>
      <c r="F106" s="405"/>
      <c r="G106" s="405"/>
      <c r="H106" s="405"/>
      <c r="I106" s="405"/>
    </row>
    <row r="107" spans="1:9" ht="80.25" customHeight="1" x14ac:dyDescent="0.25">
      <c r="A107" s="42" t="s">
        <v>198</v>
      </c>
      <c r="B107" s="397"/>
      <c r="C107" s="398"/>
      <c r="D107" s="397"/>
      <c r="E107" s="398"/>
      <c r="F107" s="397"/>
      <c r="G107" s="398"/>
      <c r="H107" s="397"/>
      <c r="I107" s="398"/>
    </row>
    <row r="108" spans="1:9" ht="24.95" customHeight="1" x14ac:dyDescent="0.25">
      <c r="A108" s="389" t="s">
        <v>168</v>
      </c>
      <c r="B108" s="86" t="s">
        <v>84</v>
      </c>
      <c r="C108" s="86" t="s">
        <v>86</v>
      </c>
      <c r="D108" s="86" t="s">
        <v>84</v>
      </c>
      <c r="E108" s="86" t="s">
        <v>86</v>
      </c>
      <c r="F108" s="86" t="s">
        <v>84</v>
      </c>
      <c r="G108" s="86" t="s">
        <v>86</v>
      </c>
      <c r="H108" s="86" t="s">
        <v>84</v>
      </c>
      <c r="I108" s="86" t="s">
        <v>86</v>
      </c>
    </row>
    <row r="109" spans="1:9" ht="24.95" customHeight="1" x14ac:dyDescent="0.25">
      <c r="A109" s="390"/>
      <c r="B109" s="225">
        <f>B59/1015</f>
        <v>9.8522167487684734E-2</v>
      </c>
      <c r="C109" s="225">
        <f>C59/1015</f>
        <v>0</v>
      </c>
      <c r="D109" s="225">
        <v>4.2000000000000003E-2</v>
      </c>
      <c r="E109" s="44"/>
      <c r="F109" s="44"/>
      <c r="G109" s="45"/>
      <c r="H109" s="48"/>
      <c r="I109" s="45"/>
    </row>
    <row r="110" spans="1:9" ht="80.25" customHeight="1" x14ac:dyDescent="0.25">
      <c r="A110" s="42" t="s">
        <v>197</v>
      </c>
      <c r="B110" s="405"/>
      <c r="C110" s="405"/>
      <c r="D110" s="405"/>
      <c r="E110" s="405"/>
      <c r="F110" s="405"/>
      <c r="G110" s="405"/>
      <c r="H110" s="405"/>
      <c r="I110" s="405"/>
    </row>
    <row r="111" spans="1:9" ht="80.25" customHeight="1" x14ac:dyDescent="0.25">
      <c r="A111" s="42" t="s">
        <v>198</v>
      </c>
      <c r="B111" s="397"/>
      <c r="C111" s="398"/>
      <c r="D111" s="397"/>
      <c r="E111" s="398"/>
      <c r="F111" s="397"/>
      <c r="G111" s="398"/>
      <c r="H111" s="397"/>
      <c r="I111" s="398"/>
    </row>
    <row r="112" spans="1:9" ht="24.95" customHeight="1" x14ac:dyDescent="0.25">
      <c r="A112" s="389" t="s">
        <v>169</v>
      </c>
      <c r="B112" s="86" t="s">
        <v>84</v>
      </c>
      <c r="C112" s="86" t="s">
        <v>86</v>
      </c>
      <c r="D112" s="86" t="s">
        <v>84</v>
      </c>
      <c r="E112" s="86" t="s">
        <v>86</v>
      </c>
      <c r="F112" s="86" t="s">
        <v>84</v>
      </c>
      <c r="G112" s="86" t="s">
        <v>86</v>
      </c>
      <c r="H112" s="86" t="s">
        <v>84</v>
      </c>
      <c r="I112" s="86" t="s">
        <v>86</v>
      </c>
    </row>
    <row r="113" spans="1:9" ht="24.95" customHeight="1" x14ac:dyDescent="0.25">
      <c r="A113" s="390"/>
      <c r="B113" s="225">
        <f>B61/1015</f>
        <v>6.5024630541871922E-2</v>
      </c>
      <c r="C113" s="225">
        <f>C61/1015</f>
        <v>0</v>
      </c>
      <c r="D113" s="44">
        <v>0</v>
      </c>
      <c r="E113" s="153"/>
      <c r="F113" s="44"/>
      <c r="G113" s="154"/>
      <c r="H113" s="153"/>
      <c r="I113" s="154"/>
    </row>
    <row r="114" spans="1:9" ht="80.25" customHeight="1" x14ac:dyDescent="0.25">
      <c r="A114" s="42" t="s">
        <v>197</v>
      </c>
      <c r="B114" s="502"/>
      <c r="C114" s="502"/>
      <c r="D114" s="502"/>
      <c r="E114" s="502"/>
      <c r="F114" s="502"/>
      <c r="G114" s="502"/>
      <c r="H114" s="502"/>
      <c r="I114" s="502"/>
    </row>
    <row r="115" spans="1:9" ht="80.25" customHeight="1" x14ac:dyDescent="0.25">
      <c r="A115" s="42" t="s">
        <v>198</v>
      </c>
      <c r="B115" s="397"/>
      <c r="C115" s="398"/>
      <c r="D115" s="397"/>
      <c r="E115" s="398"/>
      <c r="F115" s="397"/>
      <c r="G115" s="398"/>
      <c r="H115" s="397"/>
      <c r="I115" s="398"/>
    </row>
    <row r="116" spans="1:9" ht="16.5" x14ac:dyDescent="0.25">
      <c r="A116" s="43" t="s">
        <v>199</v>
      </c>
      <c r="B116" s="47">
        <f t="shared" ref="B116:I116" si="1">(B69+B73+B77+B81+B85+B89+B93+B97+B101+B105+B109+B113)</f>
        <v>1.1990147783251235</v>
      </c>
      <c r="C116" s="47">
        <f t="shared" si="1"/>
        <v>1.0581280788177341</v>
      </c>
      <c r="D116" s="47">
        <f t="shared" si="1"/>
        <v>0.99999999999999989</v>
      </c>
      <c r="E116" s="47">
        <f t="shared" si="1"/>
        <v>0.74999999999999989</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dataValidations disablePrompts="1"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 ref="B99" r:id="rId15" xr:uid="{4DA5616F-5A77-4CEC-A1EE-732F1DDD046F}"/>
    <hyperlink ref="D99" r:id="rId16" xr:uid="{EE3F11B2-38DE-4EE2-8D2D-5110F2BF2BE7}"/>
  </hyperlinks>
  <pageMargins left="0.25" right="0.25" top="0.75" bottom="0.75" header="0.3" footer="0.3"/>
  <pageSetup scale="10" orientation="landscape" r:id="rId17"/>
  <rowBreaks count="1" manualBreakCount="1">
    <brk id="87" max="14" man="1"/>
  </rowBreaks>
  <drawing r:id="rId18"/>
  <legacyDrawing r:id="rId1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F4" zoomScale="60" zoomScaleNormal="70" workbookViewId="0">
      <selection activeCell="K28" sqref="K28"/>
    </sheetView>
  </sheetViews>
  <sheetFormatPr baseColWidth="10" defaultColWidth="10.85546875" defaultRowHeight="14.25" x14ac:dyDescent="0.25"/>
  <cols>
    <col min="1" max="1" width="49.85546875" style="1" customWidth="1"/>
    <col min="2" max="5" width="35.85546875" style="1" customWidth="1"/>
    <col min="6" max="6" width="43" style="1" customWidth="1"/>
    <col min="7" max="7" width="41.140625" style="1" customWidth="1"/>
    <col min="8" max="8" width="35.85546875" style="1" customWidth="1"/>
    <col min="9" max="9" width="42.140625" style="1" customWidth="1"/>
    <col min="10" max="13" width="35.85546875" style="1" customWidth="1"/>
    <col min="14" max="14" width="31" style="1" customWidth="1"/>
    <col min="15" max="15" width="18.140625" style="1" customWidth="1"/>
    <col min="16" max="16" width="8.42578125" style="1" customWidth="1"/>
    <col min="17" max="17" width="18.42578125" style="1" bestFit="1" customWidth="1"/>
    <col min="18" max="18" width="5.85546875" style="1" customWidth="1"/>
    <col min="19" max="19" width="18.42578125" style="1" bestFit="1" customWidth="1"/>
    <col min="20" max="20" width="4.855468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47"/>
      <c r="B1" s="427" t="s">
        <v>150</v>
      </c>
      <c r="C1" s="428"/>
      <c r="D1" s="428"/>
      <c r="E1" s="428"/>
      <c r="F1" s="428"/>
      <c r="G1" s="428"/>
      <c r="H1" s="428"/>
      <c r="I1" s="428"/>
      <c r="J1" s="428"/>
      <c r="K1" s="428"/>
      <c r="L1" s="429"/>
      <c r="M1" s="424" t="s">
        <v>272</v>
      </c>
      <c r="N1" s="425"/>
      <c r="O1" s="426"/>
    </row>
    <row r="2" spans="1:15" s="76" customFormat="1" ht="18" customHeight="1" thickBot="1" x14ac:dyDescent="0.3">
      <c r="A2" s="448"/>
      <c r="B2" s="430" t="s">
        <v>151</v>
      </c>
      <c r="C2" s="431"/>
      <c r="D2" s="431"/>
      <c r="E2" s="431"/>
      <c r="F2" s="431"/>
      <c r="G2" s="431"/>
      <c r="H2" s="431"/>
      <c r="I2" s="431"/>
      <c r="J2" s="431"/>
      <c r="K2" s="431"/>
      <c r="L2" s="432"/>
      <c r="M2" s="424" t="s">
        <v>273</v>
      </c>
      <c r="N2" s="425"/>
      <c r="O2" s="426"/>
    </row>
    <row r="3" spans="1:15" s="76" customFormat="1" ht="20.100000000000001" customHeight="1" thickBot="1" x14ac:dyDescent="0.3">
      <c r="A3" s="448"/>
      <c r="B3" s="430" t="s">
        <v>0</v>
      </c>
      <c r="C3" s="431"/>
      <c r="D3" s="431"/>
      <c r="E3" s="431"/>
      <c r="F3" s="431"/>
      <c r="G3" s="431"/>
      <c r="H3" s="431"/>
      <c r="I3" s="431"/>
      <c r="J3" s="431"/>
      <c r="K3" s="431"/>
      <c r="L3" s="432"/>
      <c r="M3" s="424" t="s">
        <v>274</v>
      </c>
      <c r="N3" s="425"/>
      <c r="O3" s="426"/>
    </row>
    <row r="4" spans="1:15" s="76" customFormat="1" ht="21.75" customHeight="1" thickBot="1" x14ac:dyDescent="0.3">
      <c r="A4" s="449"/>
      <c r="B4" s="433" t="s">
        <v>152</v>
      </c>
      <c r="C4" s="434"/>
      <c r="D4" s="434"/>
      <c r="E4" s="434"/>
      <c r="F4" s="434"/>
      <c r="G4" s="434"/>
      <c r="H4" s="434"/>
      <c r="I4" s="434"/>
      <c r="J4" s="434"/>
      <c r="K4" s="434"/>
      <c r="L4" s="435"/>
      <c r="M4" s="424" t="s">
        <v>275</v>
      </c>
      <c r="N4" s="425"/>
      <c r="O4" s="426"/>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154</v>
      </c>
      <c r="B6" s="458" t="s">
        <v>281</v>
      </c>
      <c r="C6" s="459"/>
      <c r="D6" s="459"/>
      <c r="E6" s="459"/>
      <c r="F6" s="459"/>
      <c r="G6" s="459"/>
      <c r="H6" s="459"/>
      <c r="I6" s="459"/>
      <c r="J6" s="459"/>
      <c r="K6" s="460"/>
      <c r="L6" s="142" t="s">
        <v>155</v>
      </c>
      <c r="M6" s="461">
        <v>2024110010300</v>
      </c>
      <c r="N6" s="462"/>
      <c r="O6" s="463"/>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51" t="s">
        <v>6</v>
      </c>
      <c r="B8" s="142" t="s">
        <v>156</v>
      </c>
      <c r="C8" s="112"/>
      <c r="D8" s="142" t="s">
        <v>157</v>
      </c>
      <c r="E8" s="112"/>
      <c r="F8" s="142" t="s">
        <v>158</v>
      </c>
      <c r="G8" s="112"/>
      <c r="H8" s="142" t="s">
        <v>159</v>
      </c>
      <c r="I8" s="114"/>
      <c r="J8" s="416" t="s">
        <v>8</v>
      </c>
      <c r="K8" s="450"/>
      <c r="L8" s="141" t="s">
        <v>160</v>
      </c>
      <c r="M8" s="412"/>
      <c r="N8" s="412"/>
      <c r="O8" s="412"/>
    </row>
    <row r="9" spans="1:15" s="76" customFormat="1" ht="21.75" customHeight="1" thickBot="1" x14ac:dyDescent="0.3">
      <c r="A9" s="451"/>
      <c r="B9" s="143" t="s">
        <v>161</v>
      </c>
      <c r="C9" s="115"/>
      <c r="D9" s="142" t="s">
        <v>162</v>
      </c>
      <c r="E9" s="116"/>
      <c r="F9" s="142" t="s">
        <v>163</v>
      </c>
      <c r="G9" s="116"/>
      <c r="H9" s="142" t="s">
        <v>164</v>
      </c>
      <c r="I9" s="114" t="s">
        <v>282</v>
      </c>
      <c r="J9" s="416"/>
      <c r="K9" s="450"/>
      <c r="L9" s="141" t="s">
        <v>165</v>
      </c>
      <c r="M9" s="412"/>
      <c r="N9" s="412"/>
      <c r="O9" s="412"/>
    </row>
    <row r="10" spans="1:15" s="76" customFormat="1" ht="21.75" customHeight="1" thickBot="1" x14ac:dyDescent="0.3">
      <c r="A10" s="451"/>
      <c r="B10" s="142" t="s">
        <v>166</v>
      </c>
      <c r="C10" s="112"/>
      <c r="D10" s="142" t="s">
        <v>167</v>
      </c>
      <c r="E10" s="116"/>
      <c r="F10" s="142" t="s">
        <v>168</v>
      </c>
      <c r="G10" s="116"/>
      <c r="H10" s="142" t="s">
        <v>169</v>
      </c>
      <c r="I10" s="114"/>
      <c r="J10" s="416"/>
      <c r="K10" s="450"/>
      <c r="L10" s="141" t="s">
        <v>170</v>
      </c>
      <c r="M10" s="412" t="s">
        <v>282</v>
      </c>
      <c r="N10" s="412"/>
      <c r="O10" s="412"/>
    </row>
    <row r="11" spans="1:15" ht="15" customHeight="1" thickBot="1" x14ac:dyDescent="0.3">
      <c r="A11" s="6"/>
      <c r="B11" s="7"/>
      <c r="C11" s="7"/>
      <c r="D11" s="9"/>
      <c r="E11" s="8"/>
      <c r="F11" s="8"/>
      <c r="G11" s="185"/>
      <c r="H11" s="185"/>
      <c r="I11" s="10"/>
      <c r="J11" s="10"/>
      <c r="K11" s="7"/>
      <c r="L11" s="7"/>
      <c r="M11" s="7"/>
      <c r="N11" s="7"/>
      <c r="O11" s="7"/>
    </row>
    <row r="12" spans="1:15" ht="15" customHeight="1" x14ac:dyDescent="0.25">
      <c r="A12" s="455" t="s">
        <v>171</v>
      </c>
      <c r="B12" s="436" t="s">
        <v>312</v>
      </c>
      <c r="C12" s="437"/>
      <c r="D12" s="437"/>
      <c r="E12" s="437"/>
      <c r="F12" s="437"/>
      <c r="G12" s="437"/>
      <c r="H12" s="437"/>
      <c r="I12" s="437"/>
      <c r="J12" s="437"/>
      <c r="K12" s="437"/>
      <c r="L12" s="437"/>
      <c r="M12" s="437"/>
      <c r="N12" s="437"/>
      <c r="O12" s="438"/>
    </row>
    <row r="13" spans="1:15" ht="15" customHeight="1" x14ac:dyDescent="0.25">
      <c r="A13" s="456"/>
      <c r="B13" s="439"/>
      <c r="C13" s="440"/>
      <c r="D13" s="440"/>
      <c r="E13" s="440"/>
      <c r="F13" s="440"/>
      <c r="G13" s="440"/>
      <c r="H13" s="440"/>
      <c r="I13" s="440"/>
      <c r="J13" s="440"/>
      <c r="K13" s="440"/>
      <c r="L13" s="440"/>
      <c r="M13" s="440"/>
      <c r="N13" s="440"/>
      <c r="O13" s="441"/>
    </row>
    <row r="14" spans="1:15" ht="15" customHeight="1" thickBot="1" x14ac:dyDescent="0.3">
      <c r="A14" s="457"/>
      <c r="B14" s="442"/>
      <c r="C14" s="443"/>
      <c r="D14" s="443"/>
      <c r="E14" s="443"/>
      <c r="F14" s="443"/>
      <c r="G14" s="443"/>
      <c r="H14" s="443"/>
      <c r="I14" s="443"/>
      <c r="J14" s="443"/>
      <c r="K14" s="443"/>
      <c r="L14" s="443"/>
      <c r="M14" s="443"/>
      <c r="N14" s="443"/>
      <c r="O14" s="444"/>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13</v>
      </c>
      <c r="B16" s="445" t="s">
        <v>284</v>
      </c>
      <c r="C16" s="445"/>
      <c r="D16" s="445"/>
      <c r="E16" s="445"/>
      <c r="F16" s="445"/>
      <c r="G16" s="451" t="s">
        <v>15</v>
      </c>
      <c r="H16" s="451"/>
      <c r="I16" s="446" t="s">
        <v>313</v>
      </c>
      <c r="J16" s="446"/>
      <c r="K16" s="446"/>
      <c r="L16" s="446"/>
      <c r="M16" s="446"/>
      <c r="N16" s="446"/>
      <c r="O16" s="446"/>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53" t="s">
        <v>287</v>
      </c>
      <c r="C18" s="453"/>
      <c r="D18" s="453"/>
      <c r="E18" s="453"/>
      <c r="F18" s="50" t="s">
        <v>19</v>
      </c>
      <c r="G18" s="452" t="s">
        <v>288</v>
      </c>
      <c r="H18" s="452"/>
      <c r="I18" s="452"/>
      <c r="J18" s="50" t="s">
        <v>21</v>
      </c>
      <c r="K18" s="445" t="s">
        <v>314</v>
      </c>
      <c r="L18" s="445"/>
      <c r="M18" s="445"/>
      <c r="N18" s="445"/>
      <c r="O18" s="445"/>
    </row>
    <row r="19" spans="1:15" ht="9" customHeight="1" x14ac:dyDescent="0.25">
      <c r="A19" s="5"/>
      <c r="B19" s="2"/>
      <c r="C19" s="454"/>
      <c r="D19" s="454"/>
      <c r="E19" s="454"/>
      <c r="F19" s="454"/>
      <c r="G19" s="454"/>
      <c r="H19" s="454"/>
      <c r="I19" s="454"/>
      <c r="J19" s="454"/>
      <c r="K19" s="454"/>
      <c r="L19" s="454"/>
      <c r="M19" s="454"/>
      <c r="N19" s="454"/>
      <c r="O19" s="454"/>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14" t="s">
        <v>23</v>
      </c>
      <c r="B21" s="415"/>
      <c r="C21" s="415"/>
      <c r="D21" s="415"/>
      <c r="E21" s="415"/>
      <c r="F21" s="415"/>
      <c r="G21" s="415"/>
      <c r="H21" s="415"/>
      <c r="I21" s="415"/>
      <c r="J21" s="415"/>
      <c r="K21" s="415"/>
      <c r="L21" s="415"/>
      <c r="M21" s="415"/>
      <c r="N21" s="415"/>
      <c r="O21" s="416"/>
    </row>
    <row r="22" spans="1:15" ht="32.1" customHeight="1" thickBot="1" x14ac:dyDescent="0.3">
      <c r="A22" s="414" t="s">
        <v>172</v>
      </c>
      <c r="B22" s="415"/>
      <c r="C22" s="415"/>
      <c r="D22" s="415"/>
      <c r="E22" s="415"/>
      <c r="F22" s="415"/>
      <c r="G22" s="415"/>
      <c r="H22" s="415"/>
      <c r="I22" s="415"/>
      <c r="J22" s="415"/>
      <c r="K22" s="415"/>
      <c r="L22" s="415"/>
      <c r="M22" s="415"/>
      <c r="N22" s="415"/>
      <c r="O22" s="416"/>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381413000</v>
      </c>
      <c r="C24" s="217">
        <v>139344400</v>
      </c>
      <c r="D24" s="217">
        <v>70487000</v>
      </c>
      <c r="E24" s="217">
        <v>11237000</v>
      </c>
      <c r="F24" s="179"/>
      <c r="G24" s="179">
        <v>-2354867</v>
      </c>
      <c r="H24" s="179"/>
      <c r="I24" s="179"/>
      <c r="J24" s="179"/>
      <c r="K24" s="179"/>
      <c r="L24" s="179"/>
      <c r="M24" s="179"/>
      <c r="N24" s="762">
        <f>SUM(B24:M24)</f>
        <v>600126533</v>
      </c>
      <c r="O24" s="180">
        <v>1</v>
      </c>
    </row>
    <row r="25" spans="1:15" ht="32.1" customHeight="1" x14ac:dyDescent="0.25">
      <c r="A25" s="21" t="s">
        <v>26</v>
      </c>
      <c r="B25" s="217">
        <v>381412000</v>
      </c>
      <c r="C25" s="217">
        <v>209234214</v>
      </c>
      <c r="D25" s="217">
        <v>78429</v>
      </c>
      <c r="E25" s="217">
        <v>-3234357</v>
      </c>
      <c r="F25" s="179">
        <v>170819</v>
      </c>
      <c r="G25" s="179">
        <v>171070</v>
      </c>
      <c r="H25" s="179">
        <v>11217478</v>
      </c>
      <c r="I25" s="179">
        <v>150909</v>
      </c>
      <c r="J25" s="179"/>
      <c r="K25" s="179"/>
      <c r="L25" s="179"/>
      <c r="M25" s="179"/>
      <c r="N25" s="762">
        <f t="shared" ref="N25:N29" si="0">SUM(B25:M25)</f>
        <v>599200562</v>
      </c>
      <c r="O25" s="181">
        <f>N25/N24</f>
        <v>0.99845704039218008</v>
      </c>
    </row>
    <row r="26" spans="1:15" ht="32.1" customHeight="1" x14ac:dyDescent="0.25">
      <c r="A26" s="21" t="s">
        <v>28</v>
      </c>
      <c r="B26" s="217"/>
      <c r="C26" s="217">
        <v>4636081</v>
      </c>
      <c r="D26" s="217">
        <v>44549796</v>
      </c>
      <c r="E26" s="217">
        <v>58072010</v>
      </c>
      <c r="F26" s="182">
        <v>58090819</v>
      </c>
      <c r="G26" s="182">
        <v>58091070</v>
      </c>
      <c r="H26" s="182">
        <v>58067803</v>
      </c>
      <c r="I26" s="182">
        <v>58070909</v>
      </c>
      <c r="J26" s="182"/>
      <c r="K26" s="182"/>
      <c r="L26" s="182"/>
      <c r="M26" s="182"/>
      <c r="N26" s="762">
        <f t="shared" si="0"/>
        <v>339578488</v>
      </c>
      <c r="O26" s="181">
        <f>N26/N24</f>
        <v>0.56584481659636932</v>
      </c>
    </row>
    <row r="27" spans="1:15" ht="32.1" customHeight="1" x14ac:dyDescent="0.25">
      <c r="A27" s="21" t="s">
        <v>175</v>
      </c>
      <c r="B27" s="217"/>
      <c r="C27" s="217">
        <v>3143000</v>
      </c>
      <c r="D27" s="217"/>
      <c r="E27" s="217"/>
      <c r="F27" s="179"/>
      <c r="G27" s="179"/>
      <c r="H27" s="179"/>
      <c r="I27" s="179"/>
      <c r="J27" s="179"/>
      <c r="K27" s="179"/>
      <c r="L27" s="179"/>
      <c r="M27" s="179"/>
      <c r="N27" s="762">
        <f t="shared" si="0"/>
        <v>3143000</v>
      </c>
      <c r="O27" s="181">
        <v>1</v>
      </c>
    </row>
    <row r="28" spans="1:15" ht="32.1" customHeight="1" x14ac:dyDescent="0.25">
      <c r="A28" s="21" t="s">
        <v>176</v>
      </c>
      <c r="B28" s="217">
        <v>0</v>
      </c>
      <c r="C28" s="217"/>
      <c r="D28" s="217"/>
      <c r="E28" s="217"/>
      <c r="F28" s="182"/>
      <c r="G28" s="182">
        <v>3143000</v>
      </c>
      <c r="H28" s="182"/>
      <c r="I28" s="182"/>
      <c r="J28" s="182"/>
      <c r="K28" s="182"/>
      <c r="L28" s="182"/>
      <c r="M28" s="182"/>
      <c r="N28" s="762">
        <f t="shared" si="0"/>
        <v>3143000</v>
      </c>
      <c r="O28" s="181">
        <f>N28/N27</f>
        <v>1</v>
      </c>
    </row>
    <row r="29" spans="1:15" ht="32.1" customHeight="1" thickBot="1" x14ac:dyDescent="0.3">
      <c r="A29" s="23" t="s">
        <v>34</v>
      </c>
      <c r="B29" s="218">
        <v>0</v>
      </c>
      <c r="C29" s="218"/>
      <c r="D29" s="218"/>
      <c r="E29" s="218"/>
      <c r="F29" s="183"/>
      <c r="G29" s="183"/>
      <c r="H29" s="183"/>
      <c r="I29" s="183"/>
      <c r="J29" s="183"/>
      <c r="K29" s="183"/>
      <c r="L29" s="183"/>
      <c r="M29" s="183"/>
      <c r="N29" s="763">
        <f t="shared" si="0"/>
        <v>0</v>
      </c>
      <c r="O29" s="184">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74" t="s">
        <v>177</v>
      </c>
      <c r="B33" s="475"/>
      <c r="C33" s="475"/>
      <c r="D33" s="475"/>
      <c r="E33" s="475"/>
      <c r="F33" s="475"/>
      <c r="G33" s="475"/>
      <c r="H33" s="475"/>
      <c r="I33" s="476"/>
      <c r="J33" s="29"/>
    </row>
    <row r="34" spans="1:13" ht="50.25" customHeight="1" thickBot="1" x14ac:dyDescent="0.3">
      <c r="A34" s="37" t="s">
        <v>178</v>
      </c>
      <c r="B34" s="477" t="str">
        <f>+B12</f>
        <v xml:space="preserve">Acompañar el 100% de los casos de representación jurídica que requieran el apoyo de psicología forense. </v>
      </c>
      <c r="C34" s="478"/>
      <c r="D34" s="478"/>
      <c r="E34" s="478"/>
      <c r="F34" s="478"/>
      <c r="G34" s="478"/>
      <c r="H34" s="478"/>
      <c r="I34" s="479"/>
      <c r="J34" s="27"/>
      <c r="M34" s="167"/>
    </row>
    <row r="35" spans="1:13" ht="18.75" customHeight="1" thickBot="1" x14ac:dyDescent="0.3">
      <c r="A35" s="487" t="s">
        <v>38</v>
      </c>
      <c r="B35" s="81">
        <v>2024</v>
      </c>
      <c r="C35" s="81">
        <v>2025</v>
      </c>
      <c r="D35" s="81">
        <v>2026</v>
      </c>
      <c r="E35" s="81">
        <v>2027</v>
      </c>
      <c r="F35" s="81" t="s">
        <v>179</v>
      </c>
      <c r="G35" s="489" t="s">
        <v>40</v>
      </c>
      <c r="H35" s="490" t="s">
        <v>315</v>
      </c>
      <c r="I35" s="491"/>
      <c r="J35" s="27"/>
      <c r="M35" s="167"/>
    </row>
    <row r="36" spans="1:13" ht="50.25" customHeight="1" thickBot="1" x14ac:dyDescent="0.3">
      <c r="A36" s="488"/>
      <c r="B36" s="226">
        <v>1</v>
      </c>
      <c r="C36" s="226">
        <v>1</v>
      </c>
      <c r="D36" s="226">
        <v>1</v>
      </c>
      <c r="E36" s="226">
        <v>1</v>
      </c>
      <c r="F36" s="227">
        <f>AVERAGE(B36:E36)</f>
        <v>1</v>
      </c>
      <c r="G36" s="489"/>
      <c r="H36" s="492"/>
      <c r="I36" s="493"/>
      <c r="J36" s="27"/>
      <c r="M36" s="168"/>
    </row>
    <row r="37" spans="1:13" ht="52.5" customHeight="1" thickBot="1" x14ac:dyDescent="0.3">
      <c r="A37" s="38" t="s">
        <v>42</v>
      </c>
      <c r="B37" s="480">
        <v>0.2</v>
      </c>
      <c r="C37" s="481"/>
      <c r="D37" s="484" t="s">
        <v>180</v>
      </c>
      <c r="E37" s="485"/>
      <c r="F37" s="485"/>
      <c r="G37" s="485"/>
      <c r="H37" s="485"/>
      <c r="I37" s="486"/>
    </row>
    <row r="38" spans="1:13" s="28" customFormat="1" ht="48" customHeight="1" thickBot="1" x14ac:dyDescent="0.3">
      <c r="A38" s="487" t="s">
        <v>181</v>
      </c>
      <c r="B38" s="38" t="s">
        <v>182</v>
      </c>
      <c r="C38" s="37" t="s">
        <v>86</v>
      </c>
      <c r="D38" s="472" t="s">
        <v>88</v>
      </c>
      <c r="E38" s="473"/>
      <c r="F38" s="472" t="s">
        <v>90</v>
      </c>
      <c r="G38" s="473"/>
      <c r="H38" s="39" t="s">
        <v>92</v>
      </c>
      <c r="I38" s="41" t="s">
        <v>93</v>
      </c>
      <c r="M38" s="169"/>
    </row>
    <row r="39" spans="1:13" ht="206.25" customHeight="1" thickBot="1" x14ac:dyDescent="0.3">
      <c r="A39" s="488"/>
      <c r="B39" s="228">
        <v>1</v>
      </c>
      <c r="C39" s="229">
        <v>1</v>
      </c>
      <c r="D39" s="506" t="s">
        <v>316</v>
      </c>
      <c r="E39" s="507"/>
      <c r="F39" s="506" t="s">
        <v>317</v>
      </c>
      <c r="G39" s="507"/>
      <c r="H39" s="230" t="s">
        <v>318</v>
      </c>
      <c r="I39" s="231" t="s">
        <v>319</v>
      </c>
      <c r="M39" s="167"/>
    </row>
    <row r="40" spans="1:13" s="28" customFormat="1" ht="54" customHeight="1" thickBot="1" x14ac:dyDescent="0.3">
      <c r="A40" s="487" t="s">
        <v>183</v>
      </c>
      <c r="B40" s="40" t="s">
        <v>182</v>
      </c>
      <c r="C40" s="39" t="s">
        <v>86</v>
      </c>
      <c r="D40" s="472" t="s">
        <v>88</v>
      </c>
      <c r="E40" s="473"/>
      <c r="F40" s="472" t="s">
        <v>90</v>
      </c>
      <c r="G40" s="473"/>
      <c r="H40" s="39" t="s">
        <v>92</v>
      </c>
      <c r="I40" s="41" t="s">
        <v>93</v>
      </c>
    </row>
    <row r="41" spans="1:13" ht="223.5" customHeight="1" thickBot="1" x14ac:dyDescent="0.3">
      <c r="A41" s="488"/>
      <c r="B41" s="228">
        <v>1</v>
      </c>
      <c r="C41" s="229">
        <v>1</v>
      </c>
      <c r="D41" s="506" t="s">
        <v>320</v>
      </c>
      <c r="E41" s="507"/>
      <c r="F41" s="506" t="s">
        <v>321</v>
      </c>
      <c r="G41" s="507"/>
      <c r="H41" s="230" t="s">
        <v>322</v>
      </c>
      <c r="I41" s="231" t="s">
        <v>319</v>
      </c>
    </row>
    <row r="42" spans="1:13" s="28" customFormat="1" ht="45" customHeight="1" thickBot="1" x14ac:dyDescent="0.3">
      <c r="A42" s="487" t="s">
        <v>184</v>
      </c>
      <c r="B42" s="40" t="s">
        <v>182</v>
      </c>
      <c r="C42" s="39" t="s">
        <v>86</v>
      </c>
      <c r="D42" s="472" t="s">
        <v>88</v>
      </c>
      <c r="E42" s="473"/>
      <c r="F42" s="472" t="s">
        <v>90</v>
      </c>
      <c r="G42" s="473"/>
      <c r="H42" s="39" t="s">
        <v>92</v>
      </c>
      <c r="I42" s="41" t="s">
        <v>93</v>
      </c>
    </row>
    <row r="43" spans="1:13" ht="205.5" customHeight="1" thickBot="1" x14ac:dyDescent="0.3">
      <c r="A43" s="488"/>
      <c r="B43" s="228">
        <v>1</v>
      </c>
      <c r="C43" s="229">
        <v>1</v>
      </c>
      <c r="D43" s="506" t="s">
        <v>323</v>
      </c>
      <c r="E43" s="507"/>
      <c r="F43" s="506" t="s">
        <v>324</v>
      </c>
      <c r="G43" s="507"/>
      <c r="H43" s="230" t="s">
        <v>325</v>
      </c>
      <c r="I43" s="231" t="s">
        <v>319</v>
      </c>
    </row>
    <row r="44" spans="1:13" s="28" customFormat="1" ht="44.25" customHeight="1" thickBot="1" x14ac:dyDescent="0.3">
      <c r="A44" s="487" t="s">
        <v>185</v>
      </c>
      <c r="B44" s="40" t="s">
        <v>182</v>
      </c>
      <c r="C44" s="40" t="s">
        <v>86</v>
      </c>
      <c r="D44" s="472" t="s">
        <v>88</v>
      </c>
      <c r="E44" s="473"/>
      <c r="F44" s="472" t="s">
        <v>90</v>
      </c>
      <c r="G44" s="473"/>
      <c r="H44" s="39" t="s">
        <v>92</v>
      </c>
      <c r="I44" s="39" t="s">
        <v>93</v>
      </c>
    </row>
    <row r="45" spans="1:13" ht="183.75" customHeight="1" thickBot="1" x14ac:dyDescent="0.3">
      <c r="A45" s="488"/>
      <c r="B45" s="229">
        <v>1</v>
      </c>
      <c r="C45" s="229">
        <v>1</v>
      </c>
      <c r="D45" s="506" t="s">
        <v>454</v>
      </c>
      <c r="E45" s="507"/>
      <c r="F45" s="506" t="s">
        <v>455</v>
      </c>
      <c r="G45" s="507"/>
      <c r="H45" s="230" t="s">
        <v>456</v>
      </c>
      <c r="I45" s="231" t="s">
        <v>319</v>
      </c>
    </row>
    <row r="46" spans="1:13" s="28" customFormat="1" ht="47.25" customHeight="1" thickBot="1" x14ac:dyDescent="0.3">
      <c r="A46" s="487" t="s">
        <v>186</v>
      </c>
      <c r="B46" s="40" t="s">
        <v>182</v>
      </c>
      <c r="C46" s="39" t="s">
        <v>86</v>
      </c>
      <c r="D46" s="472" t="s">
        <v>88</v>
      </c>
      <c r="E46" s="473"/>
      <c r="F46" s="472" t="s">
        <v>90</v>
      </c>
      <c r="G46" s="473"/>
      <c r="H46" s="39" t="s">
        <v>92</v>
      </c>
      <c r="I46" s="41" t="s">
        <v>93</v>
      </c>
    </row>
    <row r="47" spans="1:13" ht="192.75" customHeight="1" thickBot="1" x14ac:dyDescent="0.3">
      <c r="A47" s="488"/>
      <c r="B47" s="229">
        <v>1</v>
      </c>
      <c r="C47" s="229">
        <v>1</v>
      </c>
      <c r="D47" s="506" t="s">
        <v>518</v>
      </c>
      <c r="E47" s="507"/>
      <c r="F47" s="506" t="s">
        <v>497</v>
      </c>
      <c r="G47" s="507"/>
      <c r="H47" s="230" t="s">
        <v>488</v>
      </c>
      <c r="I47" s="230" t="s">
        <v>319</v>
      </c>
    </row>
    <row r="48" spans="1:13" s="28" customFormat="1" ht="52.5" customHeight="1" thickBot="1" x14ac:dyDescent="0.3">
      <c r="A48" s="487" t="s">
        <v>187</v>
      </c>
      <c r="B48" s="40" t="s">
        <v>182</v>
      </c>
      <c r="C48" s="39" t="s">
        <v>86</v>
      </c>
      <c r="D48" s="472" t="s">
        <v>88</v>
      </c>
      <c r="E48" s="473"/>
      <c r="F48" s="472" t="s">
        <v>90</v>
      </c>
      <c r="G48" s="473"/>
      <c r="H48" s="39" t="s">
        <v>92</v>
      </c>
      <c r="I48" s="41" t="s">
        <v>93</v>
      </c>
    </row>
    <row r="49" spans="1:9" ht="186.6" customHeight="1" thickBot="1" x14ac:dyDescent="0.3">
      <c r="A49" s="494"/>
      <c r="B49" s="229">
        <v>1</v>
      </c>
      <c r="C49" s="229">
        <v>1</v>
      </c>
      <c r="D49" s="508" t="s">
        <v>570</v>
      </c>
      <c r="E49" s="509"/>
      <c r="F49" s="508" t="s">
        <v>567</v>
      </c>
      <c r="G49" s="509"/>
      <c r="H49" s="335" t="s">
        <v>519</v>
      </c>
      <c r="I49" s="335" t="s">
        <v>319</v>
      </c>
    </row>
    <row r="50" spans="1:9" ht="35.1" customHeight="1" thickBot="1" x14ac:dyDescent="0.3">
      <c r="A50" s="487" t="s">
        <v>188</v>
      </c>
      <c r="B50" s="40" t="s">
        <v>182</v>
      </c>
      <c r="C50" s="39" t="s">
        <v>86</v>
      </c>
      <c r="D50" s="472" t="s">
        <v>88</v>
      </c>
      <c r="E50" s="473"/>
      <c r="F50" s="472" t="s">
        <v>90</v>
      </c>
      <c r="G50" s="473"/>
      <c r="H50" s="39" t="s">
        <v>92</v>
      </c>
      <c r="I50" s="41" t="s">
        <v>93</v>
      </c>
    </row>
    <row r="51" spans="1:9" ht="231.6" customHeight="1" thickBot="1" x14ac:dyDescent="0.3">
      <c r="A51" s="488"/>
      <c r="B51" s="229">
        <v>1</v>
      </c>
      <c r="C51" s="229">
        <v>1</v>
      </c>
      <c r="D51" s="510" t="s">
        <v>568</v>
      </c>
      <c r="E51" s="511"/>
      <c r="F51" s="510" t="s">
        <v>569</v>
      </c>
      <c r="G51" s="511"/>
      <c r="H51" s="346" t="s">
        <v>519</v>
      </c>
      <c r="I51" s="346" t="s">
        <v>319</v>
      </c>
    </row>
    <row r="52" spans="1:9" ht="35.1" customHeight="1" thickBot="1" x14ac:dyDescent="0.3">
      <c r="A52" s="487" t="s">
        <v>189</v>
      </c>
      <c r="B52" s="40" t="s">
        <v>182</v>
      </c>
      <c r="C52" s="347" t="s">
        <v>86</v>
      </c>
      <c r="D52" s="512" t="s">
        <v>88</v>
      </c>
      <c r="E52" s="473"/>
      <c r="F52" s="472" t="s">
        <v>90</v>
      </c>
      <c r="G52" s="473"/>
      <c r="H52" s="39" t="s">
        <v>92</v>
      </c>
      <c r="I52" s="41" t="s">
        <v>93</v>
      </c>
    </row>
    <row r="53" spans="1:9" ht="200.45" customHeight="1" thickBot="1" x14ac:dyDescent="0.3">
      <c r="A53" s="488"/>
      <c r="B53" s="229">
        <v>1</v>
      </c>
      <c r="C53" s="351">
        <v>1</v>
      </c>
      <c r="D53" s="510" t="s">
        <v>592</v>
      </c>
      <c r="E53" s="511"/>
      <c r="F53" s="510" t="s">
        <v>593</v>
      </c>
      <c r="G53" s="511"/>
      <c r="H53" s="346" t="s">
        <v>519</v>
      </c>
      <c r="I53" s="346" t="s">
        <v>319</v>
      </c>
    </row>
    <row r="54" spans="1:9" ht="35.1" customHeight="1" thickBot="1" x14ac:dyDescent="0.3">
      <c r="A54" s="487" t="s">
        <v>190</v>
      </c>
      <c r="B54" s="39" t="s">
        <v>182</v>
      </c>
      <c r="C54" s="37" t="s">
        <v>86</v>
      </c>
      <c r="D54" s="472" t="s">
        <v>88</v>
      </c>
      <c r="E54" s="473"/>
      <c r="F54" s="472" t="s">
        <v>90</v>
      </c>
      <c r="G54" s="473"/>
      <c r="H54" s="39" t="s">
        <v>92</v>
      </c>
      <c r="I54" s="41" t="s">
        <v>93</v>
      </c>
    </row>
    <row r="55" spans="1:9" ht="120.75" customHeight="1" thickBot="1" x14ac:dyDescent="0.3">
      <c r="A55" s="488"/>
      <c r="B55" s="229">
        <v>1</v>
      </c>
      <c r="C55" s="33"/>
      <c r="D55" s="406"/>
      <c r="E55" s="407"/>
      <c r="F55" s="406"/>
      <c r="G55" s="407"/>
      <c r="H55" s="30"/>
      <c r="I55" s="30"/>
    </row>
    <row r="56" spans="1:9" ht="35.1" customHeight="1" thickBot="1" x14ac:dyDescent="0.3">
      <c r="A56" s="487" t="s">
        <v>191</v>
      </c>
      <c r="B56" s="39" t="s">
        <v>182</v>
      </c>
      <c r="C56" s="37" t="s">
        <v>86</v>
      </c>
      <c r="D56" s="472" t="s">
        <v>88</v>
      </c>
      <c r="E56" s="473"/>
      <c r="F56" s="472" t="s">
        <v>90</v>
      </c>
      <c r="G56" s="473"/>
      <c r="H56" s="39" t="s">
        <v>92</v>
      </c>
      <c r="I56" s="41" t="s">
        <v>93</v>
      </c>
    </row>
    <row r="57" spans="1:9" ht="120.75" customHeight="1" thickBot="1" x14ac:dyDescent="0.3">
      <c r="A57" s="488"/>
      <c r="B57" s="229">
        <v>1</v>
      </c>
      <c r="C57" s="33"/>
      <c r="D57" s="406"/>
      <c r="E57" s="407"/>
      <c r="F57" s="406"/>
      <c r="G57" s="407"/>
      <c r="H57" s="30"/>
      <c r="I57" s="31"/>
    </row>
    <row r="58" spans="1:9" ht="35.1" customHeight="1" thickBot="1" x14ac:dyDescent="0.3">
      <c r="A58" s="487" t="s">
        <v>192</v>
      </c>
      <c r="B58" s="39" t="s">
        <v>182</v>
      </c>
      <c r="C58" s="37" t="s">
        <v>86</v>
      </c>
      <c r="D58" s="472" t="s">
        <v>88</v>
      </c>
      <c r="E58" s="473"/>
      <c r="F58" s="472" t="s">
        <v>90</v>
      </c>
      <c r="G58" s="473"/>
      <c r="H58" s="39" t="s">
        <v>92</v>
      </c>
      <c r="I58" s="41" t="s">
        <v>93</v>
      </c>
    </row>
    <row r="59" spans="1:9" ht="120.75" customHeight="1" thickBot="1" x14ac:dyDescent="0.3">
      <c r="A59" s="488"/>
      <c r="B59" s="229">
        <v>1</v>
      </c>
      <c r="C59" s="33"/>
      <c r="D59" s="406"/>
      <c r="E59" s="407"/>
      <c r="F59" s="497"/>
      <c r="G59" s="497"/>
      <c r="H59" s="30"/>
      <c r="I59" s="30"/>
    </row>
    <row r="60" spans="1:9" ht="35.1" customHeight="1" thickBot="1" x14ac:dyDescent="0.3">
      <c r="A60" s="487" t="s">
        <v>193</v>
      </c>
      <c r="B60" s="39" t="s">
        <v>182</v>
      </c>
      <c r="C60" s="37" t="s">
        <v>86</v>
      </c>
      <c r="D60" s="472" t="s">
        <v>88</v>
      </c>
      <c r="E60" s="473"/>
      <c r="F60" s="472" t="s">
        <v>90</v>
      </c>
      <c r="G60" s="473"/>
      <c r="H60" s="39" t="s">
        <v>92</v>
      </c>
      <c r="I60" s="41" t="s">
        <v>93</v>
      </c>
    </row>
    <row r="61" spans="1:9" ht="120.75" customHeight="1" thickBot="1" x14ac:dyDescent="0.3">
      <c r="A61" s="488"/>
      <c r="B61" s="226">
        <v>1</v>
      </c>
      <c r="C61" s="33"/>
      <c r="D61" s="406"/>
      <c r="E61" s="407"/>
      <c r="F61" s="406"/>
      <c r="G61" s="407"/>
      <c r="H61" s="30"/>
      <c r="I61" s="30"/>
    </row>
    <row r="62" spans="1:9" x14ac:dyDescent="0.25">
      <c r="B62" s="162">
        <f>(+B47+B43+B41+B45+B49+B51+B53+B55+B57+B59+B61+B39)/12</f>
        <v>1</v>
      </c>
      <c r="C62" s="162">
        <f>(+C47+C43+C41+C45+C49+C51+C53+C55+C57+C59+C61+C39)/12</f>
        <v>0.66666666666666663</v>
      </c>
    </row>
    <row r="64" spans="1:9" s="27" customFormat="1" ht="30" customHeight="1" x14ac:dyDescent="0.25">
      <c r="A64" s="1"/>
      <c r="B64" s="1"/>
      <c r="C64" s="1"/>
      <c r="D64" s="1"/>
      <c r="E64" s="1"/>
      <c r="F64" s="1"/>
      <c r="G64" s="1"/>
      <c r="H64" s="1"/>
      <c r="I64" s="1"/>
    </row>
    <row r="65" spans="1:9" ht="34.5" customHeight="1" x14ac:dyDescent="0.25">
      <c r="A65" s="417" t="s">
        <v>56</v>
      </c>
      <c r="B65" s="417"/>
      <c r="C65" s="417"/>
      <c r="D65" s="417"/>
      <c r="E65" s="417"/>
      <c r="F65" s="417"/>
      <c r="G65" s="417"/>
      <c r="H65" s="417"/>
      <c r="I65" s="417"/>
    </row>
    <row r="66" spans="1:9" ht="67.5" customHeight="1" x14ac:dyDescent="0.25">
      <c r="A66" s="42" t="s">
        <v>57</v>
      </c>
      <c r="B66" s="418" t="s">
        <v>326</v>
      </c>
      <c r="C66" s="419"/>
      <c r="D66" s="418" t="s">
        <v>327</v>
      </c>
      <c r="E66" s="419"/>
      <c r="F66" s="418" t="s">
        <v>194</v>
      </c>
      <c r="G66" s="419"/>
      <c r="H66" s="383" t="s">
        <v>195</v>
      </c>
      <c r="I66" s="384"/>
    </row>
    <row r="67" spans="1:9" ht="45.75" customHeight="1" x14ac:dyDescent="0.25">
      <c r="A67" s="42" t="s">
        <v>196</v>
      </c>
      <c r="B67" s="513">
        <v>0.05</v>
      </c>
      <c r="C67" s="514"/>
      <c r="D67" s="513">
        <v>0.15</v>
      </c>
      <c r="E67" s="514"/>
      <c r="F67" s="387"/>
      <c r="G67" s="388"/>
      <c r="H67" s="387"/>
      <c r="I67" s="388"/>
    </row>
    <row r="68" spans="1:9" ht="30" hidden="1" customHeight="1" x14ac:dyDescent="0.25">
      <c r="A68" s="389" t="s">
        <v>156</v>
      </c>
      <c r="B68" s="86" t="s">
        <v>84</v>
      </c>
      <c r="C68" s="86" t="s">
        <v>86</v>
      </c>
      <c r="D68" s="86" t="s">
        <v>84</v>
      </c>
      <c r="E68" s="86" t="s">
        <v>86</v>
      </c>
      <c r="F68" s="86" t="s">
        <v>84</v>
      </c>
      <c r="G68" s="86" t="s">
        <v>86</v>
      </c>
      <c r="H68" s="86" t="s">
        <v>84</v>
      </c>
      <c r="I68" s="86" t="s">
        <v>86</v>
      </c>
    </row>
    <row r="69" spans="1:9" ht="37.5" hidden="1" customHeight="1" x14ac:dyDescent="0.25">
      <c r="A69" s="390"/>
      <c r="B69" s="225">
        <v>0.05</v>
      </c>
      <c r="C69" s="44">
        <v>0.05</v>
      </c>
      <c r="D69" s="225">
        <v>0.05</v>
      </c>
      <c r="E69" s="44">
        <f>+E39/E36</f>
        <v>0</v>
      </c>
      <c r="F69" s="44"/>
      <c r="G69" s="44"/>
      <c r="H69" s="48"/>
      <c r="I69" s="44"/>
    </row>
    <row r="70" spans="1:9" ht="199.7" hidden="1" customHeight="1" x14ac:dyDescent="0.25">
      <c r="A70" s="42" t="s">
        <v>197</v>
      </c>
      <c r="B70" s="515" t="s">
        <v>328</v>
      </c>
      <c r="C70" s="468"/>
      <c r="D70" s="515" t="s">
        <v>329</v>
      </c>
      <c r="E70" s="468"/>
      <c r="F70" s="420"/>
      <c r="G70" s="421"/>
      <c r="H70" s="422"/>
      <c r="I70" s="423"/>
    </row>
    <row r="71" spans="1:9" ht="122.25" hidden="1" customHeight="1" x14ac:dyDescent="0.25">
      <c r="A71" s="42" t="s">
        <v>198</v>
      </c>
      <c r="B71" s="467" t="s">
        <v>330</v>
      </c>
      <c r="C71" s="411"/>
      <c r="D71" s="410" t="s">
        <v>331</v>
      </c>
      <c r="E71" s="411"/>
      <c r="F71" s="469"/>
      <c r="G71" s="400"/>
      <c r="H71" s="408"/>
      <c r="I71" s="409"/>
    </row>
    <row r="72" spans="1:9" ht="30.75" hidden="1" customHeight="1" x14ac:dyDescent="0.25">
      <c r="A72" s="389" t="s">
        <v>157</v>
      </c>
      <c r="B72" s="86" t="s">
        <v>84</v>
      </c>
      <c r="C72" s="86" t="s">
        <v>86</v>
      </c>
      <c r="D72" s="86" t="s">
        <v>84</v>
      </c>
      <c r="E72" s="86" t="s">
        <v>86</v>
      </c>
      <c r="F72" s="86" t="s">
        <v>84</v>
      </c>
      <c r="G72" s="86" t="s">
        <v>86</v>
      </c>
      <c r="H72" s="86" t="s">
        <v>84</v>
      </c>
      <c r="I72" s="86" t="s">
        <v>86</v>
      </c>
    </row>
    <row r="73" spans="1:9" ht="30.75" hidden="1" customHeight="1" x14ac:dyDescent="0.25">
      <c r="A73" s="390"/>
      <c r="B73" s="225">
        <v>0.05</v>
      </c>
      <c r="C73" s="44">
        <v>0.05</v>
      </c>
      <c r="D73" s="225">
        <v>0.05</v>
      </c>
      <c r="E73" s="44">
        <v>0</v>
      </c>
      <c r="F73" s="44"/>
      <c r="G73" s="45"/>
      <c r="H73" s="48"/>
      <c r="I73" s="45"/>
    </row>
    <row r="74" spans="1:9" ht="197.25" hidden="1" customHeight="1" x14ac:dyDescent="0.25">
      <c r="A74" s="42" t="s">
        <v>197</v>
      </c>
      <c r="B74" s="515" t="s">
        <v>332</v>
      </c>
      <c r="C74" s="468"/>
      <c r="D74" s="515" t="s">
        <v>333</v>
      </c>
      <c r="E74" s="468"/>
      <c r="F74" s="420"/>
      <c r="G74" s="421"/>
      <c r="H74" s="470"/>
      <c r="I74" s="471"/>
    </row>
    <row r="75" spans="1:9" ht="102.75" hidden="1" customHeight="1" x14ac:dyDescent="0.25">
      <c r="A75" s="42" t="s">
        <v>198</v>
      </c>
      <c r="B75" s="467" t="s">
        <v>334</v>
      </c>
      <c r="C75" s="468"/>
      <c r="D75" s="410" t="s">
        <v>331</v>
      </c>
      <c r="E75" s="411"/>
      <c r="F75" s="469"/>
      <c r="G75" s="400"/>
      <c r="H75" s="408"/>
      <c r="I75" s="409"/>
    </row>
    <row r="76" spans="1:9" ht="30.75" hidden="1" customHeight="1" x14ac:dyDescent="0.25">
      <c r="A76" s="389" t="s">
        <v>158</v>
      </c>
      <c r="B76" s="86" t="s">
        <v>84</v>
      </c>
      <c r="C76" s="86" t="s">
        <v>86</v>
      </c>
      <c r="D76" s="86" t="s">
        <v>84</v>
      </c>
      <c r="E76" s="86" t="s">
        <v>86</v>
      </c>
      <c r="F76" s="86" t="s">
        <v>84</v>
      </c>
      <c r="G76" s="86" t="s">
        <v>86</v>
      </c>
      <c r="H76" s="86" t="s">
        <v>84</v>
      </c>
      <c r="I76" s="86" t="s">
        <v>86</v>
      </c>
    </row>
    <row r="77" spans="1:9" ht="30.75" hidden="1" customHeight="1" x14ac:dyDescent="0.25">
      <c r="A77" s="390"/>
      <c r="B77" s="225">
        <v>0.09</v>
      </c>
      <c r="C77" s="225">
        <f>+B77</f>
        <v>0.09</v>
      </c>
      <c r="D77" s="225">
        <v>0.09</v>
      </c>
      <c r="E77" s="225">
        <f>+D77</f>
        <v>0.09</v>
      </c>
      <c r="F77" s="44"/>
      <c r="G77" s="45"/>
      <c r="H77" s="48"/>
      <c r="I77" s="45"/>
    </row>
    <row r="78" spans="1:9" ht="164.25" hidden="1" customHeight="1" x14ac:dyDescent="0.25">
      <c r="A78" s="42" t="s">
        <v>197</v>
      </c>
      <c r="B78" s="515" t="s">
        <v>335</v>
      </c>
      <c r="C78" s="468"/>
      <c r="D78" s="410" t="s">
        <v>336</v>
      </c>
      <c r="E78" s="411"/>
      <c r="F78" s="465"/>
      <c r="G78" s="466"/>
      <c r="H78" s="408"/>
      <c r="I78" s="409"/>
    </row>
    <row r="79" spans="1:9" ht="122.25" hidden="1" customHeight="1" x14ac:dyDescent="0.25">
      <c r="A79" s="42" t="s">
        <v>198</v>
      </c>
      <c r="B79" s="399" t="s">
        <v>337</v>
      </c>
      <c r="C79" s="400"/>
      <c r="D79" s="399" t="s">
        <v>338</v>
      </c>
      <c r="E79" s="400"/>
      <c r="F79" s="465"/>
      <c r="G79" s="466"/>
      <c r="H79" s="408"/>
      <c r="I79" s="409"/>
    </row>
    <row r="80" spans="1:9" ht="30.75" hidden="1" customHeight="1" x14ac:dyDescent="0.25">
      <c r="A80" s="389" t="s">
        <v>159</v>
      </c>
      <c r="B80" s="86" t="s">
        <v>84</v>
      </c>
      <c r="C80" s="86" t="s">
        <v>86</v>
      </c>
      <c r="D80" s="86" t="s">
        <v>84</v>
      </c>
      <c r="E80" s="86" t="s">
        <v>86</v>
      </c>
      <c r="F80" s="86" t="s">
        <v>84</v>
      </c>
      <c r="G80" s="86" t="s">
        <v>86</v>
      </c>
      <c r="H80" s="86" t="s">
        <v>84</v>
      </c>
      <c r="I80" s="86" t="s">
        <v>86</v>
      </c>
    </row>
    <row r="81" spans="1:9" ht="30.75" hidden="1" customHeight="1" x14ac:dyDescent="0.25">
      <c r="A81" s="390"/>
      <c r="B81" s="225">
        <v>0.09</v>
      </c>
      <c r="C81" s="225">
        <f>B81</f>
        <v>0.09</v>
      </c>
      <c r="D81" s="225">
        <v>0.09</v>
      </c>
      <c r="E81" s="225">
        <f>D81</f>
        <v>0.09</v>
      </c>
      <c r="F81" s="44"/>
      <c r="G81" s="45"/>
      <c r="H81" s="48"/>
      <c r="I81" s="45"/>
    </row>
    <row r="82" spans="1:9" ht="204" hidden="1" customHeight="1" x14ac:dyDescent="0.25">
      <c r="A82" s="42" t="s">
        <v>197</v>
      </c>
      <c r="B82" s="516"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17"/>
      <c r="D82" s="516" t="s">
        <v>470</v>
      </c>
      <c r="E82" s="517"/>
      <c r="F82" s="422"/>
      <c r="G82" s="503"/>
      <c r="H82" s="408"/>
      <c r="I82" s="409"/>
    </row>
    <row r="83" spans="1:9" ht="81" hidden="1" customHeight="1" x14ac:dyDescent="0.25">
      <c r="A83" s="42" t="s">
        <v>198</v>
      </c>
      <c r="B83" s="399" t="s">
        <v>474</v>
      </c>
      <c r="C83" s="518"/>
      <c r="D83" s="399" t="s">
        <v>475</v>
      </c>
      <c r="E83" s="518"/>
      <c r="F83" s="408"/>
      <c r="G83" s="409"/>
      <c r="H83" s="408"/>
      <c r="I83" s="409"/>
    </row>
    <row r="84" spans="1:9" ht="30" hidden="1" customHeight="1" x14ac:dyDescent="0.25">
      <c r="A84" s="389" t="s">
        <v>161</v>
      </c>
      <c r="B84" s="86" t="s">
        <v>84</v>
      </c>
      <c r="C84" s="86" t="s">
        <v>86</v>
      </c>
      <c r="D84" s="86" t="s">
        <v>84</v>
      </c>
      <c r="E84" s="86" t="s">
        <v>86</v>
      </c>
      <c r="F84" s="86" t="s">
        <v>84</v>
      </c>
      <c r="G84" s="86" t="s">
        <v>86</v>
      </c>
      <c r="H84" s="86" t="s">
        <v>84</v>
      </c>
      <c r="I84" s="86" t="s">
        <v>86</v>
      </c>
    </row>
    <row r="85" spans="1:9" ht="30" hidden="1" customHeight="1" x14ac:dyDescent="0.25">
      <c r="A85" s="390"/>
      <c r="B85" s="225">
        <v>0.09</v>
      </c>
      <c r="C85" s="225">
        <f>B85</f>
        <v>0.09</v>
      </c>
      <c r="D85" s="225">
        <v>0.09</v>
      </c>
      <c r="E85" s="225">
        <f>D85</f>
        <v>0.09</v>
      </c>
      <c r="F85" s="44"/>
      <c r="G85" s="45"/>
      <c r="H85" s="48"/>
      <c r="I85" s="45"/>
    </row>
    <row r="86" spans="1:9" ht="401.45" hidden="1" customHeight="1" x14ac:dyDescent="0.25">
      <c r="A86" s="42" t="s">
        <v>197</v>
      </c>
      <c r="B86" s="516"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17"/>
      <c r="D86" s="519" t="s">
        <v>509</v>
      </c>
      <c r="E86" s="520"/>
      <c r="F86" s="397"/>
      <c r="G86" s="398"/>
      <c r="H86" s="464"/>
      <c r="I86" s="464"/>
    </row>
    <row r="87" spans="1:9" ht="80.25" hidden="1" customHeight="1" x14ac:dyDescent="0.25">
      <c r="A87" s="42" t="s">
        <v>198</v>
      </c>
      <c r="B87" s="399" t="s">
        <v>503</v>
      </c>
      <c r="C87" s="400"/>
      <c r="D87" s="399" t="s">
        <v>504</v>
      </c>
      <c r="E87" s="400"/>
      <c r="F87" s="397"/>
      <c r="G87" s="398"/>
      <c r="H87" s="397"/>
      <c r="I87" s="398"/>
    </row>
    <row r="88" spans="1:9" ht="29.25" hidden="1" customHeight="1" x14ac:dyDescent="0.25">
      <c r="A88" s="389" t="s">
        <v>162</v>
      </c>
      <c r="B88" s="86" t="s">
        <v>84</v>
      </c>
      <c r="C88" s="86" t="s">
        <v>86</v>
      </c>
      <c r="D88" s="86" t="s">
        <v>84</v>
      </c>
      <c r="E88" s="86" t="s">
        <v>86</v>
      </c>
      <c r="F88" s="86" t="s">
        <v>84</v>
      </c>
      <c r="G88" s="86" t="s">
        <v>86</v>
      </c>
      <c r="H88" s="86" t="s">
        <v>84</v>
      </c>
      <c r="I88" s="86" t="s">
        <v>86</v>
      </c>
    </row>
    <row r="89" spans="1:9" ht="29.25" hidden="1" customHeight="1" x14ac:dyDescent="0.25">
      <c r="A89" s="390"/>
      <c r="B89" s="225">
        <v>0.09</v>
      </c>
      <c r="C89" s="336">
        <v>0.09</v>
      </c>
      <c r="D89" s="225">
        <v>0.09</v>
      </c>
      <c r="E89" s="336">
        <v>0.09</v>
      </c>
      <c r="F89" s="44"/>
      <c r="G89" s="45"/>
      <c r="H89" s="48"/>
      <c r="I89" s="45"/>
    </row>
    <row r="90" spans="1:9" ht="409.6" hidden="1" customHeight="1" x14ac:dyDescent="0.25">
      <c r="A90" s="42" t="s">
        <v>197</v>
      </c>
      <c r="B90" s="521"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21"/>
      <c r="D90" s="522" t="s">
        <v>537</v>
      </c>
      <c r="E90" s="523"/>
      <c r="F90" s="403"/>
      <c r="G90" s="404"/>
      <c r="H90" s="405"/>
      <c r="I90" s="405"/>
    </row>
    <row r="91" spans="1:9" ht="80.25" hidden="1" customHeight="1" x14ac:dyDescent="0.25">
      <c r="A91" s="42" t="s">
        <v>198</v>
      </c>
      <c r="B91" s="393" t="s">
        <v>541</v>
      </c>
      <c r="C91" s="394"/>
      <c r="D91" s="393" t="s">
        <v>542</v>
      </c>
      <c r="E91" s="394"/>
      <c r="F91" s="397"/>
      <c r="G91" s="398"/>
      <c r="H91" s="397"/>
      <c r="I91" s="398"/>
    </row>
    <row r="92" spans="1:9" ht="24.95" hidden="1" customHeight="1" x14ac:dyDescent="0.25">
      <c r="A92" s="389" t="s">
        <v>163</v>
      </c>
      <c r="B92" s="86" t="s">
        <v>84</v>
      </c>
      <c r="C92" s="86" t="s">
        <v>86</v>
      </c>
      <c r="D92" s="86" t="s">
        <v>84</v>
      </c>
      <c r="E92" s="86" t="s">
        <v>86</v>
      </c>
      <c r="F92" s="86" t="s">
        <v>84</v>
      </c>
      <c r="G92" s="86" t="s">
        <v>86</v>
      </c>
      <c r="H92" s="86" t="s">
        <v>84</v>
      </c>
      <c r="I92" s="86" t="s">
        <v>86</v>
      </c>
    </row>
    <row r="93" spans="1:9" ht="24.95" hidden="1" customHeight="1" x14ac:dyDescent="0.25">
      <c r="A93" s="390"/>
      <c r="B93" s="225">
        <v>0.09</v>
      </c>
      <c r="C93" s="225">
        <v>0.09</v>
      </c>
      <c r="D93" s="225">
        <v>0.09</v>
      </c>
      <c r="E93" s="225">
        <v>0.09</v>
      </c>
      <c r="F93" s="44"/>
      <c r="G93" s="45"/>
      <c r="H93" s="48"/>
      <c r="I93" s="45"/>
    </row>
    <row r="94" spans="1:9" ht="409.35" hidden="1" customHeight="1" x14ac:dyDescent="0.25">
      <c r="A94" s="42" t="s">
        <v>197</v>
      </c>
      <c r="B94" s="521"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21"/>
      <c r="D94" s="522" t="s">
        <v>572</v>
      </c>
      <c r="E94" s="523"/>
      <c r="F94" s="524"/>
      <c r="G94" s="525"/>
      <c r="H94" s="405"/>
      <c r="I94" s="405"/>
    </row>
    <row r="95" spans="1:9" ht="80.25" hidden="1" customHeight="1" x14ac:dyDescent="0.25">
      <c r="A95" s="42" t="s">
        <v>198</v>
      </c>
      <c r="B95" s="393" t="s">
        <v>575</v>
      </c>
      <c r="C95" s="394"/>
      <c r="D95" s="393" t="s">
        <v>576</v>
      </c>
      <c r="E95" s="394"/>
      <c r="F95" s="397"/>
      <c r="G95" s="398"/>
      <c r="H95" s="397"/>
      <c r="I95" s="398"/>
    </row>
    <row r="96" spans="1:9" ht="24.95" customHeight="1" x14ac:dyDescent="0.25">
      <c r="A96" s="389" t="s">
        <v>164</v>
      </c>
      <c r="B96" s="86" t="s">
        <v>84</v>
      </c>
      <c r="C96" s="86" t="s">
        <v>86</v>
      </c>
      <c r="D96" s="86" t="s">
        <v>84</v>
      </c>
      <c r="E96" s="86" t="s">
        <v>86</v>
      </c>
      <c r="F96" s="86" t="s">
        <v>84</v>
      </c>
      <c r="G96" s="86" t="s">
        <v>86</v>
      </c>
      <c r="H96" s="86" t="s">
        <v>84</v>
      </c>
      <c r="I96" s="86" t="s">
        <v>86</v>
      </c>
    </row>
    <row r="97" spans="1:9" ht="24.95" customHeight="1" x14ac:dyDescent="0.25">
      <c r="A97" s="390"/>
      <c r="B97" s="225">
        <v>0.09</v>
      </c>
      <c r="C97" s="336">
        <f>B97</f>
        <v>0.09</v>
      </c>
      <c r="D97" s="225">
        <v>0.09</v>
      </c>
      <c r="E97" s="336">
        <f>D97</f>
        <v>0.09</v>
      </c>
      <c r="F97" s="44"/>
      <c r="G97" s="45"/>
      <c r="H97" s="48"/>
      <c r="I97" s="45"/>
    </row>
    <row r="98" spans="1:9" ht="274.89999999999998" customHeight="1" x14ac:dyDescent="0.25">
      <c r="A98" s="42" t="s">
        <v>197</v>
      </c>
      <c r="B98" s="521" t="str">
        <f>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C98" s="521"/>
      <c r="D98" s="526" t="s">
        <v>608</v>
      </c>
      <c r="E98" s="527"/>
      <c r="F98" s="405"/>
      <c r="G98" s="405"/>
      <c r="H98" s="405"/>
      <c r="I98" s="405"/>
    </row>
    <row r="99" spans="1:9" ht="80.25" customHeight="1" x14ac:dyDescent="0.25">
      <c r="A99" s="42" t="s">
        <v>198</v>
      </c>
      <c r="B99" s="393" t="s">
        <v>611</v>
      </c>
      <c r="C99" s="394"/>
      <c r="D99" s="393" t="s">
        <v>612</v>
      </c>
      <c r="E99" s="394"/>
      <c r="F99" s="397"/>
      <c r="G99" s="398"/>
      <c r="H99" s="397"/>
      <c r="I99" s="398"/>
    </row>
    <row r="100" spans="1:9" ht="24.95" customHeight="1" x14ac:dyDescent="0.25">
      <c r="A100" s="389" t="s">
        <v>166</v>
      </c>
      <c r="B100" s="86" t="s">
        <v>84</v>
      </c>
      <c r="C100" s="86" t="s">
        <v>86</v>
      </c>
      <c r="D100" s="86" t="s">
        <v>84</v>
      </c>
      <c r="E100" s="86" t="s">
        <v>86</v>
      </c>
      <c r="F100" s="86" t="s">
        <v>84</v>
      </c>
      <c r="G100" s="86" t="s">
        <v>86</v>
      </c>
      <c r="H100" s="86" t="s">
        <v>84</v>
      </c>
      <c r="I100" s="86" t="s">
        <v>86</v>
      </c>
    </row>
    <row r="101" spans="1:9" ht="24.95" customHeight="1" x14ac:dyDescent="0.25">
      <c r="A101" s="390"/>
      <c r="B101" s="225">
        <v>0.09</v>
      </c>
      <c r="C101" s="46"/>
      <c r="D101" s="225">
        <v>0.09</v>
      </c>
      <c r="E101" s="46"/>
      <c r="F101" s="44"/>
      <c r="G101" s="45"/>
      <c r="H101" s="48"/>
      <c r="I101" s="45"/>
    </row>
    <row r="102" spans="1:9" ht="80.25" customHeight="1" x14ac:dyDescent="0.25">
      <c r="A102" s="42" t="s">
        <v>197</v>
      </c>
      <c r="B102" s="405"/>
      <c r="C102" s="405"/>
      <c r="D102" s="405"/>
      <c r="E102" s="405"/>
      <c r="F102" s="405"/>
      <c r="G102" s="405"/>
      <c r="H102" s="405"/>
      <c r="I102" s="405"/>
    </row>
    <row r="103" spans="1:9" ht="80.25" customHeight="1" x14ac:dyDescent="0.25">
      <c r="A103" s="42" t="s">
        <v>198</v>
      </c>
      <c r="B103" s="397"/>
      <c r="C103" s="398"/>
      <c r="D103" s="397"/>
      <c r="E103" s="398"/>
      <c r="F103" s="397"/>
      <c r="G103" s="398"/>
      <c r="H103" s="397"/>
      <c r="I103" s="398"/>
    </row>
    <row r="104" spans="1:9" ht="24.95" customHeight="1" x14ac:dyDescent="0.25">
      <c r="A104" s="389" t="s">
        <v>167</v>
      </c>
      <c r="B104" s="86" t="s">
        <v>84</v>
      </c>
      <c r="C104" s="86" t="s">
        <v>86</v>
      </c>
      <c r="D104" s="86" t="s">
        <v>84</v>
      </c>
      <c r="E104" s="86" t="s">
        <v>86</v>
      </c>
      <c r="F104" s="86" t="s">
        <v>84</v>
      </c>
      <c r="G104" s="86" t="s">
        <v>86</v>
      </c>
      <c r="H104" s="86" t="s">
        <v>84</v>
      </c>
      <c r="I104" s="86" t="s">
        <v>86</v>
      </c>
    </row>
    <row r="105" spans="1:9" ht="24.95" customHeight="1" x14ac:dyDescent="0.25">
      <c r="A105" s="390"/>
      <c r="B105" s="225">
        <v>0.09</v>
      </c>
      <c r="C105" s="46"/>
      <c r="D105" s="225">
        <v>0.09</v>
      </c>
      <c r="E105" s="46"/>
      <c r="F105" s="44"/>
      <c r="G105" s="45"/>
      <c r="H105" s="48"/>
      <c r="I105" s="45"/>
    </row>
    <row r="106" spans="1:9" ht="80.25" customHeight="1" x14ac:dyDescent="0.25">
      <c r="A106" s="42" t="s">
        <v>197</v>
      </c>
      <c r="B106" s="405"/>
      <c r="C106" s="405"/>
      <c r="D106" s="405"/>
      <c r="E106" s="405"/>
      <c r="F106" s="405"/>
      <c r="G106" s="405"/>
      <c r="H106" s="405"/>
      <c r="I106" s="405"/>
    </row>
    <row r="107" spans="1:9" ht="80.25" customHeight="1" x14ac:dyDescent="0.25">
      <c r="A107" s="42" t="s">
        <v>198</v>
      </c>
      <c r="B107" s="397"/>
      <c r="C107" s="398"/>
      <c r="D107" s="397"/>
      <c r="E107" s="398"/>
      <c r="F107" s="397"/>
      <c r="G107" s="398"/>
      <c r="H107" s="397"/>
      <c r="I107" s="398"/>
    </row>
    <row r="108" spans="1:9" ht="24.95" customHeight="1" x14ac:dyDescent="0.25">
      <c r="A108" s="389" t="s">
        <v>168</v>
      </c>
      <c r="B108" s="86" t="s">
        <v>84</v>
      </c>
      <c r="C108" s="86" t="s">
        <v>86</v>
      </c>
      <c r="D108" s="86" t="s">
        <v>84</v>
      </c>
      <c r="E108" s="86" t="s">
        <v>86</v>
      </c>
      <c r="F108" s="86" t="s">
        <v>84</v>
      </c>
      <c r="G108" s="86" t="s">
        <v>86</v>
      </c>
      <c r="H108" s="86" t="s">
        <v>84</v>
      </c>
      <c r="I108" s="86" t="s">
        <v>86</v>
      </c>
    </row>
    <row r="109" spans="1:9" ht="24.95" customHeight="1" x14ac:dyDescent="0.25">
      <c r="A109" s="390"/>
      <c r="B109" s="225">
        <v>0.09</v>
      </c>
      <c r="C109" s="46"/>
      <c r="D109" s="225">
        <v>0.09</v>
      </c>
      <c r="E109" s="46"/>
      <c r="F109" s="44"/>
      <c r="G109" s="45"/>
      <c r="H109" s="48"/>
      <c r="I109" s="45"/>
    </row>
    <row r="110" spans="1:9" ht="80.25" customHeight="1" x14ac:dyDescent="0.25">
      <c r="A110" s="42" t="s">
        <v>197</v>
      </c>
      <c r="B110" s="405"/>
      <c r="C110" s="405"/>
      <c r="D110" s="405"/>
      <c r="E110" s="405"/>
      <c r="F110" s="405"/>
      <c r="G110" s="405"/>
      <c r="H110" s="405"/>
      <c r="I110" s="405"/>
    </row>
    <row r="111" spans="1:9" ht="80.25" customHeight="1" x14ac:dyDescent="0.25">
      <c r="A111" s="42" t="s">
        <v>198</v>
      </c>
      <c r="B111" s="397"/>
      <c r="C111" s="398"/>
      <c r="D111" s="397"/>
      <c r="E111" s="398"/>
      <c r="F111" s="397"/>
      <c r="G111" s="398"/>
      <c r="H111" s="397"/>
      <c r="I111" s="398"/>
    </row>
    <row r="112" spans="1:9" ht="24.95" customHeight="1" x14ac:dyDescent="0.25">
      <c r="A112" s="389" t="s">
        <v>169</v>
      </c>
      <c r="B112" s="86" t="s">
        <v>84</v>
      </c>
      <c r="C112" s="86" t="s">
        <v>86</v>
      </c>
      <c r="D112" s="86" t="s">
        <v>84</v>
      </c>
      <c r="E112" s="86" t="s">
        <v>86</v>
      </c>
      <c r="F112" s="86" t="s">
        <v>84</v>
      </c>
      <c r="G112" s="86" t="s">
        <v>86</v>
      </c>
      <c r="H112" s="86" t="s">
        <v>84</v>
      </c>
      <c r="I112" s="86" t="s">
        <v>86</v>
      </c>
    </row>
    <row r="113" spans="1:9" ht="24.95" customHeight="1" x14ac:dyDescent="0.25">
      <c r="A113" s="390"/>
      <c r="B113" s="232">
        <v>0.09</v>
      </c>
      <c r="C113" s="153"/>
      <c r="D113" s="232">
        <v>0.09</v>
      </c>
      <c r="E113" s="153"/>
      <c r="F113" s="44"/>
      <c r="G113" s="154"/>
      <c r="H113" s="153"/>
      <c r="I113" s="154"/>
    </row>
    <row r="114" spans="1:9" ht="80.25" customHeight="1" x14ac:dyDescent="0.25">
      <c r="A114" s="42" t="s">
        <v>197</v>
      </c>
      <c r="B114" s="502"/>
      <c r="C114" s="502"/>
      <c r="D114" s="502"/>
      <c r="E114" s="502"/>
      <c r="F114" s="502"/>
      <c r="G114" s="502"/>
      <c r="H114" s="502"/>
      <c r="I114" s="502"/>
    </row>
    <row r="115" spans="1:9" ht="80.25" customHeight="1" x14ac:dyDescent="0.25">
      <c r="A115" s="42" t="s">
        <v>198</v>
      </c>
      <c r="B115" s="397"/>
      <c r="C115" s="398"/>
      <c r="D115" s="397"/>
      <c r="E115" s="398"/>
      <c r="F115" s="397"/>
      <c r="G115" s="398"/>
      <c r="H115" s="397"/>
      <c r="I115" s="398"/>
    </row>
    <row r="116" spans="1:9" ht="16.5" x14ac:dyDescent="0.25">
      <c r="A116" s="43" t="s">
        <v>199</v>
      </c>
      <c r="B116" s="47">
        <f t="shared" ref="B116:I116" si="1">(B69+B73+B77+B81+B85+B89+B93+B97+B101+B105+B109+B113)</f>
        <v>0.99999999999999978</v>
      </c>
      <c r="C116" s="47">
        <f t="shared" si="1"/>
        <v>0.6399999999999999</v>
      </c>
      <c r="D116" s="47">
        <f t="shared" si="1"/>
        <v>0.99999999999999978</v>
      </c>
      <c r="E116" s="47">
        <f t="shared" si="1"/>
        <v>0.53999999999999992</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 ref="B99" r:id="rId13" xr:uid="{41D310EF-E673-4A2D-868A-DB348AF8FACD}"/>
    <hyperlink ref="D99" r:id="rId14" xr:uid="{DEB53358-2845-42D0-86E5-A9ABE066E666}"/>
  </hyperlinks>
  <pageMargins left="0.25" right="0.25" top="0.75" bottom="0.75" header="0.3" footer="0.3"/>
  <pageSetup scale="10" orientation="landscape" r:id="rId15"/>
  <rowBreaks count="1" manualBreakCount="1">
    <brk id="83" max="14" man="1"/>
  </rowBreaks>
  <drawing r:id="rId16"/>
  <legacy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H1" zoomScale="70" zoomScaleNormal="70" zoomScaleSheetLayoutView="70" workbookViewId="0">
      <selection activeCell="D53" sqref="D53:E53"/>
    </sheetView>
  </sheetViews>
  <sheetFormatPr baseColWidth="10" defaultColWidth="10.85546875" defaultRowHeight="14.25" x14ac:dyDescent="0.25"/>
  <cols>
    <col min="1" max="1" width="49.85546875" style="1" customWidth="1"/>
    <col min="2" max="5" width="35.85546875" style="1" customWidth="1"/>
    <col min="6" max="6" width="43" style="1" customWidth="1"/>
    <col min="7" max="7" width="41.140625" style="1" customWidth="1"/>
    <col min="8" max="8" width="35.85546875" style="1" customWidth="1"/>
    <col min="9" max="9" width="42.140625" style="1" customWidth="1"/>
    <col min="10" max="13" width="35.85546875" style="1" customWidth="1"/>
    <col min="14" max="14" width="31" style="1" customWidth="1"/>
    <col min="15" max="15" width="18.140625" style="1" customWidth="1"/>
    <col min="16" max="16" width="8.42578125" style="1" customWidth="1"/>
    <col min="17" max="17" width="18.42578125" style="1" bestFit="1" customWidth="1"/>
    <col min="18" max="18" width="5.85546875" style="1" customWidth="1"/>
    <col min="19" max="19" width="18.42578125" style="1" bestFit="1" customWidth="1"/>
    <col min="20" max="20" width="4.855468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47"/>
      <c r="B1" s="427" t="s">
        <v>150</v>
      </c>
      <c r="C1" s="428"/>
      <c r="D1" s="428"/>
      <c r="E1" s="428"/>
      <c r="F1" s="428"/>
      <c r="G1" s="428"/>
      <c r="H1" s="428"/>
      <c r="I1" s="428"/>
      <c r="J1" s="428"/>
      <c r="K1" s="428"/>
      <c r="L1" s="429"/>
      <c r="M1" s="424" t="s">
        <v>272</v>
      </c>
      <c r="N1" s="425"/>
      <c r="O1" s="426"/>
    </row>
    <row r="2" spans="1:15" s="76" customFormat="1" ht="18" customHeight="1" thickBot="1" x14ac:dyDescent="0.3">
      <c r="A2" s="448"/>
      <c r="B2" s="430" t="s">
        <v>151</v>
      </c>
      <c r="C2" s="431"/>
      <c r="D2" s="431"/>
      <c r="E2" s="431"/>
      <c r="F2" s="431"/>
      <c r="G2" s="431"/>
      <c r="H2" s="431"/>
      <c r="I2" s="431"/>
      <c r="J2" s="431"/>
      <c r="K2" s="431"/>
      <c r="L2" s="432"/>
      <c r="M2" s="424" t="s">
        <v>273</v>
      </c>
      <c r="N2" s="425"/>
      <c r="O2" s="426"/>
    </row>
    <row r="3" spans="1:15" s="76" customFormat="1" ht="20.100000000000001" customHeight="1" thickBot="1" x14ac:dyDescent="0.3">
      <c r="A3" s="448"/>
      <c r="B3" s="430" t="s">
        <v>0</v>
      </c>
      <c r="C3" s="431"/>
      <c r="D3" s="431"/>
      <c r="E3" s="431"/>
      <c r="F3" s="431"/>
      <c r="G3" s="431"/>
      <c r="H3" s="431"/>
      <c r="I3" s="431"/>
      <c r="J3" s="431"/>
      <c r="K3" s="431"/>
      <c r="L3" s="432"/>
      <c r="M3" s="424" t="s">
        <v>274</v>
      </c>
      <c r="N3" s="425"/>
      <c r="O3" s="426"/>
    </row>
    <row r="4" spans="1:15" s="76" customFormat="1" ht="21.75" customHeight="1" thickBot="1" x14ac:dyDescent="0.3">
      <c r="A4" s="449"/>
      <c r="B4" s="433" t="s">
        <v>152</v>
      </c>
      <c r="C4" s="434"/>
      <c r="D4" s="434"/>
      <c r="E4" s="434"/>
      <c r="F4" s="434"/>
      <c r="G4" s="434"/>
      <c r="H4" s="434"/>
      <c r="I4" s="434"/>
      <c r="J4" s="434"/>
      <c r="K4" s="434"/>
      <c r="L4" s="435"/>
      <c r="M4" s="424" t="s">
        <v>275</v>
      </c>
      <c r="N4" s="425"/>
      <c r="O4" s="426"/>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154</v>
      </c>
      <c r="B6" s="458" t="s">
        <v>281</v>
      </c>
      <c r="C6" s="459"/>
      <c r="D6" s="459"/>
      <c r="E6" s="459"/>
      <c r="F6" s="459"/>
      <c r="G6" s="459"/>
      <c r="H6" s="459"/>
      <c r="I6" s="459"/>
      <c r="J6" s="459"/>
      <c r="K6" s="460"/>
      <c r="L6" s="142" t="s">
        <v>155</v>
      </c>
      <c r="M6" s="461">
        <v>2024110010300</v>
      </c>
      <c r="N6" s="462"/>
      <c r="O6" s="463"/>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51" t="s">
        <v>6</v>
      </c>
      <c r="B8" s="142" t="s">
        <v>156</v>
      </c>
      <c r="C8" s="112"/>
      <c r="D8" s="142" t="s">
        <v>157</v>
      </c>
      <c r="E8" s="112"/>
      <c r="F8" s="142" t="s">
        <v>158</v>
      </c>
      <c r="G8" s="112"/>
      <c r="H8" s="142" t="s">
        <v>159</v>
      </c>
      <c r="I8" s="114"/>
      <c r="J8" s="416" t="s">
        <v>8</v>
      </c>
      <c r="K8" s="450"/>
      <c r="L8" s="141" t="s">
        <v>160</v>
      </c>
      <c r="M8" s="412"/>
      <c r="N8" s="412"/>
      <c r="O8" s="412"/>
    </row>
    <row r="9" spans="1:15" s="76" customFormat="1" ht="21.75" customHeight="1" thickBot="1" x14ac:dyDescent="0.3">
      <c r="A9" s="451"/>
      <c r="B9" s="143" t="s">
        <v>161</v>
      </c>
      <c r="C9" s="115"/>
      <c r="D9" s="142" t="s">
        <v>162</v>
      </c>
      <c r="E9" s="116"/>
      <c r="F9" s="142" t="s">
        <v>163</v>
      </c>
      <c r="G9" s="116"/>
      <c r="H9" s="142" t="s">
        <v>164</v>
      </c>
      <c r="I9" s="114" t="s">
        <v>282</v>
      </c>
      <c r="J9" s="416"/>
      <c r="K9" s="450"/>
      <c r="L9" s="141" t="s">
        <v>165</v>
      </c>
      <c r="M9" s="412"/>
      <c r="N9" s="412"/>
      <c r="O9" s="412"/>
    </row>
    <row r="10" spans="1:15" s="76" customFormat="1" ht="21.75" customHeight="1" thickBot="1" x14ac:dyDescent="0.3">
      <c r="A10" s="451"/>
      <c r="B10" s="142" t="s">
        <v>166</v>
      </c>
      <c r="C10" s="112"/>
      <c r="D10" s="142" t="s">
        <v>167</v>
      </c>
      <c r="E10" s="116"/>
      <c r="F10" s="142" t="s">
        <v>168</v>
      </c>
      <c r="G10" s="116"/>
      <c r="H10" s="142" t="s">
        <v>169</v>
      </c>
      <c r="I10" s="114"/>
      <c r="J10" s="416"/>
      <c r="K10" s="450"/>
      <c r="L10" s="141" t="s">
        <v>170</v>
      </c>
      <c r="M10" s="412" t="s">
        <v>282</v>
      </c>
      <c r="N10" s="412"/>
      <c r="O10" s="412"/>
    </row>
    <row r="11" spans="1:15" ht="15" customHeight="1" thickBot="1" x14ac:dyDescent="0.3">
      <c r="A11" s="6"/>
      <c r="B11" s="7"/>
      <c r="C11" s="7"/>
      <c r="D11" s="9"/>
      <c r="E11" s="8"/>
      <c r="F11" s="8"/>
      <c r="G11" s="185"/>
      <c r="H11" s="185"/>
      <c r="I11" s="10"/>
      <c r="J11" s="10"/>
      <c r="K11" s="7"/>
      <c r="L11" s="7"/>
      <c r="M11" s="7"/>
      <c r="N11" s="7"/>
      <c r="O11" s="7"/>
    </row>
    <row r="12" spans="1:15" ht="15" customHeight="1" x14ac:dyDescent="0.25">
      <c r="A12" s="455" t="s">
        <v>171</v>
      </c>
      <c r="B12" s="528" t="s">
        <v>339</v>
      </c>
      <c r="C12" s="437"/>
      <c r="D12" s="437"/>
      <c r="E12" s="437"/>
      <c r="F12" s="437"/>
      <c r="G12" s="437"/>
      <c r="H12" s="437"/>
      <c r="I12" s="437"/>
      <c r="J12" s="437"/>
      <c r="K12" s="437"/>
      <c r="L12" s="437"/>
      <c r="M12" s="437"/>
      <c r="N12" s="437"/>
      <c r="O12" s="438"/>
    </row>
    <row r="13" spans="1:15" ht="15" customHeight="1" x14ac:dyDescent="0.25">
      <c r="A13" s="456"/>
      <c r="B13" s="439"/>
      <c r="C13" s="440"/>
      <c r="D13" s="440"/>
      <c r="E13" s="440"/>
      <c r="F13" s="440"/>
      <c r="G13" s="440"/>
      <c r="H13" s="440"/>
      <c r="I13" s="440"/>
      <c r="J13" s="440"/>
      <c r="K13" s="440"/>
      <c r="L13" s="440"/>
      <c r="M13" s="440"/>
      <c r="N13" s="440"/>
      <c r="O13" s="441"/>
    </row>
    <row r="14" spans="1:15" ht="15" customHeight="1" thickBot="1" x14ac:dyDescent="0.3">
      <c r="A14" s="457"/>
      <c r="B14" s="442"/>
      <c r="C14" s="443"/>
      <c r="D14" s="443"/>
      <c r="E14" s="443"/>
      <c r="F14" s="443"/>
      <c r="G14" s="443"/>
      <c r="H14" s="443"/>
      <c r="I14" s="443"/>
      <c r="J14" s="443"/>
      <c r="K14" s="443"/>
      <c r="L14" s="443"/>
      <c r="M14" s="443"/>
      <c r="N14" s="443"/>
      <c r="O14" s="444"/>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13</v>
      </c>
      <c r="B16" s="529" t="s">
        <v>366</v>
      </c>
      <c r="C16" s="529"/>
      <c r="D16" s="529"/>
      <c r="E16" s="529"/>
      <c r="F16" s="529"/>
      <c r="G16" s="451" t="s">
        <v>15</v>
      </c>
      <c r="H16" s="451"/>
      <c r="I16" s="530" t="s">
        <v>340</v>
      </c>
      <c r="J16" s="530"/>
      <c r="K16" s="530"/>
      <c r="L16" s="530"/>
      <c r="M16" s="530"/>
      <c r="N16" s="530"/>
      <c r="O16" s="53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53" t="s">
        <v>287</v>
      </c>
      <c r="C18" s="453"/>
      <c r="D18" s="453"/>
      <c r="E18" s="453"/>
      <c r="F18" s="50" t="s">
        <v>19</v>
      </c>
      <c r="G18" s="452" t="s">
        <v>288</v>
      </c>
      <c r="H18" s="452"/>
      <c r="I18" s="452"/>
      <c r="J18" s="50" t="s">
        <v>21</v>
      </c>
      <c r="K18" s="445" t="s">
        <v>341</v>
      </c>
      <c r="L18" s="445"/>
      <c r="M18" s="445"/>
      <c r="N18" s="445"/>
      <c r="O18" s="445"/>
    </row>
    <row r="19" spans="1:15" ht="9" customHeight="1" x14ac:dyDescent="0.25">
      <c r="A19" s="5"/>
      <c r="B19" s="2"/>
      <c r="C19" s="454"/>
      <c r="D19" s="454"/>
      <c r="E19" s="454"/>
      <c r="F19" s="454"/>
      <c r="G19" s="454"/>
      <c r="H19" s="454"/>
      <c r="I19" s="454"/>
      <c r="J19" s="454"/>
      <c r="K19" s="454"/>
      <c r="L19" s="454"/>
      <c r="M19" s="454"/>
      <c r="N19" s="454"/>
      <c r="O19" s="454"/>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14" t="s">
        <v>23</v>
      </c>
      <c r="B21" s="415"/>
      <c r="C21" s="415"/>
      <c r="D21" s="415"/>
      <c r="E21" s="415"/>
      <c r="F21" s="415"/>
      <c r="G21" s="415"/>
      <c r="H21" s="415"/>
      <c r="I21" s="415"/>
      <c r="J21" s="415"/>
      <c r="K21" s="415"/>
      <c r="L21" s="415"/>
      <c r="M21" s="415"/>
      <c r="N21" s="415"/>
      <c r="O21" s="416"/>
    </row>
    <row r="22" spans="1:15" ht="32.1" customHeight="1" thickBot="1" x14ac:dyDescent="0.3">
      <c r="A22" s="414" t="s">
        <v>172</v>
      </c>
      <c r="B22" s="415"/>
      <c r="C22" s="415"/>
      <c r="D22" s="415"/>
      <c r="E22" s="415"/>
      <c r="F22" s="415"/>
      <c r="G22" s="415"/>
      <c r="H22" s="415"/>
      <c r="I22" s="415"/>
      <c r="J22" s="415"/>
      <c r="K22" s="415"/>
      <c r="L22" s="415"/>
      <c r="M22" s="415"/>
      <c r="N22" s="415"/>
      <c r="O22" s="416"/>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735224000</v>
      </c>
      <c r="C24" s="217">
        <v>1809526800</v>
      </c>
      <c r="D24" s="217">
        <v>405065000</v>
      </c>
      <c r="E24" s="217">
        <v>401628000</v>
      </c>
      <c r="F24" s="179"/>
      <c r="G24" s="179">
        <v>55753991</v>
      </c>
      <c r="H24" s="179"/>
      <c r="I24" s="179"/>
      <c r="J24" s="179"/>
      <c r="K24" s="179"/>
      <c r="L24" s="179"/>
      <c r="M24" s="179"/>
      <c r="N24" s="361">
        <f>SUM(B24:M24)</f>
        <v>3407197791</v>
      </c>
      <c r="O24" s="180">
        <v>1</v>
      </c>
    </row>
    <row r="25" spans="1:15" ht="32.1" customHeight="1" x14ac:dyDescent="0.25">
      <c r="A25" s="21" t="s">
        <v>26</v>
      </c>
      <c r="B25" s="217">
        <v>735220500</v>
      </c>
      <c r="C25" s="217">
        <v>1511456199</v>
      </c>
      <c r="D25" s="217">
        <v>471806488</v>
      </c>
      <c r="E25" s="217">
        <v>65853224</v>
      </c>
      <c r="F25" s="179">
        <v>252077633</v>
      </c>
      <c r="G25" s="179">
        <f>4136645-8730167</f>
        <v>-4593522</v>
      </c>
      <c r="H25" s="179">
        <v>4130205</v>
      </c>
      <c r="I25" s="179">
        <v>67893380</v>
      </c>
      <c r="J25" s="179"/>
      <c r="K25" s="179"/>
      <c r="L25" s="179"/>
      <c r="M25" s="179"/>
      <c r="N25" s="361">
        <f t="shared" ref="N25:N29" si="0">SUM(B25:M25)</f>
        <v>3103844107</v>
      </c>
      <c r="O25" s="181">
        <f>N25/N24</f>
        <v>0.9109668112601802</v>
      </c>
    </row>
    <row r="26" spans="1:15" ht="32.1" customHeight="1" x14ac:dyDescent="0.25">
      <c r="A26" s="21" t="s">
        <v>28</v>
      </c>
      <c r="B26" s="217"/>
      <c r="C26" s="217">
        <v>6080832</v>
      </c>
      <c r="D26" s="217">
        <v>133973188</v>
      </c>
      <c r="E26" s="217">
        <v>247111124</v>
      </c>
      <c r="F26" s="182">
        <v>271262621</v>
      </c>
      <c r="G26" s="182">
        <v>273495945</v>
      </c>
      <c r="H26" s="182">
        <v>521072515</v>
      </c>
      <c r="I26" s="182">
        <v>307893239</v>
      </c>
      <c r="J26" s="182"/>
      <c r="K26" s="182"/>
      <c r="L26" s="182"/>
      <c r="M26" s="182"/>
      <c r="N26" s="361">
        <f t="shared" si="0"/>
        <v>1760889464</v>
      </c>
      <c r="O26" s="181">
        <f>N26/N24</f>
        <v>0.5168145708039994</v>
      </c>
    </row>
    <row r="27" spans="1:15" ht="32.1" customHeight="1" x14ac:dyDescent="0.25">
      <c r="A27" s="21" t="s">
        <v>175</v>
      </c>
      <c r="B27" s="217"/>
      <c r="C27" s="217">
        <v>83900266</v>
      </c>
      <c r="D27" s="217">
        <v>126716982</v>
      </c>
      <c r="E27" s="217"/>
      <c r="F27" s="179"/>
      <c r="G27" s="179"/>
      <c r="H27" s="179"/>
      <c r="I27" s="179"/>
      <c r="J27" s="179"/>
      <c r="K27" s="179"/>
      <c r="L27" s="179"/>
      <c r="M27" s="179"/>
      <c r="N27" s="361">
        <f t="shared" si="0"/>
        <v>210617248</v>
      </c>
      <c r="O27" s="181">
        <v>1</v>
      </c>
    </row>
    <row r="28" spans="1:15" ht="32.1" customHeight="1" x14ac:dyDescent="0.25">
      <c r="A28" s="21" t="s">
        <v>176</v>
      </c>
      <c r="B28" s="217">
        <v>0</v>
      </c>
      <c r="C28" s="217"/>
      <c r="D28" s="217"/>
      <c r="E28" s="217"/>
      <c r="F28" s="182">
        <v>3041733</v>
      </c>
      <c r="G28" s="182"/>
      <c r="H28" s="182"/>
      <c r="I28" s="182"/>
      <c r="J28" s="182"/>
      <c r="K28" s="182"/>
      <c r="L28" s="182"/>
      <c r="M28" s="182"/>
      <c r="N28" s="361">
        <f t="shared" si="0"/>
        <v>3041733</v>
      </c>
      <c r="O28" s="181">
        <f>N28/N27</f>
        <v>1.4441993848481013E-2</v>
      </c>
    </row>
    <row r="29" spans="1:15" ht="32.1" customHeight="1" thickBot="1" x14ac:dyDescent="0.3">
      <c r="A29" s="23" t="s">
        <v>34</v>
      </c>
      <c r="B29" s="218">
        <v>0</v>
      </c>
      <c r="C29" s="218">
        <v>68118000</v>
      </c>
      <c r="D29" s="218">
        <v>39862958</v>
      </c>
      <c r="E29" s="218">
        <v>217267</v>
      </c>
      <c r="F29" s="183">
        <v>95377290</v>
      </c>
      <c r="G29" s="183">
        <v>4000000</v>
      </c>
      <c r="H29" s="183"/>
      <c r="I29" s="183"/>
      <c r="J29" s="183"/>
      <c r="K29" s="183"/>
      <c r="L29" s="183"/>
      <c r="M29" s="183"/>
      <c r="N29" s="362">
        <f t="shared" si="0"/>
        <v>207575515</v>
      </c>
      <c r="O29" s="184">
        <f>N29/N27</f>
        <v>0.98555800615151901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74" t="s">
        <v>177</v>
      </c>
      <c r="B33" s="475"/>
      <c r="C33" s="475"/>
      <c r="D33" s="475"/>
      <c r="E33" s="475"/>
      <c r="F33" s="475"/>
      <c r="G33" s="475"/>
      <c r="H33" s="475"/>
      <c r="I33" s="476"/>
      <c r="J33" s="29"/>
    </row>
    <row r="34" spans="1:13" ht="50.25" customHeight="1" thickBot="1" x14ac:dyDescent="0.3">
      <c r="A34" s="37" t="s">
        <v>178</v>
      </c>
      <c r="B34" s="477" t="str">
        <f>+B12</f>
        <v>Brindar a 40000 mujeres orientación y asesoría jurídica en los espacios con presencia de la SDMujer</v>
      </c>
      <c r="C34" s="478"/>
      <c r="D34" s="478"/>
      <c r="E34" s="478"/>
      <c r="F34" s="478"/>
      <c r="G34" s="478"/>
      <c r="H34" s="478"/>
      <c r="I34" s="479"/>
      <c r="J34" s="27"/>
      <c r="M34" s="167"/>
    </row>
    <row r="35" spans="1:13" ht="18.75" customHeight="1" thickBot="1" x14ac:dyDescent="0.3">
      <c r="A35" s="487" t="s">
        <v>38</v>
      </c>
      <c r="B35" s="81">
        <v>2024</v>
      </c>
      <c r="C35" s="81">
        <v>2025</v>
      </c>
      <c r="D35" s="81">
        <v>2026</v>
      </c>
      <c r="E35" s="81">
        <v>2027</v>
      </c>
      <c r="F35" s="81" t="s">
        <v>179</v>
      </c>
      <c r="G35" s="489" t="s">
        <v>40</v>
      </c>
      <c r="H35" s="490" t="s">
        <v>289</v>
      </c>
      <c r="I35" s="491"/>
      <c r="J35" s="27"/>
      <c r="M35" s="167"/>
    </row>
    <row r="36" spans="1:13" ht="50.25" customHeight="1" thickBot="1" x14ac:dyDescent="0.3">
      <c r="A36" s="488"/>
      <c r="B36" s="219">
        <v>7421</v>
      </c>
      <c r="C36" s="219">
        <v>11500</v>
      </c>
      <c r="D36" s="219">
        <v>12000</v>
      </c>
      <c r="E36" s="219">
        <v>9079</v>
      </c>
      <c r="F36" s="161">
        <f>B36+C36+D36+E36</f>
        <v>40000</v>
      </c>
      <c r="G36" s="489"/>
      <c r="H36" s="492"/>
      <c r="I36" s="493"/>
      <c r="J36" s="27"/>
      <c r="M36" s="168"/>
    </row>
    <row r="37" spans="1:13" ht="52.5" customHeight="1" thickBot="1" x14ac:dyDescent="0.3">
      <c r="A37" s="38" t="s">
        <v>42</v>
      </c>
      <c r="B37" s="480">
        <v>0.3</v>
      </c>
      <c r="C37" s="481"/>
      <c r="D37" s="484" t="s">
        <v>180</v>
      </c>
      <c r="E37" s="485"/>
      <c r="F37" s="485"/>
      <c r="G37" s="485"/>
      <c r="H37" s="485"/>
      <c r="I37" s="486"/>
    </row>
    <row r="38" spans="1:13" s="28" customFormat="1" ht="48" customHeight="1" thickBot="1" x14ac:dyDescent="0.3">
      <c r="A38" s="487" t="s">
        <v>181</v>
      </c>
      <c r="B38" s="38" t="s">
        <v>182</v>
      </c>
      <c r="C38" s="37" t="s">
        <v>86</v>
      </c>
      <c r="D38" s="472" t="s">
        <v>88</v>
      </c>
      <c r="E38" s="473"/>
      <c r="F38" s="472" t="s">
        <v>90</v>
      </c>
      <c r="G38" s="473"/>
      <c r="H38" s="39" t="s">
        <v>92</v>
      </c>
      <c r="I38" s="41" t="s">
        <v>93</v>
      </c>
      <c r="M38" s="169"/>
    </row>
    <row r="39" spans="1:13" ht="206.25" customHeight="1" thickBot="1" x14ac:dyDescent="0.3">
      <c r="A39" s="488"/>
      <c r="B39" s="235">
        <v>479</v>
      </c>
      <c r="C39" s="32">
        <v>692</v>
      </c>
      <c r="D39" s="506" t="s">
        <v>342</v>
      </c>
      <c r="E39" s="507"/>
      <c r="F39" s="506" t="s">
        <v>343</v>
      </c>
      <c r="G39" s="507"/>
      <c r="H39" s="233" t="s">
        <v>344</v>
      </c>
      <c r="I39" s="234" t="s">
        <v>345</v>
      </c>
      <c r="M39" s="167"/>
    </row>
    <row r="40" spans="1:13" s="28" customFormat="1" ht="54" customHeight="1" thickBot="1" x14ac:dyDescent="0.3">
      <c r="A40" s="487" t="s">
        <v>183</v>
      </c>
      <c r="B40" s="40" t="s">
        <v>182</v>
      </c>
      <c r="C40" s="39" t="s">
        <v>86</v>
      </c>
      <c r="D40" s="472" t="s">
        <v>88</v>
      </c>
      <c r="E40" s="473"/>
      <c r="F40" s="472" t="s">
        <v>90</v>
      </c>
      <c r="G40" s="473"/>
      <c r="H40" s="39" t="s">
        <v>92</v>
      </c>
      <c r="I40" s="41" t="s">
        <v>93</v>
      </c>
    </row>
    <row r="41" spans="1:13" ht="223.5" customHeight="1" thickBot="1" x14ac:dyDescent="0.3">
      <c r="A41" s="488"/>
      <c r="B41" s="235">
        <v>958</v>
      </c>
      <c r="C41" s="32">
        <v>983</v>
      </c>
      <c r="D41" s="506" t="s">
        <v>346</v>
      </c>
      <c r="E41" s="507"/>
      <c r="F41" s="506" t="s">
        <v>347</v>
      </c>
      <c r="G41" s="507"/>
      <c r="H41" s="233" t="s">
        <v>344</v>
      </c>
      <c r="I41" s="234" t="s">
        <v>345</v>
      </c>
    </row>
    <row r="42" spans="1:13" s="28" customFormat="1" ht="45" customHeight="1" thickBot="1" x14ac:dyDescent="0.3">
      <c r="A42" s="487" t="s">
        <v>184</v>
      </c>
      <c r="B42" s="40" t="s">
        <v>182</v>
      </c>
      <c r="C42" s="39" t="s">
        <v>86</v>
      </c>
      <c r="D42" s="472" t="s">
        <v>88</v>
      </c>
      <c r="E42" s="473"/>
      <c r="F42" s="472" t="s">
        <v>90</v>
      </c>
      <c r="G42" s="473"/>
      <c r="H42" s="39" t="s">
        <v>92</v>
      </c>
      <c r="I42" s="41" t="s">
        <v>93</v>
      </c>
    </row>
    <row r="43" spans="1:13" ht="205.5" customHeight="1" thickBot="1" x14ac:dyDescent="0.3">
      <c r="A43" s="488"/>
      <c r="B43" s="235">
        <v>1150</v>
      </c>
      <c r="C43" s="32">
        <v>1224</v>
      </c>
      <c r="D43" s="506" t="s">
        <v>348</v>
      </c>
      <c r="E43" s="507"/>
      <c r="F43" s="506" t="s">
        <v>349</v>
      </c>
      <c r="G43" s="507"/>
      <c r="H43" s="233" t="s">
        <v>350</v>
      </c>
      <c r="I43" s="234" t="s">
        <v>345</v>
      </c>
    </row>
    <row r="44" spans="1:13" s="28" customFormat="1" ht="44.25" customHeight="1" thickBot="1" x14ac:dyDescent="0.3">
      <c r="A44" s="487" t="s">
        <v>185</v>
      </c>
      <c r="B44" s="40" t="s">
        <v>182</v>
      </c>
      <c r="C44" s="40" t="s">
        <v>86</v>
      </c>
      <c r="D44" s="472" t="s">
        <v>88</v>
      </c>
      <c r="E44" s="473"/>
      <c r="F44" s="472" t="s">
        <v>90</v>
      </c>
      <c r="G44" s="473"/>
      <c r="H44" s="39" t="s">
        <v>92</v>
      </c>
      <c r="I44" s="39" t="s">
        <v>93</v>
      </c>
    </row>
    <row r="45" spans="1:13" ht="120.75" customHeight="1" thickBot="1" x14ac:dyDescent="0.3">
      <c r="A45" s="488"/>
      <c r="B45" s="235">
        <v>1150</v>
      </c>
      <c r="C45" s="32">
        <v>1505</v>
      </c>
      <c r="D45" s="506" t="s">
        <v>484</v>
      </c>
      <c r="E45" s="507"/>
      <c r="F45" s="506" t="s">
        <v>489</v>
      </c>
      <c r="G45" s="507"/>
      <c r="H45" s="233" t="s">
        <v>457</v>
      </c>
      <c r="I45" s="234" t="s">
        <v>345</v>
      </c>
    </row>
    <row r="46" spans="1:13" s="28" customFormat="1" ht="47.25" customHeight="1" thickBot="1" x14ac:dyDescent="0.3">
      <c r="A46" s="487" t="s">
        <v>186</v>
      </c>
      <c r="B46" s="40" t="s">
        <v>182</v>
      </c>
      <c r="C46" s="39" t="s">
        <v>86</v>
      </c>
      <c r="D46" s="472" t="s">
        <v>88</v>
      </c>
      <c r="E46" s="473"/>
      <c r="F46" s="472" t="s">
        <v>90</v>
      </c>
      <c r="G46" s="473"/>
      <c r="H46" s="39" t="s">
        <v>92</v>
      </c>
      <c r="I46" s="41" t="s">
        <v>93</v>
      </c>
    </row>
    <row r="47" spans="1:13" ht="120.75" customHeight="1" thickBot="1" x14ac:dyDescent="0.3">
      <c r="A47" s="488"/>
      <c r="B47" s="235">
        <v>1150</v>
      </c>
      <c r="C47" s="32">
        <v>1582</v>
      </c>
      <c r="D47" s="506" t="s">
        <v>492</v>
      </c>
      <c r="E47" s="507"/>
      <c r="F47" s="506" t="s">
        <v>493</v>
      </c>
      <c r="G47" s="507"/>
      <c r="H47" s="233" t="s">
        <v>457</v>
      </c>
      <c r="I47" s="234" t="s">
        <v>345</v>
      </c>
    </row>
    <row r="48" spans="1:13" s="28" customFormat="1" ht="52.5" customHeight="1" thickBot="1" x14ac:dyDescent="0.3">
      <c r="A48" s="487" t="s">
        <v>187</v>
      </c>
      <c r="B48" s="40" t="s">
        <v>182</v>
      </c>
      <c r="C48" s="39" t="s">
        <v>86</v>
      </c>
      <c r="D48" s="472" t="s">
        <v>88</v>
      </c>
      <c r="E48" s="473"/>
      <c r="F48" s="472" t="s">
        <v>90</v>
      </c>
      <c r="G48" s="473"/>
      <c r="H48" s="39" t="s">
        <v>92</v>
      </c>
      <c r="I48" s="41" t="s">
        <v>93</v>
      </c>
    </row>
    <row r="49" spans="1:9" ht="135" customHeight="1" thickBot="1" x14ac:dyDescent="0.3">
      <c r="A49" s="494"/>
      <c r="B49" s="236">
        <v>1150</v>
      </c>
      <c r="C49" s="338">
        <v>1430</v>
      </c>
      <c r="D49" s="531" t="s">
        <v>533</v>
      </c>
      <c r="E49" s="532"/>
      <c r="F49" s="531" t="s">
        <v>520</v>
      </c>
      <c r="G49" s="532"/>
      <c r="H49" s="337" t="s">
        <v>457</v>
      </c>
      <c r="I49" s="234" t="s">
        <v>345</v>
      </c>
    </row>
    <row r="50" spans="1:9" ht="52.5" customHeight="1" thickBot="1" x14ac:dyDescent="0.3">
      <c r="A50" s="487" t="s">
        <v>188</v>
      </c>
      <c r="B50" s="38" t="s">
        <v>182</v>
      </c>
      <c r="C50" s="37" t="s">
        <v>86</v>
      </c>
      <c r="D50" s="472" t="s">
        <v>88</v>
      </c>
      <c r="E50" s="473"/>
      <c r="F50" s="472" t="s">
        <v>90</v>
      </c>
      <c r="G50" s="473"/>
      <c r="H50" s="39" t="s">
        <v>92</v>
      </c>
      <c r="I50" s="41" t="s">
        <v>93</v>
      </c>
    </row>
    <row r="51" spans="1:9" ht="120.75" customHeight="1" thickBot="1" x14ac:dyDescent="0.3">
      <c r="A51" s="488"/>
      <c r="B51" s="236">
        <v>1150</v>
      </c>
      <c r="C51" s="33">
        <v>1795</v>
      </c>
      <c r="D51" s="531" t="s">
        <v>561</v>
      </c>
      <c r="E51" s="532"/>
      <c r="F51" s="531" t="s">
        <v>562</v>
      </c>
      <c r="G51" s="532"/>
      <c r="H51" s="337" t="s">
        <v>457</v>
      </c>
      <c r="I51" s="234" t="s">
        <v>345</v>
      </c>
    </row>
    <row r="52" spans="1:9" ht="35.1" customHeight="1" thickBot="1" x14ac:dyDescent="0.3">
      <c r="A52" s="487" t="s">
        <v>189</v>
      </c>
      <c r="B52" s="38" t="s">
        <v>182</v>
      </c>
      <c r="C52" s="37" t="s">
        <v>86</v>
      </c>
      <c r="D52" s="472" t="s">
        <v>88</v>
      </c>
      <c r="E52" s="473"/>
      <c r="F52" s="472" t="s">
        <v>90</v>
      </c>
      <c r="G52" s="473"/>
      <c r="H52" s="39" t="s">
        <v>92</v>
      </c>
      <c r="I52" s="41" t="s">
        <v>93</v>
      </c>
    </row>
    <row r="53" spans="1:9" ht="120.75" customHeight="1" thickBot="1" x14ac:dyDescent="0.3">
      <c r="A53" s="488"/>
      <c r="B53" s="236">
        <v>1150</v>
      </c>
      <c r="C53" s="33">
        <v>1538</v>
      </c>
      <c r="D53" s="531" t="s">
        <v>594</v>
      </c>
      <c r="E53" s="532"/>
      <c r="F53" s="531" t="s">
        <v>595</v>
      </c>
      <c r="G53" s="532"/>
      <c r="H53" s="337" t="s">
        <v>457</v>
      </c>
      <c r="I53" s="234" t="s">
        <v>345</v>
      </c>
    </row>
    <row r="54" spans="1:9" ht="35.1" customHeight="1" thickBot="1" x14ac:dyDescent="0.3">
      <c r="A54" s="487" t="s">
        <v>190</v>
      </c>
      <c r="B54" s="38" t="s">
        <v>182</v>
      </c>
      <c r="C54" s="37" t="s">
        <v>86</v>
      </c>
      <c r="D54" s="472" t="s">
        <v>88</v>
      </c>
      <c r="E54" s="473"/>
      <c r="F54" s="472" t="s">
        <v>90</v>
      </c>
      <c r="G54" s="473"/>
      <c r="H54" s="39" t="s">
        <v>92</v>
      </c>
      <c r="I54" s="41" t="s">
        <v>93</v>
      </c>
    </row>
    <row r="55" spans="1:9" ht="120.75" customHeight="1" thickBot="1" x14ac:dyDescent="0.3">
      <c r="A55" s="488"/>
      <c r="B55" s="236">
        <v>1150</v>
      </c>
      <c r="C55" s="33"/>
      <c r="D55" s="406"/>
      <c r="E55" s="407"/>
      <c r="F55" s="406"/>
      <c r="G55" s="407"/>
      <c r="H55" s="30"/>
      <c r="I55" s="30"/>
    </row>
    <row r="56" spans="1:9" ht="35.1" customHeight="1" thickBot="1" x14ac:dyDescent="0.3">
      <c r="A56" s="487" t="s">
        <v>191</v>
      </c>
      <c r="B56" s="38" t="s">
        <v>182</v>
      </c>
      <c r="C56" s="37" t="s">
        <v>86</v>
      </c>
      <c r="D56" s="472" t="s">
        <v>88</v>
      </c>
      <c r="E56" s="473"/>
      <c r="F56" s="472" t="s">
        <v>90</v>
      </c>
      <c r="G56" s="473"/>
      <c r="H56" s="39" t="s">
        <v>92</v>
      </c>
      <c r="I56" s="41" t="s">
        <v>93</v>
      </c>
    </row>
    <row r="57" spans="1:9" ht="120.75" customHeight="1" thickBot="1" x14ac:dyDescent="0.3">
      <c r="A57" s="488"/>
      <c r="B57" s="236">
        <v>1150</v>
      </c>
      <c r="C57" s="33"/>
      <c r="D57" s="406"/>
      <c r="E57" s="407"/>
      <c r="F57" s="406"/>
      <c r="G57" s="407"/>
      <c r="H57" s="30"/>
      <c r="I57" s="31"/>
    </row>
    <row r="58" spans="1:9" ht="35.1" customHeight="1" thickBot="1" x14ac:dyDescent="0.3">
      <c r="A58" s="487" t="s">
        <v>192</v>
      </c>
      <c r="B58" s="38" t="s">
        <v>182</v>
      </c>
      <c r="C58" s="37" t="s">
        <v>86</v>
      </c>
      <c r="D58" s="472" t="s">
        <v>88</v>
      </c>
      <c r="E58" s="473"/>
      <c r="F58" s="472" t="s">
        <v>90</v>
      </c>
      <c r="G58" s="473"/>
      <c r="H58" s="39" t="s">
        <v>92</v>
      </c>
      <c r="I58" s="41" t="s">
        <v>93</v>
      </c>
    </row>
    <row r="59" spans="1:9" ht="120.75" customHeight="1" thickBot="1" x14ac:dyDescent="0.3">
      <c r="A59" s="488"/>
      <c r="B59" s="236">
        <v>479</v>
      </c>
      <c r="C59" s="33"/>
      <c r="D59" s="406"/>
      <c r="E59" s="407"/>
      <c r="F59" s="497"/>
      <c r="G59" s="497"/>
      <c r="H59" s="30"/>
      <c r="I59" s="30"/>
    </row>
    <row r="60" spans="1:9" ht="35.1" customHeight="1" thickBot="1" x14ac:dyDescent="0.3">
      <c r="A60" s="487" t="s">
        <v>193</v>
      </c>
      <c r="B60" s="38" t="s">
        <v>182</v>
      </c>
      <c r="C60" s="37" t="s">
        <v>86</v>
      </c>
      <c r="D60" s="472" t="s">
        <v>88</v>
      </c>
      <c r="E60" s="473"/>
      <c r="F60" s="472" t="s">
        <v>90</v>
      </c>
      <c r="G60" s="473"/>
      <c r="H60" s="39" t="s">
        <v>92</v>
      </c>
      <c r="I60" s="41" t="s">
        <v>93</v>
      </c>
    </row>
    <row r="61" spans="1:9" ht="120.75" customHeight="1" thickBot="1" x14ac:dyDescent="0.3">
      <c r="A61" s="488"/>
      <c r="B61" s="236">
        <v>384</v>
      </c>
      <c r="C61" s="33"/>
      <c r="D61" s="406"/>
      <c r="E61" s="407"/>
      <c r="F61" s="406"/>
      <c r="G61" s="407"/>
      <c r="H61" s="30"/>
      <c r="I61" s="30"/>
    </row>
    <row r="62" spans="1:9" x14ac:dyDescent="0.25">
      <c r="B62" s="162">
        <f>+B47+B43+B41+B45+B49+B51+B53+B55+B57+B59+B61+B39</f>
        <v>11500</v>
      </c>
      <c r="C62" s="162">
        <f>+C47+C43+C41+C45+C49+C51+C53+C55+C57+C59+C61+C39</f>
        <v>10749</v>
      </c>
      <c r="D62" s="1">
        <f>C62/B62</f>
        <v>0.93469565217391304</v>
      </c>
    </row>
    <row r="64" spans="1:9" s="27" customFormat="1" ht="30" customHeight="1" x14ac:dyDescent="0.25">
      <c r="A64" s="1"/>
      <c r="B64" s="1"/>
      <c r="C64" s="1"/>
      <c r="D64" s="1"/>
      <c r="E64" s="1"/>
      <c r="F64" s="1"/>
      <c r="G64" s="1"/>
      <c r="H64" s="1"/>
      <c r="I64" s="1"/>
    </row>
    <row r="65" spans="1:9" ht="34.5" customHeight="1" x14ac:dyDescent="0.25">
      <c r="A65" s="417" t="s">
        <v>56</v>
      </c>
      <c r="B65" s="417"/>
      <c r="C65" s="417"/>
      <c r="D65" s="417"/>
      <c r="E65" s="417"/>
      <c r="F65" s="417"/>
      <c r="G65" s="417"/>
      <c r="H65" s="417"/>
      <c r="I65" s="417"/>
    </row>
    <row r="66" spans="1:9" ht="67.5" customHeight="1" x14ac:dyDescent="0.25">
      <c r="A66" s="42" t="s">
        <v>57</v>
      </c>
      <c r="B66" s="418" t="s">
        <v>351</v>
      </c>
      <c r="C66" s="419"/>
      <c r="D66" s="418" t="s">
        <v>352</v>
      </c>
      <c r="E66" s="419"/>
      <c r="F66" s="418" t="s">
        <v>353</v>
      </c>
      <c r="G66" s="419"/>
      <c r="H66" s="383" t="s">
        <v>195</v>
      </c>
      <c r="I66" s="384"/>
    </row>
    <row r="67" spans="1:9" ht="45.75" customHeight="1" x14ac:dyDescent="0.25">
      <c r="A67" s="42" t="s">
        <v>196</v>
      </c>
      <c r="B67" s="513">
        <v>0.1</v>
      </c>
      <c r="C67" s="514"/>
      <c r="D67" s="513">
        <v>0.1</v>
      </c>
      <c r="E67" s="514"/>
      <c r="F67" s="513">
        <v>0.1</v>
      </c>
      <c r="G67" s="514"/>
      <c r="H67" s="387"/>
      <c r="I67" s="388"/>
    </row>
    <row r="68" spans="1:9" ht="30" customHeight="1" x14ac:dyDescent="0.25">
      <c r="A68" s="389" t="s">
        <v>156</v>
      </c>
      <c r="B68" s="86" t="s">
        <v>84</v>
      </c>
      <c r="C68" s="86" t="s">
        <v>86</v>
      </c>
      <c r="D68" s="86" t="s">
        <v>84</v>
      </c>
      <c r="E68" s="86" t="s">
        <v>86</v>
      </c>
      <c r="F68" s="86" t="s">
        <v>84</v>
      </c>
      <c r="G68" s="86" t="s">
        <v>86</v>
      </c>
      <c r="H68" s="86" t="s">
        <v>84</v>
      </c>
      <c r="I68" s="86" t="s">
        <v>86</v>
      </c>
    </row>
    <row r="69" spans="1:9" ht="37.5" customHeight="1" x14ac:dyDescent="0.25">
      <c r="A69" s="390"/>
      <c r="B69" s="225">
        <f>B39/11500</f>
        <v>4.1652173913043475E-2</v>
      </c>
      <c r="C69" s="225">
        <f>B69</f>
        <v>4.1652173913043475E-2</v>
      </c>
      <c r="D69" s="225">
        <f t="shared" ref="D69:G69" si="1">C69</f>
        <v>4.1652173913043475E-2</v>
      </c>
      <c r="E69" s="225">
        <f t="shared" si="1"/>
        <v>4.1652173913043475E-2</v>
      </c>
      <c r="F69" s="225">
        <f t="shared" si="1"/>
        <v>4.1652173913043475E-2</v>
      </c>
      <c r="G69" s="225">
        <f t="shared" si="1"/>
        <v>4.1652173913043475E-2</v>
      </c>
      <c r="H69" s="48"/>
      <c r="I69" s="44"/>
    </row>
    <row r="70" spans="1:9" ht="123" customHeight="1" x14ac:dyDescent="0.25">
      <c r="A70" s="42" t="s">
        <v>197</v>
      </c>
      <c r="B70" s="515" t="s">
        <v>354</v>
      </c>
      <c r="C70" s="468"/>
      <c r="D70" s="515" t="s">
        <v>355</v>
      </c>
      <c r="E70" s="468"/>
      <c r="F70" s="515" t="s">
        <v>356</v>
      </c>
      <c r="G70" s="468"/>
      <c r="H70" s="422"/>
      <c r="I70" s="423"/>
    </row>
    <row r="71" spans="1:9" ht="122.25" customHeight="1" x14ac:dyDescent="0.25">
      <c r="A71" s="42" t="s">
        <v>198</v>
      </c>
      <c r="B71" s="467" t="s">
        <v>357</v>
      </c>
      <c r="C71" s="468"/>
      <c r="D71" s="467" t="s">
        <v>357</v>
      </c>
      <c r="E71" s="468"/>
      <c r="F71" s="467" t="s">
        <v>357</v>
      </c>
      <c r="G71" s="468"/>
      <c r="H71" s="408"/>
      <c r="I71" s="409"/>
    </row>
    <row r="72" spans="1:9" ht="30.75" customHeight="1" x14ac:dyDescent="0.25">
      <c r="A72" s="389" t="s">
        <v>157</v>
      </c>
      <c r="B72" s="86" t="s">
        <v>84</v>
      </c>
      <c r="C72" s="86" t="s">
        <v>86</v>
      </c>
      <c r="D72" s="86" t="s">
        <v>84</v>
      </c>
      <c r="E72" s="86" t="s">
        <v>86</v>
      </c>
      <c r="F72" s="86" t="s">
        <v>84</v>
      </c>
      <c r="G72" s="86" t="s">
        <v>86</v>
      </c>
      <c r="H72" s="86" t="s">
        <v>84</v>
      </c>
      <c r="I72" s="86" t="s">
        <v>86</v>
      </c>
    </row>
    <row r="73" spans="1:9" ht="30.75" customHeight="1" x14ac:dyDescent="0.25">
      <c r="A73" s="390"/>
      <c r="B73" s="225">
        <f>+B41/C36</f>
        <v>8.330434782608695E-2</v>
      </c>
      <c r="C73" s="225">
        <f>+B73</f>
        <v>8.330434782608695E-2</v>
      </c>
      <c r="D73" s="225">
        <v>8.3299999999999999E-2</v>
      </c>
      <c r="E73" s="225">
        <f>+D73</f>
        <v>8.3299999999999999E-2</v>
      </c>
      <c r="F73" s="48">
        <v>8.3299999999999999E-2</v>
      </c>
      <c r="G73" s="237">
        <f>+F73</f>
        <v>8.3299999999999999E-2</v>
      </c>
      <c r="H73" s="48"/>
      <c r="I73" s="45"/>
    </row>
    <row r="74" spans="1:9" ht="197.25" customHeight="1" x14ac:dyDescent="0.25">
      <c r="A74" s="42" t="s">
        <v>197</v>
      </c>
      <c r="B74" s="515" t="s">
        <v>358</v>
      </c>
      <c r="C74" s="468"/>
      <c r="D74" s="515" t="s">
        <v>359</v>
      </c>
      <c r="E74" s="468"/>
      <c r="F74" s="515" t="s">
        <v>360</v>
      </c>
      <c r="G74" s="468"/>
      <c r="H74" s="470"/>
      <c r="I74" s="471"/>
    </row>
    <row r="75" spans="1:9" ht="102.75" customHeight="1" x14ac:dyDescent="0.25">
      <c r="A75" s="42" t="s">
        <v>198</v>
      </c>
      <c r="B75" s="467" t="s">
        <v>357</v>
      </c>
      <c r="C75" s="468"/>
      <c r="D75" s="467" t="s">
        <v>357</v>
      </c>
      <c r="E75" s="468"/>
      <c r="F75" s="467" t="s">
        <v>357</v>
      </c>
      <c r="G75" s="468"/>
      <c r="H75" s="408"/>
      <c r="I75" s="409"/>
    </row>
    <row r="76" spans="1:9" ht="30.75" customHeight="1" x14ac:dyDescent="0.25">
      <c r="A76" s="389" t="s">
        <v>158</v>
      </c>
      <c r="B76" s="86" t="s">
        <v>84</v>
      </c>
      <c r="C76" s="86" t="s">
        <v>86</v>
      </c>
      <c r="D76" s="86" t="s">
        <v>84</v>
      </c>
      <c r="E76" s="86" t="s">
        <v>86</v>
      </c>
      <c r="F76" s="86" t="s">
        <v>84</v>
      </c>
      <c r="G76" s="86" t="s">
        <v>86</v>
      </c>
      <c r="H76" s="86" t="s">
        <v>84</v>
      </c>
      <c r="I76" s="86" t="s">
        <v>86</v>
      </c>
    </row>
    <row r="77" spans="1:9" ht="30.75" customHeight="1" x14ac:dyDescent="0.25">
      <c r="A77" s="390"/>
      <c r="B77" s="225">
        <f>+B43/C36</f>
        <v>0.1</v>
      </c>
      <c r="C77" s="44">
        <f>+B77</f>
        <v>0.1</v>
      </c>
      <c r="D77" s="225">
        <v>0.1</v>
      </c>
      <c r="E77" s="44">
        <f>+D77</f>
        <v>0.1</v>
      </c>
      <c r="F77" s="48">
        <v>0.1</v>
      </c>
      <c r="G77" s="45">
        <f>+F77</f>
        <v>0.1</v>
      </c>
      <c r="H77" s="48"/>
      <c r="I77" s="45"/>
    </row>
    <row r="78" spans="1:9" ht="164.25" customHeight="1" x14ac:dyDescent="0.25">
      <c r="A78" s="42" t="s">
        <v>197</v>
      </c>
      <c r="B78" s="515" t="s">
        <v>361</v>
      </c>
      <c r="C78" s="468"/>
      <c r="D78" s="515" t="s">
        <v>362</v>
      </c>
      <c r="E78" s="468"/>
      <c r="F78" s="515" t="s">
        <v>363</v>
      </c>
      <c r="G78" s="468"/>
      <c r="H78" s="408"/>
      <c r="I78" s="409"/>
    </row>
    <row r="79" spans="1:9" ht="122.25" customHeight="1" x14ac:dyDescent="0.25">
      <c r="A79" s="42" t="s">
        <v>198</v>
      </c>
      <c r="B79" s="399" t="s">
        <v>364</v>
      </c>
      <c r="C79" s="400"/>
      <c r="D79" s="399" t="s">
        <v>364</v>
      </c>
      <c r="E79" s="400"/>
      <c r="F79" s="399" t="s">
        <v>364</v>
      </c>
      <c r="G79" s="409"/>
      <c r="H79" s="408"/>
      <c r="I79" s="409"/>
    </row>
    <row r="80" spans="1:9" ht="30.75" customHeight="1" x14ac:dyDescent="0.25">
      <c r="A80" s="389" t="s">
        <v>159</v>
      </c>
      <c r="B80" s="86" t="s">
        <v>84</v>
      </c>
      <c r="C80" s="86" t="s">
        <v>86</v>
      </c>
      <c r="D80" s="86" t="s">
        <v>84</v>
      </c>
      <c r="E80" s="86" t="s">
        <v>86</v>
      </c>
      <c r="F80" s="86" t="s">
        <v>84</v>
      </c>
      <c r="G80" s="86" t="s">
        <v>86</v>
      </c>
      <c r="H80" s="86" t="s">
        <v>84</v>
      </c>
      <c r="I80" s="86" t="s">
        <v>86</v>
      </c>
    </row>
    <row r="81" spans="1:9" ht="30.75" customHeight="1" x14ac:dyDescent="0.25">
      <c r="A81" s="390"/>
      <c r="B81" s="225">
        <f>+B45/C36</f>
        <v>0.1</v>
      </c>
      <c r="C81" s="329">
        <v>0.1</v>
      </c>
      <c r="D81" s="225">
        <v>0.1</v>
      </c>
      <c r="E81" s="329">
        <v>0.1</v>
      </c>
      <c r="F81" s="48">
        <v>0.1</v>
      </c>
      <c r="G81" s="329">
        <v>0.1</v>
      </c>
      <c r="H81" s="48"/>
      <c r="I81" s="45"/>
    </row>
    <row r="82" spans="1:9" ht="87" customHeight="1" x14ac:dyDescent="0.25">
      <c r="A82" s="42" t="s">
        <v>197</v>
      </c>
      <c r="B82" s="515" t="s">
        <v>479</v>
      </c>
      <c r="C82" s="468"/>
      <c r="D82" s="515" t="s">
        <v>478</v>
      </c>
      <c r="E82" s="468"/>
      <c r="F82" s="515" t="s">
        <v>480</v>
      </c>
      <c r="G82" s="468"/>
      <c r="H82" s="408"/>
      <c r="I82" s="409"/>
    </row>
    <row r="83" spans="1:9" ht="81" customHeight="1" x14ac:dyDescent="0.25">
      <c r="A83" s="42" t="s">
        <v>198</v>
      </c>
      <c r="B83" s="533" t="s">
        <v>481</v>
      </c>
      <c r="C83" s="518"/>
      <c r="D83" s="533" t="s">
        <v>481</v>
      </c>
      <c r="E83" s="518"/>
      <c r="F83" s="533" t="s">
        <v>481</v>
      </c>
      <c r="G83" s="518"/>
      <c r="H83" s="408"/>
      <c r="I83" s="409"/>
    </row>
    <row r="84" spans="1:9" ht="30" customHeight="1" x14ac:dyDescent="0.25">
      <c r="A84" s="389" t="s">
        <v>161</v>
      </c>
      <c r="B84" s="86" t="s">
        <v>84</v>
      </c>
      <c r="C84" s="86" t="s">
        <v>86</v>
      </c>
      <c r="D84" s="86" t="s">
        <v>84</v>
      </c>
      <c r="E84" s="86" t="s">
        <v>86</v>
      </c>
      <c r="F84" s="86" t="s">
        <v>84</v>
      </c>
      <c r="G84" s="86" t="s">
        <v>86</v>
      </c>
      <c r="H84" s="86" t="s">
        <v>84</v>
      </c>
      <c r="I84" s="86" t="s">
        <v>86</v>
      </c>
    </row>
    <row r="85" spans="1:9" ht="30" customHeight="1" x14ac:dyDescent="0.25">
      <c r="A85" s="390"/>
      <c r="B85" s="225">
        <f>+B47/C36</f>
        <v>0.1</v>
      </c>
      <c r="C85" s="225">
        <v>0.1</v>
      </c>
      <c r="D85" s="225">
        <v>0.1</v>
      </c>
      <c r="E85" s="225">
        <v>0.1</v>
      </c>
      <c r="F85" s="48">
        <v>0.1</v>
      </c>
      <c r="G85" s="48">
        <v>0.1</v>
      </c>
      <c r="H85" s="48"/>
      <c r="I85" s="45"/>
    </row>
    <row r="86" spans="1:9" ht="80.25" customHeight="1" x14ac:dyDescent="0.25">
      <c r="A86" s="42" t="s">
        <v>197</v>
      </c>
      <c r="B86" s="515" t="s">
        <v>521</v>
      </c>
      <c r="C86" s="468"/>
      <c r="D86" s="515" t="s">
        <v>523</v>
      </c>
      <c r="E86" s="468"/>
      <c r="F86" s="515" t="s">
        <v>522</v>
      </c>
      <c r="G86" s="468"/>
      <c r="H86" s="464"/>
      <c r="I86" s="464"/>
    </row>
    <row r="87" spans="1:9" ht="80.25" customHeight="1" x14ac:dyDescent="0.25">
      <c r="A87" s="42" t="s">
        <v>198</v>
      </c>
      <c r="B87" s="399" t="s">
        <v>505</v>
      </c>
      <c r="C87" s="400"/>
      <c r="D87" s="399" t="s">
        <v>505</v>
      </c>
      <c r="E87" s="400"/>
      <c r="F87" s="399" t="s">
        <v>505</v>
      </c>
      <c r="G87" s="400"/>
      <c r="H87" s="397"/>
      <c r="I87" s="398"/>
    </row>
    <row r="88" spans="1:9" ht="29.25" customHeight="1" x14ac:dyDescent="0.25">
      <c r="A88" s="389" t="s">
        <v>162</v>
      </c>
      <c r="B88" s="86" t="s">
        <v>84</v>
      </c>
      <c r="C88" s="86" t="s">
        <v>86</v>
      </c>
      <c r="D88" s="86" t="s">
        <v>84</v>
      </c>
      <c r="E88" s="86" t="s">
        <v>86</v>
      </c>
      <c r="F88" s="86" t="s">
        <v>84</v>
      </c>
      <c r="G88" s="86" t="s">
        <v>86</v>
      </c>
      <c r="H88" s="86" t="s">
        <v>84</v>
      </c>
      <c r="I88" s="86" t="s">
        <v>86</v>
      </c>
    </row>
    <row r="89" spans="1:9" ht="29.25" customHeight="1" x14ac:dyDescent="0.25">
      <c r="A89" s="390"/>
      <c r="B89" s="225">
        <f>+B49/C36</f>
        <v>0.1</v>
      </c>
      <c r="C89" s="225">
        <v>0.1</v>
      </c>
      <c r="D89" s="225">
        <v>0.1</v>
      </c>
      <c r="E89" s="225">
        <v>0.1</v>
      </c>
      <c r="F89" s="48">
        <v>0.1</v>
      </c>
      <c r="G89" s="225">
        <v>0.1</v>
      </c>
      <c r="H89" s="48"/>
      <c r="I89" s="45"/>
    </row>
    <row r="90" spans="1:9" ht="80.25" customHeight="1" x14ac:dyDescent="0.25">
      <c r="A90" s="42" t="s">
        <v>197</v>
      </c>
      <c r="B90" s="515" t="s">
        <v>524</v>
      </c>
      <c r="C90" s="468"/>
      <c r="D90" s="515" t="s">
        <v>525</v>
      </c>
      <c r="E90" s="468"/>
      <c r="F90" s="515" t="s">
        <v>526</v>
      </c>
      <c r="G90" s="468"/>
      <c r="H90" s="405"/>
      <c r="I90" s="405"/>
    </row>
    <row r="91" spans="1:9" ht="80.25" customHeight="1" x14ac:dyDescent="0.25">
      <c r="A91" s="42" t="s">
        <v>198</v>
      </c>
      <c r="B91" s="393" t="s">
        <v>543</v>
      </c>
      <c r="C91" s="394"/>
      <c r="D91" s="393" t="s">
        <v>543</v>
      </c>
      <c r="E91" s="394"/>
      <c r="F91" s="393" t="s">
        <v>543</v>
      </c>
      <c r="G91" s="394"/>
      <c r="H91" s="397"/>
      <c r="I91" s="398"/>
    </row>
    <row r="92" spans="1:9" ht="24.95" customHeight="1" x14ac:dyDescent="0.25">
      <c r="A92" s="389" t="s">
        <v>163</v>
      </c>
      <c r="B92" s="86" t="s">
        <v>84</v>
      </c>
      <c r="C92" s="86" t="s">
        <v>86</v>
      </c>
      <c r="D92" s="86" t="s">
        <v>84</v>
      </c>
      <c r="E92" s="86" t="s">
        <v>86</v>
      </c>
      <c r="F92" s="86" t="s">
        <v>84</v>
      </c>
      <c r="G92" s="86" t="s">
        <v>86</v>
      </c>
      <c r="H92" s="86" t="s">
        <v>84</v>
      </c>
      <c r="I92" s="86" t="s">
        <v>86</v>
      </c>
    </row>
    <row r="93" spans="1:9" ht="24.95" customHeight="1" x14ac:dyDescent="0.25">
      <c r="A93" s="390"/>
      <c r="B93" s="225">
        <v>0.1</v>
      </c>
      <c r="C93" s="225">
        <v>0.1</v>
      </c>
      <c r="D93" s="225">
        <v>0.1</v>
      </c>
      <c r="E93" s="225">
        <v>0.1</v>
      </c>
      <c r="F93" s="48">
        <v>0.1</v>
      </c>
      <c r="G93" s="225">
        <v>0.1</v>
      </c>
      <c r="H93" s="48"/>
      <c r="I93" s="45"/>
    </row>
    <row r="94" spans="1:9" ht="80.25" customHeight="1" x14ac:dyDescent="0.25">
      <c r="A94" s="42" t="s">
        <v>197</v>
      </c>
      <c r="B94" s="515" t="s">
        <v>563</v>
      </c>
      <c r="C94" s="468"/>
      <c r="D94" s="515" t="s">
        <v>564</v>
      </c>
      <c r="E94" s="468"/>
      <c r="F94" s="515" t="s">
        <v>565</v>
      </c>
      <c r="G94" s="468"/>
      <c r="H94" s="405"/>
      <c r="I94" s="405"/>
    </row>
    <row r="95" spans="1:9" ht="80.25" customHeight="1" x14ac:dyDescent="0.25">
      <c r="A95" s="42" t="s">
        <v>198</v>
      </c>
      <c r="B95" s="393" t="s">
        <v>577</v>
      </c>
      <c r="C95" s="394"/>
      <c r="D95" s="393" t="s">
        <v>577</v>
      </c>
      <c r="E95" s="394"/>
      <c r="F95" s="393" t="s">
        <v>577</v>
      </c>
      <c r="G95" s="394"/>
      <c r="H95" s="397"/>
      <c r="I95" s="398"/>
    </row>
    <row r="96" spans="1:9" ht="24.95" customHeight="1" x14ac:dyDescent="0.25">
      <c r="A96" s="389" t="s">
        <v>164</v>
      </c>
      <c r="B96" s="86" t="s">
        <v>84</v>
      </c>
      <c r="C96" s="86" t="s">
        <v>86</v>
      </c>
      <c r="D96" s="86" t="s">
        <v>84</v>
      </c>
      <c r="E96" s="86" t="s">
        <v>86</v>
      </c>
      <c r="F96" s="86" t="s">
        <v>84</v>
      </c>
      <c r="G96" s="86" t="s">
        <v>86</v>
      </c>
      <c r="H96" s="86" t="s">
        <v>84</v>
      </c>
      <c r="I96" s="86" t="s">
        <v>86</v>
      </c>
    </row>
    <row r="97" spans="1:9" ht="24.95" customHeight="1" x14ac:dyDescent="0.25">
      <c r="A97" s="390"/>
      <c r="B97" s="225">
        <f>+B53/C36</f>
        <v>0.1</v>
      </c>
      <c r="C97" s="48">
        <f>B97</f>
        <v>0.1</v>
      </c>
      <c r="D97" s="225">
        <v>0.1</v>
      </c>
      <c r="E97" s="225">
        <f>D97</f>
        <v>0.1</v>
      </c>
      <c r="F97" s="48">
        <v>0.1</v>
      </c>
      <c r="G97" s="237">
        <f>F97</f>
        <v>0.1</v>
      </c>
      <c r="H97" s="48"/>
      <c r="I97" s="45"/>
    </row>
    <row r="98" spans="1:9" ht="80.25" customHeight="1" x14ac:dyDescent="0.25">
      <c r="A98" s="42" t="s">
        <v>197</v>
      </c>
      <c r="B98" s="515" t="s">
        <v>596</v>
      </c>
      <c r="C98" s="468"/>
      <c r="D98" s="515" t="s">
        <v>597</v>
      </c>
      <c r="E98" s="468"/>
      <c r="F98" s="515" t="s">
        <v>598</v>
      </c>
      <c r="G98" s="468"/>
      <c r="H98" s="405"/>
      <c r="I98" s="405"/>
    </row>
    <row r="99" spans="1:9" ht="80.25" customHeight="1" x14ac:dyDescent="0.25">
      <c r="A99" s="42" t="s">
        <v>198</v>
      </c>
      <c r="B99" s="393" t="s">
        <v>613</v>
      </c>
      <c r="C99" s="394"/>
      <c r="D99" s="393" t="s">
        <v>613</v>
      </c>
      <c r="E99" s="394"/>
      <c r="F99" s="393" t="s">
        <v>613</v>
      </c>
      <c r="G99" s="394"/>
      <c r="H99" s="397"/>
      <c r="I99" s="398"/>
    </row>
    <row r="100" spans="1:9" ht="24.95" customHeight="1" x14ac:dyDescent="0.25">
      <c r="A100" s="389" t="s">
        <v>166</v>
      </c>
      <c r="B100" s="86" t="s">
        <v>84</v>
      </c>
      <c r="C100" s="86" t="s">
        <v>86</v>
      </c>
      <c r="D100" s="86" t="s">
        <v>84</v>
      </c>
      <c r="E100" s="86" t="s">
        <v>86</v>
      </c>
      <c r="F100" s="86" t="s">
        <v>84</v>
      </c>
      <c r="G100" s="86" t="s">
        <v>86</v>
      </c>
      <c r="H100" s="86" t="s">
        <v>84</v>
      </c>
      <c r="I100" s="86" t="s">
        <v>86</v>
      </c>
    </row>
    <row r="101" spans="1:9" ht="24.95" customHeight="1" x14ac:dyDescent="0.25">
      <c r="A101" s="390"/>
      <c r="B101" s="225">
        <f>+B55/C36</f>
        <v>0.1</v>
      </c>
      <c r="C101" s="46"/>
      <c r="D101" s="225">
        <v>0.1</v>
      </c>
      <c r="E101" s="44"/>
      <c r="F101" s="48">
        <v>0.1</v>
      </c>
      <c r="G101" s="45"/>
      <c r="H101" s="48"/>
      <c r="I101" s="45"/>
    </row>
    <row r="102" spans="1:9" ht="80.25" customHeight="1" x14ac:dyDescent="0.25">
      <c r="A102" s="42" t="s">
        <v>197</v>
      </c>
      <c r="B102" s="405"/>
      <c r="C102" s="405"/>
      <c r="D102" s="405"/>
      <c r="E102" s="405"/>
      <c r="F102" s="405"/>
      <c r="G102" s="405"/>
      <c r="H102" s="405"/>
      <c r="I102" s="405"/>
    </row>
    <row r="103" spans="1:9" ht="80.25" customHeight="1" x14ac:dyDescent="0.25">
      <c r="A103" s="42" t="s">
        <v>198</v>
      </c>
      <c r="B103" s="397"/>
      <c r="C103" s="398"/>
      <c r="D103" s="397"/>
      <c r="E103" s="398"/>
      <c r="F103" s="397"/>
      <c r="G103" s="398"/>
      <c r="H103" s="397"/>
      <c r="I103" s="398"/>
    </row>
    <row r="104" spans="1:9" ht="24.95" customHeight="1" x14ac:dyDescent="0.25">
      <c r="A104" s="389" t="s">
        <v>167</v>
      </c>
      <c r="B104" s="86" t="s">
        <v>84</v>
      </c>
      <c r="C104" s="86" t="s">
        <v>86</v>
      </c>
      <c r="D104" s="86" t="s">
        <v>84</v>
      </c>
      <c r="E104" s="86" t="s">
        <v>86</v>
      </c>
      <c r="F104" s="86" t="s">
        <v>84</v>
      </c>
      <c r="G104" s="86" t="s">
        <v>86</v>
      </c>
      <c r="H104" s="86" t="s">
        <v>84</v>
      </c>
      <c r="I104" s="86" t="s">
        <v>86</v>
      </c>
    </row>
    <row r="105" spans="1:9" ht="24.95" customHeight="1" x14ac:dyDescent="0.25">
      <c r="A105" s="390"/>
      <c r="B105" s="225">
        <f>+B57/C36</f>
        <v>0.1</v>
      </c>
      <c r="C105" s="46"/>
      <c r="D105" s="225">
        <v>0.1</v>
      </c>
      <c r="E105" s="44"/>
      <c r="F105" s="48">
        <v>0.1</v>
      </c>
      <c r="G105" s="45"/>
      <c r="H105" s="48"/>
      <c r="I105" s="45"/>
    </row>
    <row r="106" spans="1:9" ht="80.25" customHeight="1" x14ac:dyDescent="0.25">
      <c r="A106" s="42" t="s">
        <v>197</v>
      </c>
      <c r="B106" s="405"/>
      <c r="C106" s="405"/>
      <c r="D106" s="405"/>
      <c r="E106" s="405"/>
      <c r="F106" s="405"/>
      <c r="G106" s="405"/>
      <c r="H106" s="405"/>
      <c r="I106" s="405"/>
    </row>
    <row r="107" spans="1:9" ht="80.25" customHeight="1" x14ac:dyDescent="0.25">
      <c r="A107" s="42" t="s">
        <v>198</v>
      </c>
      <c r="B107" s="397"/>
      <c r="C107" s="398"/>
      <c r="D107" s="397"/>
      <c r="E107" s="398"/>
      <c r="F107" s="397"/>
      <c r="G107" s="398"/>
      <c r="H107" s="397"/>
      <c r="I107" s="398"/>
    </row>
    <row r="108" spans="1:9" ht="24.95" customHeight="1" x14ac:dyDescent="0.25">
      <c r="A108" s="389" t="s">
        <v>168</v>
      </c>
      <c r="B108" s="86" t="s">
        <v>84</v>
      </c>
      <c r="C108" s="86" t="s">
        <v>86</v>
      </c>
      <c r="D108" s="86" t="s">
        <v>84</v>
      </c>
      <c r="E108" s="86" t="s">
        <v>86</v>
      </c>
      <c r="F108" s="86" t="s">
        <v>84</v>
      </c>
      <c r="G108" s="86" t="s">
        <v>86</v>
      </c>
      <c r="H108" s="86" t="s">
        <v>84</v>
      </c>
      <c r="I108" s="86" t="s">
        <v>86</v>
      </c>
    </row>
    <row r="109" spans="1:9" ht="24.95" customHeight="1" x14ac:dyDescent="0.25">
      <c r="A109" s="390"/>
      <c r="B109" s="225">
        <f>+B59/C36</f>
        <v>4.1652173913043475E-2</v>
      </c>
      <c r="C109" s="46"/>
      <c r="D109" s="225">
        <v>4.1700000000000001E-2</v>
      </c>
      <c r="E109" s="44"/>
      <c r="F109" s="48">
        <v>4.1700000000000001E-2</v>
      </c>
      <c r="G109" s="45"/>
      <c r="H109" s="48"/>
      <c r="I109" s="45"/>
    </row>
    <row r="110" spans="1:9" ht="80.25" customHeight="1" x14ac:dyDescent="0.25">
      <c r="A110" s="42" t="s">
        <v>197</v>
      </c>
      <c r="B110" s="405"/>
      <c r="C110" s="405"/>
      <c r="D110" s="405"/>
      <c r="E110" s="405"/>
      <c r="F110" s="405"/>
      <c r="G110" s="405"/>
      <c r="H110" s="405"/>
      <c r="I110" s="405"/>
    </row>
    <row r="111" spans="1:9" ht="80.25" customHeight="1" x14ac:dyDescent="0.25">
      <c r="A111" s="42" t="s">
        <v>198</v>
      </c>
      <c r="B111" s="397"/>
      <c r="C111" s="398"/>
      <c r="D111" s="397"/>
      <c r="E111" s="398"/>
      <c r="F111" s="397"/>
      <c r="G111" s="398"/>
      <c r="H111" s="397"/>
      <c r="I111" s="398"/>
    </row>
    <row r="112" spans="1:9" ht="24.95" customHeight="1" x14ac:dyDescent="0.25">
      <c r="A112" s="389" t="s">
        <v>169</v>
      </c>
      <c r="B112" s="86" t="s">
        <v>84</v>
      </c>
      <c r="C112" s="86" t="s">
        <v>86</v>
      </c>
      <c r="D112" s="86" t="s">
        <v>84</v>
      </c>
      <c r="E112" s="86" t="s">
        <v>86</v>
      </c>
      <c r="F112" s="86" t="s">
        <v>84</v>
      </c>
      <c r="G112" s="86" t="s">
        <v>86</v>
      </c>
      <c r="H112" s="86" t="s">
        <v>84</v>
      </c>
      <c r="I112" s="86" t="s">
        <v>86</v>
      </c>
    </row>
    <row r="113" spans="1:9" ht="24.95" customHeight="1" x14ac:dyDescent="0.25">
      <c r="A113" s="390"/>
      <c r="B113" s="232">
        <f>+B61/C36</f>
        <v>3.3391304347826084E-2</v>
      </c>
      <c r="C113" s="153"/>
      <c r="D113" s="232">
        <v>3.3399999999999999E-2</v>
      </c>
      <c r="E113" s="153"/>
      <c r="F113" s="232">
        <v>3.3399999999999999E-2</v>
      </c>
      <c r="G113" s="154"/>
      <c r="H113" s="153"/>
      <c r="I113" s="154"/>
    </row>
    <row r="114" spans="1:9" ht="80.25" customHeight="1" x14ac:dyDescent="0.25">
      <c r="A114" s="42" t="s">
        <v>197</v>
      </c>
      <c r="B114" s="502"/>
      <c r="C114" s="502"/>
      <c r="D114" s="502"/>
      <c r="E114" s="502"/>
      <c r="F114" s="502"/>
      <c r="G114" s="502"/>
      <c r="H114" s="502"/>
      <c r="I114" s="502"/>
    </row>
    <row r="115" spans="1:9" ht="80.25" customHeight="1" x14ac:dyDescent="0.25">
      <c r="A115" s="42" t="s">
        <v>198</v>
      </c>
      <c r="B115" s="397"/>
      <c r="C115" s="398"/>
      <c r="D115" s="397"/>
      <c r="E115" s="398"/>
      <c r="F115" s="397"/>
      <c r="G115" s="398"/>
      <c r="H115" s="397"/>
      <c r="I115" s="398"/>
    </row>
    <row r="116" spans="1:9" ht="16.5" x14ac:dyDescent="0.25">
      <c r="A116" s="43" t="s">
        <v>199</v>
      </c>
      <c r="B116" s="47">
        <f t="shared" ref="B116:G116" si="2">(B69+B73+B77+B81+B85+B89+B93+B97+B101+B105+B109+B113)</f>
        <v>0.99999999999999989</v>
      </c>
      <c r="C116" s="47">
        <f t="shared" si="2"/>
        <v>0.72495652173913039</v>
      </c>
      <c r="D116" s="47">
        <f>(D69+D73+D77+D81+D85+D89+D93+D97+D101+D105+D109+D113)</f>
        <v>1.0000521739130435</v>
      </c>
      <c r="E116" s="47">
        <f t="shared" si="2"/>
        <v>0.72495217391304345</v>
      </c>
      <c r="F116" s="47">
        <f t="shared" si="2"/>
        <v>1.0000521739130435</v>
      </c>
      <c r="G116" s="47">
        <f t="shared" si="2"/>
        <v>0.72495217391304345</v>
      </c>
      <c r="H116" s="47">
        <f t="shared" ref="H116:I116" si="3">(H69+H73+H77+H81+H85+H89+H93+H97+H101+H105+H109+H113)</f>
        <v>0</v>
      </c>
      <c r="I116" s="47">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 ref="B99" r:id="rId22" xr:uid="{7D5C965E-AF18-47A6-8127-15553452BAAE}"/>
    <hyperlink ref="D99" r:id="rId23" xr:uid="{8D36071A-F2B5-4616-984A-7E1875D1E0FB}"/>
    <hyperlink ref="F99" r:id="rId24" xr:uid="{2C07EFFD-11FA-4668-BF7D-6EB3F01B8585}"/>
  </hyperlinks>
  <pageMargins left="0.25" right="0.25" top="0.75" bottom="0.75" header="0.3" footer="0.3"/>
  <pageSetup scale="10" orientation="landscape" r:id="rId25"/>
  <rowBreaks count="1" manualBreakCount="1">
    <brk id="91" max="14" man="1"/>
  </rowBreaks>
  <drawing r:id="rId26"/>
  <legacyDrawing r:id="rId2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G1" zoomScale="60" zoomScaleNormal="60" workbookViewId="0">
      <selection activeCell="M11" sqref="M11"/>
    </sheetView>
  </sheetViews>
  <sheetFormatPr baseColWidth="10" defaultColWidth="10.85546875" defaultRowHeight="14.25" x14ac:dyDescent="0.25"/>
  <cols>
    <col min="1" max="1" width="49.85546875" style="1" customWidth="1"/>
    <col min="2" max="5" width="35.85546875" style="1" customWidth="1"/>
    <col min="6" max="6" width="43" style="1" customWidth="1"/>
    <col min="7" max="7" width="41.140625" style="1" customWidth="1"/>
    <col min="8" max="8" width="35.85546875" style="1" customWidth="1"/>
    <col min="9" max="9" width="42.140625" style="1" customWidth="1"/>
    <col min="10" max="13" width="35.85546875" style="1" customWidth="1"/>
    <col min="14" max="14" width="31" style="1" customWidth="1"/>
    <col min="15" max="15" width="18.140625" style="1" customWidth="1"/>
    <col min="16" max="16" width="8.42578125" style="1" customWidth="1"/>
    <col min="17" max="17" width="18.42578125" style="1" bestFit="1" customWidth="1"/>
    <col min="18" max="18" width="5.85546875" style="1" customWidth="1"/>
    <col min="19" max="19" width="18.42578125" style="1" bestFit="1" customWidth="1"/>
    <col min="20" max="20" width="4.855468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47"/>
      <c r="B1" s="427" t="s">
        <v>150</v>
      </c>
      <c r="C1" s="428"/>
      <c r="D1" s="428"/>
      <c r="E1" s="428"/>
      <c r="F1" s="428"/>
      <c r="G1" s="428"/>
      <c r="H1" s="428"/>
      <c r="I1" s="428"/>
      <c r="J1" s="428"/>
      <c r="K1" s="428"/>
      <c r="L1" s="429"/>
      <c r="M1" s="424" t="s">
        <v>272</v>
      </c>
      <c r="N1" s="425"/>
      <c r="O1" s="426"/>
    </row>
    <row r="2" spans="1:15" s="76" customFormat="1" ht="18" customHeight="1" thickBot="1" x14ac:dyDescent="0.3">
      <c r="A2" s="448"/>
      <c r="B2" s="430" t="s">
        <v>151</v>
      </c>
      <c r="C2" s="431"/>
      <c r="D2" s="431"/>
      <c r="E2" s="431"/>
      <c r="F2" s="431"/>
      <c r="G2" s="431"/>
      <c r="H2" s="431"/>
      <c r="I2" s="431"/>
      <c r="J2" s="431"/>
      <c r="K2" s="431"/>
      <c r="L2" s="432"/>
      <c r="M2" s="424" t="s">
        <v>273</v>
      </c>
      <c r="N2" s="425"/>
      <c r="O2" s="426"/>
    </row>
    <row r="3" spans="1:15" s="76" customFormat="1" ht="20.100000000000001" customHeight="1" thickBot="1" x14ac:dyDescent="0.3">
      <c r="A3" s="448"/>
      <c r="B3" s="430" t="s">
        <v>0</v>
      </c>
      <c r="C3" s="431"/>
      <c r="D3" s="431"/>
      <c r="E3" s="431"/>
      <c r="F3" s="431"/>
      <c r="G3" s="431"/>
      <c r="H3" s="431"/>
      <c r="I3" s="431"/>
      <c r="J3" s="431"/>
      <c r="K3" s="431"/>
      <c r="L3" s="432"/>
      <c r="M3" s="424" t="s">
        <v>274</v>
      </c>
      <c r="N3" s="425"/>
      <c r="O3" s="426"/>
    </row>
    <row r="4" spans="1:15" s="76" customFormat="1" ht="21.75" customHeight="1" thickBot="1" x14ac:dyDescent="0.3">
      <c r="A4" s="449"/>
      <c r="B4" s="433" t="s">
        <v>152</v>
      </c>
      <c r="C4" s="434"/>
      <c r="D4" s="434"/>
      <c r="E4" s="434"/>
      <c r="F4" s="434"/>
      <c r="G4" s="434"/>
      <c r="H4" s="434"/>
      <c r="I4" s="434"/>
      <c r="J4" s="434"/>
      <c r="K4" s="434"/>
      <c r="L4" s="435"/>
      <c r="M4" s="424" t="s">
        <v>275</v>
      </c>
      <c r="N4" s="425"/>
      <c r="O4" s="426"/>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154</v>
      </c>
      <c r="B6" s="458" t="s">
        <v>281</v>
      </c>
      <c r="C6" s="459"/>
      <c r="D6" s="459"/>
      <c r="E6" s="459"/>
      <c r="F6" s="459"/>
      <c r="G6" s="459"/>
      <c r="H6" s="459"/>
      <c r="I6" s="459"/>
      <c r="J6" s="459"/>
      <c r="K6" s="460"/>
      <c r="L6" s="142" t="s">
        <v>155</v>
      </c>
      <c r="M6" s="461">
        <v>2024110010300</v>
      </c>
      <c r="N6" s="462"/>
      <c r="O6" s="463"/>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51" t="s">
        <v>6</v>
      </c>
      <c r="B8" s="142" t="s">
        <v>156</v>
      </c>
      <c r="C8" s="112"/>
      <c r="D8" s="142" t="s">
        <v>157</v>
      </c>
      <c r="E8" s="112"/>
      <c r="F8" s="142" t="s">
        <v>158</v>
      </c>
      <c r="G8" s="112"/>
      <c r="H8" s="142" t="s">
        <v>159</v>
      </c>
      <c r="I8" s="114"/>
      <c r="J8" s="416" t="s">
        <v>8</v>
      </c>
      <c r="K8" s="450"/>
      <c r="L8" s="141" t="s">
        <v>160</v>
      </c>
      <c r="M8" s="412"/>
      <c r="N8" s="412"/>
      <c r="O8" s="412"/>
    </row>
    <row r="9" spans="1:15" s="76" customFormat="1" ht="21.75" customHeight="1" thickBot="1" x14ac:dyDescent="0.3">
      <c r="A9" s="451"/>
      <c r="B9" s="143" t="s">
        <v>161</v>
      </c>
      <c r="C9" s="115"/>
      <c r="D9" s="142" t="s">
        <v>162</v>
      </c>
      <c r="E9" s="116"/>
      <c r="F9" s="142" t="s">
        <v>163</v>
      </c>
      <c r="G9" s="116"/>
      <c r="H9" s="142" t="s">
        <v>164</v>
      </c>
      <c r="I9" s="114" t="s">
        <v>282</v>
      </c>
      <c r="J9" s="416"/>
      <c r="K9" s="450"/>
      <c r="L9" s="141" t="s">
        <v>165</v>
      </c>
      <c r="M9" s="413"/>
      <c r="N9" s="413"/>
      <c r="O9" s="413"/>
    </row>
    <row r="10" spans="1:15" s="76" customFormat="1" ht="21.75" customHeight="1" thickBot="1" x14ac:dyDescent="0.3">
      <c r="A10" s="451"/>
      <c r="B10" s="142" t="s">
        <v>166</v>
      </c>
      <c r="C10" s="112"/>
      <c r="D10" s="142" t="s">
        <v>167</v>
      </c>
      <c r="E10" s="116"/>
      <c r="F10" s="142" t="s">
        <v>168</v>
      </c>
      <c r="G10" s="116"/>
      <c r="H10" s="142" t="s">
        <v>169</v>
      </c>
      <c r="I10" s="114"/>
      <c r="J10" s="416"/>
      <c r="K10" s="450"/>
      <c r="L10" s="141" t="s">
        <v>170</v>
      </c>
      <c r="M10" s="412" t="s">
        <v>282</v>
      </c>
      <c r="N10" s="412"/>
      <c r="O10" s="412"/>
    </row>
    <row r="11" spans="1:15" ht="15" customHeight="1" thickBot="1" x14ac:dyDescent="0.3">
      <c r="A11" s="6"/>
      <c r="B11" s="7"/>
      <c r="C11" s="7"/>
      <c r="D11" s="9"/>
      <c r="E11" s="8"/>
      <c r="F11" s="8"/>
      <c r="G11" s="185"/>
      <c r="H11" s="185"/>
      <c r="I11" s="10"/>
      <c r="J11" s="10"/>
      <c r="K11" s="7"/>
      <c r="L11" s="7"/>
      <c r="M11" s="7"/>
      <c r="N11" s="7"/>
      <c r="O11" s="7"/>
    </row>
    <row r="12" spans="1:15" ht="15" customHeight="1" x14ac:dyDescent="0.25">
      <c r="A12" s="455" t="s">
        <v>171</v>
      </c>
      <c r="B12" s="528" t="s">
        <v>365</v>
      </c>
      <c r="C12" s="437"/>
      <c r="D12" s="437"/>
      <c r="E12" s="437"/>
      <c r="F12" s="437"/>
      <c r="G12" s="437"/>
      <c r="H12" s="437"/>
      <c r="I12" s="437"/>
      <c r="J12" s="437"/>
      <c r="K12" s="437"/>
      <c r="L12" s="437"/>
      <c r="M12" s="437"/>
      <c r="N12" s="437"/>
      <c r="O12" s="438"/>
    </row>
    <row r="13" spans="1:15" ht="15" customHeight="1" x14ac:dyDescent="0.25">
      <c r="A13" s="456"/>
      <c r="B13" s="439"/>
      <c r="C13" s="440"/>
      <c r="D13" s="440"/>
      <c r="E13" s="440"/>
      <c r="F13" s="440"/>
      <c r="G13" s="440"/>
      <c r="H13" s="440"/>
      <c r="I13" s="440"/>
      <c r="J13" s="440"/>
      <c r="K13" s="440"/>
      <c r="L13" s="440"/>
      <c r="M13" s="440"/>
      <c r="N13" s="440"/>
      <c r="O13" s="441"/>
    </row>
    <row r="14" spans="1:15" ht="15" customHeight="1" thickBot="1" x14ac:dyDescent="0.3">
      <c r="A14" s="457"/>
      <c r="B14" s="442"/>
      <c r="C14" s="443"/>
      <c r="D14" s="443"/>
      <c r="E14" s="443"/>
      <c r="F14" s="443"/>
      <c r="G14" s="443"/>
      <c r="H14" s="443"/>
      <c r="I14" s="443"/>
      <c r="J14" s="443"/>
      <c r="K14" s="443"/>
      <c r="L14" s="443"/>
      <c r="M14" s="443"/>
      <c r="N14" s="443"/>
      <c r="O14" s="444"/>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13</v>
      </c>
      <c r="B16" s="529" t="s">
        <v>366</v>
      </c>
      <c r="C16" s="529"/>
      <c r="D16" s="529"/>
      <c r="E16" s="529"/>
      <c r="F16" s="529"/>
      <c r="G16" s="451" t="s">
        <v>15</v>
      </c>
      <c r="H16" s="451"/>
      <c r="I16" s="530" t="s">
        <v>367</v>
      </c>
      <c r="J16" s="530"/>
      <c r="K16" s="530"/>
      <c r="L16" s="530"/>
      <c r="M16" s="530"/>
      <c r="N16" s="530"/>
      <c r="O16" s="53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53" t="s">
        <v>287</v>
      </c>
      <c r="C18" s="453"/>
      <c r="D18" s="453"/>
      <c r="E18" s="453"/>
      <c r="F18" s="50" t="s">
        <v>19</v>
      </c>
      <c r="G18" s="452" t="s">
        <v>288</v>
      </c>
      <c r="H18" s="452"/>
      <c r="I18" s="452"/>
      <c r="J18" s="50" t="s">
        <v>21</v>
      </c>
      <c r="K18" s="445" t="s">
        <v>341</v>
      </c>
      <c r="L18" s="445"/>
      <c r="M18" s="445"/>
      <c r="N18" s="445"/>
      <c r="O18" s="445"/>
    </row>
    <row r="19" spans="1:15" ht="9" customHeight="1" x14ac:dyDescent="0.25">
      <c r="A19" s="5"/>
      <c r="B19" s="2"/>
      <c r="C19" s="534"/>
      <c r="D19" s="534"/>
      <c r="E19" s="534"/>
      <c r="F19" s="534"/>
      <c r="G19" s="534"/>
      <c r="H19" s="534"/>
      <c r="I19" s="534"/>
      <c r="J19" s="534"/>
      <c r="K19" s="534"/>
      <c r="L19" s="534"/>
      <c r="M19" s="534"/>
      <c r="N19" s="534"/>
      <c r="O19" s="534"/>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14" t="s">
        <v>23</v>
      </c>
      <c r="B21" s="415"/>
      <c r="C21" s="415"/>
      <c r="D21" s="415"/>
      <c r="E21" s="415"/>
      <c r="F21" s="415"/>
      <c r="G21" s="415"/>
      <c r="H21" s="415"/>
      <c r="I21" s="415"/>
      <c r="J21" s="415"/>
      <c r="K21" s="415"/>
      <c r="L21" s="415"/>
      <c r="M21" s="415"/>
      <c r="N21" s="415"/>
      <c r="O21" s="416"/>
    </row>
    <row r="22" spans="1:15" ht="32.1" customHeight="1" thickBot="1" x14ac:dyDescent="0.3">
      <c r="A22" s="414" t="s">
        <v>172</v>
      </c>
      <c r="B22" s="415"/>
      <c r="C22" s="415"/>
      <c r="D22" s="415"/>
      <c r="E22" s="415"/>
      <c r="F22" s="415"/>
      <c r="G22" s="415"/>
      <c r="H22" s="415"/>
      <c r="I22" s="415"/>
      <c r="J22" s="415"/>
      <c r="K22" s="415"/>
      <c r="L22" s="415"/>
      <c r="M22" s="415"/>
      <c r="N22" s="415"/>
      <c r="O22" s="416"/>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469910000</v>
      </c>
      <c r="C24" s="217">
        <v>826729800</v>
      </c>
      <c r="D24" s="217">
        <v>657874000</v>
      </c>
      <c r="E24" s="179"/>
      <c r="F24" s="179"/>
      <c r="G24" s="179">
        <v>-3209569</v>
      </c>
      <c r="H24" s="179"/>
      <c r="I24" s="179"/>
      <c r="J24" s="179"/>
      <c r="K24" s="179"/>
      <c r="L24" s="179"/>
      <c r="M24" s="179"/>
      <c r="N24" s="361">
        <f>SUM(B24:M24)</f>
        <v>1951304231</v>
      </c>
      <c r="O24" s="180">
        <v>1</v>
      </c>
    </row>
    <row r="25" spans="1:15" ht="32.1" customHeight="1" x14ac:dyDescent="0.25">
      <c r="A25" s="21" t="s">
        <v>26</v>
      </c>
      <c r="B25" s="217">
        <v>469910000</v>
      </c>
      <c r="C25" s="217">
        <v>940089125</v>
      </c>
      <c r="D25" s="217">
        <v>337938684</v>
      </c>
      <c r="E25" s="179">
        <v>126584840</v>
      </c>
      <c r="F25" s="179">
        <v>-3886202</v>
      </c>
      <c r="G25" s="179">
        <f>5968272-27970833</f>
        <v>-22002561</v>
      </c>
      <c r="H25" s="179">
        <v>5901038</v>
      </c>
      <c r="I25" s="179">
        <v>5982806</v>
      </c>
      <c r="J25" s="179"/>
      <c r="K25" s="179"/>
      <c r="L25" s="179"/>
      <c r="M25" s="179"/>
      <c r="N25" s="361">
        <f t="shared" ref="N25:N29" si="0">SUM(B25:M25)</f>
        <v>1860517730</v>
      </c>
      <c r="O25" s="181">
        <f>N25/N24</f>
        <v>0.95347393832407468</v>
      </c>
    </row>
    <row r="26" spans="1:15" ht="32.1" customHeight="1" x14ac:dyDescent="0.25">
      <c r="A26" s="21" t="s">
        <v>28</v>
      </c>
      <c r="B26" s="217"/>
      <c r="C26" s="217">
        <v>10562391</v>
      </c>
      <c r="D26" s="217">
        <v>86424949</v>
      </c>
      <c r="E26" s="182">
        <v>156569577</v>
      </c>
      <c r="F26" s="182">
        <v>180721298</v>
      </c>
      <c r="G26" s="182">
        <v>187219272</v>
      </c>
      <c r="H26" s="182">
        <v>190284771</v>
      </c>
      <c r="I26" s="179">
        <v>193946806</v>
      </c>
      <c r="J26" s="182"/>
      <c r="K26" s="182"/>
      <c r="L26" s="182"/>
      <c r="M26" s="182"/>
      <c r="N26" s="361">
        <f t="shared" si="0"/>
        <v>1005729064</v>
      </c>
      <c r="O26" s="181">
        <f>N26/N24</f>
        <v>0.51541376686534746</v>
      </c>
    </row>
    <row r="27" spans="1:15" ht="32.1" customHeight="1" x14ac:dyDescent="0.25">
      <c r="A27" s="21" t="s">
        <v>175</v>
      </c>
      <c r="B27" s="217">
        <v>6517999</v>
      </c>
      <c r="C27" s="217">
        <v>32590000</v>
      </c>
      <c r="D27" s="217"/>
      <c r="E27" s="179"/>
      <c r="F27" s="179"/>
      <c r="G27" s="179"/>
      <c r="H27" s="179"/>
      <c r="I27" s="179"/>
      <c r="J27" s="179"/>
      <c r="K27" s="179"/>
      <c r="L27" s="179"/>
      <c r="M27" s="179"/>
      <c r="N27" s="361">
        <f t="shared" si="0"/>
        <v>39107999</v>
      </c>
      <c r="O27" s="181">
        <v>1</v>
      </c>
    </row>
    <row r="28" spans="1:15" ht="32.1" customHeight="1" x14ac:dyDescent="0.25">
      <c r="A28" s="21" t="s">
        <v>176</v>
      </c>
      <c r="B28" s="217">
        <v>0</v>
      </c>
      <c r="C28" s="217"/>
      <c r="D28" s="217"/>
      <c r="E28" s="182"/>
      <c r="F28" s="182"/>
      <c r="G28" s="182"/>
      <c r="H28" s="182"/>
      <c r="I28" s="182"/>
      <c r="J28" s="182"/>
      <c r="K28" s="182"/>
      <c r="L28" s="182"/>
      <c r="M28" s="182"/>
      <c r="N28" s="361">
        <f t="shared" si="0"/>
        <v>0</v>
      </c>
      <c r="O28" s="181">
        <f>N28/N27</f>
        <v>0</v>
      </c>
    </row>
    <row r="29" spans="1:15" ht="32.1" customHeight="1" thickBot="1" x14ac:dyDescent="0.3">
      <c r="A29" s="23" t="s">
        <v>34</v>
      </c>
      <c r="B29" s="218">
        <v>6517999</v>
      </c>
      <c r="C29" s="218">
        <v>32590000</v>
      </c>
      <c r="D29" s="218"/>
      <c r="E29" s="183"/>
      <c r="F29" s="183"/>
      <c r="G29" s="183"/>
      <c r="H29" s="183"/>
      <c r="I29" s="183"/>
      <c r="J29" s="183"/>
      <c r="K29" s="183"/>
      <c r="L29" s="183"/>
      <c r="M29" s="183"/>
      <c r="N29" s="362">
        <f t="shared" si="0"/>
        <v>39107999</v>
      </c>
      <c r="O29" s="18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74" t="s">
        <v>177</v>
      </c>
      <c r="B33" s="475"/>
      <c r="C33" s="475"/>
      <c r="D33" s="475"/>
      <c r="E33" s="475"/>
      <c r="F33" s="475"/>
      <c r="G33" s="475"/>
      <c r="H33" s="475"/>
      <c r="I33" s="476"/>
      <c r="J33" s="29"/>
    </row>
    <row r="34" spans="1:13" ht="50.25" customHeight="1" thickBot="1" x14ac:dyDescent="0.3">
      <c r="A34" s="37" t="s">
        <v>178</v>
      </c>
      <c r="B34" s="477" t="str">
        <f>+B12</f>
        <v>Realizar a 15000 mujeres acompañamiento psicosocial en los espacios con presencia de la SDMujer</v>
      </c>
      <c r="C34" s="478"/>
      <c r="D34" s="478"/>
      <c r="E34" s="478"/>
      <c r="F34" s="478"/>
      <c r="G34" s="478"/>
      <c r="H34" s="478"/>
      <c r="I34" s="479"/>
      <c r="J34" s="27"/>
      <c r="M34" s="167"/>
    </row>
    <row r="35" spans="1:13" ht="18.75" customHeight="1" thickBot="1" x14ac:dyDescent="0.3">
      <c r="A35" s="487" t="s">
        <v>38</v>
      </c>
      <c r="B35" s="81">
        <v>2024</v>
      </c>
      <c r="C35" s="81">
        <v>2025</v>
      </c>
      <c r="D35" s="81">
        <v>2026</v>
      </c>
      <c r="E35" s="81">
        <v>2027</v>
      </c>
      <c r="F35" s="81" t="s">
        <v>179</v>
      </c>
      <c r="G35" s="489" t="s">
        <v>40</v>
      </c>
      <c r="H35" s="490" t="s">
        <v>289</v>
      </c>
      <c r="I35" s="491"/>
      <c r="J35" s="27"/>
      <c r="M35" s="167"/>
    </row>
    <row r="36" spans="1:13" ht="50.25" customHeight="1" thickBot="1" x14ac:dyDescent="0.3">
      <c r="A36" s="488"/>
      <c r="B36" s="219">
        <v>3603</v>
      </c>
      <c r="C36" s="219">
        <v>6400</v>
      </c>
      <c r="D36" s="219">
        <v>3397</v>
      </c>
      <c r="E36" s="219">
        <v>1600</v>
      </c>
      <c r="F36" s="161">
        <f>B36+C36+D36+E36</f>
        <v>15000</v>
      </c>
      <c r="G36" s="489"/>
      <c r="H36" s="492"/>
      <c r="I36" s="493"/>
      <c r="J36" s="27"/>
      <c r="M36" s="168"/>
    </row>
    <row r="37" spans="1:13" ht="52.5" customHeight="1" thickBot="1" x14ac:dyDescent="0.3">
      <c r="A37" s="38" t="s">
        <v>42</v>
      </c>
      <c r="B37" s="480">
        <v>0.2</v>
      </c>
      <c r="C37" s="481"/>
      <c r="D37" s="484" t="s">
        <v>180</v>
      </c>
      <c r="E37" s="485"/>
      <c r="F37" s="485"/>
      <c r="G37" s="485"/>
      <c r="H37" s="485"/>
      <c r="I37" s="486"/>
    </row>
    <row r="38" spans="1:13" s="28" customFormat="1" ht="48" customHeight="1" thickBot="1" x14ac:dyDescent="0.3">
      <c r="A38" s="487" t="s">
        <v>181</v>
      </c>
      <c r="B38" s="38" t="s">
        <v>182</v>
      </c>
      <c r="C38" s="37" t="s">
        <v>86</v>
      </c>
      <c r="D38" s="472" t="s">
        <v>88</v>
      </c>
      <c r="E38" s="473"/>
      <c r="F38" s="472" t="s">
        <v>90</v>
      </c>
      <c r="G38" s="473"/>
      <c r="H38" s="39" t="s">
        <v>92</v>
      </c>
      <c r="I38" s="41" t="s">
        <v>93</v>
      </c>
      <c r="M38" s="169"/>
    </row>
    <row r="39" spans="1:13" ht="206.25" customHeight="1" thickBot="1" x14ac:dyDescent="0.3">
      <c r="A39" s="488"/>
      <c r="B39" s="238">
        <v>250</v>
      </c>
      <c r="C39" s="32">
        <v>249</v>
      </c>
      <c r="D39" s="506" t="s">
        <v>368</v>
      </c>
      <c r="E39" s="507"/>
      <c r="F39" s="506" t="s">
        <v>369</v>
      </c>
      <c r="G39" s="507"/>
      <c r="H39" s="233" t="s">
        <v>370</v>
      </c>
      <c r="I39" s="234" t="s">
        <v>371</v>
      </c>
      <c r="M39" s="167"/>
    </row>
    <row r="40" spans="1:13" s="28" customFormat="1" ht="54" customHeight="1" thickBot="1" x14ac:dyDescent="0.3">
      <c r="A40" s="487" t="s">
        <v>183</v>
      </c>
      <c r="B40" s="40" t="s">
        <v>182</v>
      </c>
      <c r="C40" s="39" t="s">
        <v>86</v>
      </c>
      <c r="D40" s="472" t="s">
        <v>88</v>
      </c>
      <c r="E40" s="473"/>
      <c r="F40" s="472" t="s">
        <v>90</v>
      </c>
      <c r="G40" s="473"/>
      <c r="H40" s="39" t="s">
        <v>92</v>
      </c>
      <c r="I40" s="41" t="s">
        <v>93</v>
      </c>
    </row>
    <row r="41" spans="1:13" ht="223.5" customHeight="1" thickBot="1" x14ac:dyDescent="0.3">
      <c r="A41" s="488"/>
      <c r="B41" s="238">
        <v>450</v>
      </c>
      <c r="C41" s="32">
        <v>389</v>
      </c>
      <c r="D41" s="506" t="s">
        <v>372</v>
      </c>
      <c r="E41" s="507"/>
      <c r="F41" s="506" t="s">
        <v>373</v>
      </c>
      <c r="G41" s="507"/>
      <c r="H41" s="233" t="s">
        <v>374</v>
      </c>
      <c r="I41" s="234" t="s">
        <v>371</v>
      </c>
    </row>
    <row r="42" spans="1:13" s="28" customFormat="1" ht="45" customHeight="1" thickBot="1" x14ac:dyDescent="0.3">
      <c r="A42" s="487" t="s">
        <v>184</v>
      </c>
      <c r="B42" s="40" t="s">
        <v>182</v>
      </c>
      <c r="C42" s="39" t="s">
        <v>86</v>
      </c>
      <c r="D42" s="472" t="s">
        <v>88</v>
      </c>
      <c r="E42" s="473"/>
      <c r="F42" s="472" t="s">
        <v>90</v>
      </c>
      <c r="G42" s="473"/>
      <c r="H42" s="39" t="s">
        <v>92</v>
      </c>
      <c r="I42" s="41" t="s">
        <v>93</v>
      </c>
    </row>
    <row r="43" spans="1:13" ht="205.5" customHeight="1" thickBot="1" x14ac:dyDescent="0.3">
      <c r="A43" s="488"/>
      <c r="B43" s="238">
        <v>350</v>
      </c>
      <c r="C43" s="32">
        <v>629</v>
      </c>
      <c r="D43" s="506" t="s">
        <v>375</v>
      </c>
      <c r="E43" s="507"/>
      <c r="F43" s="506" t="s">
        <v>376</v>
      </c>
      <c r="G43" s="507"/>
      <c r="H43" s="233" t="s">
        <v>377</v>
      </c>
      <c r="I43" s="234" t="s">
        <v>371</v>
      </c>
    </row>
    <row r="44" spans="1:13" s="28" customFormat="1" ht="44.25" customHeight="1" thickBot="1" x14ac:dyDescent="0.3">
      <c r="A44" s="487" t="s">
        <v>185</v>
      </c>
      <c r="B44" s="40" t="s">
        <v>182</v>
      </c>
      <c r="C44" s="40" t="s">
        <v>86</v>
      </c>
      <c r="D44" s="472" t="s">
        <v>88</v>
      </c>
      <c r="E44" s="473"/>
      <c r="F44" s="472" t="s">
        <v>90</v>
      </c>
      <c r="G44" s="473"/>
      <c r="H44" s="39" t="s">
        <v>92</v>
      </c>
      <c r="I44" s="39" t="s">
        <v>93</v>
      </c>
    </row>
    <row r="45" spans="1:13" ht="234.75" customHeight="1" thickBot="1" x14ac:dyDescent="0.3">
      <c r="A45" s="488"/>
      <c r="B45" s="238">
        <v>350</v>
      </c>
      <c r="C45" s="32">
        <v>740</v>
      </c>
      <c r="D45" s="506" t="s">
        <v>458</v>
      </c>
      <c r="E45" s="507"/>
      <c r="F45" s="506" t="s">
        <v>459</v>
      </c>
      <c r="G45" s="507"/>
      <c r="H45" s="233" t="s">
        <v>377</v>
      </c>
      <c r="I45" s="234" t="s">
        <v>371</v>
      </c>
    </row>
    <row r="46" spans="1:13" s="28" customFormat="1" ht="47.25" customHeight="1" thickBot="1" x14ac:dyDescent="0.3">
      <c r="A46" s="487" t="s">
        <v>186</v>
      </c>
      <c r="B46" s="40" t="s">
        <v>182</v>
      </c>
      <c r="C46" s="39" t="s">
        <v>86</v>
      </c>
      <c r="D46" s="472" t="s">
        <v>88</v>
      </c>
      <c r="E46" s="473"/>
      <c r="F46" s="472" t="s">
        <v>90</v>
      </c>
      <c r="G46" s="473"/>
      <c r="H46" s="39" t="s">
        <v>92</v>
      </c>
      <c r="I46" s="41" t="s">
        <v>93</v>
      </c>
    </row>
    <row r="47" spans="1:13" ht="196.5" customHeight="1" thickBot="1" x14ac:dyDescent="0.3">
      <c r="A47" s="488"/>
      <c r="B47" s="238">
        <v>350</v>
      </c>
      <c r="C47" s="32">
        <v>809</v>
      </c>
      <c r="D47" s="506" t="s">
        <v>513</v>
      </c>
      <c r="E47" s="507"/>
      <c r="F47" s="506" t="s">
        <v>490</v>
      </c>
      <c r="G47" s="507"/>
      <c r="H47" s="233" t="s">
        <v>377</v>
      </c>
      <c r="I47" s="234" t="s">
        <v>371</v>
      </c>
    </row>
    <row r="48" spans="1:13" s="28" customFormat="1" ht="52.5" customHeight="1" thickBot="1" x14ac:dyDescent="0.3">
      <c r="A48" s="487" t="s">
        <v>187</v>
      </c>
      <c r="B48" s="40" t="s">
        <v>182</v>
      </c>
      <c r="C48" s="39" t="s">
        <v>86</v>
      </c>
      <c r="D48" s="472" t="s">
        <v>88</v>
      </c>
      <c r="E48" s="473"/>
      <c r="F48" s="472" t="s">
        <v>90</v>
      </c>
      <c r="G48" s="473"/>
      <c r="H48" s="39" t="s">
        <v>92</v>
      </c>
      <c r="I48" s="41" t="s">
        <v>93</v>
      </c>
    </row>
    <row r="49" spans="1:9" ht="253.35" customHeight="1" thickBot="1" x14ac:dyDescent="0.3">
      <c r="A49" s="494"/>
      <c r="B49" s="239">
        <v>350</v>
      </c>
      <c r="C49" s="338">
        <v>774</v>
      </c>
      <c r="D49" s="531" t="s">
        <v>528</v>
      </c>
      <c r="E49" s="532"/>
      <c r="F49" s="531" t="s">
        <v>529</v>
      </c>
      <c r="G49" s="532"/>
      <c r="H49" s="337" t="s">
        <v>377</v>
      </c>
      <c r="I49" s="339" t="s">
        <v>371</v>
      </c>
    </row>
    <row r="50" spans="1:9" ht="35.1" customHeight="1" thickBot="1" x14ac:dyDescent="0.3">
      <c r="A50" s="487" t="s">
        <v>188</v>
      </c>
      <c r="B50" s="38" t="s">
        <v>182</v>
      </c>
      <c r="C50" s="37" t="s">
        <v>86</v>
      </c>
      <c r="D50" s="472" t="s">
        <v>88</v>
      </c>
      <c r="E50" s="473"/>
      <c r="F50" s="472" t="s">
        <v>90</v>
      </c>
      <c r="G50" s="473"/>
      <c r="H50" s="39" t="s">
        <v>92</v>
      </c>
      <c r="I50" s="41" t="s">
        <v>93</v>
      </c>
    </row>
    <row r="51" spans="1:9" ht="267" customHeight="1" thickBot="1" x14ac:dyDescent="0.3">
      <c r="A51" s="488"/>
      <c r="B51" s="239">
        <v>350</v>
      </c>
      <c r="C51" s="338">
        <v>1010</v>
      </c>
      <c r="D51" s="531" t="s">
        <v>556</v>
      </c>
      <c r="E51" s="532"/>
      <c r="F51" s="531" t="s">
        <v>557</v>
      </c>
      <c r="G51" s="532"/>
      <c r="H51" s="337" t="s">
        <v>558</v>
      </c>
      <c r="I51" s="339" t="s">
        <v>371</v>
      </c>
    </row>
    <row r="52" spans="1:9" ht="35.1" customHeight="1" thickBot="1" x14ac:dyDescent="0.3">
      <c r="A52" s="487" t="s">
        <v>189</v>
      </c>
      <c r="B52" s="38" t="s">
        <v>182</v>
      </c>
      <c r="C52" s="37" t="s">
        <v>86</v>
      </c>
      <c r="D52" s="472" t="s">
        <v>88</v>
      </c>
      <c r="E52" s="473"/>
      <c r="F52" s="472" t="s">
        <v>90</v>
      </c>
      <c r="G52" s="473"/>
      <c r="H52" s="39" t="s">
        <v>92</v>
      </c>
      <c r="I52" s="41" t="s">
        <v>93</v>
      </c>
    </row>
    <row r="53" spans="1:9" ht="164.45" customHeight="1" thickBot="1" x14ac:dyDescent="0.3">
      <c r="A53" s="488"/>
      <c r="B53" s="353">
        <v>500</v>
      </c>
      <c r="C53" s="33">
        <v>754</v>
      </c>
      <c r="D53" s="531" t="s">
        <v>599</v>
      </c>
      <c r="E53" s="532"/>
      <c r="F53" s="531" t="s">
        <v>600</v>
      </c>
      <c r="G53" s="532"/>
      <c r="H53" s="337" t="s">
        <v>558</v>
      </c>
      <c r="I53" s="339" t="s">
        <v>371</v>
      </c>
    </row>
    <row r="54" spans="1:9" ht="35.1" customHeight="1" thickBot="1" x14ac:dyDescent="0.3">
      <c r="A54" s="487" t="s">
        <v>190</v>
      </c>
      <c r="B54" s="38" t="s">
        <v>182</v>
      </c>
      <c r="C54" s="37" t="s">
        <v>86</v>
      </c>
      <c r="D54" s="472" t="s">
        <v>88</v>
      </c>
      <c r="E54" s="473"/>
      <c r="F54" s="472" t="s">
        <v>90</v>
      </c>
      <c r="G54" s="473"/>
      <c r="H54" s="39" t="s">
        <v>92</v>
      </c>
      <c r="I54" s="41" t="s">
        <v>93</v>
      </c>
    </row>
    <row r="55" spans="1:9" ht="120.75" customHeight="1" thickBot="1" x14ac:dyDescent="0.3">
      <c r="A55" s="488"/>
      <c r="B55" s="353">
        <v>500</v>
      </c>
      <c r="C55" s="33"/>
      <c r="D55" s="406"/>
      <c r="E55" s="407"/>
      <c r="F55" s="406"/>
      <c r="G55" s="407"/>
      <c r="H55" s="30"/>
      <c r="I55" s="30"/>
    </row>
    <row r="56" spans="1:9" ht="35.1" customHeight="1" thickBot="1" x14ac:dyDescent="0.3">
      <c r="A56" s="487" t="s">
        <v>191</v>
      </c>
      <c r="B56" s="38" t="s">
        <v>182</v>
      </c>
      <c r="C56" s="37" t="s">
        <v>86</v>
      </c>
      <c r="D56" s="472" t="s">
        <v>88</v>
      </c>
      <c r="E56" s="473"/>
      <c r="F56" s="472" t="s">
        <v>90</v>
      </c>
      <c r="G56" s="473"/>
      <c r="H56" s="39" t="s">
        <v>92</v>
      </c>
      <c r="I56" s="41" t="s">
        <v>93</v>
      </c>
    </row>
    <row r="57" spans="1:9" ht="120.75" customHeight="1" thickBot="1" x14ac:dyDescent="0.3">
      <c r="A57" s="488"/>
      <c r="B57" s="353">
        <v>500</v>
      </c>
      <c r="C57" s="33"/>
      <c r="D57" s="406"/>
      <c r="E57" s="407"/>
      <c r="F57" s="406"/>
      <c r="G57" s="407"/>
      <c r="H57" s="30"/>
      <c r="I57" s="31"/>
    </row>
    <row r="58" spans="1:9" ht="35.1" customHeight="1" thickBot="1" x14ac:dyDescent="0.3">
      <c r="A58" s="487" t="s">
        <v>192</v>
      </c>
      <c r="B58" s="38" t="s">
        <v>182</v>
      </c>
      <c r="C58" s="37" t="s">
        <v>86</v>
      </c>
      <c r="D58" s="472" t="s">
        <v>88</v>
      </c>
      <c r="E58" s="473"/>
      <c r="F58" s="472" t="s">
        <v>90</v>
      </c>
      <c r="G58" s="473"/>
      <c r="H58" s="39" t="s">
        <v>92</v>
      </c>
      <c r="I58" s="41" t="s">
        <v>93</v>
      </c>
    </row>
    <row r="59" spans="1:9" ht="120.75" customHeight="1" thickBot="1" x14ac:dyDescent="0.3">
      <c r="A59" s="488"/>
      <c r="B59" s="353">
        <v>500</v>
      </c>
      <c r="C59" s="33"/>
      <c r="D59" s="406"/>
      <c r="E59" s="407"/>
      <c r="F59" s="497"/>
      <c r="G59" s="497"/>
      <c r="H59" s="30"/>
      <c r="I59" s="30"/>
    </row>
    <row r="60" spans="1:9" ht="35.1" customHeight="1" thickBot="1" x14ac:dyDescent="0.3">
      <c r="A60" s="487" t="s">
        <v>193</v>
      </c>
      <c r="B60" s="38" t="s">
        <v>182</v>
      </c>
      <c r="C60" s="352" t="s">
        <v>86</v>
      </c>
      <c r="D60" s="472" t="s">
        <v>88</v>
      </c>
      <c r="E60" s="473"/>
      <c r="F60" s="472" t="s">
        <v>90</v>
      </c>
      <c r="G60" s="473"/>
      <c r="H60" s="39" t="s">
        <v>92</v>
      </c>
      <c r="I60" s="41" t="s">
        <v>93</v>
      </c>
    </row>
    <row r="61" spans="1:9" ht="120.75" customHeight="1" thickBot="1" x14ac:dyDescent="0.3">
      <c r="A61" s="488"/>
      <c r="B61" s="353">
        <v>460</v>
      </c>
      <c r="C61" s="33"/>
      <c r="D61" s="406"/>
      <c r="E61" s="407"/>
      <c r="F61" s="406"/>
      <c r="G61" s="407"/>
      <c r="H61" s="30"/>
      <c r="I61" s="30"/>
    </row>
    <row r="62" spans="1:9" x14ac:dyDescent="0.25">
      <c r="B62" s="162"/>
      <c r="C62" s="162"/>
    </row>
    <row r="64" spans="1:9" s="27" customFormat="1" ht="30" customHeight="1" x14ac:dyDescent="0.25">
      <c r="A64" s="1"/>
      <c r="B64" s="1"/>
      <c r="C64" s="1"/>
      <c r="D64" s="1"/>
      <c r="E64" s="1"/>
      <c r="F64" s="1"/>
      <c r="G64" s="1"/>
      <c r="H64" s="1"/>
      <c r="I64" s="1"/>
    </row>
    <row r="65" spans="1:9" ht="34.5" customHeight="1" x14ac:dyDescent="0.25">
      <c r="A65" s="417" t="s">
        <v>56</v>
      </c>
      <c r="B65" s="417"/>
      <c r="C65" s="417"/>
      <c r="D65" s="417"/>
      <c r="E65" s="417"/>
      <c r="F65" s="417"/>
      <c r="G65" s="417"/>
      <c r="H65" s="417"/>
      <c r="I65" s="417"/>
    </row>
    <row r="66" spans="1:9" ht="67.5" customHeight="1" x14ac:dyDescent="0.25">
      <c r="A66" s="42" t="s">
        <v>57</v>
      </c>
      <c r="B66" s="418" t="s">
        <v>378</v>
      </c>
      <c r="C66" s="419"/>
      <c r="D66" s="418" t="s">
        <v>379</v>
      </c>
      <c r="E66" s="419"/>
      <c r="F66" s="418" t="s">
        <v>380</v>
      </c>
      <c r="G66" s="419"/>
      <c r="H66" s="383" t="s">
        <v>195</v>
      </c>
      <c r="I66" s="384"/>
    </row>
    <row r="67" spans="1:9" ht="45.75" customHeight="1" x14ac:dyDescent="0.25">
      <c r="A67" s="42" t="s">
        <v>196</v>
      </c>
      <c r="B67" s="513">
        <v>0.05</v>
      </c>
      <c r="C67" s="514"/>
      <c r="D67" s="513">
        <v>0.08</v>
      </c>
      <c r="E67" s="514"/>
      <c r="F67" s="513">
        <v>7.0000000000000007E-2</v>
      </c>
      <c r="G67" s="514"/>
      <c r="H67" s="387"/>
      <c r="I67" s="388"/>
    </row>
    <row r="68" spans="1:9" ht="30" customHeight="1" x14ac:dyDescent="0.25">
      <c r="A68" s="389" t="s">
        <v>156</v>
      </c>
      <c r="B68" s="86" t="s">
        <v>84</v>
      </c>
      <c r="C68" s="86" t="s">
        <v>86</v>
      </c>
      <c r="D68" s="86" t="s">
        <v>84</v>
      </c>
      <c r="E68" s="86" t="s">
        <v>86</v>
      </c>
      <c r="F68" s="86" t="s">
        <v>84</v>
      </c>
      <c r="G68" s="86" t="s">
        <v>86</v>
      </c>
      <c r="H68" s="86" t="s">
        <v>84</v>
      </c>
      <c r="I68" s="86" t="s">
        <v>86</v>
      </c>
    </row>
    <row r="69" spans="1:9" ht="37.5" customHeight="1" x14ac:dyDescent="0.25">
      <c r="A69" s="390"/>
      <c r="B69" s="225">
        <f>+B39/C36</f>
        <v>3.90625E-2</v>
      </c>
      <c r="C69" s="225">
        <f>+B69</f>
        <v>3.90625E-2</v>
      </c>
      <c r="D69" s="225">
        <v>0.114</v>
      </c>
      <c r="E69" s="225">
        <f>+D69</f>
        <v>0.114</v>
      </c>
      <c r="F69" s="48">
        <v>0.114</v>
      </c>
      <c r="G69" s="225">
        <f>+F69</f>
        <v>0.114</v>
      </c>
      <c r="H69" s="48"/>
      <c r="I69" s="44"/>
    </row>
    <row r="70" spans="1:9" ht="123" customHeight="1" x14ac:dyDescent="0.25">
      <c r="A70" s="42" t="s">
        <v>197</v>
      </c>
      <c r="B70" s="535" t="s">
        <v>381</v>
      </c>
      <c r="C70" s="536"/>
      <c r="D70" s="535" t="s">
        <v>382</v>
      </c>
      <c r="E70" s="536"/>
      <c r="F70" s="535" t="s">
        <v>383</v>
      </c>
      <c r="G70" s="536"/>
      <c r="H70" s="422"/>
      <c r="I70" s="423"/>
    </row>
    <row r="71" spans="1:9" ht="122.25" customHeight="1" x14ac:dyDescent="0.25">
      <c r="A71" s="42" t="s">
        <v>198</v>
      </c>
      <c r="B71" s="467" t="s">
        <v>384</v>
      </c>
      <c r="C71" s="536"/>
      <c r="D71" s="467" t="s">
        <v>384</v>
      </c>
      <c r="E71" s="468"/>
      <c r="F71" s="467" t="s">
        <v>384</v>
      </c>
      <c r="G71" s="536"/>
      <c r="H71" s="408"/>
      <c r="I71" s="409"/>
    </row>
    <row r="72" spans="1:9" ht="30.75" customHeight="1" x14ac:dyDescent="0.25">
      <c r="A72" s="389" t="s">
        <v>157</v>
      </c>
      <c r="B72" s="86" t="s">
        <v>84</v>
      </c>
      <c r="C72" s="86" t="s">
        <v>86</v>
      </c>
      <c r="D72" s="86" t="s">
        <v>84</v>
      </c>
      <c r="E72" s="86" t="s">
        <v>86</v>
      </c>
      <c r="F72" s="86" t="s">
        <v>84</v>
      </c>
      <c r="G72" s="86" t="s">
        <v>86</v>
      </c>
      <c r="H72" s="86" t="s">
        <v>84</v>
      </c>
      <c r="I72" s="86" t="s">
        <v>86</v>
      </c>
    </row>
    <row r="73" spans="1:9" ht="30.75" customHeight="1" x14ac:dyDescent="0.25">
      <c r="A73" s="390"/>
      <c r="B73" s="225">
        <f>+B41/C36</f>
        <v>7.03125E-2</v>
      </c>
      <c r="C73" s="225">
        <f>+B73</f>
        <v>7.03125E-2</v>
      </c>
      <c r="D73" s="225">
        <v>0.2281</v>
      </c>
      <c r="E73" s="225">
        <f>+D73</f>
        <v>0.2281</v>
      </c>
      <c r="F73" s="48">
        <v>0.2281</v>
      </c>
      <c r="G73" s="237">
        <f>+F73</f>
        <v>0.2281</v>
      </c>
      <c r="H73" s="48"/>
      <c r="I73" s="45"/>
    </row>
    <row r="74" spans="1:9" ht="197.25" customHeight="1" x14ac:dyDescent="0.25">
      <c r="A74" s="42" t="s">
        <v>197</v>
      </c>
      <c r="B74" s="535" t="s">
        <v>385</v>
      </c>
      <c r="C74" s="536"/>
      <c r="D74" s="535" t="s">
        <v>386</v>
      </c>
      <c r="E74" s="536"/>
      <c r="F74" s="535" t="s">
        <v>387</v>
      </c>
      <c r="G74" s="536"/>
      <c r="H74" s="470"/>
      <c r="I74" s="471"/>
    </row>
    <row r="75" spans="1:9" ht="102.75" customHeight="1" x14ac:dyDescent="0.25">
      <c r="A75" s="42" t="s">
        <v>198</v>
      </c>
      <c r="B75" s="467" t="s">
        <v>384</v>
      </c>
      <c r="C75" s="536"/>
      <c r="D75" s="467" t="s">
        <v>384</v>
      </c>
      <c r="E75" s="536"/>
      <c r="F75" s="467" t="s">
        <v>384</v>
      </c>
      <c r="G75" s="536"/>
      <c r="H75" s="408"/>
      <c r="I75" s="409"/>
    </row>
    <row r="76" spans="1:9" ht="30.75" customHeight="1" x14ac:dyDescent="0.25">
      <c r="A76" s="389" t="s">
        <v>158</v>
      </c>
      <c r="B76" s="86" t="s">
        <v>84</v>
      </c>
      <c r="C76" s="86" t="s">
        <v>86</v>
      </c>
      <c r="D76" s="86" t="s">
        <v>84</v>
      </c>
      <c r="E76" s="86" t="s">
        <v>86</v>
      </c>
      <c r="F76" s="86" t="s">
        <v>84</v>
      </c>
      <c r="G76" s="86" t="s">
        <v>86</v>
      </c>
      <c r="H76" s="86" t="s">
        <v>84</v>
      </c>
      <c r="I76" s="86" t="s">
        <v>86</v>
      </c>
    </row>
    <row r="77" spans="1:9" ht="30.75" customHeight="1" x14ac:dyDescent="0.25">
      <c r="A77" s="390"/>
      <c r="B77" s="225">
        <f>+B43/C36</f>
        <v>5.46875E-2</v>
      </c>
      <c r="C77" s="225">
        <f>+B77</f>
        <v>5.46875E-2</v>
      </c>
      <c r="D77" s="232">
        <v>6.5799999999999997E-2</v>
      </c>
      <c r="E77" s="225">
        <f>+D77</f>
        <v>6.5799999999999997E-2</v>
      </c>
      <c r="F77" s="232">
        <v>6.5799999999999997E-2</v>
      </c>
      <c r="G77" s="45">
        <f>+F77</f>
        <v>6.5799999999999997E-2</v>
      </c>
      <c r="H77" s="48"/>
      <c r="I77" s="45"/>
    </row>
    <row r="78" spans="1:9" ht="164.25" customHeight="1" x14ac:dyDescent="0.25">
      <c r="A78" s="42" t="s">
        <v>197</v>
      </c>
      <c r="B78" s="535" t="s">
        <v>388</v>
      </c>
      <c r="C78" s="536"/>
      <c r="D78" s="535" t="s">
        <v>389</v>
      </c>
      <c r="E78" s="536"/>
      <c r="F78" s="535" t="s">
        <v>390</v>
      </c>
      <c r="G78" s="536"/>
      <c r="H78" s="408"/>
      <c r="I78" s="409"/>
    </row>
    <row r="79" spans="1:9" ht="122.25" customHeight="1" x14ac:dyDescent="0.25">
      <c r="A79" s="42" t="s">
        <v>198</v>
      </c>
      <c r="B79" s="399" t="s">
        <v>391</v>
      </c>
      <c r="C79" s="537"/>
      <c r="D79" s="399" t="s">
        <v>391</v>
      </c>
      <c r="E79" s="400"/>
      <c r="F79" s="399" t="s">
        <v>391</v>
      </c>
      <c r="G79" s="409"/>
      <c r="H79" s="408"/>
      <c r="I79" s="409"/>
    </row>
    <row r="80" spans="1:9" ht="30.75" customHeight="1" x14ac:dyDescent="0.25">
      <c r="A80" s="389" t="s">
        <v>159</v>
      </c>
      <c r="B80" s="86" t="s">
        <v>84</v>
      </c>
      <c r="C80" s="86" t="s">
        <v>86</v>
      </c>
      <c r="D80" s="86" t="s">
        <v>84</v>
      </c>
      <c r="E80" s="86" t="s">
        <v>86</v>
      </c>
      <c r="F80" s="86" t="s">
        <v>84</v>
      </c>
      <c r="G80" s="86" t="s">
        <v>86</v>
      </c>
      <c r="H80" s="86" t="s">
        <v>84</v>
      </c>
      <c r="I80" s="86" t="s">
        <v>86</v>
      </c>
    </row>
    <row r="81" spans="1:9" ht="30.75" customHeight="1" x14ac:dyDescent="0.25">
      <c r="A81" s="390"/>
      <c r="B81" s="225">
        <f>+B45/C36</f>
        <v>5.46875E-2</v>
      </c>
      <c r="C81" s="225">
        <f>B81</f>
        <v>5.46875E-2</v>
      </c>
      <c r="D81" s="333">
        <v>6.5799999999999997E-2</v>
      </c>
      <c r="E81" s="225">
        <f>D81</f>
        <v>6.5799999999999997E-2</v>
      </c>
      <c r="F81" s="232">
        <v>6.5799999999999997E-2</v>
      </c>
      <c r="G81" s="237">
        <f>F81</f>
        <v>6.5799999999999997E-2</v>
      </c>
      <c r="H81" s="48"/>
      <c r="I81" s="45"/>
    </row>
    <row r="82" spans="1:9" ht="87" customHeight="1" x14ac:dyDescent="0.25">
      <c r="A82" s="42" t="s">
        <v>197</v>
      </c>
      <c r="B82" s="535" t="s">
        <v>460</v>
      </c>
      <c r="C82" s="536"/>
      <c r="D82" s="535" t="s">
        <v>461</v>
      </c>
      <c r="E82" s="536"/>
      <c r="F82" s="535" t="s">
        <v>462</v>
      </c>
      <c r="G82" s="536"/>
      <c r="H82" s="408"/>
      <c r="I82" s="409"/>
    </row>
    <row r="83" spans="1:9" ht="81" customHeight="1" x14ac:dyDescent="0.25">
      <c r="A83" s="42" t="s">
        <v>198</v>
      </c>
      <c r="B83" s="399" t="s">
        <v>476</v>
      </c>
      <c r="C83" s="537"/>
      <c r="D83" s="399" t="s">
        <v>476</v>
      </c>
      <c r="E83" s="537"/>
      <c r="F83" s="533" t="s">
        <v>476</v>
      </c>
      <c r="G83" s="537"/>
      <c r="H83" s="408"/>
      <c r="I83" s="409"/>
    </row>
    <row r="84" spans="1:9" ht="30" customHeight="1" x14ac:dyDescent="0.25">
      <c r="A84" s="389" t="s">
        <v>161</v>
      </c>
      <c r="B84" s="86" t="s">
        <v>84</v>
      </c>
      <c r="C84" s="86" t="s">
        <v>86</v>
      </c>
      <c r="D84" s="86" t="s">
        <v>84</v>
      </c>
      <c r="E84" s="86" t="s">
        <v>86</v>
      </c>
      <c r="F84" s="86" t="s">
        <v>84</v>
      </c>
      <c r="G84" s="86" t="s">
        <v>86</v>
      </c>
      <c r="H84" s="86" t="s">
        <v>84</v>
      </c>
      <c r="I84" s="86" t="s">
        <v>86</v>
      </c>
    </row>
    <row r="85" spans="1:9" ht="30" customHeight="1" x14ac:dyDescent="0.25">
      <c r="A85" s="390"/>
      <c r="B85" s="225">
        <f>+B47/C36</f>
        <v>5.46875E-2</v>
      </c>
      <c r="C85" s="225">
        <f>B85</f>
        <v>5.46875E-2</v>
      </c>
      <c r="D85" s="333">
        <v>6.5799999999999997E-2</v>
      </c>
      <c r="E85" s="333">
        <f>D85</f>
        <v>6.5799999999999997E-2</v>
      </c>
      <c r="F85" s="333">
        <v>6.5799999999999997E-2</v>
      </c>
      <c r="G85" s="333">
        <f>F85</f>
        <v>6.5799999999999997E-2</v>
      </c>
      <c r="H85" s="48"/>
      <c r="I85" s="45"/>
    </row>
    <row r="86" spans="1:9" ht="96.75" customHeight="1" x14ac:dyDescent="0.25">
      <c r="A86" s="42" t="s">
        <v>197</v>
      </c>
      <c r="B86" s="535" t="s">
        <v>491</v>
      </c>
      <c r="C86" s="536"/>
      <c r="D86" s="538" t="s">
        <v>511</v>
      </c>
      <c r="E86" s="539"/>
      <c r="F86" s="535" t="s">
        <v>512</v>
      </c>
      <c r="G86" s="536"/>
      <c r="H86" s="464"/>
      <c r="I86" s="464"/>
    </row>
    <row r="87" spans="1:9" ht="80.25" customHeight="1" x14ac:dyDescent="0.25">
      <c r="A87" s="42" t="s">
        <v>198</v>
      </c>
      <c r="B87" s="399" t="s">
        <v>506</v>
      </c>
      <c r="C87" s="537"/>
      <c r="D87" s="399" t="s">
        <v>506</v>
      </c>
      <c r="E87" s="537"/>
      <c r="F87" s="399" t="s">
        <v>506</v>
      </c>
      <c r="G87" s="537"/>
      <c r="H87" s="397"/>
      <c r="I87" s="398"/>
    </row>
    <row r="88" spans="1:9" ht="29.25" customHeight="1" x14ac:dyDescent="0.25">
      <c r="A88" s="389" t="s">
        <v>162</v>
      </c>
      <c r="B88" s="86" t="s">
        <v>84</v>
      </c>
      <c r="C88" s="86" t="s">
        <v>86</v>
      </c>
      <c r="D88" s="86" t="s">
        <v>84</v>
      </c>
      <c r="E88" s="86" t="s">
        <v>86</v>
      </c>
      <c r="F88" s="86" t="s">
        <v>84</v>
      </c>
      <c r="G88" s="86" t="s">
        <v>86</v>
      </c>
      <c r="H88" s="86" t="s">
        <v>84</v>
      </c>
      <c r="I88" s="86" t="s">
        <v>86</v>
      </c>
    </row>
    <row r="89" spans="1:9" ht="29.25" customHeight="1" x14ac:dyDescent="0.25">
      <c r="A89" s="390"/>
      <c r="B89" s="225">
        <f>+B49/C36</f>
        <v>5.46875E-2</v>
      </c>
      <c r="C89" s="48">
        <f>B89</f>
        <v>5.46875E-2</v>
      </c>
      <c r="D89" s="333">
        <v>6.5799999999999997E-2</v>
      </c>
      <c r="E89" s="44" t="s">
        <v>527</v>
      </c>
      <c r="F89" s="333">
        <v>6.5799999999999997E-2</v>
      </c>
      <c r="G89" s="45" t="s">
        <v>527</v>
      </c>
      <c r="H89" s="48"/>
      <c r="I89" s="45"/>
    </row>
    <row r="90" spans="1:9" ht="114.6" customHeight="1" x14ac:dyDescent="0.25">
      <c r="A90" s="42" t="s">
        <v>197</v>
      </c>
      <c r="B90" s="535" t="s">
        <v>530</v>
      </c>
      <c r="C90" s="536"/>
      <c r="D90" s="538" t="s">
        <v>531</v>
      </c>
      <c r="E90" s="539"/>
      <c r="F90" s="535" t="s">
        <v>532</v>
      </c>
      <c r="G90" s="536"/>
      <c r="H90" s="405"/>
      <c r="I90" s="405"/>
    </row>
    <row r="91" spans="1:9" ht="80.25" customHeight="1" x14ac:dyDescent="0.25">
      <c r="A91" s="42" t="s">
        <v>198</v>
      </c>
      <c r="B91" s="393" t="s">
        <v>544</v>
      </c>
      <c r="C91" s="540"/>
      <c r="D91" s="393" t="s">
        <v>544</v>
      </c>
      <c r="E91" s="540"/>
      <c r="F91" s="393" t="s">
        <v>544</v>
      </c>
      <c r="G91" s="540"/>
      <c r="H91" s="397"/>
      <c r="I91" s="398"/>
    </row>
    <row r="92" spans="1:9" ht="24.95" customHeight="1" x14ac:dyDescent="0.25">
      <c r="A92" s="389" t="s">
        <v>163</v>
      </c>
      <c r="B92" s="86" t="s">
        <v>84</v>
      </c>
      <c r="C92" s="86" t="s">
        <v>86</v>
      </c>
      <c r="D92" s="86" t="s">
        <v>84</v>
      </c>
      <c r="E92" s="86" t="s">
        <v>86</v>
      </c>
      <c r="F92" s="86" t="s">
        <v>84</v>
      </c>
      <c r="G92" s="86" t="s">
        <v>86</v>
      </c>
      <c r="H92" s="86" t="s">
        <v>84</v>
      </c>
      <c r="I92" s="86" t="s">
        <v>86</v>
      </c>
    </row>
    <row r="93" spans="1:9" ht="24.95" customHeight="1" x14ac:dyDescent="0.25">
      <c r="A93" s="390"/>
      <c r="B93" s="225">
        <f>+B51/C36</f>
        <v>5.46875E-2</v>
      </c>
      <c r="C93" s="48">
        <f>B93</f>
        <v>5.46875E-2</v>
      </c>
      <c r="D93" s="333">
        <v>6.5799999999999997E-2</v>
      </c>
      <c r="E93" s="44" t="s">
        <v>527</v>
      </c>
      <c r="F93" s="333">
        <v>6.5799999999999997E-2</v>
      </c>
      <c r="G93" s="45" t="s">
        <v>527</v>
      </c>
      <c r="H93" s="48"/>
      <c r="I93" s="45"/>
    </row>
    <row r="94" spans="1:9" ht="80.25" customHeight="1" x14ac:dyDescent="0.25">
      <c r="A94" s="42" t="s">
        <v>197</v>
      </c>
      <c r="B94" s="538" t="s">
        <v>559</v>
      </c>
      <c r="C94" s="539"/>
      <c r="D94" s="538" t="s">
        <v>602</v>
      </c>
      <c r="E94" s="539"/>
      <c r="F94" s="538" t="s">
        <v>560</v>
      </c>
      <c r="G94" s="539"/>
      <c r="H94" s="405"/>
      <c r="I94" s="405"/>
    </row>
    <row r="95" spans="1:9" ht="80.25" customHeight="1" x14ac:dyDescent="0.25">
      <c r="A95" s="42" t="s">
        <v>198</v>
      </c>
      <c r="B95" s="393" t="s">
        <v>578</v>
      </c>
      <c r="C95" s="540"/>
      <c r="D95" s="393" t="s">
        <v>578</v>
      </c>
      <c r="E95" s="540"/>
      <c r="F95" s="393" t="s">
        <v>578</v>
      </c>
      <c r="G95" s="540"/>
      <c r="H95" s="397"/>
      <c r="I95" s="398"/>
    </row>
    <row r="96" spans="1:9" ht="24.95" customHeight="1" x14ac:dyDescent="0.25">
      <c r="A96" s="389" t="s">
        <v>164</v>
      </c>
      <c r="B96" s="86" t="s">
        <v>84</v>
      </c>
      <c r="C96" s="86" t="s">
        <v>86</v>
      </c>
      <c r="D96" s="86" t="s">
        <v>84</v>
      </c>
      <c r="E96" s="86" t="s">
        <v>86</v>
      </c>
      <c r="F96" s="86" t="s">
        <v>84</v>
      </c>
      <c r="G96" s="86" t="s">
        <v>86</v>
      </c>
      <c r="H96" s="86" t="s">
        <v>84</v>
      </c>
      <c r="I96" s="86" t="s">
        <v>86</v>
      </c>
    </row>
    <row r="97" spans="1:9" ht="24.95" customHeight="1" x14ac:dyDescent="0.25">
      <c r="A97" s="390"/>
      <c r="B97" s="225">
        <f>+B53/C36</f>
        <v>7.8125E-2</v>
      </c>
      <c r="C97" s="48">
        <f>B97</f>
        <v>7.8125E-2</v>
      </c>
      <c r="D97" s="333">
        <v>6.5799999999999997E-2</v>
      </c>
      <c r="E97" s="225">
        <f>D97</f>
        <v>6.5799999999999997E-2</v>
      </c>
      <c r="F97" s="333">
        <v>6.5799999999999997E-2</v>
      </c>
      <c r="G97" s="237">
        <f>F97</f>
        <v>6.5799999999999997E-2</v>
      </c>
      <c r="H97" s="48"/>
      <c r="I97" s="45"/>
    </row>
    <row r="98" spans="1:9" ht="80.25" customHeight="1" x14ac:dyDescent="0.25">
      <c r="A98" s="42" t="s">
        <v>197</v>
      </c>
      <c r="B98" s="538" t="s">
        <v>601</v>
      </c>
      <c r="C98" s="539"/>
      <c r="D98" s="538" t="s">
        <v>603</v>
      </c>
      <c r="E98" s="539"/>
      <c r="F98" s="538" t="s">
        <v>604</v>
      </c>
      <c r="G98" s="539"/>
      <c r="H98" s="405"/>
      <c r="I98" s="405"/>
    </row>
    <row r="99" spans="1:9" ht="80.25" customHeight="1" x14ac:dyDescent="0.25">
      <c r="A99" s="42" t="s">
        <v>198</v>
      </c>
      <c r="B99" s="393" t="s">
        <v>614</v>
      </c>
      <c r="C99" s="540"/>
      <c r="D99" s="393" t="s">
        <v>614</v>
      </c>
      <c r="E99" s="540"/>
      <c r="F99" s="393" t="s">
        <v>614</v>
      </c>
      <c r="G99" s="540"/>
      <c r="H99" s="397"/>
      <c r="I99" s="398"/>
    </row>
    <row r="100" spans="1:9" ht="24.95" customHeight="1" x14ac:dyDescent="0.25">
      <c r="A100" s="389" t="s">
        <v>166</v>
      </c>
      <c r="B100" s="86" t="s">
        <v>84</v>
      </c>
      <c r="C100" s="86" t="s">
        <v>86</v>
      </c>
      <c r="D100" s="86" t="s">
        <v>84</v>
      </c>
      <c r="E100" s="86" t="s">
        <v>86</v>
      </c>
      <c r="F100" s="86" t="s">
        <v>84</v>
      </c>
      <c r="G100" s="86" t="s">
        <v>86</v>
      </c>
      <c r="H100" s="86" t="s">
        <v>84</v>
      </c>
      <c r="I100" s="86" t="s">
        <v>86</v>
      </c>
    </row>
    <row r="101" spans="1:9" ht="24.95" customHeight="1" x14ac:dyDescent="0.25">
      <c r="A101" s="390"/>
      <c r="B101" s="225">
        <f>+B55/C36</f>
        <v>7.8125E-2</v>
      </c>
      <c r="C101" s="46"/>
      <c r="D101" s="232">
        <v>6.5799999999999997E-2</v>
      </c>
      <c r="E101" s="44"/>
      <c r="F101" s="232">
        <v>6.5799999999999997E-2</v>
      </c>
      <c r="G101" s="45"/>
      <c r="H101" s="48"/>
      <c r="I101" s="45"/>
    </row>
    <row r="102" spans="1:9" ht="80.25" customHeight="1" x14ac:dyDescent="0.25">
      <c r="A102" s="42" t="s">
        <v>197</v>
      </c>
      <c r="B102" s="541"/>
      <c r="C102" s="541"/>
      <c r="D102" s="405"/>
      <c r="E102" s="405"/>
      <c r="F102" s="405"/>
      <c r="G102" s="405"/>
      <c r="H102" s="405"/>
      <c r="I102" s="405"/>
    </row>
    <row r="103" spans="1:9" ht="80.25" customHeight="1" x14ac:dyDescent="0.25">
      <c r="A103" s="42" t="s">
        <v>198</v>
      </c>
      <c r="B103" s="542"/>
      <c r="C103" s="543"/>
      <c r="D103" s="397"/>
      <c r="E103" s="398"/>
      <c r="F103" s="397"/>
      <c r="G103" s="398"/>
      <c r="H103" s="397"/>
      <c r="I103" s="398"/>
    </row>
    <row r="104" spans="1:9" ht="24.95" customHeight="1" x14ac:dyDescent="0.25">
      <c r="A104" s="389" t="s">
        <v>167</v>
      </c>
      <c r="B104" s="86" t="s">
        <v>84</v>
      </c>
      <c r="C104" s="86" t="s">
        <v>86</v>
      </c>
      <c r="D104" s="86" t="s">
        <v>84</v>
      </c>
      <c r="E104" s="86" t="s">
        <v>86</v>
      </c>
      <c r="F104" s="86" t="s">
        <v>84</v>
      </c>
      <c r="G104" s="86" t="s">
        <v>86</v>
      </c>
      <c r="H104" s="86" t="s">
        <v>84</v>
      </c>
      <c r="I104" s="86" t="s">
        <v>86</v>
      </c>
    </row>
    <row r="105" spans="1:9" ht="24.95" customHeight="1" x14ac:dyDescent="0.25">
      <c r="A105" s="390"/>
      <c r="B105" s="225">
        <f>+B57/C36</f>
        <v>7.8125E-2</v>
      </c>
      <c r="C105" s="46"/>
      <c r="D105" s="232">
        <v>6.5799999999999997E-2</v>
      </c>
      <c r="E105" s="44"/>
      <c r="F105" s="232">
        <v>6.5799999999999997E-2</v>
      </c>
      <c r="G105" s="45"/>
      <c r="H105" s="48"/>
      <c r="I105" s="45"/>
    </row>
    <row r="106" spans="1:9" ht="80.25" customHeight="1" x14ac:dyDescent="0.25">
      <c r="A106" s="42" t="s">
        <v>197</v>
      </c>
      <c r="B106" s="541"/>
      <c r="C106" s="541"/>
      <c r="D106" s="405"/>
      <c r="E106" s="405"/>
      <c r="F106" s="405"/>
      <c r="G106" s="405"/>
      <c r="H106" s="405"/>
      <c r="I106" s="405"/>
    </row>
    <row r="107" spans="1:9" ht="80.25" customHeight="1" x14ac:dyDescent="0.25">
      <c r="A107" s="42" t="s">
        <v>198</v>
      </c>
      <c r="B107" s="542"/>
      <c r="C107" s="543"/>
      <c r="D107" s="397"/>
      <c r="E107" s="398"/>
      <c r="F107" s="397"/>
      <c r="G107" s="398"/>
      <c r="H107" s="397"/>
      <c r="I107" s="398"/>
    </row>
    <row r="108" spans="1:9" ht="24.95" customHeight="1" x14ac:dyDescent="0.25">
      <c r="A108" s="389" t="s">
        <v>168</v>
      </c>
      <c r="B108" s="86" t="s">
        <v>84</v>
      </c>
      <c r="C108" s="86" t="s">
        <v>86</v>
      </c>
      <c r="D108" s="86" t="s">
        <v>84</v>
      </c>
      <c r="E108" s="86" t="s">
        <v>86</v>
      </c>
      <c r="F108" s="86" t="s">
        <v>84</v>
      </c>
      <c r="G108" s="86" t="s">
        <v>86</v>
      </c>
      <c r="H108" s="86" t="s">
        <v>84</v>
      </c>
      <c r="I108" s="86" t="s">
        <v>86</v>
      </c>
    </row>
    <row r="109" spans="1:9" ht="24.95" customHeight="1" x14ac:dyDescent="0.25">
      <c r="A109" s="390"/>
      <c r="B109" s="225">
        <f>+B59/C36</f>
        <v>7.8125E-2</v>
      </c>
      <c r="C109" s="46"/>
      <c r="D109" s="232">
        <v>6.5799999999999997E-2</v>
      </c>
      <c r="E109" s="44"/>
      <c r="F109" s="232">
        <v>6.5799999999999997E-2</v>
      </c>
      <c r="G109" s="45"/>
      <c r="H109" s="48"/>
      <c r="I109" s="45"/>
    </row>
    <row r="110" spans="1:9" ht="80.25" customHeight="1" x14ac:dyDescent="0.25">
      <c r="A110" s="42" t="s">
        <v>197</v>
      </c>
      <c r="B110" s="541"/>
      <c r="C110" s="541"/>
      <c r="D110" s="405"/>
      <c r="E110" s="405"/>
      <c r="F110" s="405"/>
      <c r="G110" s="405"/>
      <c r="H110" s="405"/>
      <c r="I110" s="405"/>
    </row>
    <row r="111" spans="1:9" ht="80.25" customHeight="1" x14ac:dyDescent="0.25">
      <c r="A111" s="42" t="s">
        <v>198</v>
      </c>
      <c r="B111" s="542"/>
      <c r="C111" s="543"/>
      <c r="D111" s="397"/>
      <c r="E111" s="398"/>
      <c r="F111" s="397"/>
      <c r="G111" s="398"/>
      <c r="H111" s="397"/>
      <c r="I111" s="398"/>
    </row>
    <row r="112" spans="1:9" ht="24.95" customHeight="1" x14ac:dyDescent="0.25">
      <c r="A112" s="389" t="s">
        <v>169</v>
      </c>
      <c r="B112" s="86" t="s">
        <v>84</v>
      </c>
      <c r="C112" s="86" t="s">
        <v>86</v>
      </c>
      <c r="D112" s="86" t="s">
        <v>84</v>
      </c>
      <c r="E112" s="86" t="s">
        <v>86</v>
      </c>
      <c r="F112" s="86" t="s">
        <v>84</v>
      </c>
      <c r="G112" s="86" t="s">
        <v>86</v>
      </c>
      <c r="H112" s="86" t="s">
        <v>84</v>
      </c>
      <c r="I112" s="86" t="s">
        <v>86</v>
      </c>
    </row>
    <row r="113" spans="1:9" ht="24.95" customHeight="1" x14ac:dyDescent="0.25">
      <c r="A113" s="390"/>
      <c r="B113" s="225">
        <f>+B61/C36</f>
        <v>7.1874999999999994E-2</v>
      </c>
      <c r="C113" s="153"/>
      <c r="D113" s="232">
        <v>6.5799999999999997E-2</v>
      </c>
      <c r="E113" s="153"/>
      <c r="F113" s="232">
        <v>6.5799999999999997E-2</v>
      </c>
      <c r="G113" s="154"/>
      <c r="H113" s="153"/>
      <c r="I113" s="154"/>
    </row>
    <row r="114" spans="1:9" ht="80.25" customHeight="1" x14ac:dyDescent="0.25">
      <c r="A114" s="42" t="s">
        <v>197</v>
      </c>
      <c r="B114" s="544"/>
      <c r="C114" s="544"/>
      <c r="D114" s="502"/>
      <c r="E114" s="502"/>
      <c r="F114" s="502"/>
      <c r="G114" s="502"/>
      <c r="H114" s="502"/>
      <c r="I114" s="502"/>
    </row>
    <row r="115" spans="1:9" ht="80.25" customHeight="1" x14ac:dyDescent="0.25">
      <c r="A115" s="42" t="s">
        <v>198</v>
      </c>
      <c r="B115" s="542"/>
      <c r="C115" s="543"/>
      <c r="D115" s="397"/>
      <c r="E115" s="398"/>
      <c r="F115" s="397"/>
      <c r="G115" s="398"/>
      <c r="H115" s="397"/>
      <c r="I115" s="398"/>
    </row>
    <row r="116" spans="1:9" ht="16.5" x14ac:dyDescent="0.25">
      <c r="A116" s="43" t="s">
        <v>199</v>
      </c>
      <c r="B116" s="47">
        <f t="shared" ref="B116:I116" si="1">(B69+B73+B77+B81+B85+B89+B93+B97+B101+B105+B109+B113)</f>
        <v>0.76718750000000002</v>
      </c>
      <c r="C116" s="47">
        <f t="shared" si="1"/>
        <v>0.4609375</v>
      </c>
      <c r="D116" s="47">
        <f t="shared" si="1"/>
        <v>1.0000999999999998</v>
      </c>
      <c r="E116" s="47">
        <f t="shared" si="1"/>
        <v>0.73689999999999989</v>
      </c>
      <c r="F116" s="47">
        <f t="shared" si="1"/>
        <v>1.0000999999999998</v>
      </c>
      <c r="G116" s="47">
        <f t="shared" si="1"/>
        <v>0.73689999999999989</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 ref="B99" r:id="rId22" xr:uid="{DF3AA14C-964F-4D5B-9EB0-699DA73B6BCC}"/>
    <hyperlink ref="D99" r:id="rId23" xr:uid="{2219EFDA-CA93-44E3-B6BD-D0B2FC941853}"/>
    <hyperlink ref="F99" r:id="rId24" xr:uid="{E26A9D16-09EE-4F4A-AA59-542985868541}"/>
  </hyperlinks>
  <pageMargins left="0.25" right="0.25" top="0.75" bottom="0.75" header="0.3" footer="0.3"/>
  <pageSetup scale="10" orientation="landscape" r:id="rId25"/>
  <rowBreaks count="1" manualBreakCount="1">
    <brk id="83" max="14" man="1"/>
  </rowBreaks>
  <drawing r:id="rId26"/>
  <legacyDrawing r:id="rId2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zoomScale="60" zoomScaleNormal="60" workbookViewId="0">
      <selection activeCell="B99" sqref="B99:C99"/>
    </sheetView>
  </sheetViews>
  <sheetFormatPr baseColWidth="10" defaultColWidth="10.85546875" defaultRowHeight="14.25" x14ac:dyDescent="0.25"/>
  <cols>
    <col min="1" max="1" width="49.85546875" style="1" customWidth="1"/>
    <col min="2" max="5" width="35.85546875" style="1" customWidth="1"/>
    <col min="6" max="6" width="43" style="1" customWidth="1"/>
    <col min="7" max="7" width="41.140625" style="1" customWidth="1"/>
    <col min="8" max="8" width="35.85546875" style="1" customWidth="1"/>
    <col min="9" max="9" width="42.140625" style="1" customWidth="1"/>
    <col min="10" max="13" width="35.85546875" style="1" customWidth="1"/>
    <col min="14" max="14" width="31" style="1" customWidth="1"/>
    <col min="15" max="15" width="18.140625" style="1" customWidth="1"/>
    <col min="16" max="16" width="8.42578125" style="1" customWidth="1"/>
    <col min="17" max="17" width="18.42578125" style="1" bestFit="1" customWidth="1"/>
    <col min="18" max="18" width="5.85546875" style="1" customWidth="1"/>
    <col min="19" max="19" width="18.42578125" style="1" bestFit="1" customWidth="1"/>
    <col min="20" max="20" width="4.855468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47"/>
      <c r="B1" s="427" t="s">
        <v>150</v>
      </c>
      <c r="C1" s="428"/>
      <c r="D1" s="428"/>
      <c r="E1" s="428"/>
      <c r="F1" s="428"/>
      <c r="G1" s="428"/>
      <c r="H1" s="428"/>
      <c r="I1" s="428"/>
      <c r="J1" s="428"/>
      <c r="K1" s="428"/>
      <c r="L1" s="429"/>
      <c r="M1" s="424" t="s">
        <v>272</v>
      </c>
      <c r="N1" s="425"/>
      <c r="O1" s="426"/>
    </row>
    <row r="2" spans="1:15" s="76" customFormat="1" ht="18" customHeight="1" thickBot="1" x14ac:dyDescent="0.3">
      <c r="A2" s="448"/>
      <c r="B2" s="430" t="s">
        <v>151</v>
      </c>
      <c r="C2" s="431"/>
      <c r="D2" s="431"/>
      <c r="E2" s="431"/>
      <c r="F2" s="431"/>
      <c r="G2" s="431"/>
      <c r="H2" s="431"/>
      <c r="I2" s="431"/>
      <c r="J2" s="431"/>
      <c r="K2" s="431"/>
      <c r="L2" s="432"/>
      <c r="M2" s="424" t="s">
        <v>273</v>
      </c>
      <c r="N2" s="425"/>
      <c r="O2" s="426"/>
    </row>
    <row r="3" spans="1:15" s="76" customFormat="1" ht="20.100000000000001" customHeight="1" thickBot="1" x14ac:dyDescent="0.3">
      <c r="A3" s="448"/>
      <c r="B3" s="430" t="s">
        <v>0</v>
      </c>
      <c r="C3" s="431"/>
      <c r="D3" s="431"/>
      <c r="E3" s="431"/>
      <c r="F3" s="431"/>
      <c r="G3" s="431"/>
      <c r="H3" s="431"/>
      <c r="I3" s="431"/>
      <c r="J3" s="431"/>
      <c r="K3" s="431"/>
      <c r="L3" s="432"/>
      <c r="M3" s="424" t="s">
        <v>274</v>
      </c>
      <c r="N3" s="425"/>
      <c r="O3" s="426"/>
    </row>
    <row r="4" spans="1:15" s="76" customFormat="1" ht="21.75" customHeight="1" thickBot="1" x14ac:dyDescent="0.3">
      <c r="A4" s="449"/>
      <c r="B4" s="433" t="s">
        <v>152</v>
      </c>
      <c r="C4" s="434"/>
      <c r="D4" s="434"/>
      <c r="E4" s="434"/>
      <c r="F4" s="434"/>
      <c r="G4" s="434"/>
      <c r="H4" s="434"/>
      <c r="I4" s="434"/>
      <c r="J4" s="434"/>
      <c r="K4" s="434"/>
      <c r="L4" s="435"/>
      <c r="M4" s="424" t="s">
        <v>275</v>
      </c>
      <c r="N4" s="425"/>
      <c r="O4" s="426"/>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154</v>
      </c>
      <c r="B6" s="458" t="s">
        <v>281</v>
      </c>
      <c r="C6" s="459"/>
      <c r="D6" s="459"/>
      <c r="E6" s="459"/>
      <c r="F6" s="459"/>
      <c r="G6" s="459"/>
      <c r="H6" s="459"/>
      <c r="I6" s="459"/>
      <c r="J6" s="459"/>
      <c r="K6" s="460"/>
      <c r="L6" s="142" t="s">
        <v>155</v>
      </c>
      <c r="M6" s="461">
        <v>2024110010300</v>
      </c>
      <c r="N6" s="462"/>
      <c r="O6" s="463"/>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51" t="s">
        <v>6</v>
      </c>
      <c r="B8" s="142" t="s">
        <v>156</v>
      </c>
      <c r="C8" s="112"/>
      <c r="D8" s="142" t="s">
        <v>157</v>
      </c>
      <c r="E8" s="112"/>
      <c r="F8" s="142" t="s">
        <v>158</v>
      </c>
      <c r="G8" s="112"/>
      <c r="H8" s="142" t="s">
        <v>159</v>
      </c>
      <c r="I8" s="114"/>
      <c r="J8" s="416" t="s">
        <v>8</v>
      </c>
      <c r="K8" s="450"/>
      <c r="L8" s="141" t="s">
        <v>160</v>
      </c>
      <c r="M8" s="412"/>
      <c r="N8" s="412"/>
      <c r="O8" s="412"/>
    </row>
    <row r="9" spans="1:15" s="76" customFormat="1" ht="21.75" customHeight="1" thickBot="1" x14ac:dyDescent="0.3">
      <c r="A9" s="451"/>
      <c r="B9" s="143" t="s">
        <v>161</v>
      </c>
      <c r="C9" s="115"/>
      <c r="D9" s="142" t="s">
        <v>162</v>
      </c>
      <c r="E9" s="116"/>
      <c r="F9" s="142" t="s">
        <v>163</v>
      </c>
      <c r="G9" s="116"/>
      <c r="H9" s="142" t="s">
        <v>164</v>
      </c>
      <c r="I9" s="114" t="s">
        <v>282</v>
      </c>
      <c r="J9" s="416"/>
      <c r="K9" s="450"/>
      <c r="L9" s="141" t="s">
        <v>165</v>
      </c>
      <c r="M9" s="413"/>
      <c r="N9" s="413"/>
      <c r="O9" s="413"/>
    </row>
    <row r="10" spans="1:15" s="76" customFormat="1" ht="21.75" customHeight="1" thickBot="1" x14ac:dyDescent="0.3">
      <c r="A10" s="451"/>
      <c r="B10" s="142" t="s">
        <v>166</v>
      </c>
      <c r="C10" s="112"/>
      <c r="D10" s="142" t="s">
        <v>167</v>
      </c>
      <c r="E10" s="116"/>
      <c r="F10" s="142" t="s">
        <v>168</v>
      </c>
      <c r="G10" s="116"/>
      <c r="H10" s="142" t="s">
        <v>169</v>
      </c>
      <c r="I10" s="114"/>
      <c r="J10" s="416"/>
      <c r="K10" s="450"/>
      <c r="L10" s="141" t="s">
        <v>170</v>
      </c>
      <c r="M10" s="412" t="s">
        <v>282</v>
      </c>
      <c r="N10" s="412"/>
      <c r="O10" s="412"/>
    </row>
    <row r="11" spans="1:15" ht="15" customHeight="1" thickBot="1" x14ac:dyDescent="0.3">
      <c r="A11" s="6"/>
      <c r="B11" s="7"/>
      <c r="C11" s="7"/>
      <c r="D11" s="9"/>
      <c r="E11" s="8"/>
      <c r="F11" s="8"/>
      <c r="G11" s="185"/>
      <c r="H11" s="185"/>
      <c r="I11" s="10"/>
      <c r="J11" s="10"/>
      <c r="K11" s="7"/>
      <c r="L11" s="7"/>
      <c r="M11" s="7"/>
      <c r="N11" s="7"/>
      <c r="O11" s="7"/>
    </row>
    <row r="12" spans="1:15" ht="15" customHeight="1" x14ac:dyDescent="0.25">
      <c r="A12" s="455" t="s">
        <v>171</v>
      </c>
      <c r="B12" s="528" t="s">
        <v>392</v>
      </c>
      <c r="C12" s="437"/>
      <c r="D12" s="437"/>
      <c r="E12" s="437"/>
      <c r="F12" s="437"/>
      <c r="G12" s="437"/>
      <c r="H12" s="437"/>
      <c r="I12" s="437"/>
      <c r="J12" s="437"/>
      <c r="K12" s="437"/>
      <c r="L12" s="437"/>
      <c r="M12" s="437"/>
      <c r="N12" s="437"/>
      <c r="O12" s="438"/>
    </row>
    <row r="13" spans="1:15" ht="15" customHeight="1" x14ac:dyDescent="0.25">
      <c r="A13" s="456"/>
      <c r="B13" s="439"/>
      <c r="C13" s="440"/>
      <c r="D13" s="440"/>
      <c r="E13" s="440"/>
      <c r="F13" s="440"/>
      <c r="G13" s="440"/>
      <c r="H13" s="440"/>
      <c r="I13" s="440"/>
      <c r="J13" s="440"/>
      <c r="K13" s="440"/>
      <c r="L13" s="440"/>
      <c r="M13" s="440"/>
      <c r="N13" s="440"/>
      <c r="O13" s="441"/>
    </row>
    <row r="14" spans="1:15" ht="15" customHeight="1" thickBot="1" x14ac:dyDescent="0.3">
      <c r="A14" s="457"/>
      <c r="B14" s="442"/>
      <c r="C14" s="443"/>
      <c r="D14" s="443"/>
      <c r="E14" s="443"/>
      <c r="F14" s="443"/>
      <c r="G14" s="443"/>
      <c r="H14" s="443"/>
      <c r="I14" s="443"/>
      <c r="J14" s="443"/>
      <c r="K14" s="443"/>
      <c r="L14" s="443"/>
      <c r="M14" s="443"/>
      <c r="N14" s="443"/>
      <c r="O14" s="444"/>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13</v>
      </c>
      <c r="B16" s="529" t="s">
        <v>366</v>
      </c>
      <c r="C16" s="529"/>
      <c r="D16" s="529"/>
      <c r="E16" s="529"/>
      <c r="F16" s="529"/>
      <c r="G16" s="451" t="s">
        <v>15</v>
      </c>
      <c r="H16" s="451"/>
      <c r="I16" s="530" t="s">
        <v>393</v>
      </c>
      <c r="J16" s="530"/>
      <c r="K16" s="530"/>
      <c r="L16" s="530"/>
      <c r="M16" s="530"/>
      <c r="N16" s="530"/>
      <c r="O16" s="53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0" t="s">
        <v>17</v>
      </c>
      <c r="B18" s="453" t="s">
        <v>287</v>
      </c>
      <c r="C18" s="453"/>
      <c r="D18" s="453"/>
      <c r="E18" s="453"/>
      <c r="F18" s="50" t="s">
        <v>19</v>
      </c>
      <c r="G18" s="452" t="s">
        <v>288</v>
      </c>
      <c r="H18" s="452"/>
      <c r="I18" s="452"/>
      <c r="J18" s="50" t="s">
        <v>21</v>
      </c>
      <c r="K18" s="445" t="s">
        <v>341</v>
      </c>
      <c r="L18" s="445"/>
      <c r="M18" s="445"/>
      <c r="N18" s="445"/>
      <c r="O18" s="445"/>
    </row>
    <row r="19" spans="1:15" ht="9" customHeight="1" x14ac:dyDescent="0.25">
      <c r="A19" s="5"/>
      <c r="B19" s="2"/>
      <c r="C19" s="454"/>
      <c r="D19" s="454"/>
      <c r="E19" s="454"/>
      <c r="F19" s="454"/>
      <c r="G19" s="454"/>
      <c r="H19" s="454"/>
      <c r="I19" s="454"/>
      <c r="J19" s="454"/>
      <c r="K19" s="454"/>
      <c r="L19" s="454"/>
      <c r="M19" s="454"/>
      <c r="N19" s="454"/>
      <c r="O19" s="454"/>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14" t="s">
        <v>23</v>
      </c>
      <c r="B21" s="415"/>
      <c r="C21" s="415"/>
      <c r="D21" s="415"/>
      <c r="E21" s="415"/>
      <c r="F21" s="415"/>
      <c r="G21" s="415"/>
      <c r="H21" s="415"/>
      <c r="I21" s="415"/>
      <c r="J21" s="415"/>
      <c r="K21" s="415"/>
      <c r="L21" s="415"/>
      <c r="M21" s="415"/>
      <c r="N21" s="415"/>
      <c r="O21" s="416"/>
    </row>
    <row r="22" spans="1:15" ht="32.1" customHeight="1" thickBot="1" x14ac:dyDescent="0.3">
      <c r="A22" s="414" t="s">
        <v>172</v>
      </c>
      <c r="B22" s="415"/>
      <c r="C22" s="415"/>
      <c r="D22" s="415"/>
      <c r="E22" s="415"/>
      <c r="F22" s="415"/>
      <c r="G22" s="415"/>
      <c r="H22" s="415"/>
      <c r="I22" s="415"/>
      <c r="J22" s="415"/>
      <c r="K22" s="415"/>
      <c r="L22" s="415"/>
      <c r="M22" s="415"/>
      <c r="N22" s="415"/>
      <c r="O22" s="416"/>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17">
        <v>199800000</v>
      </c>
      <c r="C24" s="217">
        <v>349771700</v>
      </c>
      <c r="D24" s="240">
        <v>194477000</v>
      </c>
      <c r="E24" s="179"/>
      <c r="F24" s="179"/>
      <c r="G24" s="179">
        <v>-3547000</v>
      </c>
      <c r="H24" s="179"/>
      <c r="I24" s="179"/>
      <c r="J24" s="179"/>
      <c r="K24" s="179"/>
      <c r="L24" s="179"/>
      <c r="M24" s="179"/>
      <c r="N24" s="762">
        <f>SUM(B24:M24)</f>
        <v>740501700</v>
      </c>
      <c r="O24" s="180">
        <v>1</v>
      </c>
    </row>
    <row r="25" spans="1:15" ht="32.1" customHeight="1" x14ac:dyDescent="0.25">
      <c r="A25" s="21" t="s">
        <v>26</v>
      </c>
      <c r="B25" s="217">
        <v>199799500</v>
      </c>
      <c r="C25" s="217">
        <v>288765104</v>
      </c>
      <c r="D25" s="240">
        <v>251088912</v>
      </c>
      <c r="E25" s="179">
        <v>-1231089</v>
      </c>
      <c r="F25" s="179">
        <v>-9920845</v>
      </c>
      <c r="G25" s="179">
        <v>1443771</v>
      </c>
      <c r="H25" s="179">
        <v>1474648</v>
      </c>
      <c r="I25" s="179">
        <v>1492743</v>
      </c>
      <c r="J25" s="179"/>
      <c r="K25" s="179"/>
      <c r="L25" s="179"/>
      <c r="M25" s="179"/>
      <c r="N25" s="762">
        <f t="shared" ref="N25:N29" si="0">SUM(B25:M25)</f>
        <v>732912744</v>
      </c>
      <c r="O25" s="181">
        <f>N25/N24</f>
        <v>0.98975160219078495</v>
      </c>
    </row>
    <row r="26" spans="1:15" ht="32.1" customHeight="1" x14ac:dyDescent="0.25">
      <c r="A26" s="21" t="s">
        <v>28</v>
      </c>
      <c r="B26" s="217"/>
      <c r="C26" s="217">
        <v>1932970</v>
      </c>
      <c r="D26" s="240">
        <v>30329412</v>
      </c>
      <c r="E26" s="182">
        <v>65585411</v>
      </c>
      <c r="F26" s="182">
        <v>74719655</v>
      </c>
      <c r="G26" s="182">
        <v>74721771</v>
      </c>
      <c r="H26" s="182">
        <v>74752648</v>
      </c>
      <c r="I26" s="182">
        <v>74770743</v>
      </c>
      <c r="J26" s="182"/>
      <c r="K26" s="182"/>
      <c r="L26" s="182"/>
      <c r="M26" s="182"/>
      <c r="N26" s="762">
        <f t="shared" si="0"/>
        <v>396812610</v>
      </c>
      <c r="O26" s="181">
        <f>N26/N24</f>
        <v>0.53586995141267058</v>
      </c>
    </row>
    <row r="27" spans="1:15" ht="32.1" customHeight="1" x14ac:dyDescent="0.25">
      <c r="A27" s="21" t="s">
        <v>175</v>
      </c>
      <c r="B27" s="217"/>
      <c r="C27" s="217">
        <v>5432000</v>
      </c>
      <c r="D27" s="240"/>
      <c r="E27" s="179"/>
      <c r="F27" s="179"/>
      <c r="G27" s="179"/>
      <c r="H27" s="179"/>
      <c r="I27" s="179"/>
      <c r="J27" s="179"/>
      <c r="K27" s="179"/>
      <c r="L27" s="179"/>
      <c r="M27" s="179"/>
      <c r="N27" s="762">
        <f t="shared" si="0"/>
        <v>5432000</v>
      </c>
      <c r="O27" s="181">
        <v>1</v>
      </c>
    </row>
    <row r="28" spans="1:15" ht="32.1" customHeight="1" x14ac:dyDescent="0.25">
      <c r="A28" s="21" t="s">
        <v>176</v>
      </c>
      <c r="B28" s="217">
        <v>0</v>
      </c>
      <c r="C28" s="217"/>
      <c r="D28" s="240"/>
      <c r="E28" s="182"/>
      <c r="F28" s="182"/>
      <c r="G28" s="182"/>
      <c r="H28" s="182"/>
      <c r="I28" s="182"/>
      <c r="J28" s="182"/>
      <c r="K28" s="182"/>
      <c r="L28" s="182"/>
      <c r="M28" s="182"/>
      <c r="N28" s="762">
        <f t="shared" si="0"/>
        <v>0</v>
      </c>
      <c r="O28" s="181">
        <f>N28/N27</f>
        <v>0</v>
      </c>
    </row>
    <row r="29" spans="1:15" ht="32.1" customHeight="1" thickBot="1" x14ac:dyDescent="0.3">
      <c r="A29" s="23" t="s">
        <v>34</v>
      </c>
      <c r="B29" s="218">
        <v>0</v>
      </c>
      <c r="C29" s="218">
        <v>5432000</v>
      </c>
      <c r="D29" s="241"/>
      <c r="E29" s="183"/>
      <c r="F29" s="183"/>
      <c r="G29" s="183"/>
      <c r="H29" s="183"/>
      <c r="I29" s="183"/>
      <c r="J29" s="183"/>
      <c r="K29" s="183"/>
      <c r="L29" s="183"/>
      <c r="M29" s="183"/>
      <c r="N29" s="763">
        <f t="shared" si="0"/>
        <v>5432000</v>
      </c>
      <c r="O29" s="18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74" t="s">
        <v>177</v>
      </c>
      <c r="B33" s="475"/>
      <c r="C33" s="475"/>
      <c r="D33" s="475"/>
      <c r="E33" s="475"/>
      <c r="F33" s="475"/>
      <c r="G33" s="475"/>
      <c r="H33" s="475"/>
      <c r="I33" s="476"/>
      <c r="J33" s="29"/>
    </row>
    <row r="34" spans="1:13" ht="50.25" customHeight="1" thickBot="1" x14ac:dyDescent="0.3">
      <c r="A34" s="37" t="s">
        <v>178</v>
      </c>
      <c r="B34" s="477" t="str">
        <f>+B12</f>
        <v>Gestionar 5000 activaciones de rutas y servicios de la oferta distrital para la atención integral a mujeres</v>
      </c>
      <c r="C34" s="478"/>
      <c r="D34" s="478"/>
      <c r="E34" s="478"/>
      <c r="F34" s="478"/>
      <c r="G34" s="478"/>
      <c r="H34" s="478"/>
      <c r="I34" s="479"/>
      <c r="J34" s="27"/>
      <c r="M34" s="167"/>
    </row>
    <row r="35" spans="1:13" ht="18.75" customHeight="1" thickBot="1" x14ac:dyDescent="0.3">
      <c r="A35" s="487" t="s">
        <v>38</v>
      </c>
      <c r="B35" s="81">
        <v>2024</v>
      </c>
      <c r="C35" s="81">
        <v>2025</v>
      </c>
      <c r="D35" s="81">
        <v>2026</v>
      </c>
      <c r="E35" s="81">
        <v>2027</v>
      </c>
      <c r="F35" s="81" t="s">
        <v>179</v>
      </c>
      <c r="G35" s="489" t="s">
        <v>40</v>
      </c>
      <c r="H35" s="490" t="s">
        <v>289</v>
      </c>
      <c r="I35" s="491"/>
      <c r="J35" s="27"/>
      <c r="M35" s="167"/>
    </row>
    <row r="36" spans="1:13" ht="50.25" customHeight="1" thickBot="1" x14ac:dyDescent="0.3">
      <c r="A36" s="488"/>
      <c r="B36" s="219">
        <v>1437</v>
      </c>
      <c r="C36" s="219">
        <v>2400</v>
      </c>
      <c r="D36" s="355">
        <v>763</v>
      </c>
      <c r="E36" s="219">
        <v>400</v>
      </c>
      <c r="F36" s="161">
        <f>B36+C36+D36+E36</f>
        <v>5000</v>
      </c>
      <c r="G36" s="489"/>
      <c r="H36" s="492"/>
      <c r="I36" s="493"/>
      <c r="J36" s="27"/>
      <c r="M36" s="168"/>
    </row>
    <row r="37" spans="1:13" ht="52.5" customHeight="1" thickBot="1" x14ac:dyDescent="0.3">
      <c r="A37" s="38" t="s">
        <v>42</v>
      </c>
      <c r="B37" s="480">
        <v>0.1</v>
      </c>
      <c r="C37" s="481"/>
      <c r="D37" s="484" t="s">
        <v>180</v>
      </c>
      <c r="E37" s="485"/>
      <c r="F37" s="485"/>
      <c r="G37" s="485"/>
      <c r="H37" s="485"/>
      <c r="I37" s="486"/>
    </row>
    <row r="38" spans="1:13" s="28" customFormat="1" ht="48" customHeight="1" thickBot="1" x14ac:dyDescent="0.3">
      <c r="A38" s="487" t="s">
        <v>181</v>
      </c>
      <c r="B38" s="38" t="s">
        <v>182</v>
      </c>
      <c r="C38" s="37" t="s">
        <v>86</v>
      </c>
      <c r="D38" s="472" t="s">
        <v>88</v>
      </c>
      <c r="E38" s="473"/>
      <c r="F38" s="472" t="s">
        <v>90</v>
      </c>
      <c r="G38" s="473"/>
      <c r="H38" s="39" t="s">
        <v>92</v>
      </c>
      <c r="I38" s="41" t="s">
        <v>93</v>
      </c>
      <c r="M38" s="169"/>
    </row>
    <row r="39" spans="1:13" ht="206.25" customHeight="1" thickBot="1" x14ac:dyDescent="0.3">
      <c r="A39" s="488"/>
      <c r="B39" s="235">
        <v>100</v>
      </c>
      <c r="C39" s="32">
        <v>38</v>
      </c>
      <c r="D39" s="506" t="s">
        <v>394</v>
      </c>
      <c r="E39" s="507"/>
      <c r="F39" s="506" t="s">
        <v>395</v>
      </c>
      <c r="G39" s="507"/>
      <c r="H39" s="230" t="s">
        <v>396</v>
      </c>
      <c r="I39" s="234" t="s">
        <v>397</v>
      </c>
      <c r="M39" s="167"/>
    </row>
    <row r="40" spans="1:13" s="28" customFormat="1" ht="54" customHeight="1" thickBot="1" x14ac:dyDescent="0.3">
      <c r="A40" s="487" t="s">
        <v>183</v>
      </c>
      <c r="B40" s="40" t="s">
        <v>182</v>
      </c>
      <c r="C40" s="39" t="s">
        <v>86</v>
      </c>
      <c r="D40" s="472" t="s">
        <v>88</v>
      </c>
      <c r="E40" s="473"/>
      <c r="F40" s="472" t="s">
        <v>90</v>
      </c>
      <c r="G40" s="473"/>
      <c r="H40" s="39" t="s">
        <v>92</v>
      </c>
      <c r="I40" s="41" t="s">
        <v>93</v>
      </c>
    </row>
    <row r="41" spans="1:13" ht="223.5" customHeight="1" thickBot="1" x14ac:dyDescent="0.3">
      <c r="A41" s="488"/>
      <c r="B41" s="235">
        <v>100</v>
      </c>
      <c r="C41" s="32">
        <v>166</v>
      </c>
      <c r="D41" s="506" t="s">
        <v>398</v>
      </c>
      <c r="E41" s="507"/>
      <c r="F41" s="506" t="s">
        <v>399</v>
      </c>
      <c r="G41" s="507"/>
      <c r="H41" s="233" t="s">
        <v>374</v>
      </c>
      <c r="I41" s="234" t="s">
        <v>397</v>
      </c>
    </row>
    <row r="42" spans="1:13" s="28" customFormat="1" ht="45" customHeight="1" thickBot="1" x14ac:dyDescent="0.3">
      <c r="A42" s="487" t="s">
        <v>184</v>
      </c>
      <c r="B42" s="40" t="s">
        <v>182</v>
      </c>
      <c r="C42" s="39" t="s">
        <v>86</v>
      </c>
      <c r="D42" s="472" t="s">
        <v>88</v>
      </c>
      <c r="E42" s="473"/>
      <c r="F42" s="472" t="s">
        <v>90</v>
      </c>
      <c r="G42" s="473"/>
      <c r="H42" s="39" t="s">
        <v>92</v>
      </c>
      <c r="I42" s="41" t="s">
        <v>93</v>
      </c>
    </row>
    <row r="43" spans="1:13" ht="205.5" customHeight="1" thickBot="1" x14ac:dyDescent="0.3">
      <c r="A43" s="488"/>
      <c r="B43" s="235">
        <v>130</v>
      </c>
      <c r="C43" s="32">
        <v>260</v>
      </c>
      <c r="D43" s="506" t="s">
        <v>465</v>
      </c>
      <c r="E43" s="507"/>
      <c r="F43" s="506" t="s">
        <v>466</v>
      </c>
      <c r="G43" s="507"/>
      <c r="H43" s="233" t="s">
        <v>400</v>
      </c>
      <c r="I43" s="234" t="s">
        <v>397</v>
      </c>
    </row>
    <row r="44" spans="1:13" s="28" customFormat="1" ht="44.25" customHeight="1" thickBot="1" x14ac:dyDescent="0.3">
      <c r="A44" s="487" t="s">
        <v>185</v>
      </c>
      <c r="B44" s="40" t="s">
        <v>182</v>
      </c>
      <c r="C44" s="40" t="s">
        <v>86</v>
      </c>
      <c r="D44" s="472" t="s">
        <v>88</v>
      </c>
      <c r="E44" s="473"/>
      <c r="F44" s="472" t="s">
        <v>90</v>
      </c>
      <c r="G44" s="473"/>
      <c r="H44" s="39" t="s">
        <v>92</v>
      </c>
      <c r="I44" s="39" t="s">
        <v>93</v>
      </c>
    </row>
    <row r="45" spans="1:13" ht="120.75" customHeight="1" thickBot="1" x14ac:dyDescent="0.3">
      <c r="A45" s="488"/>
      <c r="B45" s="235">
        <v>130</v>
      </c>
      <c r="C45" s="32">
        <v>350</v>
      </c>
      <c r="D45" s="506" t="s">
        <v>468</v>
      </c>
      <c r="E45" s="507"/>
      <c r="F45" s="506" t="s">
        <v>469</v>
      </c>
      <c r="G45" s="507"/>
      <c r="H45" s="233" t="s">
        <v>400</v>
      </c>
      <c r="I45" s="234" t="s">
        <v>397</v>
      </c>
    </row>
    <row r="46" spans="1:13" s="28" customFormat="1" ht="47.25" customHeight="1" thickBot="1" x14ac:dyDescent="0.3">
      <c r="A46" s="487" t="s">
        <v>186</v>
      </c>
      <c r="B46" s="40" t="s">
        <v>182</v>
      </c>
      <c r="C46" s="39" t="s">
        <v>86</v>
      </c>
      <c r="D46" s="472" t="s">
        <v>88</v>
      </c>
      <c r="E46" s="473"/>
      <c r="F46" s="472" t="s">
        <v>90</v>
      </c>
      <c r="G46" s="473"/>
      <c r="H46" s="39" t="s">
        <v>92</v>
      </c>
      <c r="I46" s="41" t="s">
        <v>93</v>
      </c>
    </row>
    <row r="47" spans="1:13" ht="120.75" customHeight="1" thickBot="1" x14ac:dyDescent="0.3">
      <c r="A47" s="488"/>
      <c r="B47" s="235">
        <v>130</v>
      </c>
      <c r="C47" s="32">
        <v>387</v>
      </c>
      <c r="D47" s="506" t="s">
        <v>494</v>
      </c>
      <c r="E47" s="507"/>
      <c r="F47" s="506" t="s">
        <v>510</v>
      </c>
      <c r="G47" s="507"/>
      <c r="H47" s="233" t="s">
        <v>400</v>
      </c>
      <c r="I47" s="234" t="s">
        <v>397</v>
      </c>
    </row>
    <row r="48" spans="1:13" s="28" customFormat="1" ht="52.5" customHeight="1" thickBot="1" x14ac:dyDescent="0.3">
      <c r="A48" s="487" t="s">
        <v>187</v>
      </c>
      <c r="B48" s="40" t="s">
        <v>182</v>
      </c>
      <c r="C48" s="39" t="s">
        <v>86</v>
      </c>
      <c r="D48" s="472" t="s">
        <v>88</v>
      </c>
      <c r="E48" s="473"/>
      <c r="F48" s="472" t="s">
        <v>90</v>
      </c>
      <c r="G48" s="473"/>
      <c r="H48" s="39" t="s">
        <v>92</v>
      </c>
      <c r="I48" s="41" t="s">
        <v>93</v>
      </c>
    </row>
    <row r="49" spans="1:9" ht="145.5" customHeight="1" thickBot="1" x14ac:dyDescent="0.3">
      <c r="A49" s="494"/>
      <c r="B49" s="236">
        <v>130</v>
      </c>
      <c r="C49" s="338">
        <v>338</v>
      </c>
      <c r="D49" s="531" t="s">
        <v>534</v>
      </c>
      <c r="E49" s="532"/>
      <c r="F49" s="531" t="s">
        <v>535</v>
      </c>
      <c r="G49" s="532"/>
      <c r="H49" s="337" t="s">
        <v>400</v>
      </c>
      <c r="I49" s="339" t="s">
        <v>397</v>
      </c>
    </row>
    <row r="50" spans="1:9" ht="35.1" customHeight="1" thickBot="1" x14ac:dyDescent="0.3">
      <c r="A50" s="487" t="s">
        <v>188</v>
      </c>
      <c r="B50" s="38" t="s">
        <v>182</v>
      </c>
      <c r="C50" s="37" t="s">
        <v>86</v>
      </c>
      <c r="D50" s="472" t="s">
        <v>88</v>
      </c>
      <c r="E50" s="473"/>
      <c r="F50" s="472" t="s">
        <v>90</v>
      </c>
      <c r="G50" s="473"/>
      <c r="H50" s="39" t="s">
        <v>92</v>
      </c>
      <c r="I50" s="41" t="s">
        <v>93</v>
      </c>
    </row>
    <row r="51" spans="1:9" ht="231.6" customHeight="1" thickBot="1" x14ac:dyDescent="0.3">
      <c r="A51" s="488"/>
      <c r="B51" s="236">
        <v>130</v>
      </c>
      <c r="C51" s="338">
        <v>396</v>
      </c>
      <c r="D51" s="506" t="s">
        <v>582</v>
      </c>
      <c r="E51" s="507"/>
      <c r="F51" s="531" t="s">
        <v>553</v>
      </c>
      <c r="G51" s="532"/>
      <c r="H51" s="337" t="s">
        <v>554</v>
      </c>
      <c r="I51" s="339" t="s">
        <v>397</v>
      </c>
    </row>
    <row r="52" spans="1:9" ht="35.1" customHeight="1" thickBot="1" x14ac:dyDescent="0.3">
      <c r="A52" s="487" t="s">
        <v>189</v>
      </c>
      <c r="B52" s="38" t="s">
        <v>182</v>
      </c>
      <c r="C52" s="37" t="s">
        <v>86</v>
      </c>
      <c r="D52" s="472" t="s">
        <v>88</v>
      </c>
      <c r="E52" s="473"/>
      <c r="F52" s="472" t="s">
        <v>90</v>
      </c>
      <c r="G52" s="473"/>
      <c r="H52" s="39" t="s">
        <v>92</v>
      </c>
      <c r="I52" s="41" t="s">
        <v>93</v>
      </c>
    </row>
    <row r="53" spans="1:9" ht="227.45" customHeight="1" thickBot="1" x14ac:dyDescent="0.3">
      <c r="A53" s="488"/>
      <c r="B53" s="354">
        <v>160</v>
      </c>
      <c r="C53" s="33">
        <v>390</v>
      </c>
      <c r="D53" s="506" t="s">
        <v>605</v>
      </c>
      <c r="E53" s="507"/>
      <c r="F53" s="531" t="s">
        <v>606</v>
      </c>
      <c r="G53" s="532"/>
      <c r="H53" s="337" t="s">
        <v>554</v>
      </c>
      <c r="I53" s="339" t="s">
        <v>397</v>
      </c>
    </row>
    <row r="54" spans="1:9" ht="35.1" customHeight="1" thickBot="1" x14ac:dyDescent="0.3">
      <c r="A54" s="487" t="s">
        <v>190</v>
      </c>
      <c r="B54" s="38" t="s">
        <v>182</v>
      </c>
      <c r="C54" s="37" t="s">
        <v>86</v>
      </c>
      <c r="D54" s="472" t="s">
        <v>88</v>
      </c>
      <c r="E54" s="473"/>
      <c r="F54" s="472" t="s">
        <v>90</v>
      </c>
      <c r="G54" s="473"/>
      <c r="H54" s="39" t="s">
        <v>92</v>
      </c>
      <c r="I54" s="41" t="s">
        <v>93</v>
      </c>
    </row>
    <row r="55" spans="1:9" ht="120.75" customHeight="1" thickBot="1" x14ac:dyDescent="0.3">
      <c r="A55" s="488"/>
      <c r="B55" s="354">
        <v>160</v>
      </c>
      <c r="C55" s="33"/>
      <c r="D55" s="406"/>
      <c r="E55" s="407"/>
      <c r="F55" s="406"/>
      <c r="G55" s="407"/>
      <c r="H55" s="30"/>
      <c r="I55" s="30"/>
    </row>
    <row r="56" spans="1:9" ht="35.1" customHeight="1" thickBot="1" x14ac:dyDescent="0.3">
      <c r="A56" s="487" t="s">
        <v>191</v>
      </c>
      <c r="B56" s="38" t="s">
        <v>182</v>
      </c>
      <c r="C56" s="37" t="s">
        <v>86</v>
      </c>
      <c r="D56" s="472" t="s">
        <v>88</v>
      </c>
      <c r="E56" s="473"/>
      <c r="F56" s="472" t="s">
        <v>90</v>
      </c>
      <c r="G56" s="473"/>
      <c r="H56" s="39" t="s">
        <v>92</v>
      </c>
      <c r="I56" s="41" t="s">
        <v>93</v>
      </c>
    </row>
    <row r="57" spans="1:9" ht="120.75" customHeight="1" thickBot="1" x14ac:dyDescent="0.3">
      <c r="A57" s="488"/>
      <c r="B57" s="354">
        <v>160</v>
      </c>
      <c r="C57" s="33"/>
      <c r="D57" s="406"/>
      <c r="E57" s="407"/>
      <c r="F57" s="406"/>
      <c r="G57" s="407"/>
      <c r="H57" s="30"/>
      <c r="I57" s="31"/>
    </row>
    <row r="58" spans="1:9" ht="35.1" customHeight="1" thickBot="1" x14ac:dyDescent="0.3">
      <c r="A58" s="487" t="s">
        <v>192</v>
      </c>
      <c r="B58" s="38" t="s">
        <v>182</v>
      </c>
      <c r="C58" s="37" t="s">
        <v>86</v>
      </c>
      <c r="D58" s="472" t="s">
        <v>88</v>
      </c>
      <c r="E58" s="473"/>
      <c r="F58" s="472" t="s">
        <v>90</v>
      </c>
      <c r="G58" s="473"/>
      <c r="H58" s="39" t="s">
        <v>92</v>
      </c>
      <c r="I58" s="41" t="s">
        <v>93</v>
      </c>
    </row>
    <row r="59" spans="1:9" ht="120.75" customHeight="1" thickBot="1" x14ac:dyDescent="0.3">
      <c r="A59" s="488"/>
      <c r="B59" s="354">
        <v>160</v>
      </c>
      <c r="C59" s="33"/>
      <c r="D59" s="406"/>
      <c r="E59" s="407"/>
      <c r="F59" s="497"/>
      <c r="G59" s="497"/>
      <c r="H59" s="30"/>
      <c r="I59" s="30"/>
    </row>
    <row r="60" spans="1:9" ht="35.1" customHeight="1" thickBot="1" x14ac:dyDescent="0.3">
      <c r="A60" s="487" t="s">
        <v>193</v>
      </c>
      <c r="B60" s="38" t="s">
        <v>182</v>
      </c>
      <c r="C60" s="37" t="s">
        <v>86</v>
      </c>
      <c r="D60" s="472" t="s">
        <v>88</v>
      </c>
      <c r="E60" s="473"/>
      <c r="F60" s="472" t="s">
        <v>90</v>
      </c>
      <c r="G60" s="473"/>
      <c r="H60" s="39" t="s">
        <v>92</v>
      </c>
      <c r="I60" s="41" t="s">
        <v>93</v>
      </c>
    </row>
    <row r="61" spans="1:9" ht="120.75" customHeight="1" thickBot="1" x14ac:dyDescent="0.3">
      <c r="A61" s="488"/>
      <c r="B61" s="354">
        <v>91</v>
      </c>
      <c r="C61" s="33"/>
      <c r="D61" s="406"/>
      <c r="E61" s="407"/>
      <c r="F61" s="406"/>
      <c r="G61" s="407"/>
      <c r="H61" s="30"/>
      <c r="I61" s="30"/>
    </row>
    <row r="62" spans="1:9" x14ac:dyDescent="0.25">
      <c r="B62" s="162"/>
      <c r="C62" s="162"/>
    </row>
    <row r="64" spans="1:9" s="27" customFormat="1" ht="30" customHeight="1" x14ac:dyDescent="0.25">
      <c r="A64" s="1"/>
      <c r="B64" s="1"/>
      <c r="C64" s="1"/>
      <c r="D64" s="1"/>
      <c r="E64" s="1"/>
      <c r="F64" s="1"/>
      <c r="G64" s="1"/>
      <c r="H64" s="1"/>
      <c r="I64" s="1"/>
    </row>
    <row r="65" spans="1:9" ht="34.5" customHeight="1" x14ac:dyDescent="0.25">
      <c r="A65" s="417" t="s">
        <v>56</v>
      </c>
      <c r="B65" s="417"/>
      <c r="C65" s="417"/>
      <c r="D65" s="417"/>
      <c r="E65" s="417"/>
      <c r="F65" s="417"/>
      <c r="G65" s="417"/>
      <c r="H65" s="417"/>
      <c r="I65" s="417"/>
    </row>
    <row r="66" spans="1:9" ht="67.5" customHeight="1" x14ac:dyDescent="0.25">
      <c r="A66" s="42" t="s">
        <v>57</v>
      </c>
      <c r="B66" s="418" t="s">
        <v>401</v>
      </c>
      <c r="C66" s="419"/>
      <c r="D66" s="418" t="s">
        <v>402</v>
      </c>
      <c r="E66" s="419"/>
      <c r="F66" s="418" t="s">
        <v>194</v>
      </c>
      <c r="G66" s="419"/>
      <c r="H66" s="383" t="s">
        <v>195</v>
      </c>
      <c r="I66" s="384"/>
    </row>
    <row r="67" spans="1:9" ht="45.75" customHeight="1" x14ac:dyDescent="0.25">
      <c r="A67" s="42" t="s">
        <v>196</v>
      </c>
      <c r="B67" s="545">
        <v>0.05</v>
      </c>
      <c r="C67" s="546"/>
      <c r="D67" s="545">
        <v>0.05</v>
      </c>
      <c r="E67" s="546"/>
      <c r="F67" s="387"/>
      <c r="G67" s="388"/>
      <c r="H67" s="387"/>
      <c r="I67" s="388"/>
    </row>
    <row r="68" spans="1:9" ht="30" hidden="1" customHeight="1" x14ac:dyDescent="0.25">
      <c r="A68" s="389" t="s">
        <v>156</v>
      </c>
      <c r="B68" s="86" t="s">
        <v>84</v>
      </c>
      <c r="C68" s="86" t="s">
        <v>86</v>
      </c>
      <c r="D68" s="86" t="s">
        <v>84</v>
      </c>
      <c r="E68" s="86" t="s">
        <v>86</v>
      </c>
      <c r="F68" s="86" t="s">
        <v>84</v>
      </c>
      <c r="G68" s="86" t="s">
        <v>86</v>
      </c>
      <c r="H68" s="86" t="s">
        <v>84</v>
      </c>
      <c r="I68" s="86" t="s">
        <v>86</v>
      </c>
    </row>
    <row r="69" spans="1:9" ht="37.5" hidden="1" customHeight="1" x14ac:dyDescent="0.25">
      <c r="A69" s="390"/>
      <c r="B69" s="225">
        <f>+B39/C36</f>
        <v>4.1666666666666664E-2</v>
      </c>
      <c r="C69" s="225">
        <f>C39/$C$36</f>
        <v>1.5833333333333335E-2</v>
      </c>
      <c r="D69" s="225">
        <v>6.6699999999999995E-2</v>
      </c>
      <c r="E69" s="225">
        <f>+D69</f>
        <v>6.6699999999999995E-2</v>
      </c>
      <c r="F69" s="44"/>
      <c r="G69" s="44"/>
      <c r="H69" s="48"/>
      <c r="I69" s="44"/>
    </row>
    <row r="70" spans="1:9" ht="123" hidden="1" customHeight="1" x14ac:dyDescent="0.25">
      <c r="A70" s="42" t="s">
        <v>197</v>
      </c>
      <c r="B70" s="515" t="s">
        <v>403</v>
      </c>
      <c r="C70" s="468"/>
      <c r="D70" s="515" t="s">
        <v>404</v>
      </c>
      <c r="E70" s="468"/>
      <c r="F70" s="420"/>
      <c r="G70" s="421"/>
      <c r="H70" s="422"/>
      <c r="I70" s="423"/>
    </row>
    <row r="71" spans="1:9" ht="122.25" hidden="1" customHeight="1" x14ac:dyDescent="0.25">
      <c r="A71" s="42" t="s">
        <v>198</v>
      </c>
      <c r="B71" s="467" t="s">
        <v>405</v>
      </c>
      <c r="C71" s="468"/>
      <c r="D71" s="467" t="s">
        <v>405</v>
      </c>
      <c r="E71" s="468"/>
      <c r="F71" s="469"/>
      <c r="G71" s="400"/>
      <c r="H71" s="408"/>
      <c r="I71" s="409"/>
    </row>
    <row r="72" spans="1:9" ht="30.75" hidden="1" customHeight="1" x14ac:dyDescent="0.25">
      <c r="A72" s="389" t="s">
        <v>157</v>
      </c>
      <c r="B72" s="86" t="s">
        <v>84</v>
      </c>
      <c r="C72" s="86" t="s">
        <v>86</v>
      </c>
      <c r="D72" s="86" t="s">
        <v>84</v>
      </c>
      <c r="E72" s="86" t="s">
        <v>86</v>
      </c>
      <c r="F72" s="86" t="s">
        <v>84</v>
      </c>
      <c r="G72" s="86" t="s">
        <v>86</v>
      </c>
      <c r="H72" s="86" t="s">
        <v>84</v>
      </c>
      <c r="I72" s="86" t="s">
        <v>86</v>
      </c>
    </row>
    <row r="73" spans="1:9" ht="30.75" hidden="1" customHeight="1" x14ac:dyDescent="0.25">
      <c r="A73" s="390"/>
      <c r="B73" s="225">
        <f>+B41/C36</f>
        <v>4.1666666666666664E-2</v>
      </c>
      <c r="C73" s="225">
        <f>C41/$C$36</f>
        <v>6.9166666666666668E-2</v>
      </c>
      <c r="D73" s="225">
        <v>6.6699999999999995E-2</v>
      </c>
      <c r="E73" s="225">
        <f>+D73</f>
        <v>6.6699999999999995E-2</v>
      </c>
      <c r="F73" s="44"/>
      <c r="G73" s="45"/>
      <c r="H73" s="48"/>
      <c r="I73" s="45"/>
    </row>
    <row r="74" spans="1:9" ht="197.25" hidden="1" customHeight="1" x14ac:dyDescent="0.25">
      <c r="A74" s="42" t="s">
        <v>197</v>
      </c>
      <c r="B74" s="515" t="s">
        <v>406</v>
      </c>
      <c r="C74" s="468"/>
      <c r="D74" s="515" t="s">
        <v>407</v>
      </c>
      <c r="E74" s="468"/>
      <c r="F74" s="420"/>
      <c r="G74" s="421"/>
      <c r="H74" s="470"/>
      <c r="I74" s="471"/>
    </row>
    <row r="75" spans="1:9" ht="102.75" hidden="1" customHeight="1" x14ac:dyDescent="0.25">
      <c r="A75" s="42" t="s">
        <v>198</v>
      </c>
      <c r="B75" s="467" t="s">
        <v>405</v>
      </c>
      <c r="C75" s="468"/>
      <c r="D75" s="467" t="s">
        <v>405</v>
      </c>
      <c r="E75" s="468"/>
      <c r="F75" s="469"/>
      <c r="G75" s="400"/>
      <c r="H75" s="408"/>
      <c r="I75" s="409"/>
    </row>
    <row r="76" spans="1:9" ht="30.75" hidden="1" customHeight="1" x14ac:dyDescent="0.25">
      <c r="A76" s="389" t="s">
        <v>158</v>
      </c>
      <c r="B76" s="86" t="s">
        <v>84</v>
      </c>
      <c r="C76" s="86" t="s">
        <v>86</v>
      </c>
      <c r="D76" s="86" t="s">
        <v>84</v>
      </c>
      <c r="E76" s="86" t="s">
        <v>86</v>
      </c>
      <c r="F76" s="86" t="s">
        <v>84</v>
      </c>
      <c r="G76" s="86" t="s">
        <v>86</v>
      </c>
      <c r="H76" s="86" t="s">
        <v>84</v>
      </c>
      <c r="I76" s="86" t="s">
        <v>86</v>
      </c>
    </row>
    <row r="77" spans="1:9" ht="30.75" hidden="1" customHeight="1" x14ac:dyDescent="0.25">
      <c r="A77" s="390"/>
      <c r="B77" s="225">
        <f>+B43/C36</f>
        <v>5.4166666666666669E-2</v>
      </c>
      <c r="C77" s="225">
        <f>C43/$C$36</f>
        <v>0.10833333333333334</v>
      </c>
      <c r="D77" s="225">
        <v>8.6699999999999999E-2</v>
      </c>
      <c r="E77" s="225">
        <f>+D77</f>
        <v>8.6699999999999999E-2</v>
      </c>
      <c r="F77" s="44"/>
      <c r="G77" s="45"/>
      <c r="H77" s="48"/>
      <c r="I77" s="45"/>
    </row>
    <row r="78" spans="1:9" ht="164.25" hidden="1" customHeight="1" x14ac:dyDescent="0.25">
      <c r="A78" s="42" t="s">
        <v>197</v>
      </c>
      <c r="B78" s="515" t="s">
        <v>408</v>
      </c>
      <c r="C78" s="468"/>
      <c r="D78" s="515" t="s">
        <v>409</v>
      </c>
      <c r="E78" s="468"/>
      <c r="F78" s="465"/>
      <c r="G78" s="466"/>
      <c r="H78" s="408"/>
      <c r="I78" s="409"/>
    </row>
    <row r="79" spans="1:9" ht="122.25" hidden="1" customHeight="1" x14ac:dyDescent="0.25">
      <c r="A79" s="42" t="s">
        <v>198</v>
      </c>
      <c r="B79" s="399" t="s">
        <v>410</v>
      </c>
      <c r="C79" s="400"/>
      <c r="D79" s="399" t="s">
        <v>410</v>
      </c>
      <c r="E79" s="400"/>
      <c r="F79" s="465"/>
      <c r="G79" s="466"/>
      <c r="H79" s="408"/>
      <c r="I79" s="409"/>
    </row>
    <row r="80" spans="1:9" ht="30.75" hidden="1" customHeight="1" x14ac:dyDescent="0.25">
      <c r="A80" s="389" t="s">
        <v>159</v>
      </c>
      <c r="B80" s="86" t="s">
        <v>84</v>
      </c>
      <c r="C80" s="86" t="s">
        <v>86</v>
      </c>
      <c r="D80" s="86" t="s">
        <v>84</v>
      </c>
      <c r="E80" s="86" t="s">
        <v>86</v>
      </c>
      <c r="F80" s="86" t="s">
        <v>84</v>
      </c>
      <c r="G80" s="86" t="s">
        <v>86</v>
      </c>
      <c r="H80" s="86" t="s">
        <v>84</v>
      </c>
      <c r="I80" s="86" t="s">
        <v>86</v>
      </c>
    </row>
    <row r="81" spans="1:9" ht="30.75" hidden="1" customHeight="1" x14ac:dyDescent="0.25">
      <c r="A81" s="390"/>
      <c r="B81" s="225">
        <f>+B47/C36</f>
        <v>5.4166666666666669E-2</v>
      </c>
      <c r="C81" s="225">
        <f>C45/$C$36</f>
        <v>0.14583333333333334</v>
      </c>
      <c r="D81" s="225">
        <v>8.6699999999999999E-2</v>
      </c>
      <c r="E81" s="225">
        <f>D81</f>
        <v>8.6699999999999999E-2</v>
      </c>
      <c r="F81" s="44"/>
      <c r="G81" s="45"/>
      <c r="H81" s="48"/>
      <c r="I81" s="45"/>
    </row>
    <row r="82" spans="1:9" ht="103.5" hidden="1" customHeight="1" x14ac:dyDescent="0.25">
      <c r="A82" s="42" t="s">
        <v>197</v>
      </c>
      <c r="B82" s="515" t="s">
        <v>467</v>
      </c>
      <c r="C82" s="468"/>
      <c r="D82" s="515" t="s">
        <v>482</v>
      </c>
      <c r="E82" s="468"/>
      <c r="F82" s="422"/>
      <c r="G82" s="503"/>
      <c r="H82" s="408"/>
      <c r="I82" s="409"/>
    </row>
    <row r="83" spans="1:9" ht="81" hidden="1" customHeight="1" x14ac:dyDescent="0.25">
      <c r="A83" s="42" t="s">
        <v>198</v>
      </c>
      <c r="B83" s="399" t="s">
        <v>477</v>
      </c>
      <c r="C83" s="518"/>
      <c r="D83" s="399" t="s">
        <v>477</v>
      </c>
      <c r="E83" s="518"/>
      <c r="F83" s="408"/>
      <c r="G83" s="409"/>
      <c r="H83" s="408"/>
      <c r="I83" s="409"/>
    </row>
    <row r="84" spans="1:9" ht="30" hidden="1" customHeight="1" x14ac:dyDescent="0.25">
      <c r="A84" s="389" t="s">
        <v>161</v>
      </c>
      <c r="B84" s="86" t="s">
        <v>84</v>
      </c>
      <c r="C84" s="86" t="s">
        <v>86</v>
      </c>
      <c r="D84" s="86" t="s">
        <v>84</v>
      </c>
      <c r="E84" s="86" t="s">
        <v>86</v>
      </c>
      <c r="F84" s="86" t="s">
        <v>84</v>
      </c>
      <c r="G84" s="86" t="s">
        <v>86</v>
      </c>
      <c r="H84" s="86" t="s">
        <v>84</v>
      </c>
      <c r="I84" s="86" t="s">
        <v>86</v>
      </c>
    </row>
    <row r="85" spans="1:9" ht="30" hidden="1" customHeight="1" x14ac:dyDescent="0.25">
      <c r="A85" s="390"/>
      <c r="B85" s="225">
        <f>+B47/C36</f>
        <v>5.4166666666666669E-2</v>
      </c>
      <c r="C85" s="225">
        <f>C47/$C$36</f>
        <v>0.16125</v>
      </c>
      <c r="D85" s="225">
        <v>8.6699999999999999E-2</v>
      </c>
      <c r="E85" s="225">
        <v>8.6699999999999999E-2</v>
      </c>
      <c r="F85" s="44"/>
      <c r="G85" s="45"/>
      <c r="H85" s="48"/>
      <c r="I85" s="45"/>
    </row>
    <row r="86" spans="1:9" ht="80.25" hidden="1" customHeight="1" x14ac:dyDescent="0.25">
      <c r="A86" s="42" t="s">
        <v>197</v>
      </c>
      <c r="B86" s="515" t="s">
        <v>495</v>
      </c>
      <c r="C86" s="468"/>
      <c r="D86" s="515" t="s">
        <v>496</v>
      </c>
      <c r="E86" s="468"/>
      <c r="F86" s="397"/>
      <c r="G86" s="398"/>
      <c r="H86" s="464"/>
      <c r="I86" s="464"/>
    </row>
    <row r="87" spans="1:9" ht="80.25" hidden="1" customHeight="1" x14ac:dyDescent="0.25">
      <c r="A87" s="42" t="s">
        <v>198</v>
      </c>
      <c r="B87" s="399" t="s">
        <v>507</v>
      </c>
      <c r="C87" s="400"/>
      <c r="D87" s="399" t="s">
        <v>507</v>
      </c>
      <c r="E87" s="400"/>
      <c r="F87" s="397"/>
      <c r="G87" s="398"/>
      <c r="H87" s="397"/>
      <c r="I87" s="398"/>
    </row>
    <row r="88" spans="1:9" ht="29.25" hidden="1" customHeight="1" x14ac:dyDescent="0.25">
      <c r="A88" s="389" t="s">
        <v>162</v>
      </c>
      <c r="B88" s="86" t="s">
        <v>84</v>
      </c>
      <c r="C88" s="86" t="s">
        <v>86</v>
      </c>
      <c r="D88" s="86" t="s">
        <v>84</v>
      </c>
      <c r="E88" s="86" t="s">
        <v>86</v>
      </c>
      <c r="F88" s="86" t="s">
        <v>84</v>
      </c>
      <c r="G88" s="86" t="s">
        <v>86</v>
      </c>
      <c r="H88" s="86" t="s">
        <v>84</v>
      </c>
      <c r="I88" s="86" t="s">
        <v>86</v>
      </c>
    </row>
    <row r="89" spans="1:9" ht="29.25" hidden="1" customHeight="1" x14ac:dyDescent="0.25">
      <c r="A89" s="390"/>
      <c r="B89" s="225">
        <f>+B49/C36</f>
        <v>5.4166666666666669E-2</v>
      </c>
      <c r="C89" s="225">
        <f>C49/$C$36</f>
        <v>0.14083333333333334</v>
      </c>
      <c r="D89" s="225">
        <v>8.6699999999999999E-2</v>
      </c>
      <c r="E89" s="225">
        <v>8.6699999999999999E-2</v>
      </c>
      <c r="F89" s="44"/>
      <c r="G89" s="45"/>
      <c r="H89" s="48"/>
      <c r="I89" s="45"/>
    </row>
    <row r="90" spans="1:9" ht="99.6" hidden="1" customHeight="1" x14ac:dyDescent="0.25">
      <c r="A90" s="42" t="s">
        <v>197</v>
      </c>
      <c r="B90" s="547" t="s">
        <v>536</v>
      </c>
      <c r="C90" s="548"/>
      <c r="D90" s="547" t="s">
        <v>546</v>
      </c>
      <c r="E90" s="548"/>
      <c r="F90" s="403"/>
      <c r="G90" s="404"/>
      <c r="H90" s="405"/>
      <c r="I90" s="405"/>
    </row>
    <row r="91" spans="1:9" ht="80.25" hidden="1" customHeight="1" x14ac:dyDescent="0.25">
      <c r="A91" s="42" t="s">
        <v>198</v>
      </c>
      <c r="B91" s="393" t="s">
        <v>545</v>
      </c>
      <c r="C91" s="394"/>
      <c r="D91" s="393" t="s">
        <v>545</v>
      </c>
      <c r="E91" s="394"/>
      <c r="F91" s="397"/>
      <c r="G91" s="398"/>
      <c r="H91" s="397"/>
      <c r="I91" s="398"/>
    </row>
    <row r="92" spans="1:9" ht="24.95" hidden="1" customHeight="1" x14ac:dyDescent="0.25">
      <c r="A92" s="389" t="s">
        <v>163</v>
      </c>
      <c r="B92" s="86" t="s">
        <v>84</v>
      </c>
      <c r="C92" s="86" t="s">
        <v>86</v>
      </c>
      <c r="D92" s="86" t="s">
        <v>84</v>
      </c>
      <c r="E92" s="86" t="s">
        <v>86</v>
      </c>
      <c r="F92" s="86" t="s">
        <v>84</v>
      </c>
      <c r="G92" s="86" t="s">
        <v>86</v>
      </c>
      <c r="H92" s="86" t="s">
        <v>84</v>
      </c>
      <c r="I92" s="86" t="s">
        <v>86</v>
      </c>
    </row>
    <row r="93" spans="1:9" ht="24.95" hidden="1" customHeight="1" x14ac:dyDescent="0.25">
      <c r="A93" s="390"/>
      <c r="B93" s="225">
        <f>+B51/C36</f>
        <v>5.4166666666666669E-2</v>
      </c>
      <c r="C93" s="225">
        <f>C51/$C$36</f>
        <v>0.16500000000000001</v>
      </c>
      <c r="D93" s="225">
        <v>8.6699999999999999E-2</v>
      </c>
      <c r="E93" s="225">
        <v>8.6699999999999999E-2</v>
      </c>
      <c r="F93" s="44"/>
      <c r="G93" s="45"/>
      <c r="H93" s="48"/>
      <c r="I93" s="45"/>
    </row>
    <row r="94" spans="1:9" ht="126.6" hidden="1" customHeight="1" x14ac:dyDescent="0.25">
      <c r="A94" s="42" t="s">
        <v>197</v>
      </c>
      <c r="B94" s="547" t="s">
        <v>555</v>
      </c>
      <c r="C94" s="548"/>
      <c r="D94" s="547" t="s">
        <v>583</v>
      </c>
      <c r="E94" s="548"/>
      <c r="F94" s="403"/>
      <c r="G94" s="404"/>
      <c r="H94" s="405"/>
      <c r="I94" s="405"/>
    </row>
    <row r="95" spans="1:9" ht="80.25" hidden="1" customHeight="1" x14ac:dyDescent="0.25">
      <c r="A95" s="42" t="s">
        <v>198</v>
      </c>
      <c r="B95" s="393" t="s">
        <v>579</v>
      </c>
      <c r="C95" s="394"/>
      <c r="D95" s="393" t="s">
        <v>579</v>
      </c>
      <c r="E95" s="394"/>
      <c r="F95" s="397"/>
      <c r="G95" s="398"/>
      <c r="H95" s="397"/>
      <c r="I95" s="398"/>
    </row>
    <row r="96" spans="1:9" ht="24.95" customHeight="1" x14ac:dyDescent="0.25">
      <c r="A96" s="389" t="s">
        <v>164</v>
      </c>
      <c r="B96" s="86" t="s">
        <v>84</v>
      </c>
      <c r="C96" s="86" t="s">
        <v>86</v>
      </c>
      <c r="D96" s="86" t="s">
        <v>84</v>
      </c>
      <c r="E96" s="86" t="s">
        <v>86</v>
      </c>
      <c r="F96" s="86" t="s">
        <v>84</v>
      </c>
      <c r="G96" s="86" t="s">
        <v>86</v>
      </c>
      <c r="H96" s="86" t="s">
        <v>84</v>
      </c>
      <c r="I96" s="86" t="s">
        <v>86</v>
      </c>
    </row>
    <row r="97" spans="1:9" ht="24.95" customHeight="1" x14ac:dyDescent="0.25">
      <c r="A97" s="390"/>
      <c r="B97" s="225">
        <f>+B53/C36</f>
        <v>6.6666666666666666E-2</v>
      </c>
      <c r="C97" s="225">
        <f>C53/$C$36</f>
        <v>0.16250000000000001</v>
      </c>
      <c r="D97" s="225">
        <v>8.6699999999999999E-2</v>
      </c>
      <c r="E97" s="225">
        <f>D97</f>
        <v>8.6699999999999999E-2</v>
      </c>
      <c r="F97" s="44"/>
      <c r="G97" s="45"/>
      <c r="H97" s="48"/>
      <c r="I97" s="45"/>
    </row>
    <row r="98" spans="1:9" ht="111" customHeight="1" x14ac:dyDescent="0.25">
      <c r="A98" s="42" t="s">
        <v>197</v>
      </c>
      <c r="B98" s="547" t="s">
        <v>607</v>
      </c>
      <c r="C98" s="548"/>
      <c r="D98" s="764" t="s">
        <v>621</v>
      </c>
      <c r="E98" s="765"/>
      <c r="F98" s="405"/>
      <c r="G98" s="405"/>
      <c r="H98" s="405"/>
      <c r="I98" s="405"/>
    </row>
    <row r="99" spans="1:9" ht="80.25" customHeight="1" x14ac:dyDescent="0.25">
      <c r="A99" s="42" t="s">
        <v>198</v>
      </c>
      <c r="B99" s="533" t="s">
        <v>615</v>
      </c>
      <c r="C99" s="766"/>
      <c r="D99" s="393" t="s">
        <v>615</v>
      </c>
      <c r="E99" s="394"/>
      <c r="F99" s="397"/>
      <c r="G99" s="398"/>
      <c r="H99" s="397"/>
      <c r="I99" s="398"/>
    </row>
    <row r="100" spans="1:9" ht="24.95" customHeight="1" x14ac:dyDescent="0.25">
      <c r="A100" s="389" t="s">
        <v>166</v>
      </c>
      <c r="B100" s="86" t="s">
        <v>84</v>
      </c>
      <c r="C100" s="86" t="s">
        <v>86</v>
      </c>
      <c r="D100" s="86" t="s">
        <v>84</v>
      </c>
      <c r="E100" s="86" t="s">
        <v>86</v>
      </c>
      <c r="F100" s="86" t="s">
        <v>84</v>
      </c>
      <c r="G100" s="86" t="s">
        <v>86</v>
      </c>
      <c r="H100" s="86" t="s">
        <v>84</v>
      </c>
      <c r="I100" s="86" t="s">
        <v>86</v>
      </c>
    </row>
    <row r="101" spans="1:9" ht="24.95" customHeight="1" x14ac:dyDescent="0.25">
      <c r="A101" s="390"/>
      <c r="B101" s="225">
        <f>+B55/C36</f>
        <v>6.6666666666666666E-2</v>
      </c>
      <c r="C101" s="46"/>
      <c r="D101" s="225">
        <v>8.6699999999999999E-2</v>
      </c>
      <c r="E101" s="44"/>
      <c r="F101" s="44"/>
      <c r="G101" s="45"/>
      <c r="H101" s="48"/>
      <c r="I101" s="45"/>
    </row>
    <row r="102" spans="1:9" ht="80.25" customHeight="1" x14ac:dyDescent="0.25">
      <c r="A102" s="42" t="s">
        <v>197</v>
      </c>
      <c r="B102" s="405"/>
      <c r="C102" s="405"/>
      <c r="D102" s="405"/>
      <c r="E102" s="405"/>
      <c r="F102" s="405"/>
      <c r="G102" s="405"/>
      <c r="H102" s="405"/>
      <c r="I102" s="405"/>
    </row>
    <row r="103" spans="1:9" ht="80.25" customHeight="1" x14ac:dyDescent="0.25">
      <c r="A103" s="42" t="s">
        <v>198</v>
      </c>
      <c r="B103" s="397"/>
      <c r="C103" s="398"/>
      <c r="D103" s="397"/>
      <c r="E103" s="398"/>
      <c r="F103" s="397"/>
      <c r="G103" s="398"/>
      <c r="H103" s="397"/>
      <c r="I103" s="398"/>
    </row>
    <row r="104" spans="1:9" ht="24.95" customHeight="1" x14ac:dyDescent="0.25">
      <c r="A104" s="389" t="s">
        <v>167</v>
      </c>
      <c r="B104" s="86" t="s">
        <v>84</v>
      </c>
      <c r="C104" s="86" t="s">
        <v>86</v>
      </c>
      <c r="D104" s="86" t="s">
        <v>84</v>
      </c>
      <c r="E104" s="86" t="s">
        <v>86</v>
      </c>
      <c r="F104" s="86" t="s">
        <v>84</v>
      </c>
      <c r="G104" s="86" t="s">
        <v>86</v>
      </c>
      <c r="H104" s="86" t="s">
        <v>84</v>
      </c>
      <c r="I104" s="86" t="s">
        <v>86</v>
      </c>
    </row>
    <row r="105" spans="1:9" ht="24.95" customHeight="1" x14ac:dyDescent="0.25">
      <c r="A105" s="390"/>
      <c r="B105" s="225">
        <f>+B57/C36</f>
        <v>6.6666666666666666E-2</v>
      </c>
      <c r="C105" s="46"/>
      <c r="D105" s="225">
        <v>8.6699999999999999E-2</v>
      </c>
      <c r="E105" s="44"/>
      <c r="F105" s="44"/>
      <c r="G105" s="45"/>
      <c r="H105" s="48"/>
      <c r="I105" s="45"/>
    </row>
    <row r="106" spans="1:9" ht="80.25" customHeight="1" x14ac:dyDescent="0.25">
      <c r="A106" s="42" t="s">
        <v>197</v>
      </c>
      <c r="B106" s="405"/>
      <c r="C106" s="405"/>
      <c r="D106" s="405"/>
      <c r="E106" s="405"/>
      <c r="F106" s="405"/>
      <c r="G106" s="405"/>
      <c r="H106" s="405"/>
      <c r="I106" s="405"/>
    </row>
    <row r="107" spans="1:9" ht="80.25" customHeight="1" x14ac:dyDescent="0.25">
      <c r="A107" s="42" t="s">
        <v>198</v>
      </c>
      <c r="B107" s="397"/>
      <c r="C107" s="398"/>
      <c r="D107" s="397"/>
      <c r="E107" s="398"/>
      <c r="F107" s="397"/>
      <c r="G107" s="398"/>
      <c r="H107" s="397"/>
      <c r="I107" s="398"/>
    </row>
    <row r="108" spans="1:9" ht="24.95" customHeight="1" x14ac:dyDescent="0.25">
      <c r="A108" s="389" t="s">
        <v>168</v>
      </c>
      <c r="B108" s="86" t="s">
        <v>84</v>
      </c>
      <c r="C108" s="86" t="s">
        <v>86</v>
      </c>
      <c r="D108" s="86" t="s">
        <v>84</v>
      </c>
      <c r="E108" s="86" t="s">
        <v>86</v>
      </c>
      <c r="F108" s="86" t="s">
        <v>84</v>
      </c>
      <c r="G108" s="86" t="s">
        <v>86</v>
      </c>
      <c r="H108" s="86" t="s">
        <v>84</v>
      </c>
      <c r="I108" s="86" t="s">
        <v>86</v>
      </c>
    </row>
    <row r="109" spans="1:9" ht="24.95" customHeight="1" x14ac:dyDescent="0.25">
      <c r="A109" s="390"/>
      <c r="B109" s="225">
        <f>+B59/C36</f>
        <v>6.6666666666666666E-2</v>
      </c>
      <c r="C109" s="46"/>
      <c r="D109" s="225">
        <v>8.6699999999999999E-2</v>
      </c>
      <c r="E109" s="44"/>
      <c r="F109" s="44"/>
      <c r="G109" s="45"/>
      <c r="H109" s="48"/>
      <c r="I109" s="45"/>
    </row>
    <row r="110" spans="1:9" ht="80.25" customHeight="1" x14ac:dyDescent="0.25">
      <c r="A110" s="42" t="s">
        <v>197</v>
      </c>
      <c r="B110" s="405"/>
      <c r="C110" s="405"/>
      <c r="D110" s="405"/>
      <c r="E110" s="405"/>
      <c r="F110" s="405"/>
      <c r="G110" s="405"/>
      <c r="H110" s="405"/>
      <c r="I110" s="405"/>
    </row>
    <row r="111" spans="1:9" ht="80.25" customHeight="1" x14ac:dyDescent="0.25">
      <c r="A111" s="42" t="s">
        <v>198</v>
      </c>
      <c r="B111" s="397"/>
      <c r="C111" s="398"/>
      <c r="D111" s="397"/>
      <c r="E111" s="398"/>
      <c r="F111" s="397"/>
      <c r="G111" s="398"/>
      <c r="H111" s="397"/>
      <c r="I111" s="398"/>
    </row>
    <row r="112" spans="1:9" ht="24.95" customHeight="1" x14ac:dyDescent="0.25">
      <c r="A112" s="389" t="s">
        <v>169</v>
      </c>
      <c r="B112" s="86" t="s">
        <v>84</v>
      </c>
      <c r="C112" s="86" t="s">
        <v>86</v>
      </c>
      <c r="D112" s="86" t="s">
        <v>84</v>
      </c>
      <c r="E112" s="86" t="s">
        <v>86</v>
      </c>
      <c r="F112" s="86" t="s">
        <v>84</v>
      </c>
      <c r="G112" s="86" t="s">
        <v>86</v>
      </c>
      <c r="H112" s="86" t="s">
        <v>84</v>
      </c>
      <c r="I112" s="86" t="s">
        <v>86</v>
      </c>
    </row>
    <row r="113" spans="1:9" ht="24.95" customHeight="1" x14ac:dyDescent="0.25">
      <c r="A113" s="390"/>
      <c r="B113" s="232">
        <f>+B61/C36</f>
        <v>3.7916666666666668E-2</v>
      </c>
      <c r="C113" s="153"/>
      <c r="D113" s="225">
        <v>8.6699999999999999E-2</v>
      </c>
      <c r="E113" s="153"/>
      <c r="F113" s="44"/>
      <c r="G113" s="154"/>
      <c r="H113" s="153"/>
      <c r="I113" s="154"/>
    </row>
    <row r="114" spans="1:9" ht="80.25" customHeight="1" x14ac:dyDescent="0.25">
      <c r="A114" s="42" t="s">
        <v>197</v>
      </c>
      <c r="B114" s="502"/>
      <c r="C114" s="502"/>
      <c r="D114" s="502"/>
      <c r="E114" s="502"/>
      <c r="F114" s="502"/>
      <c r="G114" s="502"/>
      <c r="H114" s="502"/>
      <c r="I114" s="502"/>
    </row>
    <row r="115" spans="1:9" ht="80.25" customHeight="1" x14ac:dyDescent="0.25">
      <c r="A115" s="42" t="s">
        <v>198</v>
      </c>
      <c r="B115" s="397"/>
      <c r="C115" s="398"/>
      <c r="D115" s="397"/>
      <c r="E115" s="398"/>
      <c r="F115" s="397"/>
      <c r="G115" s="398"/>
      <c r="H115" s="397"/>
      <c r="I115" s="398"/>
    </row>
    <row r="116" spans="1:9" ht="16.5" x14ac:dyDescent="0.25">
      <c r="A116" s="43" t="s">
        <v>199</v>
      </c>
      <c r="B116" s="47">
        <f t="shared" ref="B116:I116" si="1">(B69+B73+B77+B81+B85+B89+B93+B97+B101+B105+B109+B113)</f>
        <v>0.65875000000000006</v>
      </c>
      <c r="C116" s="47">
        <f t="shared" si="1"/>
        <v>0.96875000000000011</v>
      </c>
      <c r="D116" s="47">
        <f t="shared" si="1"/>
        <v>1.0004</v>
      </c>
      <c r="E116" s="47">
        <f t="shared" si="1"/>
        <v>0.65359999999999996</v>
      </c>
      <c r="F116" s="47">
        <f t="shared" si="1"/>
        <v>0</v>
      </c>
      <c r="G116" s="47">
        <f t="shared" si="1"/>
        <v>0</v>
      </c>
      <c r="H116" s="47">
        <f t="shared" si="1"/>
        <v>0</v>
      </c>
      <c r="I116" s="4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 ref="B99" r:id="rId15" xr:uid="{1C64782F-02DE-44D4-A1F9-134347D570C1}"/>
    <hyperlink ref="D99" r:id="rId16" xr:uid="{41351585-BA9F-43F3-908E-4475BE5E6BBF}"/>
  </hyperlinks>
  <pageMargins left="0.25" right="0.25" top="0.75" bottom="0.75" header="0.3" footer="0.3"/>
  <pageSetup scale="10" orientation="landscape" r:id="rId17"/>
  <rowBreaks count="1" manualBreakCount="1">
    <brk id="91" max="14" man="1"/>
  </rowBreaks>
  <drawing r:id="rId18"/>
  <legacyDrawing r:id="rId1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A39" zoomScale="70" zoomScaleNormal="60" zoomScaleSheetLayoutView="70" workbookViewId="0">
      <selection activeCell="C43" sqref="C43"/>
    </sheetView>
  </sheetViews>
  <sheetFormatPr baseColWidth="10" defaultColWidth="10.85546875" defaultRowHeight="14.25" x14ac:dyDescent="0.25"/>
  <cols>
    <col min="1" max="1" width="42.42578125" style="1" customWidth="1"/>
    <col min="2" max="5" width="35.85546875" style="1" customWidth="1"/>
    <col min="6" max="6" width="41.140625" style="1" customWidth="1"/>
    <col min="7" max="13" width="35.85546875" style="1" customWidth="1"/>
    <col min="14" max="21" width="18.140625" style="1" customWidth="1"/>
    <col min="22" max="22" width="22.855468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85546875" style="1" customWidth="1"/>
    <col min="31" max="31" width="18.42578125" style="1" bestFit="1" customWidth="1"/>
    <col min="32" max="32" width="4.855468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81"/>
      <c r="B1" s="427" t="s">
        <v>150</v>
      </c>
      <c r="C1" s="428"/>
      <c r="D1" s="428"/>
      <c r="E1" s="428"/>
      <c r="F1" s="428"/>
      <c r="G1" s="428"/>
      <c r="H1" s="429"/>
      <c r="I1" s="50" t="s">
        <v>200</v>
      </c>
      <c r="J1" s="424" t="s">
        <v>272</v>
      </c>
      <c r="K1" s="425"/>
      <c r="L1" s="426"/>
      <c r="M1" s="80"/>
    </row>
    <row r="2" spans="1:25" ht="24" customHeight="1" thickBot="1" x14ac:dyDescent="0.3">
      <c r="A2" s="582"/>
      <c r="B2" s="430" t="s">
        <v>151</v>
      </c>
      <c r="C2" s="431"/>
      <c r="D2" s="431"/>
      <c r="E2" s="431"/>
      <c r="F2" s="431"/>
      <c r="G2" s="431"/>
      <c r="H2" s="432"/>
      <c r="I2" s="50" t="s">
        <v>201</v>
      </c>
      <c r="J2" s="424" t="s">
        <v>273</v>
      </c>
      <c r="K2" s="425"/>
      <c r="L2" s="426"/>
      <c r="M2" s="80"/>
    </row>
    <row r="3" spans="1:25" ht="24" customHeight="1" thickBot="1" x14ac:dyDescent="0.3">
      <c r="A3" s="582"/>
      <c r="B3" s="430" t="s">
        <v>0</v>
      </c>
      <c r="C3" s="431"/>
      <c r="D3" s="431"/>
      <c r="E3" s="431"/>
      <c r="F3" s="431"/>
      <c r="G3" s="431"/>
      <c r="H3" s="432"/>
      <c r="I3" s="50" t="s">
        <v>202</v>
      </c>
      <c r="J3" s="424" t="s">
        <v>274</v>
      </c>
      <c r="K3" s="425"/>
      <c r="L3" s="426"/>
      <c r="M3" s="80"/>
    </row>
    <row r="4" spans="1:25" ht="24" customHeight="1" thickBot="1" x14ac:dyDescent="0.3">
      <c r="A4" s="583"/>
      <c r="B4" s="433" t="s">
        <v>203</v>
      </c>
      <c r="C4" s="434"/>
      <c r="D4" s="434"/>
      <c r="E4" s="434"/>
      <c r="F4" s="434"/>
      <c r="G4" s="434"/>
      <c r="H4" s="435"/>
      <c r="I4" s="50" t="s">
        <v>153</v>
      </c>
      <c r="J4" s="424" t="s">
        <v>276</v>
      </c>
      <c r="K4" s="425"/>
      <c r="L4" s="426"/>
      <c r="M4" s="80"/>
    </row>
    <row r="6" spans="1:25" ht="15" customHeight="1" thickBot="1" x14ac:dyDescent="0.3">
      <c r="A6" s="6"/>
      <c r="B6" s="7"/>
      <c r="C6" s="7"/>
      <c r="D6" s="9"/>
      <c r="E6" s="8"/>
      <c r="F6" s="8"/>
      <c r="G6" s="185"/>
      <c r="H6" s="185"/>
      <c r="I6" s="10"/>
      <c r="J6" s="10"/>
      <c r="K6" s="7"/>
      <c r="L6" s="7"/>
      <c r="M6" s="7"/>
      <c r="N6" s="7"/>
      <c r="O6" s="7"/>
      <c r="P6" s="7"/>
      <c r="Q6" s="7"/>
      <c r="R6" s="7"/>
      <c r="S6" s="7"/>
      <c r="T6" s="11"/>
      <c r="U6" s="7"/>
      <c r="V6" s="7"/>
      <c r="X6" s="12"/>
      <c r="Y6" s="13"/>
    </row>
    <row r="7" spans="1:25" ht="15" customHeight="1" x14ac:dyDescent="0.25">
      <c r="A7" s="562" t="s">
        <v>4</v>
      </c>
      <c r="B7" s="572" t="str">
        <f>ACTIVIDAD_1!B6</f>
        <v>8210 - Consolidación de la Estrategia de Justicia de Género como mecanismo para promover los derechos de las mujeres a una vida libre de violencias en Bogotá D.C.</v>
      </c>
      <c r="C7" s="573"/>
      <c r="D7" s="573"/>
      <c r="E7" s="573"/>
      <c r="F7" s="573"/>
      <c r="G7" s="573"/>
      <c r="H7" s="574"/>
      <c r="I7" s="562" t="s">
        <v>155</v>
      </c>
      <c r="J7" s="568">
        <v>2024110010300</v>
      </c>
      <c r="K7" s="7"/>
      <c r="L7" s="7"/>
      <c r="M7" s="7"/>
      <c r="N7" s="7"/>
      <c r="O7" s="7"/>
      <c r="P7" s="7"/>
      <c r="Q7" s="7"/>
      <c r="R7" s="7"/>
      <c r="S7" s="7"/>
      <c r="T7" s="7"/>
      <c r="U7" s="7"/>
      <c r="V7" s="7"/>
      <c r="W7" s="7"/>
      <c r="X7" s="7"/>
      <c r="Y7" s="7"/>
    </row>
    <row r="8" spans="1:25" ht="15" customHeight="1" x14ac:dyDescent="0.25">
      <c r="A8" s="563"/>
      <c r="B8" s="575"/>
      <c r="C8" s="576"/>
      <c r="D8" s="576"/>
      <c r="E8" s="576"/>
      <c r="F8" s="576"/>
      <c r="G8" s="576"/>
      <c r="H8" s="577"/>
      <c r="I8" s="563"/>
      <c r="J8" s="569"/>
      <c r="K8" s="7"/>
      <c r="L8" s="7"/>
      <c r="M8" s="7"/>
      <c r="N8" s="7"/>
      <c r="O8" s="7"/>
      <c r="P8" s="7"/>
      <c r="Q8" s="7"/>
      <c r="R8" s="7"/>
      <c r="S8" s="7"/>
      <c r="T8" s="7"/>
      <c r="U8" s="7"/>
      <c r="V8" s="7"/>
      <c r="W8" s="7"/>
      <c r="X8" s="7"/>
      <c r="Y8" s="7"/>
    </row>
    <row r="9" spans="1:25" ht="15" customHeight="1" x14ac:dyDescent="0.25">
      <c r="A9" s="563"/>
      <c r="B9" s="575"/>
      <c r="C9" s="576"/>
      <c r="D9" s="576"/>
      <c r="E9" s="576"/>
      <c r="F9" s="576"/>
      <c r="G9" s="576"/>
      <c r="H9" s="577"/>
      <c r="I9" s="563"/>
      <c r="J9" s="569"/>
      <c r="K9" s="7"/>
      <c r="L9" s="7"/>
      <c r="M9" s="7"/>
      <c r="N9" s="7"/>
      <c r="O9" s="7"/>
      <c r="P9" s="7"/>
      <c r="Q9" s="7"/>
      <c r="R9" s="7"/>
      <c r="S9" s="7"/>
      <c r="T9" s="7"/>
      <c r="U9" s="7"/>
      <c r="V9" s="7"/>
      <c r="W9" s="7"/>
      <c r="X9" s="7"/>
      <c r="Y9" s="7"/>
    </row>
    <row r="10" spans="1:25" ht="15" customHeight="1" thickBot="1" x14ac:dyDescent="0.3">
      <c r="A10" s="564"/>
      <c r="B10" s="578"/>
      <c r="C10" s="579"/>
      <c r="D10" s="579"/>
      <c r="E10" s="579"/>
      <c r="F10" s="579"/>
      <c r="G10" s="579"/>
      <c r="H10" s="580"/>
      <c r="I10" s="564"/>
      <c r="J10" s="570"/>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51" t="s">
        <v>6</v>
      </c>
      <c r="B12" s="126" t="s">
        <v>156</v>
      </c>
      <c r="C12" s="144"/>
      <c r="D12" s="126" t="s">
        <v>157</v>
      </c>
      <c r="E12" s="144"/>
      <c r="F12" s="126" t="s">
        <v>158</v>
      </c>
      <c r="G12" s="144"/>
      <c r="H12" s="126" t="s">
        <v>159</v>
      </c>
      <c r="I12" s="145"/>
    </row>
    <row r="13" spans="1:25" s="76" customFormat="1" ht="21.75" customHeight="1" thickBot="1" x14ac:dyDescent="0.3">
      <c r="A13" s="451"/>
      <c r="B13" s="128" t="s">
        <v>161</v>
      </c>
      <c r="C13" s="82"/>
      <c r="D13" s="126" t="s">
        <v>162</v>
      </c>
      <c r="E13" s="51"/>
      <c r="F13" s="126" t="s">
        <v>163</v>
      </c>
      <c r="G13" s="51"/>
      <c r="H13" s="126" t="s">
        <v>164</v>
      </c>
      <c r="I13" s="145" t="s">
        <v>282</v>
      </c>
    </row>
    <row r="14" spans="1:25" s="76" customFormat="1" ht="21.75" customHeight="1" thickBot="1" x14ac:dyDescent="0.3">
      <c r="A14" s="451"/>
      <c r="B14" s="126" t="s">
        <v>166</v>
      </c>
      <c r="C14" s="144"/>
      <c r="D14" s="126" t="s">
        <v>167</v>
      </c>
      <c r="E14" s="51"/>
      <c r="F14" s="126" t="s">
        <v>168</v>
      </c>
      <c r="G14" s="51"/>
      <c r="H14" s="126" t="s">
        <v>169</v>
      </c>
      <c r="I14" s="145"/>
    </row>
    <row r="15" spans="1:25" s="76" customFormat="1" ht="21.75" customHeight="1" thickBot="1" x14ac:dyDescent="0.3">
      <c r="A15" s="1"/>
      <c r="B15" s="1"/>
      <c r="C15" s="1"/>
      <c r="D15" s="1"/>
      <c r="E15" s="1"/>
      <c r="F15" s="1"/>
      <c r="G15" s="1"/>
      <c r="H15" s="1"/>
      <c r="I15" s="1"/>
      <c r="J15" s="1"/>
      <c r="K15" s="1"/>
      <c r="L15" s="87"/>
      <c r="M15" s="88"/>
      <c r="N15" s="88"/>
      <c r="O15" s="88"/>
    </row>
    <row r="16" spans="1:25" s="76" customFormat="1" ht="21.75" customHeight="1" thickBot="1" x14ac:dyDescent="0.3">
      <c r="A16" s="450" t="s">
        <v>8</v>
      </c>
      <c r="B16" s="450"/>
      <c r="C16" s="141" t="s">
        <v>160</v>
      </c>
      <c r="D16" s="412"/>
      <c r="E16" s="412"/>
      <c r="F16" s="412"/>
      <c r="G16" s="1"/>
      <c r="H16" s="1"/>
      <c r="I16" s="1"/>
      <c r="J16" s="1"/>
      <c r="K16" s="1"/>
      <c r="L16" s="87"/>
      <c r="M16" s="88"/>
      <c r="N16" s="88"/>
      <c r="O16" s="88"/>
    </row>
    <row r="17" spans="1:15" s="76" customFormat="1" ht="21.75" customHeight="1" thickBot="1" x14ac:dyDescent="0.3">
      <c r="A17" s="450"/>
      <c r="B17" s="450"/>
      <c r="C17" s="141" t="s">
        <v>165</v>
      </c>
      <c r="D17" s="412"/>
      <c r="E17" s="412"/>
      <c r="F17" s="412"/>
      <c r="G17" s="1"/>
      <c r="H17" s="1"/>
      <c r="I17" s="1"/>
      <c r="J17" s="1"/>
      <c r="K17" s="1"/>
      <c r="L17" s="87"/>
      <c r="M17" s="88"/>
      <c r="N17" s="88"/>
      <c r="O17" s="88"/>
    </row>
    <row r="18" spans="1:15" s="76" customFormat="1" ht="21.75" customHeight="1" thickBot="1" x14ac:dyDescent="0.3">
      <c r="A18" s="450"/>
      <c r="B18" s="450"/>
      <c r="C18" s="141" t="s">
        <v>170</v>
      </c>
      <c r="D18" s="412" t="s">
        <v>282</v>
      </c>
      <c r="E18" s="412"/>
      <c r="F18" s="412"/>
      <c r="G18" s="1"/>
      <c r="H18" s="1"/>
      <c r="I18" s="1"/>
      <c r="J18" s="1"/>
      <c r="K18" s="1"/>
      <c r="L18" s="87"/>
      <c r="M18" s="88"/>
      <c r="N18" s="88"/>
      <c r="O18" s="88"/>
    </row>
    <row r="19" spans="1:15" s="76" customFormat="1" ht="21.75" customHeight="1" x14ac:dyDescent="0.25">
      <c r="A19" s="1"/>
      <c r="B19" s="1"/>
      <c r="C19" s="1"/>
      <c r="D19" s="1"/>
      <c r="E19" s="1"/>
      <c r="F19" s="1"/>
      <c r="G19" s="1"/>
      <c r="H19" s="1"/>
      <c r="I19" s="1"/>
      <c r="J19" s="1"/>
      <c r="K19" s="1"/>
      <c r="L19" s="87"/>
      <c r="M19" s="88"/>
      <c r="N19" s="88"/>
      <c r="O19" s="88"/>
    </row>
    <row r="20" spans="1:15" s="25" customFormat="1" ht="16.5" customHeight="1" x14ac:dyDescent="0.2"/>
    <row r="21" spans="1:15" ht="5.25" customHeight="1" thickBot="1" x14ac:dyDescent="0.3"/>
    <row r="22" spans="1:15" ht="48" customHeight="1" thickBot="1" x14ac:dyDescent="0.3">
      <c r="A22" s="571" t="s">
        <v>204</v>
      </c>
      <c r="B22" s="571"/>
      <c r="C22" s="571"/>
      <c r="D22" s="571"/>
      <c r="E22" s="571"/>
      <c r="F22" s="571"/>
      <c r="G22" s="571"/>
      <c r="H22" s="571"/>
      <c r="I22" s="571"/>
      <c r="J22" s="571"/>
    </row>
    <row r="23" spans="1:15" ht="69.95" customHeight="1" thickBot="1" x14ac:dyDescent="0.3">
      <c r="A23" s="131" t="s">
        <v>21</v>
      </c>
      <c r="B23" s="565" t="s">
        <v>411</v>
      </c>
      <c r="C23" s="566"/>
      <c r="D23" s="567"/>
      <c r="E23" s="132" t="s">
        <v>71</v>
      </c>
      <c r="F23" s="133" t="s">
        <v>412</v>
      </c>
      <c r="G23" s="132" t="s">
        <v>73</v>
      </c>
      <c r="H23" s="565" t="s">
        <v>413</v>
      </c>
      <c r="I23" s="566"/>
      <c r="J23" s="567"/>
    </row>
    <row r="24" spans="1:15" ht="50.25" customHeight="1" thickBot="1" x14ac:dyDescent="0.3">
      <c r="A24" s="107" t="s">
        <v>75</v>
      </c>
      <c r="B24" s="565" t="s">
        <v>414</v>
      </c>
      <c r="C24" s="566"/>
      <c r="D24" s="566"/>
      <c r="E24" s="566"/>
      <c r="F24" s="566"/>
      <c r="G24" s="566"/>
      <c r="H24" s="566"/>
      <c r="I24" s="566"/>
      <c r="J24" s="567"/>
    </row>
    <row r="25" spans="1:15" ht="50.25" customHeight="1" thickBot="1" x14ac:dyDescent="0.3">
      <c r="A25" s="549" t="s">
        <v>77</v>
      </c>
      <c r="B25" s="134">
        <v>2024</v>
      </c>
      <c r="C25" s="135">
        <v>2025</v>
      </c>
      <c r="D25" s="135">
        <v>2026</v>
      </c>
      <c r="E25" s="135">
        <v>2027</v>
      </c>
      <c r="F25" s="136" t="s">
        <v>205</v>
      </c>
      <c r="G25" s="137" t="s">
        <v>79</v>
      </c>
      <c r="H25" s="551" t="s">
        <v>81</v>
      </c>
      <c r="I25" s="552"/>
      <c r="J25" s="553"/>
    </row>
    <row r="26" spans="1:15" ht="50.25" customHeight="1" thickBot="1" x14ac:dyDescent="0.3">
      <c r="A26" s="550"/>
      <c r="B26" s="242">
        <v>1</v>
      </c>
      <c r="C26" s="243">
        <v>1</v>
      </c>
      <c r="D26" s="243">
        <v>1</v>
      </c>
      <c r="E26" s="243">
        <v>1</v>
      </c>
      <c r="F26" s="244">
        <f>AVERAGE(B26:E26)</f>
        <v>1</v>
      </c>
      <c r="G26" s="245">
        <v>0.91300000000000003</v>
      </c>
      <c r="H26" s="554" t="s">
        <v>315</v>
      </c>
      <c r="I26" s="555"/>
      <c r="J26" s="556"/>
    </row>
    <row r="27" spans="1:15" ht="52.5" customHeight="1" thickBot="1" x14ac:dyDescent="0.3">
      <c r="A27" s="107"/>
      <c r="B27" s="559" t="s">
        <v>83</v>
      </c>
      <c r="C27" s="560"/>
      <c r="D27" s="560"/>
      <c r="E27" s="560"/>
      <c r="F27" s="560"/>
      <c r="G27" s="560"/>
      <c r="H27" s="560"/>
      <c r="I27" s="560"/>
      <c r="J27" s="561"/>
    </row>
    <row r="28" spans="1:15" s="28" customFormat="1" ht="56.25" customHeight="1" thickBot="1" x14ac:dyDescent="0.3">
      <c r="A28" s="549" t="s">
        <v>181</v>
      </c>
      <c r="B28" s="107" t="s">
        <v>182</v>
      </c>
      <c r="C28" s="131" t="s">
        <v>86</v>
      </c>
      <c r="D28" s="557" t="s">
        <v>88</v>
      </c>
      <c r="E28" s="558"/>
      <c r="F28" s="557" t="s">
        <v>90</v>
      </c>
      <c r="G28" s="558"/>
      <c r="H28" s="108" t="s">
        <v>92</v>
      </c>
      <c r="I28" s="106" t="s">
        <v>93</v>
      </c>
      <c r="J28" s="106" t="s">
        <v>95</v>
      </c>
    </row>
    <row r="29" spans="1:15" ht="186" customHeight="1" thickBot="1" x14ac:dyDescent="0.3">
      <c r="A29" s="550"/>
      <c r="B29" s="138">
        <v>100</v>
      </c>
      <c r="C29" s="84">
        <v>100</v>
      </c>
      <c r="D29" s="482" t="s">
        <v>316</v>
      </c>
      <c r="E29" s="483"/>
      <c r="F29" s="482" t="s">
        <v>317</v>
      </c>
      <c r="G29" s="483"/>
      <c r="H29" s="222" t="s">
        <v>318</v>
      </c>
      <c r="I29" s="223" t="s">
        <v>319</v>
      </c>
      <c r="J29" s="246" t="s">
        <v>330</v>
      </c>
    </row>
    <row r="30" spans="1:15" s="28" customFormat="1" ht="45" customHeight="1" thickBot="1" x14ac:dyDescent="0.3">
      <c r="A30" s="549" t="s">
        <v>183</v>
      </c>
      <c r="B30" s="105" t="s">
        <v>182</v>
      </c>
      <c r="C30" s="108" t="s">
        <v>86</v>
      </c>
      <c r="D30" s="557" t="s">
        <v>88</v>
      </c>
      <c r="E30" s="558"/>
      <c r="F30" s="557" t="s">
        <v>90</v>
      </c>
      <c r="G30" s="558"/>
      <c r="H30" s="108" t="s">
        <v>92</v>
      </c>
      <c r="I30" s="106" t="s">
        <v>93</v>
      </c>
      <c r="J30" s="106" t="s">
        <v>95</v>
      </c>
    </row>
    <row r="31" spans="1:15" ht="186" customHeight="1" thickBot="1" x14ac:dyDescent="0.3">
      <c r="A31" s="550"/>
      <c r="B31" s="138">
        <v>100</v>
      </c>
      <c r="C31" s="84">
        <v>100</v>
      </c>
      <c r="D31" s="482" t="s">
        <v>320</v>
      </c>
      <c r="E31" s="483"/>
      <c r="F31" s="482" t="s">
        <v>321</v>
      </c>
      <c r="G31" s="483"/>
      <c r="H31" s="222" t="s">
        <v>322</v>
      </c>
      <c r="I31" s="223" t="s">
        <v>319</v>
      </c>
      <c r="J31" s="246" t="s">
        <v>330</v>
      </c>
    </row>
    <row r="32" spans="1:15" s="28" customFormat="1" ht="54" customHeight="1" thickBot="1" x14ac:dyDescent="0.3">
      <c r="A32" s="549" t="s">
        <v>184</v>
      </c>
      <c r="B32" s="105" t="s">
        <v>182</v>
      </c>
      <c r="C32" s="108" t="s">
        <v>86</v>
      </c>
      <c r="D32" s="557" t="s">
        <v>88</v>
      </c>
      <c r="E32" s="558"/>
      <c r="F32" s="557" t="s">
        <v>90</v>
      </c>
      <c r="G32" s="558"/>
      <c r="H32" s="108" t="s">
        <v>92</v>
      </c>
      <c r="I32" s="106" t="s">
        <v>93</v>
      </c>
      <c r="J32" s="106" t="s">
        <v>95</v>
      </c>
    </row>
    <row r="33" spans="1:10" ht="186.75" customHeight="1" thickBot="1" x14ac:dyDescent="0.3">
      <c r="A33" s="550"/>
      <c r="B33" s="138">
        <v>100</v>
      </c>
      <c r="C33" s="84">
        <v>100</v>
      </c>
      <c r="D33" s="506" t="s">
        <v>323</v>
      </c>
      <c r="E33" s="507"/>
      <c r="F33" s="506" t="s">
        <v>415</v>
      </c>
      <c r="G33" s="507"/>
      <c r="H33" s="230" t="s">
        <v>325</v>
      </c>
      <c r="I33" s="231" t="s">
        <v>319</v>
      </c>
      <c r="J33" s="247" t="s">
        <v>337</v>
      </c>
    </row>
    <row r="34" spans="1:10" s="28" customFormat="1" ht="47.25" customHeight="1" thickBot="1" x14ac:dyDescent="0.3">
      <c r="A34" s="549" t="s">
        <v>185</v>
      </c>
      <c r="B34" s="105" t="s">
        <v>182</v>
      </c>
      <c r="C34" s="105" t="s">
        <v>86</v>
      </c>
      <c r="D34" s="557" t="s">
        <v>88</v>
      </c>
      <c r="E34" s="558"/>
      <c r="F34" s="557" t="s">
        <v>90</v>
      </c>
      <c r="G34" s="558"/>
      <c r="H34" s="108" t="s">
        <v>92</v>
      </c>
      <c r="I34" s="108" t="s">
        <v>93</v>
      </c>
      <c r="J34" s="106" t="s">
        <v>95</v>
      </c>
    </row>
    <row r="35" spans="1:10" ht="186.75" customHeight="1" thickBot="1" x14ac:dyDescent="0.3">
      <c r="A35" s="550"/>
      <c r="B35" s="138">
        <v>100</v>
      </c>
      <c r="C35" s="84">
        <v>100</v>
      </c>
      <c r="D35" s="586"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87"/>
      <c r="F35" s="586" t="str">
        <f>ACTIVIDAD_2!F45</f>
        <v xml:space="preserve">Para el primer cuatrimestre de 2025 se dio acompañamiento a 180 de las 459 mujeres con nuevas representaciones en 2025, es decir un 39,2%. Es importante precisar que corresponde a las mujeres que requieren el acompañamiento. </v>
      </c>
      <c r="G35" s="587"/>
      <c r="H35" s="326" t="str">
        <f>ACTIVIDAD_2!H45</f>
        <v xml:space="preserve">Se siguen presentando problemas dentro del sistema SiMisional 2 en cuanto a registro y reportes especialmente. Para ellos la SFCYO inicio mesas de trabajo con la OAP para hacer los respsctivos ajustes. </v>
      </c>
      <c r="I35" s="327"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47" t="str">
        <f>ACTIVIDAD_2!B83</f>
        <v>https://secretariadistritald.sharepoint.com/:f:/s/SubsecretaradeFortalecimientodeCapacidadesyOportunidades/EjmgF_RZPVtDh8i4Oc76dXABswC3OCvO3MsaloYHjfgGmg?e=JT1mKb</v>
      </c>
    </row>
    <row r="36" spans="1:10" s="28" customFormat="1" ht="47.25" customHeight="1" thickBot="1" x14ac:dyDescent="0.3">
      <c r="A36" s="549" t="s">
        <v>186</v>
      </c>
      <c r="B36" s="105" t="s">
        <v>182</v>
      </c>
      <c r="C36" s="108" t="s">
        <v>86</v>
      </c>
      <c r="D36" s="557" t="s">
        <v>88</v>
      </c>
      <c r="E36" s="558"/>
      <c r="F36" s="557" t="s">
        <v>90</v>
      </c>
      <c r="G36" s="558"/>
      <c r="H36" s="108" t="s">
        <v>92</v>
      </c>
      <c r="I36" s="106" t="s">
        <v>93</v>
      </c>
      <c r="J36" s="106" t="s">
        <v>95</v>
      </c>
    </row>
    <row r="37" spans="1:10" ht="153" customHeight="1" thickBot="1" x14ac:dyDescent="0.3">
      <c r="A37" s="550"/>
      <c r="B37" s="138">
        <v>100</v>
      </c>
      <c r="C37" s="84">
        <v>100</v>
      </c>
      <c r="D37" s="584"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85"/>
      <c r="F37" s="586"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87"/>
      <c r="H37" s="326" t="str">
        <f>ACTIVIDAD_2!H47</f>
        <v xml:space="preserve">Se siguen presentando problemas dentro del sistema SiMisional 2 en cuanto a registro y reportes especialmente. Se espera que la OAP inicie ajustes luego de las reuniones con ingenieros de sistemas. </v>
      </c>
      <c r="I37" s="327"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47" t="s">
        <v>503</v>
      </c>
    </row>
    <row r="38" spans="1:10" s="28" customFormat="1" ht="48.75" customHeight="1" thickBot="1" x14ac:dyDescent="0.3">
      <c r="A38" s="549" t="s">
        <v>187</v>
      </c>
      <c r="B38" s="105" t="s">
        <v>182</v>
      </c>
      <c r="C38" s="108" t="s">
        <v>86</v>
      </c>
      <c r="D38" s="557" t="s">
        <v>88</v>
      </c>
      <c r="E38" s="558"/>
      <c r="F38" s="557" t="s">
        <v>90</v>
      </c>
      <c r="G38" s="558"/>
      <c r="H38" s="108" t="s">
        <v>92</v>
      </c>
      <c r="I38" s="106" t="s">
        <v>93</v>
      </c>
      <c r="J38" s="106" t="s">
        <v>95</v>
      </c>
    </row>
    <row r="39" spans="1:10" ht="161.1" customHeight="1" thickBot="1" x14ac:dyDescent="0.3">
      <c r="A39" s="550"/>
      <c r="B39" s="140">
        <v>100</v>
      </c>
      <c r="C39" s="85">
        <v>100</v>
      </c>
      <c r="D39" s="584"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85"/>
      <c r="F39" s="586" t="s">
        <v>552</v>
      </c>
      <c r="G39" s="587"/>
      <c r="H39" s="326" t="str">
        <f>ACTIVIDAD_2!H49</f>
        <v>Se siguen presentando problemas dentro del sistema SiMisional 2 en cuanto a registro y reportes especialmente, el equipo OAP viene haciendo ajustes que mejoran algunos procesos.</v>
      </c>
      <c r="I39" s="327"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47" t="s">
        <v>540</v>
      </c>
    </row>
    <row r="40" spans="1:10" ht="46.5" customHeight="1" thickBot="1" x14ac:dyDescent="0.3">
      <c r="A40" s="549" t="s">
        <v>188</v>
      </c>
      <c r="B40" s="107" t="s">
        <v>182</v>
      </c>
      <c r="C40" s="131" t="s">
        <v>86</v>
      </c>
      <c r="D40" s="557" t="s">
        <v>88</v>
      </c>
      <c r="E40" s="558"/>
      <c r="F40" s="557" t="s">
        <v>90</v>
      </c>
      <c r="G40" s="558"/>
      <c r="H40" s="108" t="s">
        <v>92</v>
      </c>
      <c r="I40" s="106" t="s">
        <v>93</v>
      </c>
      <c r="J40" s="106" t="s">
        <v>95</v>
      </c>
    </row>
    <row r="41" spans="1:10" ht="222.75" customHeight="1" thickBot="1" x14ac:dyDescent="0.3">
      <c r="A41" s="550"/>
      <c r="B41" s="140">
        <v>100</v>
      </c>
      <c r="C41" s="85">
        <v>100</v>
      </c>
      <c r="D41" s="584"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85"/>
      <c r="F41" s="584"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85"/>
      <c r="H41" s="349" t="str">
        <f>ACTIVIDAD_2!H51</f>
        <v>Se siguen presentando problemas dentro del sistema SiMisional 2 en cuanto a registro y reportes especialmente, el equipo OAP viene haciendo ajustes que mejoran algunos procesos.</v>
      </c>
      <c r="I41" s="348"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47" t="str">
        <f>ACTIVIDAD_2!B95</f>
        <v>https://secretariadistritald.sharepoint.com/:f:/s/SubsecretaradeFortalecimientodeCapacidadesyOportunidades/EgBSpO6HcyNAhemUJQGyM8cBlMwcUNQEvS_gVtCPlymkzA?e=nsGVG9</v>
      </c>
    </row>
    <row r="42" spans="1:10" ht="48.75" customHeight="1" thickBot="1" x14ac:dyDescent="0.3">
      <c r="A42" s="549" t="s">
        <v>189</v>
      </c>
      <c r="B42" s="107" t="s">
        <v>182</v>
      </c>
      <c r="C42" s="131" t="s">
        <v>86</v>
      </c>
      <c r="D42" s="557" t="s">
        <v>88</v>
      </c>
      <c r="E42" s="558"/>
      <c r="F42" s="557" t="s">
        <v>90</v>
      </c>
      <c r="G42" s="558"/>
      <c r="H42" s="108" t="s">
        <v>92</v>
      </c>
      <c r="I42" s="106" t="s">
        <v>93</v>
      </c>
      <c r="J42" s="106" t="s">
        <v>95</v>
      </c>
    </row>
    <row r="43" spans="1:10" ht="213.75" customHeight="1" thickBot="1" x14ac:dyDescent="0.3">
      <c r="A43" s="550"/>
      <c r="B43" s="140">
        <v>100</v>
      </c>
      <c r="C43" s="767">
        <v>100</v>
      </c>
      <c r="D43" s="584" t="str">
        <f>ACTIVIDAD_2!D53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E43" s="585"/>
      <c r="F43" s="584" t="str">
        <f>ACTIVIDAD_2!F53</f>
        <v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v>
      </c>
      <c r="G43" s="585"/>
      <c r="H43" s="349" t="str">
        <f>ACTIVIDAD_2!H53</f>
        <v>Se siguen presentando problemas dentro del sistema SiMisional 2 en cuanto a registro y reportes especialmente, el equipo OAP viene haciendo ajustes que mejoran algunos procesos.</v>
      </c>
      <c r="I43" s="348" t="str">
        <f>ACTIVIDAD_2!I53</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3" s="247" t="s">
        <v>611</v>
      </c>
    </row>
    <row r="44" spans="1:10" ht="42.75" customHeight="1" thickBot="1" x14ac:dyDescent="0.3">
      <c r="A44" s="549" t="s">
        <v>190</v>
      </c>
      <c r="B44" s="107" t="s">
        <v>182</v>
      </c>
      <c r="C44" s="131" t="s">
        <v>86</v>
      </c>
      <c r="D44" s="557" t="s">
        <v>88</v>
      </c>
      <c r="E44" s="558"/>
      <c r="F44" s="557" t="s">
        <v>90</v>
      </c>
      <c r="G44" s="558"/>
      <c r="H44" s="108" t="s">
        <v>92</v>
      </c>
      <c r="I44" s="106" t="s">
        <v>93</v>
      </c>
      <c r="J44" s="106" t="s">
        <v>95</v>
      </c>
    </row>
    <row r="45" spans="1:10" ht="78.599999999999994" customHeight="1" thickBot="1" x14ac:dyDescent="0.3">
      <c r="A45" s="550"/>
      <c r="B45" s="140">
        <v>100</v>
      </c>
      <c r="C45" s="85">
        <f>+J59</f>
        <v>0</v>
      </c>
      <c r="D45" s="588"/>
      <c r="E45" s="589"/>
      <c r="F45" s="588"/>
      <c r="G45" s="589"/>
      <c r="H45" s="83"/>
      <c r="I45" s="83"/>
      <c r="J45" s="83"/>
    </row>
    <row r="46" spans="1:10" ht="45" customHeight="1" thickBot="1" x14ac:dyDescent="0.3">
      <c r="A46" s="549" t="s">
        <v>191</v>
      </c>
      <c r="B46" s="107" t="s">
        <v>182</v>
      </c>
      <c r="C46" s="131" t="s">
        <v>86</v>
      </c>
      <c r="D46" s="557" t="s">
        <v>88</v>
      </c>
      <c r="E46" s="558"/>
      <c r="F46" s="557" t="s">
        <v>90</v>
      </c>
      <c r="G46" s="558"/>
      <c r="H46" s="108" t="s">
        <v>92</v>
      </c>
      <c r="I46" s="106" t="s">
        <v>93</v>
      </c>
      <c r="J46" s="106" t="s">
        <v>95</v>
      </c>
    </row>
    <row r="47" spans="1:10" ht="75.599999999999994" customHeight="1" thickBot="1" x14ac:dyDescent="0.3">
      <c r="A47" s="550"/>
      <c r="B47" s="140">
        <v>100</v>
      </c>
      <c r="C47" s="85">
        <f>+K59</f>
        <v>0</v>
      </c>
      <c r="D47" s="588"/>
      <c r="E47" s="589"/>
      <c r="F47" s="588"/>
      <c r="G47" s="589"/>
      <c r="H47" s="83"/>
      <c r="I47" s="139"/>
      <c r="J47" s="139"/>
    </row>
    <row r="48" spans="1:10" ht="46.5" customHeight="1" thickBot="1" x14ac:dyDescent="0.3">
      <c r="A48" s="549" t="s">
        <v>192</v>
      </c>
      <c r="B48" s="107" t="s">
        <v>182</v>
      </c>
      <c r="C48" s="131" t="s">
        <v>86</v>
      </c>
      <c r="D48" s="557" t="s">
        <v>88</v>
      </c>
      <c r="E48" s="558"/>
      <c r="F48" s="557" t="s">
        <v>90</v>
      </c>
      <c r="G48" s="558"/>
      <c r="H48" s="108" t="s">
        <v>92</v>
      </c>
      <c r="I48" s="106" t="s">
        <v>93</v>
      </c>
      <c r="J48" s="106" t="s">
        <v>95</v>
      </c>
    </row>
    <row r="49" spans="1:13" ht="72" customHeight="1" thickBot="1" x14ac:dyDescent="0.3">
      <c r="A49" s="550"/>
      <c r="B49" s="140">
        <v>100</v>
      </c>
      <c r="C49" s="85">
        <f>+L59</f>
        <v>0</v>
      </c>
      <c r="D49" s="588"/>
      <c r="E49" s="589"/>
      <c r="F49" s="588"/>
      <c r="G49" s="589"/>
      <c r="H49" s="83"/>
      <c r="I49" s="83"/>
      <c r="J49" s="83"/>
    </row>
    <row r="50" spans="1:13" ht="48.75" customHeight="1" thickBot="1" x14ac:dyDescent="0.3">
      <c r="A50" s="549" t="s">
        <v>193</v>
      </c>
      <c r="B50" s="107" t="s">
        <v>182</v>
      </c>
      <c r="C50" s="131" t="s">
        <v>86</v>
      </c>
      <c r="D50" s="557" t="s">
        <v>88</v>
      </c>
      <c r="E50" s="558"/>
      <c r="F50" s="557" t="s">
        <v>90</v>
      </c>
      <c r="G50" s="558"/>
      <c r="H50" s="108" t="s">
        <v>92</v>
      </c>
      <c r="I50" s="106" t="s">
        <v>93</v>
      </c>
      <c r="J50" s="106" t="s">
        <v>95</v>
      </c>
    </row>
    <row r="51" spans="1:13" ht="72.599999999999994" customHeight="1" thickBot="1" x14ac:dyDescent="0.3">
      <c r="A51" s="550"/>
      <c r="B51" s="140">
        <v>100</v>
      </c>
      <c r="C51" s="85">
        <f>+M59</f>
        <v>0</v>
      </c>
      <c r="D51" s="588"/>
      <c r="E51" s="589"/>
      <c r="F51" s="588"/>
      <c r="G51" s="589"/>
      <c r="H51" s="83"/>
      <c r="I51" s="83"/>
      <c r="J51" s="83"/>
    </row>
    <row r="52" spans="1:13" x14ac:dyDescent="0.25">
      <c r="B52" s="1">
        <f>B29+B31+B33+B35+B37+B39+B41+B43+B45+B47+B49+B51</f>
        <v>1200</v>
      </c>
    </row>
    <row r="53" spans="1:13" ht="18" x14ac:dyDescent="0.25">
      <c r="A53" s="49" t="s">
        <v>206</v>
      </c>
      <c r="B53" s="257" t="s">
        <v>433</v>
      </c>
    </row>
    <row r="54" spans="1:13" ht="18" customHeight="1" x14ac:dyDescent="0.25">
      <c r="A54" s="34"/>
    </row>
    <row r="55" spans="1:13" ht="23.25" x14ac:dyDescent="0.25">
      <c r="A55" s="590"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90"/>
      <c r="B56" s="36">
        <f>C29</f>
        <v>100</v>
      </c>
      <c r="C56" s="36">
        <f>C31</f>
        <v>100</v>
      </c>
      <c r="D56" s="36">
        <f>C33</f>
        <v>100</v>
      </c>
      <c r="E56" s="36">
        <f>C35</f>
        <v>100</v>
      </c>
      <c r="F56" s="36">
        <v>100</v>
      </c>
      <c r="G56" s="36">
        <v>100</v>
      </c>
      <c r="H56" s="36">
        <v>100</v>
      </c>
      <c r="I56" s="36">
        <v>100</v>
      </c>
      <c r="J56" s="36"/>
      <c r="K56" s="36"/>
      <c r="L56" s="36"/>
      <c r="M56" s="36"/>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73" t="s">
        <v>208</v>
      </c>
      <c r="B59" s="163" t="s">
        <v>209</v>
      </c>
      <c r="C59" s="146"/>
      <c r="D59" s="174" t="s">
        <v>210</v>
      </c>
      <c r="E59" s="163" t="s">
        <v>209</v>
      </c>
      <c r="F59" s="146"/>
      <c r="G59" s="174" t="s">
        <v>211</v>
      </c>
      <c r="H59" s="163" t="s">
        <v>212</v>
      </c>
      <c r="I59" s="171"/>
      <c r="J59" s="139"/>
    </row>
    <row r="60" spans="1:13" ht="23.25" customHeight="1" thickBot="1" x14ac:dyDescent="0.3">
      <c r="A60" s="175"/>
      <c r="B60" s="163" t="s">
        <v>213</v>
      </c>
      <c r="C60" s="146" t="s">
        <v>418</v>
      </c>
      <c r="D60" s="176"/>
      <c r="E60" s="163" t="s">
        <v>213</v>
      </c>
      <c r="F60" s="146" t="s">
        <v>420</v>
      </c>
      <c r="G60" s="176"/>
      <c r="H60" s="163" t="s">
        <v>214</v>
      </c>
      <c r="I60" s="186"/>
      <c r="J60" s="139"/>
    </row>
    <row r="61" spans="1:13" ht="40.5" customHeight="1" thickBot="1" x14ac:dyDescent="0.3">
      <c r="A61" s="175"/>
      <c r="B61" s="163" t="s">
        <v>215</v>
      </c>
      <c r="C61" s="172" t="s">
        <v>416</v>
      </c>
      <c r="D61" s="176"/>
      <c r="E61" s="163" t="s">
        <v>215</v>
      </c>
      <c r="F61" s="172" t="s">
        <v>421</v>
      </c>
      <c r="G61" s="176"/>
      <c r="H61" s="163" t="s">
        <v>216</v>
      </c>
      <c r="I61" s="186"/>
      <c r="J61" s="139"/>
    </row>
    <row r="62" spans="1:13" ht="39.75" customHeight="1" thickBot="1" x14ac:dyDescent="0.3">
      <c r="A62" s="175"/>
      <c r="B62" s="163" t="s">
        <v>209</v>
      </c>
      <c r="C62" s="146"/>
      <c r="D62" s="176"/>
      <c r="E62" s="163" t="s">
        <v>209</v>
      </c>
      <c r="F62" s="146"/>
      <c r="G62" s="176"/>
      <c r="H62" s="163" t="s">
        <v>212</v>
      </c>
      <c r="I62" s="171"/>
      <c r="J62" s="139"/>
    </row>
    <row r="63" spans="1:13" ht="15.75" thickBot="1" x14ac:dyDescent="0.3">
      <c r="A63" s="175"/>
      <c r="B63" s="163" t="s">
        <v>213</v>
      </c>
      <c r="C63" s="146" t="s">
        <v>514</v>
      </c>
      <c r="D63" s="176"/>
      <c r="E63" s="163" t="s">
        <v>213</v>
      </c>
      <c r="F63" s="146" t="s">
        <v>419</v>
      </c>
      <c r="G63" s="176"/>
      <c r="H63" s="163" t="s">
        <v>214</v>
      </c>
      <c r="I63" s="171"/>
      <c r="J63" s="139"/>
    </row>
    <row r="64" spans="1:13" ht="34.5" customHeight="1" thickBot="1" x14ac:dyDescent="0.3">
      <c r="A64" s="177"/>
      <c r="B64" s="163" t="s">
        <v>215</v>
      </c>
      <c r="C64" s="146" t="s">
        <v>417</v>
      </c>
      <c r="D64" s="178"/>
      <c r="E64" s="163" t="s">
        <v>215</v>
      </c>
      <c r="F64" s="172" t="s">
        <v>515</v>
      </c>
      <c r="G64" s="178"/>
      <c r="H64" s="163" t="s">
        <v>216</v>
      </c>
      <c r="I64" s="171"/>
      <c r="J64" s="139"/>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s>
  <pageMargins left="0.25" right="0.25" top="0.75" bottom="0.75" header="0.3" footer="0.3"/>
  <pageSetup scale="15" orientation="landscape"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topLeftCell="A39" zoomScale="70" zoomScaleNormal="70" zoomScaleSheetLayoutView="70" workbookViewId="0">
      <selection activeCell="J43" sqref="J43"/>
    </sheetView>
  </sheetViews>
  <sheetFormatPr baseColWidth="10" defaultColWidth="10.85546875" defaultRowHeight="14.25" x14ac:dyDescent="0.25"/>
  <cols>
    <col min="1" max="1" width="42.42578125" style="1" customWidth="1"/>
    <col min="2" max="5" width="35.85546875" style="1" customWidth="1"/>
    <col min="6" max="6" width="41.140625" style="1" customWidth="1"/>
    <col min="7" max="13" width="35.85546875" style="1" customWidth="1"/>
    <col min="14" max="21" width="18.140625" style="1" customWidth="1"/>
    <col min="22" max="22" width="22.855468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85546875" style="1" customWidth="1"/>
    <col min="31" max="31" width="18.42578125" style="1" bestFit="1" customWidth="1"/>
    <col min="32" max="32" width="4.855468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81"/>
      <c r="B1" s="427" t="s">
        <v>150</v>
      </c>
      <c r="C1" s="428"/>
      <c r="D1" s="428"/>
      <c r="E1" s="428"/>
      <c r="F1" s="428"/>
      <c r="G1" s="428"/>
      <c r="H1" s="429"/>
      <c r="I1" s="50" t="s">
        <v>200</v>
      </c>
      <c r="J1" s="424" t="s">
        <v>272</v>
      </c>
      <c r="K1" s="425"/>
      <c r="L1" s="426"/>
      <c r="M1" s="80"/>
    </row>
    <row r="2" spans="1:25" ht="24" customHeight="1" thickBot="1" x14ac:dyDescent="0.3">
      <c r="A2" s="582"/>
      <c r="B2" s="430" t="s">
        <v>151</v>
      </c>
      <c r="C2" s="431"/>
      <c r="D2" s="431"/>
      <c r="E2" s="431"/>
      <c r="F2" s="431"/>
      <c r="G2" s="431"/>
      <c r="H2" s="432"/>
      <c r="I2" s="50" t="s">
        <v>201</v>
      </c>
      <c r="J2" s="424" t="s">
        <v>273</v>
      </c>
      <c r="K2" s="425"/>
      <c r="L2" s="426"/>
      <c r="M2" s="80"/>
    </row>
    <row r="3" spans="1:25" ht="24" customHeight="1" thickBot="1" x14ac:dyDescent="0.3">
      <c r="A3" s="582"/>
      <c r="B3" s="430" t="s">
        <v>0</v>
      </c>
      <c r="C3" s="431"/>
      <c r="D3" s="431"/>
      <c r="E3" s="431"/>
      <c r="F3" s="431"/>
      <c r="G3" s="431"/>
      <c r="H3" s="432"/>
      <c r="I3" s="50" t="s">
        <v>202</v>
      </c>
      <c r="J3" s="424" t="s">
        <v>274</v>
      </c>
      <c r="K3" s="425"/>
      <c r="L3" s="426"/>
      <c r="M3" s="80"/>
    </row>
    <row r="4" spans="1:25" ht="24" customHeight="1" thickBot="1" x14ac:dyDescent="0.3">
      <c r="A4" s="583"/>
      <c r="B4" s="433" t="s">
        <v>203</v>
      </c>
      <c r="C4" s="434"/>
      <c r="D4" s="434"/>
      <c r="E4" s="434"/>
      <c r="F4" s="434"/>
      <c r="G4" s="434"/>
      <c r="H4" s="435"/>
      <c r="I4" s="50" t="s">
        <v>153</v>
      </c>
      <c r="J4" s="424" t="s">
        <v>276</v>
      </c>
      <c r="K4" s="425"/>
      <c r="L4" s="426"/>
      <c r="M4" s="80"/>
    </row>
    <row r="6" spans="1:25" ht="15" customHeight="1" thickBot="1" x14ac:dyDescent="0.3">
      <c r="A6" s="6"/>
      <c r="B6" s="7"/>
      <c r="C6" s="7"/>
      <c r="D6" s="9"/>
      <c r="E6" s="8"/>
      <c r="F6" s="8"/>
      <c r="G6" s="185"/>
      <c r="H6" s="185"/>
      <c r="I6" s="10"/>
      <c r="J6" s="10"/>
      <c r="K6" s="7"/>
      <c r="L6" s="7"/>
      <c r="M6" s="7"/>
      <c r="N6" s="7"/>
      <c r="O6" s="7"/>
      <c r="P6" s="7"/>
      <c r="Q6" s="7"/>
      <c r="R6" s="7"/>
      <c r="S6" s="7"/>
      <c r="T6" s="11"/>
      <c r="U6" s="7"/>
      <c r="V6" s="7"/>
      <c r="X6" s="12"/>
      <c r="Y6" s="13"/>
    </row>
    <row r="7" spans="1:25" ht="15" customHeight="1" x14ac:dyDescent="0.25">
      <c r="A7" s="562" t="s">
        <v>4</v>
      </c>
      <c r="B7" s="572" t="str">
        <f>ACTIVIDAD_1!B6</f>
        <v>8210 - Consolidación de la Estrategia de Justicia de Género como mecanismo para promover los derechos de las mujeres a una vida libre de violencias en Bogotá D.C.</v>
      </c>
      <c r="C7" s="573"/>
      <c r="D7" s="573"/>
      <c r="E7" s="573"/>
      <c r="F7" s="573"/>
      <c r="G7" s="573"/>
      <c r="H7" s="574"/>
      <c r="I7" s="562" t="s">
        <v>155</v>
      </c>
      <c r="J7" s="568">
        <v>2024110010300</v>
      </c>
      <c r="K7" s="7"/>
      <c r="L7" s="7"/>
      <c r="M7" s="7"/>
      <c r="N7" s="7"/>
      <c r="O7" s="7"/>
      <c r="P7" s="7"/>
      <c r="Q7" s="7"/>
      <c r="R7" s="7"/>
      <c r="S7" s="7"/>
      <c r="T7" s="7"/>
      <c r="U7" s="7"/>
      <c r="V7" s="7"/>
      <c r="W7" s="7"/>
      <c r="X7" s="7"/>
      <c r="Y7" s="7"/>
    </row>
    <row r="8" spans="1:25" ht="15" customHeight="1" x14ac:dyDescent="0.25">
      <c r="A8" s="563"/>
      <c r="B8" s="575"/>
      <c r="C8" s="576"/>
      <c r="D8" s="576"/>
      <c r="E8" s="576"/>
      <c r="F8" s="576"/>
      <c r="G8" s="576"/>
      <c r="H8" s="577"/>
      <c r="I8" s="563"/>
      <c r="J8" s="569"/>
      <c r="K8" s="7"/>
      <c r="L8" s="7"/>
      <c r="M8" s="7"/>
      <c r="N8" s="7"/>
      <c r="O8" s="7"/>
      <c r="P8" s="7"/>
      <c r="Q8" s="7"/>
      <c r="R8" s="7"/>
      <c r="S8" s="7"/>
      <c r="T8" s="7"/>
      <c r="U8" s="7"/>
      <c r="V8" s="7"/>
      <c r="W8" s="7"/>
      <c r="X8" s="7"/>
      <c r="Y8" s="7"/>
    </row>
    <row r="9" spans="1:25" ht="15" customHeight="1" x14ac:dyDescent="0.25">
      <c r="A9" s="563"/>
      <c r="B9" s="575"/>
      <c r="C9" s="576"/>
      <c r="D9" s="576"/>
      <c r="E9" s="576"/>
      <c r="F9" s="576"/>
      <c r="G9" s="576"/>
      <c r="H9" s="577"/>
      <c r="I9" s="563"/>
      <c r="J9" s="569"/>
      <c r="K9" s="7"/>
      <c r="L9" s="7"/>
      <c r="M9" s="7"/>
      <c r="N9" s="7"/>
      <c r="O9" s="7"/>
      <c r="P9" s="7"/>
      <c r="Q9" s="7"/>
      <c r="R9" s="7"/>
      <c r="S9" s="7"/>
      <c r="T9" s="7"/>
      <c r="U9" s="7"/>
      <c r="V9" s="7"/>
      <c r="W9" s="7"/>
      <c r="X9" s="7"/>
      <c r="Y9" s="7"/>
    </row>
    <row r="10" spans="1:25" ht="15" customHeight="1" thickBot="1" x14ac:dyDescent="0.3">
      <c r="A10" s="564"/>
      <c r="B10" s="578"/>
      <c r="C10" s="579"/>
      <c r="D10" s="579"/>
      <c r="E10" s="579"/>
      <c r="F10" s="579"/>
      <c r="G10" s="579"/>
      <c r="H10" s="580"/>
      <c r="I10" s="564"/>
      <c r="J10" s="570"/>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51" t="s">
        <v>6</v>
      </c>
      <c r="B12" s="126" t="s">
        <v>156</v>
      </c>
      <c r="C12" s="144"/>
      <c r="D12" s="126" t="s">
        <v>157</v>
      </c>
      <c r="E12" s="144"/>
      <c r="F12" s="126" t="s">
        <v>158</v>
      </c>
      <c r="G12" s="144"/>
      <c r="H12" s="126" t="s">
        <v>159</v>
      </c>
      <c r="I12" s="145"/>
    </row>
    <row r="13" spans="1:25" s="76" customFormat="1" ht="21.75" customHeight="1" thickBot="1" x14ac:dyDescent="0.3">
      <c r="A13" s="451"/>
      <c r="B13" s="128" t="s">
        <v>161</v>
      </c>
      <c r="C13" s="82"/>
      <c r="D13" s="126" t="s">
        <v>162</v>
      </c>
      <c r="E13" s="51"/>
      <c r="F13" s="126" t="s">
        <v>163</v>
      </c>
      <c r="G13" s="51"/>
      <c r="H13" s="126" t="s">
        <v>164</v>
      </c>
      <c r="I13" s="145" t="s">
        <v>282</v>
      </c>
    </row>
    <row r="14" spans="1:25" s="76" customFormat="1" ht="21.75" customHeight="1" thickBot="1" x14ac:dyDescent="0.3">
      <c r="A14" s="451"/>
      <c r="B14" s="126" t="s">
        <v>166</v>
      </c>
      <c r="C14" s="144"/>
      <c r="D14" s="126" t="s">
        <v>167</v>
      </c>
      <c r="E14" s="51"/>
      <c r="F14" s="126" t="s">
        <v>168</v>
      </c>
      <c r="G14" s="51"/>
      <c r="H14" s="126" t="s">
        <v>169</v>
      </c>
      <c r="I14" s="145"/>
    </row>
    <row r="15" spans="1:25" s="76" customFormat="1" ht="21.75" customHeight="1" thickBot="1" x14ac:dyDescent="0.3">
      <c r="A15" s="1"/>
      <c r="B15" s="1"/>
      <c r="C15" s="1"/>
      <c r="D15" s="1"/>
      <c r="E15" s="1"/>
      <c r="F15" s="1"/>
      <c r="G15" s="1"/>
      <c r="H15" s="1"/>
      <c r="I15" s="1"/>
      <c r="J15" s="1"/>
      <c r="K15" s="1"/>
      <c r="L15" s="87"/>
      <c r="M15" s="88"/>
      <c r="N15" s="88"/>
      <c r="O15" s="88"/>
    </row>
    <row r="16" spans="1:25" s="76" customFormat="1" ht="21.75" customHeight="1" thickBot="1" x14ac:dyDescent="0.3">
      <c r="A16" s="450" t="s">
        <v>8</v>
      </c>
      <c r="B16" s="450"/>
      <c r="C16" s="141" t="s">
        <v>160</v>
      </c>
      <c r="D16" s="412"/>
      <c r="E16" s="412"/>
      <c r="F16" s="412"/>
      <c r="G16" s="1"/>
      <c r="H16" s="1"/>
      <c r="I16" s="1"/>
      <c r="J16" s="1"/>
      <c r="K16" s="1"/>
      <c r="L16" s="87"/>
      <c r="M16" s="88"/>
      <c r="N16" s="88"/>
      <c r="O16" s="88"/>
    </row>
    <row r="17" spans="1:15" s="76" customFormat="1" ht="21.75" customHeight="1" thickBot="1" x14ac:dyDescent="0.3">
      <c r="A17" s="450"/>
      <c r="B17" s="450"/>
      <c r="C17" s="141" t="s">
        <v>165</v>
      </c>
      <c r="D17" s="412"/>
      <c r="E17" s="412"/>
      <c r="F17" s="412"/>
      <c r="G17" s="1"/>
      <c r="H17" s="1"/>
      <c r="I17" s="1"/>
      <c r="J17" s="1"/>
      <c r="K17" s="1"/>
      <c r="L17" s="87"/>
      <c r="M17" s="88"/>
      <c r="N17" s="88"/>
      <c r="O17" s="88"/>
    </row>
    <row r="18" spans="1:15" s="76" customFormat="1" ht="21.75" customHeight="1" thickBot="1" x14ac:dyDescent="0.3">
      <c r="A18" s="450"/>
      <c r="B18" s="450"/>
      <c r="C18" s="141" t="s">
        <v>170</v>
      </c>
      <c r="D18" s="412" t="s">
        <v>282</v>
      </c>
      <c r="E18" s="412"/>
      <c r="F18" s="412"/>
      <c r="G18" s="1"/>
      <c r="H18" s="1"/>
      <c r="I18" s="1"/>
      <c r="J18" s="1"/>
      <c r="K18" s="1"/>
      <c r="L18" s="87"/>
      <c r="M18" s="88"/>
      <c r="N18" s="88"/>
      <c r="O18" s="88"/>
    </row>
    <row r="19" spans="1:15" s="76" customFormat="1" ht="21.75" customHeight="1" x14ac:dyDescent="0.25">
      <c r="A19" s="1"/>
      <c r="B19" s="1"/>
      <c r="C19" s="1"/>
      <c r="D19" s="1"/>
      <c r="E19" s="1"/>
      <c r="F19" s="1"/>
      <c r="G19" s="1"/>
      <c r="H19" s="1"/>
      <c r="I19" s="1"/>
      <c r="J19" s="1"/>
      <c r="K19" s="1"/>
      <c r="L19" s="87"/>
      <c r="M19" s="88"/>
      <c r="N19" s="88"/>
      <c r="O19" s="88"/>
    </row>
    <row r="20" spans="1:15" s="25" customFormat="1" ht="16.5" customHeight="1" x14ac:dyDescent="0.2"/>
    <row r="21" spans="1:15" ht="5.25" customHeight="1" thickBot="1" x14ac:dyDescent="0.3"/>
    <row r="22" spans="1:15" ht="48" customHeight="1" thickBot="1" x14ac:dyDescent="0.3">
      <c r="A22" s="571" t="s">
        <v>204</v>
      </c>
      <c r="B22" s="571"/>
      <c r="C22" s="571"/>
      <c r="D22" s="571"/>
      <c r="E22" s="571"/>
      <c r="F22" s="571"/>
      <c r="G22" s="571"/>
      <c r="H22" s="571"/>
      <c r="I22" s="571"/>
      <c r="J22" s="571"/>
    </row>
    <row r="23" spans="1:15" ht="69.95" customHeight="1" thickBot="1" x14ac:dyDescent="0.3">
      <c r="A23" s="131" t="s">
        <v>21</v>
      </c>
      <c r="B23" s="565" t="s">
        <v>422</v>
      </c>
      <c r="C23" s="566"/>
      <c r="D23" s="567"/>
      <c r="E23" s="132" t="s">
        <v>71</v>
      </c>
      <c r="F23" s="133" t="s">
        <v>412</v>
      </c>
      <c r="G23" s="132" t="s">
        <v>73</v>
      </c>
      <c r="H23" s="565" t="s">
        <v>413</v>
      </c>
      <c r="I23" s="566"/>
      <c r="J23" s="567"/>
    </row>
    <row r="24" spans="1:15" ht="50.25" customHeight="1" thickBot="1" x14ac:dyDescent="0.3">
      <c r="A24" s="107" t="s">
        <v>75</v>
      </c>
      <c r="B24" s="565" t="s">
        <v>423</v>
      </c>
      <c r="C24" s="566"/>
      <c r="D24" s="566"/>
      <c r="E24" s="566"/>
      <c r="F24" s="566"/>
      <c r="G24" s="566"/>
      <c r="H24" s="566"/>
      <c r="I24" s="566"/>
      <c r="J24" s="567"/>
    </row>
    <row r="25" spans="1:15" ht="50.25" customHeight="1" thickBot="1" x14ac:dyDescent="0.3">
      <c r="A25" s="549" t="s">
        <v>77</v>
      </c>
      <c r="B25" s="134">
        <v>2024</v>
      </c>
      <c r="C25" s="135">
        <v>2025</v>
      </c>
      <c r="D25" s="135">
        <v>2026</v>
      </c>
      <c r="E25" s="135">
        <v>2027</v>
      </c>
      <c r="F25" s="136" t="s">
        <v>205</v>
      </c>
      <c r="G25" s="137" t="s">
        <v>79</v>
      </c>
      <c r="H25" s="551" t="s">
        <v>81</v>
      </c>
      <c r="I25" s="552"/>
      <c r="J25" s="553"/>
    </row>
    <row r="26" spans="1:15" ht="50.25" customHeight="1" thickBot="1" x14ac:dyDescent="0.3">
      <c r="A26" s="550"/>
      <c r="B26" s="248">
        <v>13</v>
      </c>
      <c r="C26" s="249">
        <v>20</v>
      </c>
      <c r="D26" s="249">
        <v>21</v>
      </c>
      <c r="E26" s="249">
        <v>22</v>
      </c>
      <c r="F26" s="250">
        <f>E26</f>
        <v>22</v>
      </c>
      <c r="G26" s="251">
        <v>13</v>
      </c>
      <c r="H26" s="554" t="s">
        <v>424</v>
      </c>
      <c r="I26" s="555"/>
      <c r="J26" s="556"/>
    </row>
    <row r="27" spans="1:15" ht="52.5" customHeight="1" thickBot="1" x14ac:dyDescent="0.3">
      <c r="A27" s="107"/>
      <c r="B27" s="559" t="s">
        <v>83</v>
      </c>
      <c r="C27" s="560"/>
      <c r="D27" s="560"/>
      <c r="E27" s="560"/>
      <c r="F27" s="560"/>
      <c r="G27" s="560"/>
      <c r="H27" s="560"/>
      <c r="I27" s="560"/>
      <c r="J27" s="561"/>
    </row>
    <row r="28" spans="1:15" s="28" customFormat="1" ht="56.25" customHeight="1" thickBot="1" x14ac:dyDescent="0.3">
      <c r="A28" s="549" t="s">
        <v>181</v>
      </c>
      <c r="B28" s="107" t="s">
        <v>182</v>
      </c>
      <c r="C28" s="131" t="s">
        <v>86</v>
      </c>
      <c r="D28" s="557" t="s">
        <v>88</v>
      </c>
      <c r="E28" s="558"/>
      <c r="F28" s="557" t="s">
        <v>90</v>
      </c>
      <c r="G28" s="558"/>
      <c r="H28" s="108" t="s">
        <v>92</v>
      </c>
      <c r="I28" s="106" t="s">
        <v>93</v>
      </c>
      <c r="J28" s="106" t="s">
        <v>95</v>
      </c>
    </row>
    <row r="29" spans="1:15" ht="186" customHeight="1" thickBot="1" x14ac:dyDescent="0.3">
      <c r="A29" s="550"/>
      <c r="B29" s="252">
        <v>13</v>
      </c>
      <c r="C29" s="84">
        <v>13</v>
      </c>
      <c r="D29" s="584" t="s">
        <v>425</v>
      </c>
      <c r="E29" s="585"/>
      <c r="F29" s="584" t="s">
        <v>426</v>
      </c>
      <c r="G29" s="585"/>
      <c r="H29" s="215" t="s">
        <v>427</v>
      </c>
      <c r="I29" s="256" t="s">
        <v>431</v>
      </c>
      <c r="J29" s="246" t="s">
        <v>330</v>
      </c>
    </row>
    <row r="30" spans="1:15" s="28" customFormat="1" ht="45" customHeight="1" thickBot="1" x14ac:dyDescent="0.3">
      <c r="A30" s="549" t="s">
        <v>183</v>
      </c>
      <c r="B30" s="105" t="s">
        <v>182</v>
      </c>
      <c r="C30" s="108" t="s">
        <v>86</v>
      </c>
      <c r="D30" s="557" t="s">
        <v>88</v>
      </c>
      <c r="E30" s="558"/>
      <c r="F30" s="557" t="s">
        <v>90</v>
      </c>
      <c r="G30" s="558"/>
      <c r="H30" s="108" t="s">
        <v>92</v>
      </c>
      <c r="I30" s="106" t="s">
        <v>93</v>
      </c>
      <c r="J30" s="106" t="s">
        <v>95</v>
      </c>
    </row>
    <row r="31" spans="1:15" ht="186" customHeight="1" thickBot="1" x14ac:dyDescent="0.3">
      <c r="A31" s="550"/>
      <c r="B31" s="253">
        <v>13</v>
      </c>
      <c r="C31" s="84">
        <v>13</v>
      </c>
      <c r="D31" s="584" t="s">
        <v>428</v>
      </c>
      <c r="E31" s="585"/>
      <c r="F31" s="584" t="s">
        <v>426</v>
      </c>
      <c r="G31" s="585"/>
      <c r="H31" s="215" t="s">
        <v>427</v>
      </c>
      <c r="I31" s="256" t="s">
        <v>431</v>
      </c>
      <c r="J31" s="246" t="s">
        <v>330</v>
      </c>
    </row>
    <row r="32" spans="1:15" s="28" customFormat="1" ht="54" customHeight="1" thickBot="1" x14ac:dyDescent="0.3">
      <c r="A32" s="549" t="s">
        <v>184</v>
      </c>
      <c r="B32" s="105" t="s">
        <v>182</v>
      </c>
      <c r="C32" s="108" t="s">
        <v>86</v>
      </c>
      <c r="D32" s="557" t="s">
        <v>88</v>
      </c>
      <c r="E32" s="558"/>
      <c r="F32" s="557" t="s">
        <v>90</v>
      </c>
      <c r="G32" s="558"/>
      <c r="H32" s="108" t="s">
        <v>92</v>
      </c>
      <c r="I32" s="106" t="s">
        <v>93</v>
      </c>
      <c r="J32" s="106" t="s">
        <v>95</v>
      </c>
    </row>
    <row r="33" spans="1:10" ht="186.75" customHeight="1" thickBot="1" x14ac:dyDescent="0.3">
      <c r="A33" s="550"/>
      <c r="B33" s="253">
        <v>13</v>
      </c>
      <c r="C33" s="84">
        <v>13</v>
      </c>
      <c r="D33" s="584" t="s">
        <v>429</v>
      </c>
      <c r="E33" s="585"/>
      <c r="F33" s="584" t="s">
        <v>430</v>
      </c>
      <c r="G33" s="585"/>
      <c r="H33" s="215" t="s">
        <v>427</v>
      </c>
      <c r="I33" s="256" t="s">
        <v>431</v>
      </c>
      <c r="J33" s="246" t="s">
        <v>330</v>
      </c>
    </row>
    <row r="34" spans="1:10" s="28" customFormat="1" ht="47.25" customHeight="1" thickBot="1" x14ac:dyDescent="0.3">
      <c r="A34" s="549" t="s">
        <v>185</v>
      </c>
      <c r="B34" s="105" t="s">
        <v>182</v>
      </c>
      <c r="C34" s="105" t="s">
        <v>86</v>
      </c>
      <c r="D34" s="557" t="s">
        <v>88</v>
      </c>
      <c r="E34" s="558"/>
      <c r="F34" s="557" t="s">
        <v>90</v>
      </c>
      <c r="G34" s="558"/>
      <c r="H34" s="108" t="s">
        <v>92</v>
      </c>
      <c r="I34" s="108" t="s">
        <v>93</v>
      </c>
      <c r="J34" s="106" t="s">
        <v>95</v>
      </c>
    </row>
    <row r="35" spans="1:10" ht="186.75" customHeight="1" thickBot="1" x14ac:dyDescent="0.3">
      <c r="A35" s="550"/>
      <c r="B35" s="253">
        <v>13</v>
      </c>
      <c r="C35" s="84">
        <v>13</v>
      </c>
      <c r="D35" s="584" t="s">
        <v>463</v>
      </c>
      <c r="E35" s="585"/>
      <c r="F35" s="584" t="s">
        <v>464</v>
      </c>
      <c r="G35" s="585"/>
      <c r="H35" s="215" t="s">
        <v>427</v>
      </c>
      <c r="I35" s="256" t="s">
        <v>431</v>
      </c>
      <c r="J35" s="331" t="s">
        <v>483</v>
      </c>
    </row>
    <row r="36" spans="1:10" s="28" customFormat="1" ht="47.25" customHeight="1" thickBot="1" x14ac:dyDescent="0.3">
      <c r="A36" s="549" t="s">
        <v>186</v>
      </c>
      <c r="B36" s="105" t="s">
        <v>182</v>
      </c>
      <c r="C36" s="108" t="s">
        <v>86</v>
      </c>
      <c r="D36" s="557" t="s">
        <v>88</v>
      </c>
      <c r="E36" s="558"/>
      <c r="F36" s="557" t="s">
        <v>90</v>
      </c>
      <c r="G36" s="558"/>
      <c r="H36" s="108" t="s">
        <v>92</v>
      </c>
      <c r="I36" s="106" t="s">
        <v>93</v>
      </c>
      <c r="J36" s="106" t="s">
        <v>95</v>
      </c>
    </row>
    <row r="37" spans="1:10" ht="96.75" customHeight="1" thickBot="1" x14ac:dyDescent="0.3">
      <c r="A37" s="550"/>
      <c r="B37" s="253">
        <v>13</v>
      </c>
      <c r="C37" s="84">
        <v>13</v>
      </c>
      <c r="D37" s="584" t="s">
        <v>498</v>
      </c>
      <c r="E37" s="585"/>
      <c r="F37" s="584" t="s">
        <v>499</v>
      </c>
      <c r="G37" s="585"/>
      <c r="H37" s="215" t="s">
        <v>427</v>
      </c>
      <c r="I37" s="256" t="s">
        <v>431</v>
      </c>
      <c r="J37" s="331" t="s">
        <v>508</v>
      </c>
    </row>
    <row r="38" spans="1:10" s="28" customFormat="1" ht="48.75" customHeight="1" thickBot="1" x14ac:dyDescent="0.3">
      <c r="A38" s="549" t="s">
        <v>187</v>
      </c>
      <c r="B38" s="105" t="s">
        <v>182</v>
      </c>
      <c r="C38" s="108" t="s">
        <v>86</v>
      </c>
      <c r="D38" s="557" t="s">
        <v>88</v>
      </c>
      <c r="E38" s="558"/>
      <c r="F38" s="557" t="s">
        <v>90</v>
      </c>
      <c r="G38" s="558"/>
      <c r="H38" s="108" t="s">
        <v>92</v>
      </c>
      <c r="I38" s="106" t="s">
        <v>93</v>
      </c>
      <c r="J38" s="106" t="s">
        <v>95</v>
      </c>
    </row>
    <row r="39" spans="1:10" ht="149.25" customHeight="1" thickBot="1" x14ac:dyDescent="0.3">
      <c r="A39" s="550"/>
      <c r="B39" s="254">
        <v>13</v>
      </c>
      <c r="C39" s="85">
        <v>13</v>
      </c>
      <c r="D39" s="584" t="s">
        <v>498</v>
      </c>
      <c r="E39" s="585"/>
      <c r="F39" s="584" t="s">
        <v>551</v>
      </c>
      <c r="G39" s="585"/>
      <c r="H39" s="215" t="s">
        <v>427</v>
      </c>
      <c r="I39" s="256" t="s">
        <v>431</v>
      </c>
      <c r="J39" s="343" t="s">
        <v>547</v>
      </c>
    </row>
    <row r="40" spans="1:10" ht="46.5" customHeight="1" thickBot="1" x14ac:dyDescent="0.3">
      <c r="A40" s="549" t="s">
        <v>188</v>
      </c>
      <c r="B40" s="107" t="s">
        <v>182</v>
      </c>
      <c r="C40" s="131" t="s">
        <v>86</v>
      </c>
      <c r="D40" s="557" t="s">
        <v>88</v>
      </c>
      <c r="E40" s="558"/>
      <c r="F40" s="557" t="s">
        <v>90</v>
      </c>
      <c r="G40" s="558"/>
      <c r="H40" s="108" t="s">
        <v>92</v>
      </c>
      <c r="I40" s="106" t="s">
        <v>93</v>
      </c>
      <c r="J40" s="106" t="s">
        <v>95</v>
      </c>
    </row>
    <row r="41" spans="1:10" ht="141" customHeight="1" thickBot="1" x14ac:dyDescent="0.3">
      <c r="A41" s="550"/>
      <c r="B41" s="254">
        <v>14</v>
      </c>
      <c r="C41" s="85">
        <v>13</v>
      </c>
      <c r="D41" s="584" t="s">
        <v>498</v>
      </c>
      <c r="E41" s="585"/>
      <c r="F41" s="584" t="s">
        <v>571</v>
      </c>
      <c r="G41" s="585"/>
      <c r="H41" s="356" t="s">
        <v>585</v>
      </c>
      <c r="I41" s="256" t="s">
        <v>431</v>
      </c>
      <c r="J41" s="343" t="s">
        <v>580</v>
      </c>
    </row>
    <row r="42" spans="1:10" ht="48.75" customHeight="1" thickBot="1" x14ac:dyDescent="0.3">
      <c r="A42" s="549" t="s">
        <v>189</v>
      </c>
      <c r="B42" s="107" t="s">
        <v>182</v>
      </c>
      <c r="C42" s="131" t="s">
        <v>86</v>
      </c>
      <c r="D42" s="557" t="s">
        <v>88</v>
      </c>
      <c r="E42" s="558"/>
      <c r="F42" s="557" t="s">
        <v>90</v>
      </c>
      <c r="G42" s="558"/>
      <c r="H42" s="108" t="s">
        <v>92</v>
      </c>
      <c r="I42" s="106" t="s">
        <v>93</v>
      </c>
      <c r="J42" s="364" t="s">
        <v>95</v>
      </c>
    </row>
    <row r="43" spans="1:10" ht="139.9" customHeight="1" thickBot="1" x14ac:dyDescent="0.3">
      <c r="A43" s="550"/>
      <c r="B43" s="254">
        <v>15</v>
      </c>
      <c r="C43" s="85">
        <v>15</v>
      </c>
      <c r="D43" s="591" t="s">
        <v>622</v>
      </c>
      <c r="E43" s="592"/>
      <c r="F43" s="591" t="s">
        <v>617</v>
      </c>
      <c r="G43" s="592"/>
      <c r="H43" s="215" t="s">
        <v>427</v>
      </c>
      <c r="I43" s="363" t="s">
        <v>618</v>
      </c>
      <c r="J43" s="343" t="s">
        <v>616</v>
      </c>
    </row>
    <row r="44" spans="1:10" ht="42.75" customHeight="1" thickBot="1" x14ac:dyDescent="0.3">
      <c r="A44" s="549" t="s">
        <v>190</v>
      </c>
      <c r="B44" s="107" t="s">
        <v>182</v>
      </c>
      <c r="C44" s="131" t="s">
        <v>86</v>
      </c>
      <c r="D44" s="557" t="s">
        <v>88</v>
      </c>
      <c r="E44" s="558"/>
      <c r="F44" s="557" t="s">
        <v>90</v>
      </c>
      <c r="G44" s="558"/>
      <c r="H44" s="108" t="s">
        <v>92</v>
      </c>
      <c r="I44" s="106" t="s">
        <v>93</v>
      </c>
      <c r="J44" s="360" t="s">
        <v>95</v>
      </c>
    </row>
    <row r="45" spans="1:10" ht="78.599999999999994" customHeight="1" thickBot="1" x14ac:dyDescent="0.3">
      <c r="A45" s="550"/>
      <c r="B45" s="255">
        <v>16</v>
      </c>
      <c r="C45" s="85">
        <f>+J59</f>
        <v>0</v>
      </c>
      <c r="D45" s="588"/>
      <c r="E45" s="589"/>
      <c r="F45" s="588"/>
      <c r="G45" s="589"/>
      <c r="H45" s="83"/>
      <c r="I45" s="83"/>
      <c r="J45" s="83"/>
    </row>
    <row r="46" spans="1:10" ht="45" customHeight="1" thickBot="1" x14ac:dyDescent="0.3">
      <c r="A46" s="549" t="s">
        <v>191</v>
      </c>
      <c r="B46" s="107" t="s">
        <v>182</v>
      </c>
      <c r="C46" s="131" t="s">
        <v>86</v>
      </c>
      <c r="D46" s="557" t="s">
        <v>88</v>
      </c>
      <c r="E46" s="558"/>
      <c r="F46" s="557" t="s">
        <v>90</v>
      </c>
      <c r="G46" s="558"/>
      <c r="H46" s="108" t="s">
        <v>92</v>
      </c>
      <c r="I46" s="106" t="s">
        <v>93</v>
      </c>
      <c r="J46" s="106" t="s">
        <v>95</v>
      </c>
    </row>
    <row r="47" spans="1:10" ht="75.599999999999994" customHeight="1" thickBot="1" x14ac:dyDescent="0.3">
      <c r="A47" s="550"/>
      <c r="B47" s="255">
        <v>17</v>
      </c>
      <c r="C47" s="85">
        <f>+K59</f>
        <v>0</v>
      </c>
      <c r="D47" s="588"/>
      <c r="E47" s="589"/>
      <c r="F47" s="588"/>
      <c r="G47" s="589"/>
      <c r="H47" s="83"/>
      <c r="I47" s="139"/>
      <c r="J47" s="139"/>
    </row>
    <row r="48" spans="1:10" ht="46.5" customHeight="1" thickBot="1" x14ac:dyDescent="0.3">
      <c r="A48" s="549" t="s">
        <v>192</v>
      </c>
      <c r="B48" s="107" t="s">
        <v>182</v>
      </c>
      <c r="C48" s="131" t="s">
        <v>86</v>
      </c>
      <c r="D48" s="557" t="s">
        <v>88</v>
      </c>
      <c r="E48" s="558"/>
      <c r="F48" s="557" t="s">
        <v>90</v>
      </c>
      <c r="G48" s="558"/>
      <c r="H48" s="108" t="s">
        <v>92</v>
      </c>
      <c r="I48" s="106" t="s">
        <v>93</v>
      </c>
      <c r="J48" s="106" t="s">
        <v>95</v>
      </c>
    </row>
    <row r="49" spans="1:13" ht="72" customHeight="1" thickBot="1" x14ac:dyDescent="0.3">
      <c r="A49" s="550"/>
      <c r="B49" s="255">
        <v>18</v>
      </c>
      <c r="C49" s="85">
        <f>+L59</f>
        <v>0</v>
      </c>
      <c r="D49" s="588"/>
      <c r="E49" s="589"/>
      <c r="F49" s="593"/>
      <c r="G49" s="593"/>
      <c r="H49" s="83"/>
      <c r="I49" s="83"/>
      <c r="J49" s="83"/>
    </row>
    <row r="50" spans="1:13" ht="48.75" customHeight="1" thickBot="1" x14ac:dyDescent="0.3">
      <c r="A50" s="549" t="s">
        <v>193</v>
      </c>
      <c r="B50" s="107" t="s">
        <v>182</v>
      </c>
      <c r="C50" s="131" t="s">
        <v>86</v>
      </c>
      <c r="D50" s="557" t="s">
        <v>88</v>
      </c>
      <c r="E50" s="558"/>
      <c r="F50" s="557" t="s">
        <v>90</v>
      </c>
      <c r="G50" s="558"/>
      <c r="H50" s="108" t="s">
        <v>92</v>
      </c>
      <c r="I50" s="106" t="s">
        <v>93</v>
      </c>
      <c r="J50" s="106" t="s">
        <v>95</v>
      </c>
    </row>
    <row r="51" spans="1:13" ht="72.599999999999994" customHeight="1" thickBot="1" x14ac:dyDescent="0.3">
      <c r="A51" s="550"/>
      <c r="B51" s="255">
        <v>20</v>
      </c>
      <c r="C51" s="85">
        <f>+M59</f>
        <v>0</v>
      </c>
      <c r="D51" s="588"/>
      <c r="E51" s="589"/>
      <c r="F51" s="588"/>
      <c r="G51" s="589"/>
      <c r="H51" s="83"/>
      <c r="I51" s="83"/>
      <c r="J51" s="83"/>
    </row>
    <row r="52" spans="1:13" x14ac:dyDescent="0.25">
      <c r="B52" s="1">
        <f>B51</f>
        <v>20</v>
      </c>
    </row>
    <row r="53" spans="1:13" ht="18" x14ac:dyDescent="0.25">
      <c r="A53" s="49" t="s">
        <v>206</v>
      </c>
      <c r="B53" s="1" t="s">
        <v>432</v>
      </c>
    </row>
    <row r="54" spans="1:13" ht="18" customHeight="1" x14ac:dyDescent="0.25">
      <c r="A54" s="34"/>
    </row>
    <row r="55" spans="1:13" ht="23.25" x14ac:dyDescent="0.25">
      <c r="A55" s="590" t="s">
        <v>207</v>
      </c>
      <c r="B55" s="35" t="s">
        <v>156</v>
      </c>
      <c r="C55" s="35" t="s">
        <v>157</v>
      </c>
      <c r="D55" s="35" t="s">
        <v>158</v>
      </c>
      <c r="E55" s="35" t="s">
        <v>159</v>
      </c>
      <c r="F55" s="35" t="s">
        <v>161</v>
      </c>
      <c r="G55" s="35" t="s">
        <v>162</v>
      </c>
      <c r="H55" s="35" t="s">
        <v>163</v>
      </c>
      <c r="I55" s="35" t="s">
        <v>164</v>
      </c>
      <c r="J55" s="35" t="s">
        <v>166</v>
      </c>
      <c r="K55" s="35" t="s">
        <v>167</v>
      </c>
      <c r="L55" s="35" t="s">
        <v>168</v>
      </c>
      <c r="M55" s="35" t="s">
        <v>169</v>
      </c>
    </row>
    <row r="56" spans="1:13" ht="24.75" customHeight="1" x14ac:dyDescent="0.25">
      <c r="A56" s="590"/>
      <c r="B56" s="36">
        <f>C29</f>
        <v>13</v>
      </c>
      <c r="C56" s="36">
        <f>C31</f>
        <v>13</v>
      </c>
      <c r="D56" s="36">
        <f>C33</f>
        <v>13</v>
      </c>
      <c r="E56" s="36">
        <f>C35</f>
        <v>13</v>
      </c>
      <c r="F56" s="36">
        <v>13</v>
      </c>
      <c r="G56" s="36">
        <v>13</v>
      </c>
      <c r="H56" s="36"/>
      <c r="I56" s="36"/>
      <c r="J56" s="36"/>
      <c r="K56" s="36"/>
      <c r="L56" s="36"/>
      <c r="M56" s="36"/>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73" t="s">
        <v>208</v>
      </c>
      <c r="B59" s="163" t="s">
        <v>209</v>
      </c>
      <c r="C59" s="146"/>
      <c r="D59" s="174" t="s">
        <v>210</v>
      </c>
      <c r="E59" s="163" t="s">
        <v>209</v>
      </c>
      <c r="F59" s="146"/>
      <c r="G59" s="174" t="s">
        <v>211</v>
      </c>
      <c r="H59" s="163" t="s">
        <v>212</v>
      </c>
      <c r="I59" s="171"/>
      <c r="J59" s="139"/>
    </row>
    <row r="60" spans="1:13" ht="15.75" thickBot="1" x14ac:dyDescent="0.3">
      <c r="A60" s="175"/>
      <c r="B60" s="163" t="s">
        <v>213</v>
      </c>
      <c r="C60" s="146" t="s">
        <v>418</v>
      </c>
      <c r="D60" s="176"/>
      <c r="E60" s="163" t="s">
        <v>213</v>
      </c>
      <c r="F60" s="146" t="s">
        <v>420</v>
      </c>
      <c r="G60" s="176"/>
      <c r="H60" s="163" t="s">
        <v>214</v>
      </c>
      <c r="I60" s="186"/>
      <c r="J60" s="139"/>
    </row>
    <row r="61" spans="1:13" ht="29.25" thickBot="1" x14ac:dyDescent="0.3">
      <c r="A61" s="175"/>
      <c r="B61" s="163" t="s">
        <v>215</v>
      </c>
      <c r="C61" s="172" t="s">
        <v>416</v>
      </c>
      <c r="D61" s="176"/>
      <c r="E61" s="163" t="s">
        <v>215</v>
      </c>
      <c r="F61" s="172" t="s">
        <v>421</v>
      </c>
      <c r="G61" s="176"/>
      <c r="H61" s="163" t="s">
        <v>216</v>
      </c>
      <c r="I61" s="186"/>
      <c r="J61" s="139"/>
    </row>
    <row r="62" spans="1:13" ht="39.75" customHeight="1" thickBot="1" x14ac:dyDescent="0.3">
      <c r="A62" s="175"/>
      <c r="B62" s="163" t="s">
        <v>209</v>
      </c>
      <c r="C62" s="146"/>
      <c r="D62" s="176"/>
      <c r="E62" s="163" t="s">
        <v>209</v>
      </c>
      <c r="F62" s="146"/>
      <c r="G62" s="176"/>
      <c r="H62" s="163" t="s">
        <v>212</v>
      </c>
      <c r="I62" s="171"/>
      <c r="J62" s="139"/>
    </row>
    <row r="63" spans="1:13" ht="15.75" thickBot="1" x14ac:dyDescent="0.3">
      <c r="A63" s="175"/>
      <c r="B63" s="163" t="s">
        <v>213</v>
      </c>
      <c r="C63" s="146" t="s">
        <v>514</v>
      </c>
      <c r="D63" s="176"/>
      <c r="E63" s="163" t="s">
        <v>213</v>
      </c>
      <c r="F63" s="146" t="s">
        <v>419</v>
      </c>
      <c r="G63" s="176"/>
      <c r="H63" s="163" t="s">
        <v>214</v>
      </c>
      <c r="I63" s="171"/>
      <c r="J63" s="139"/>
    </row>
    <row r="64" spans="1:13" ht="34.5" customHeight="1" thickBot="1" x14ac:dyDescent="0.3">
      <c r="A64" s="177"/>
      <c r="B64" s="163" t="s">
        <v>215</v>
      </c>
      <c r="C64" s="146" t="s">
        <v>417</v>
      </c>
      <c r="D64" s="178"/>
      <c r="E64" s="163" t="s">
        <v>215</v>
      </c>
      <c r="F64" s="172" t="s">
        <v>515</v>
      </c>
      <c r="G64" s="178"/>
      <c r="H64" s="163" t="s">
        <v>216</v>
      </c>
      <c r="I64" s="171"/>
      <c r="J64" s="139"/>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 ref="J43" r:id="rId8" display="https://secretariadistritald.sharepoint.com/:w:/s/SubsecretaradeFortalecimientodeCapacidadesyOportunidades/ERcg3W6F-UZAgKVf9ZXZQd8BCeKCMEAzHwigXSIoBwexaw?e=SkIk7l" xr:uid="{1281E4D7-DCBE-4D2F-AC07-9526F1B6E532}"/>
  </hyperlinks>
  <pageMargins left="0.25" right="0.25" top="0.75" bottom="0.75" header="0.3" footer="0.3"/>
  <pageSetup scale="16" orientation="landscape" r:id="rId9"/>
  <drawing r:id="rId10"/>
  <legacyDrawing r:id="rId1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C1" zoomScale="70" zoomScaleNormal="70" zoomScaleSheetLayoutView="70" workbookViewId="0">
      <selection activeCell="H35" sqref="H35:H36"/>
    </sheetView>
  </sheetViews>
  <sheetFormatPr baseColWidth="10" defaultColWidth="10.85546875" defaultRowHeight="14.25" x14ac:dyDescent="0.25"/>
  <cols>
    <col min="1" max="1" width="49.85546875" style="267" customWidth="1"/>
    <col min="2" max="13" width="35.85546875" style="267" customWidth="1"/>
    <col min="14" max="15" width="18.140625" style="267" customWidth="1"/>
    <col min="16" max="16" width="8.42578125" style="267" customWidth="1"/>
    <col min="17" max="17" width="18.42578125" style="267" bestFit="1" customWidth="1"/>
    <col min="18" max="18" width="5.85546875" style="267" customWidth="1"/>
    <col min="19" max="19" width="18.42578125" style="267" bestFit="1" customWidth="1"/>
    <col min="20" max="20" width="4.85546875" style="267" customWidth="1"/>
    <col min="21" max="21" width="23" style="267" bestFit="1" customWidth="1"/>
    <col min="22" max="22" width="10.85546875" style="267"/>
    <col min="23" max="23" width="18.42578125" style="267" bestFit="1" customWidth="1"/>
    <col min="24" max="24" width="16.140625" style="267" customWidth="1"/>
    <col min="25" max="16384" width="10.85546875" style="267"/>
  </cols>
  <sheetData>
    <row r="1" spans="1:15" s="258" customFormat="1" ht="32.25" customHeight="1" thickBot="1" x14ac:dyDescent="0.3">
      <c r="A1" s="447"/>
      <c r="B1" s="427" t="s">
        <v>150</v>
      </c>
      <c r="C1" s="428"/>
      <c r="D1" s="428"/>
      <c r="E1" s="428"/>
      <c r="F1" s="428"/>
      <c r="G1" s="428"/>
      <c r="H1" s="428"/>
      <c r="I1" s="429"/>
      <c r="J1" s="424" t="s">
        <v>272</v>
      </c>
      <c r="K1" s="425"/>
      <c r="L1" s="426"/>
    </row>
    <row r="2" spans="1:15" s="258" customFormat="1" ht="30.75" customHeight="1" thickBot="1" x14ac:dyDescent="0.3">
      <c r="A2" s="448"/>
      <c r="B2" s="430" t="s">
        <v>151</v>
      </c>
      <c r="C2" s="431"/>
      <c r="D2" s="431"/>
      <c r="E2" s="431"/>
      <c r="F2" s="431"/>
      <c r="G2" s="431"/>
      <c r="H2" s="431"/>
      <c r="I2" s="432"/>
      <c r="J2" s="424" t="s">
        <v>273</v>
      </c>
      <c r="K2" s="425"/>
      <c r="L2" s="426"/>
    </row>
    <row r="3" spans="1:15" s="258" customFormat="1" ht="24" customHeight="1" thickBot="1" x14ac:dyDescent="0.3">
      <c r="A3" s="448"/>
      <c r="B3" s="430" t="s">
        <v>434</v>
      </c>
      <c r="C3" s="431"/>
      <c r="D3" s="431"/>
      <c r="E3" s="431"/>
      <c r="F3" s="431"/>
      <c r="G3" s="431"/>
      <c r="H3" s="431"/>
      <c r="I3" s="432"/>
      <c r="J3" s="424" t="s">
        <v>274</v>
      </c>
      <c r="K3" s="425"/>
      <c r="L3" s="426"/>
    </row>
    <row r="4" spans="1:15" s="258" customFormat="1" ht="21.75" customHeight="1" thickBot="1" x14ac:dyDescent="0.3">
      <c r="A4" s="449"/>
      <c r="B4" s="433" t="s">
        <v>217</v>
      </c>
      <c r="C4" s="434"/>
      <c r="D4" s="434"/>
      <c r="E4" s="434"/>
      <c r="F4" s="434"/>
      <c r="G4" s="434"/>
      <c r="H4" s="434"/>
      <c r="I4" s="435"/>
      <c r="J4" s="424" t="s">
        <v>437</v>
      </c>
      <c r="K4" s="425"/>
      <c r="L4" s="426"/>
    </row>
    <row r="5" spans="1:15" s="258" customFormat="1" ht="21.75" customHeight="1" thickBot="1" x14ac:dyDescent="0.3">
      <c r="A5" s="77"/>
      <c r="B5" s="78"/>
      <c r="C5" s="78"/>
      <c r="D5" s="78"/>
      <c r="E5" s="78"/>
      <c r="F5" s="78"/>
      <c r="G5" s="78"/>
      <c r="H5" s="78"/>
      <c r="I5" s="78"/>
      <c r="J5" s="259"/>
      <c r="K5" s="259"/>
      <c r="L5" s="259"/>
    </row>
    <row r="6" spans="1:15" s="258" customFormat="1" ht="21.75" customHeight="1" thickBot="1" x14ac:dyDescent="0.3">
      <c r="A6" s="214" t="s">
        <v>4</v>
      </c>
      <c r="B6" s="594" t="s">
        <v>281</v>
      </c>
      <c r="C6" s="595"/>
      <c r="D6" s="595"/>
      <c r="E6" s="595"/>
      <c r="F6" s="595"/>
      <c r="G6" s="595"/>
      <c r="H6" s="595"/>
      <c r="I6" s="596"/>
      <c r="J6" s="260" t="s">
        <v>155</v>
      </c>
      <c r="K6" s="597">
        <v>2024110010300</v>
      </c>
      <c r="L6" s="597"/>
    </row>
    <row r="7" spans="1:15" s="258" customFormat="1" ht="21.75" customHeight="1" thickBot="1" x14ac:dyDescent="0.3">
      <c r="A7" s="77"/>
      <c r="B7" s="78"/>
      <c r="C7" s="78"/>
      <c r="D7" s="78"/>
      <c r="E7" s="78"/>
      <c r="F7" s="78"/>
      <c r="G7" s="78"/>
      <c r="H7" s="78"/>
      <c r="I7" s="78"/>
      <c r="J7" s="78"/>
      <c r="K7" s="78"/>
      <c r="L7" s="78"/>
      <c r="M7" s="259"/>
      <c r="N7" s="259"/>
      <c r="O7" s="259"/>
    </row>
    <row r="8" spans="1:15" s="258" customFormat="1" ht="21.75" customHeight="1" thickBot="1" x14ac:dyDescent="0.3">
      <c r="A8" s="598" t="s">
        <v>6</v>
      </c>
      <c r="B8" s="142" t="s">
        <v>156</v>
      </c>
      <c r="C8" s="261"/>
      <c r="D8" s="142" t="s">
        <v>157</v>
      </c>
      <c r="E8" s="262"/>
      <c r="F8" s="142" t="s">
        <v>158</v>
      </c>
      <c r="G8" s="261"/>
      <c r="H8" s="142" t="s">
        <v>159</v>
      </c>
      <c r="I8" s="114"/>
      <c r="J8" s="599" t="s">
        <v>8</v>
      </c>
      <c r="K8" s="263" t="s">
        <v>160</v>
      </c>
      <c r="L8" s="264"/>
      <c r="M8" s="600"/>
      <c r="N8" s="600"/>
      <c r="O8" s="600"/>
    </row>
    <row r="9" spans="1:15" s="258" customFormat="1" ht="21.75" customHeight="1" thickBot="1" x14ac:dyDescent="0.3">
      <c r="A9" s="598"/>
      <c r="B9" s="265" t="s">
        <v>161</v>
      </c>
      <c r="C9" s="115"/>
      <c r="D9" s="142" t="s">
        <v>162</v>
      </c>
      <c r="E9" s="116"/>
      <c r="F9" s="142" t="s">
        <v>163</v>
      </c>
      <c r="G9" s="116"/>
      <c r="H9" s="142" t="s">
        <v>164</v>
      </c>
      <c r="I9" s="114" t="s">
        <v>282</v>
      </c>
      <c r="J9" s="599"/>
      <c r="K9" s="263" t="s">
        <v>165</v>
      </c>
      <c r="L9" s="266"/>
      <c r="M9" s="600"/>
      <c r="N9" s="600"/>
      <c r="O9" s="600"/>
    </row>
    <row r="10" spans="1:15" s="258" customFormat="1" ht="21.75" customHeight="1" thickBot="1" x14ac:dyDescent="0.3">
      <c r="A10" s="598"/>
      <c r="B10" s="142" t="s">
        <v>166</v>
      </c>
      <c r="C10" s="261"/>
      <c r="D10" s="142" t="s">
        <v>167</v>
      </c>
      <c r="E10" s="116"/>
      <c r="F10" s="142" t="s">
        <v>168</v>
      </c>
      <c r="G10" s="116"/>
      <c r="H10" s="142" t="s">
        <v>169</v>
      </c>
      <c r="I10" s="114"/>
      <c r="J10" s="599"/>
      <c r="K10" s="263" t="s">
        <v>170</v>
      </c>
      <c r="L10" s="266" t="s">
        <v>282</v>
      </c>
      <c r="M10" s="600"/>
      <c r="N10" s="600"/>
      <c r="O10" s="600"/>
    </row>
    <row r="11" spans="1:15" s="258" customFormat="1" ht="21.75" customHeight="1" thickBot="1" x14ac:dyDescent="0.3">
      <c r="A11" s="77"/>
      <c r="B11" s="78"/>
      <c r="C11" s="78"/>
      <c r="D11" s="78"/>
      <c r="E11" s="78"/>
      <c r="F11" s="78"/>
      <c r="G11" s="78"/>
      <c r="H11" s="78"/>
      <c r="I11" s="78"/>
      <c r="J11" s="78"/>
      <c r="K11" s="78"/>
      <c r="L11" s="78"/>
      <c r="M11" s="259"/>
      <c r="N11" s="259"/>
      <c r="O11" s="259"/>
    </row>
    <row r="12" spans="1:15" ht="32.1" customHeight="1" thickBot="1" x14ac:dyDescent="0.3">
      <c r="A12" s="601" t="s">
        <v>218</v>
      </c>
      <c r="B12" s="602"/>
      <c r="C12" s="602"/>
      <c r="D12" s="602"/>
      <c r="E12" s="602"/>
      <c r="F12" s="602"/>
      <c r="G12" s="602"/>
      <c r="H12" s="602"/>
      <c r="I12" s="602"/>
      <c r="J12" s="602"/>
      <c r="K12" s="602"/>
      <c r="L12" s="603"/>
    </row>
    <row r="13" spans="1:15" ht="32.1" customHeight="1" thickBot="1" x14ac:dyDescent="0.3">
      <c r="A13" s="604" t="s">
        <v>219</v>
      </c>
      <c r="B13" s="606" t="s">
        <v>101</v>
      </c>
      <c r="C13" s="608" t="s">
        <v>13</v>
      </c>
      <c r="D13" s="610" t="s">
        <v>181</v>
      </c>
      <c r="E13" s="611"/>
      <c r="F13" s="612"/>
      <c r="G13" s="610" t="s">
        <v>183</v>
      </c>
      <c r="H13" s="611"/>
      <c r="I13" s="612"/>
      <c r="J13" s="414" t="s">
        <v>184</v>
      </c>
      <c r="K13" s="415"/>
      <c r="L13" s="416"/>
    </row>
    <row r="14" spans="1:15" ht="32.1" customHeight="1" thickBot="1" x14ac:dyDescent="0.3">
      <c r="A14" s="605"/>
      <c r="B14" s="607"/>
      <c r="C14" s="609"/>
      <c r="D14" s="269" t="s">
        <v>26</v>
      </c>
      <c r="E14" s="270" t="s">
        <v>28</v>
      </c>
      <c r="F14" s="271" t="s">
        <v>106</v>
      </c>
      <c r="G14" s="272" t="s">
        <v>26</v>
      </c>
      <c r="H14" s="273" t="s">
        <v>28</v>
      </c>
      <c r="I14" s="274" t="s">
        <v>106</v>
      </c>
      <c r="J14" s="272" t="s">
        <v>26</v>
      </c>
      <c r="K14" s="273" t="s">
        <v>28</v>
      </c>
      <c r="L14" s="274" t="s">
        <v>106</v>
      </c>
    </row>
    <row r="15" spans="1:15" ht="59.1" customHeight="1" x14ac:dyDescent="0.25">
      <c r="A15" s="613" t="s">
        <v>435</v>
      </c>
      <c r="B15" s="275" t="s">
        <v>283</v>
      </c>
      <c r="C15" s="613" t="s">
        <v>284</v>
      </c>
      <c r="D15" s="276">
        <f>ACTIVIDAD_1!B25</f>
        <v>1894833500</v>
      </c>
      <c r="E15" s="276">
        <f>ACTIVIDAD_1!B26</f>
        <v>0</v>
      </c>
      <c r="F15" s="623">
        <f>ACTIVIDAD_1!C39</f>
        <v>20</v>
      </c>
      <c r="G15" s="276">
        <f>ACTIVIDAD_1!C25</f>
        <v>2005965525</v>
      </c>
      <c r="H15" s="276">
        <f>ACTIVIDAD_1!C26</f>
        <v>14542124</v>
      </c>
      <c r="I15" s="625">
        <f>ACTIVIDAD_1!C41</f>
        <v>79</v>
      </c>
      <c r="J15" s="276">
        <f>ACTIVIDAD_1!D25</f>
        <v>209190054</v>
      </c>
      <c r="K15" s="276">
        <f>ACTIVIDAD_1!D26</f>
        <v>267095754</v>
      </c>
      <c r="L15" s="625">
        <f>ACTIVIDAD_1!C43</f>
        <v>163</v>
      </c>
    </row>
    <row r="16" spans="1:15" ht="59.1" customHeight="1" x14ac:dyDescent="0.25">
      <c r="A16" s="613"/>
      <c r="B16" s="275" t="s">
        <v>312</v>
      </c>
      <c r="C16" s="613"/>
      <c r="D16" s="276">
        <f>ACTIVIDAD_2!B25</f>
        <v>381412000</v>
      </c>
      <c r="E16" s="276">
        <f>ACTIVIDAD_2!B26</f>
        <v>0</v>
      </c>
      <c r="F16" s="624"/>
      <c r="G16" s="276">
        <f>ACTIVIDAD_2!C25</f>
        <v>209234214</v>
      </c>
      <c r="H16" s="276">
        <f>ACTIVIDAD_2!C26</f>
        <v>4636081</v>
      </c>
      <c r="I16" s="626"/>
      <c r="J16" s="276">
        <f>ACTIVIDAD_2!D25</f>
        <v>78429</v>
      </c>
      <c r="K16" s="276">
        <f>ACTIVIDAD_2!D26</f>
        <v>44549796</v>
      </c>
      <c r="L16" s="626"/>
    </row>
    <row r="17" spans="1:13" ht="59.1" customHeight="1" x14ac:dyDescent="0.25">
      <c r="A17" s="613" t="s">
        <v>436</v>
      </c>
      <c r="B17" s="275" t="s">
        <v>339</v>
      </c>
      <c r="C17" s="613" t="s">
        <v>366</v>
      </c>
      <c r="D17" s="276">
        <f>ACTIVIDAD_3!B25</f>
        <v>735220500</v>
      </c>
      <c r="E17" s="276">
        <f>ACTIVIDAD_3!B26</f>
        <v>0</v>
      </c>
      <c r="F17" s="614">
        <v>0.05</v>
      </c>
      <c r="G17" s="276">
        <f>ACTIVIDAD_3!C25</f>
        <v>1511456199</v>
      </c>
      <c r="H17" s="276">
        <f>ACTIVIDAD_3!C26</f>
        <v>6080832</v>
      </c>
      <c r="I17" s="617">
        <v>6.6600000000000006E-2</v>
      </c>
      <c r="J17" s="276">
        <f>ACTIVIDAD_3!D25</f>
        <v>471806488</v>
      </c>
      <c r="K17" s="276">
        <f>ACTIVIDAD_3!D26</f>
        <v>133973188</v>
      </c>
      <c r="L17" s="620">
        <v>8.3299999999999999E-2</v>
      </c>
    </row>
    <row r="18" spans="1:13" ht="59.1" customHeight="1" x14ac:dyDescent="0.25">
      <c r="A18" s="613"/>
      <c r="B18" s="275" t="s">
        <v>365</v>
      </c>
      <c r="C18" s="613"/>
      <c r="D18" s="276">
        <f>ACTIVIDAD_4!B25</f>
        <v>469910000</v>
      </c>
      <c r="E18" s="276">
        <f>ACTIVIDAD_4!B26</f>
        <v>0</v>
      </c>
      <c r="F18" s="615"/>
      <c r="G18" s="276">
        <f>ACTIVIDAD_4!C25</f>
        <v>940089125</v>
      </c>
      <c r="H18" s="276">
        <f>ACTIVIDAD_4!C26</f>
        <v>10562391</v>
      </c>
      <c r="I18" s="618"/>
      <c r="J18" s="276">
        <f>ACTIVIDAD_4!D25</f>
        <v>337938684</v>
      </c>
      <c r="K18" s="276">
        <f>ACTIVIDAD_4!D26</f>
        <v>86424949</v>
      </c>
      <c r="L18" s="621"/>
    </row>
    <row r="19" spans="1:13" ht="59.1" customHeight="1" x14ac:dyDescent="0.25">
      <c r="A19" s="613"/>
      <c r="B19" s="275" t="s">
        <v>392</v>
      </c>
      <c r="C19" s="613"/>
      <c r="D19" s="276">
        <f>ACTIVIDAD_5!B25</f>
        <v>199799500</v>
      </c>
      <c r="E19" s="276">
        <f>ACTIVIDAD_5!B26</f>
        <v>0</v>
      </c>
      <c r="F19" s="616"/>
      <c r="G19" s="276">
        <f>ACTIVIDAD_5!C25</f>
        <v>288765104</v>
      </c>
      <c r="H19" s="276">
        <f>ACTIVIDAD_5!C26</f>
        <v>1932970</v>
      </c>
      <c r="I19" s="619"/>
      <c r="J19" s="276">
        <f>ACTIVIDAD_5!D25</f>
        <v>251088912</v>
      </c>
      <c r="K19" s="276">
        <f>ACTIVIDAD_5!D26</f>
        <v>30329412</v>
      </c>
      <c r="L19" s="622"/>
      <c r="M19" s="332"/>
    </row>
    <row r="20" spans="1:13" s="277" customFormat="1" ht="16.5" customHeight="1" x14ac:dyDescent="0.2">
      <c r="M20" s="267"/>
    </row>
    <row r="21" spans="1:13" ht="15" thickBot="1" x14ac:dyDescent="0.3"/>
    <row r="22" spans="1:13" ht="35.1" customHeight="1" thickBot="1" x14ac:dyDescent="0.3">
      <c r="A22" s="601" t="s">
        <v>220</v>
      </c>
      <c r="B22" s="602"/>
      <c r="C22" s="602"/>
      <c r="D22" s="602"/>
      <c r="E22" s="602"/>
      <c r="F22" s="602"/>
      <c r="G22" s="602"/>
      <c r="H22" s="602"/>
      <c r="I22" s="602"/>
      <c r="J22" s="602"/>
      <c r="K22" s="602"/>
      <c r="L22" s="603"/>
    </row>
    <row r="23" spans="1:13" ht="35.1" customHeight="1" x14ac:dyDescent="0.25">
      <c r="A23" s="604" t="s">
        <v>219</v>
      </c>
      <c r="B23" s="606" t="s">
        <v>101</v>
      </c>
      <c r="C23" s="608" t="s">
        <v>13</v>
      </c>
      <c r="D23" s="610" t="s">
        <v>185</v>
      </c>
      <c r="E23" s="611"/>
      <c r="F23" s="612"/>
      <c r="G23" s="610" t="s">
        <v>186</v>
      </c>
      <c r="H23" s="611"/>
      <c r="I23" s="612"/>
      <c r="J23" s="610" t="s">
        <v>187</v>
      </c>
      <c r="K23" s="611"/>
      <c r="L23" s="612"/>
    </row>
    <row r="24" spans="1:13" ht="35.1" customHeight="1" thickBot="1" x14ac:dyDescent="0.3">
      <c r="A24" s="627"/>
      <c r="B24" s="628"/>
      <c r="C24" s="629"/>
      <c r="D24" s="272" t="s">
        <v>26</v>
      </c>
      <c r="E24" s="273" t="s">
        <v>28</v>
      </c>
      <c r="F24" s="274" t="s">
        <v>106</v>
      </c>
      <c r="G24" s="272" t="s">
        <v>26</v>
      </c>
      <c r="H24" s="273" t="s">
        <v>28</v>
      </c>
      <c r="I24" s="274" t="s">
        <v>106</v>
      </c>
      <c r="J24" s="272" t="s">
        <v>26</v>
      </c>
      <c r="K24" s="273" t="s">
        <v>28</v>
      </c>
      <c r="L24" s="274" t="s">
        <v>106</v>
      </c>
    </row>
    <row r="25" spans="1:13" ht="57.95" customHeight="1" x14ac:dyDescent="0.25">
      <c r="A25" s="613" t="s">
        <v>435</v>
      </c>
      <c r="B25" s="275" t="s">
        <v>283</v>
      </c>
      <c r="C25" s="613" t="s">
        <v>284</v>
      </c>
      <c r="D25" s="276">
        <f>ACTIVIDAD_1!E25</f>
        <v>117803716</v>
      </c>
      <c r="E25" s="276">
        <f>ACTIVIDAD_1!E26</f>
        <v>388915413</v>
      </c>
      <c r="F25" s="633">
        <f>ACTIVIDAD_1!C45</f>
        <v>157</v>
      </c>
      <c r="G25" s="276">
        <f>ACTIVIDAD_1!F25</f>
        <v>-14490159</v>
      </c>
      <c r="H25" s="276">
        <f>ACTIVIDAD_1!F26</f>
        <v>410860074</v>
      </c>
      <c r="I25" s="633">
        <f>ACTIVIDAD_1!C47</f>
        <v>216</v>
      </c>
      <c r="J25" s="276">
        <f>ACTIVIDAD_1!G25</f>
        <v>-10046491</v>
      </c>
      <c r="K25" s="276">
        <f>ACTIVIDAD_1!G26</f>
        <v>428790642</v>
      </c>
      <c r="L25" s="635">
        <f>ACTIVIDAD_1!C49</f>
        <v>155</v>
      </c>
    </row>
    <row r="26" spans="1:13" ht="57.95" customHeight="1" x14ac:dyDescent="0.25">
      <c r="A26" s="613"/>
      <c r="B26" s="275" t="s">
        <v>312</v>
      </c>
      <c r="C26" s="613"/>
      <c r="D26" s="276">
        <f>ACTIVIDAD_2!E25</f>
        <v>-3234357</v>
      </c>
      <c r="E26" s="276">
        <f>ACTIVIDAD_2!E26</f>
        <v>58072010</v>
      </c>
      <c r="F26" s="634"/>
      <c r="G26" s="276">
        <f>ACTIVIDAD_2!F25</f>
        <v>170819</v>
      </c>
      <c r="H26" s="276">
        <f>ACTIVIDAD_2!F26</f>
        <v>58090819</v>
      </c>
      <c r="I26" s="634"/>
      <c r="J26" s="276">
        <f>ACTIVIDAD_2!G25</f>
        <v>171070</v>
      </c>
      <c r="K26" s="276">
        <f>ACTIVIDAD_2!G26</f>
        <v>58091070</v>
      </c>
      <c r="L26" s="636"/>
    </row>
    <row r="27" spans="1:13" ht="57.95" customHeight="1" x14ac:dyDescent="0.25">
      <c r="A27" s="613" t="s">
        <v>436</v>
      </c>
      <c r="B27" s="275" t="s">
        <v>339</v>
      </c>
      <c r="C27" s="613" t="s">
        <v>366</v>
      </c>
      <c r="D27" s="276">
        <f>ACTIVIDAD_3!E25</f>
        <v>65853224</v>
      </c>
      <c r="E27" s="276">
        <f>ACTIVIDAD_3!E26</f>
        <v>247111124</v>
      </c>
      <c r="F27" s="614">
        <f>L17+1.67%</f>
        <v>0.1</v>
      </c>
      <c r="G27" s="276">
        <f>ACTIVIDAD_3!F25</f>
        <v>252077633</v>
      </c>
      <c r="H27" s="276">
        <f>ACTIVIDAD_3!F26</f>
        <v>271262621</v>
      </c>
      <c r="I27" s="637">
        <v>0.1167</v>
      </c>
      <c r="J27" s="276">
        <f>ACTIVIDAD_3!G25</f>
        <v>-4593522</v>
      </c>
      <c r="K27" s="276">
        <f>ACTIVIDAD_3!G26</f>
        <v>273495945</v>
      </c>
      <c r="L27" s="640">
        <v>0.13339999999999999</v>
      </c>
      <c r="M27" s="332"/>
    </row>
    <row r="28" spans="1:13" ht="57.95" customHeight="1" x14ac:dyDescent="0.25">
      <c r="A28" s="613"/>
      <c r="B28" s="275" t="s">
        <v>365</v>
      </c>
      <c r="C28" s="613"/>
      <c r="D28" s="276">
        <f>ACTIVIDAD_4!E25</f>
        <v>126584840</v>
      </c>
      <c r="E28" s="276">
        <f>ACTIVIDAD_4!E26</f>
        <v>156569577</v>
      </c>
      <c r="F28" s="615"/>
      <c r="G28" s="276">
        <f>ACTIVIDAD_4!F25</f>
        <v>-3886202</v>
      </c>
      <c r="H28" s="276">
        <f>ACTIVIDAD_4!F26</f>
        <v>180721298</v>
      </c>
      <c r="I28" s="638"/>
      <c r="J28" s="276">
        <f>ACTIVIDAD_4!G25</f>
        <v>-22002561</v>
      </c>
      <c r="K28" s="276">
        <f>ACTIVIDAD_4!G26</f>
        <v>187219272</v>
      </c>
      <c r="L28" s="641"/>
      <c r="M28" s="332"/>
    </row>
    <row r="29" spans="1:13" ht="57.95" customHeight="1" thickBot="1" x14ac:dyDescent="0.3">
      <c r="A29" s="613"/>
      <c r="B29" s="275" t="s">
        <v>392</v>
      </c>
      <c r="C29" s="613"/>
      <c r="D29" s="276">
        <f>ACTIVIDAD_5!E25</f>
        <v>-1231089</v>
      </c>
      <c r="E29" s="276">
        <f>ACTIVIDAD_5!E26</f>
        <v>65585411</v>
      </c>
      <c r="F29" s="616"/>
      <c r="G29" s="276">
        <f>ACTIVIDAD_5!F25</f>
        <v>-9920845</v>
      </c>
      <c r="H29" s="276">
        <f>ACTIVIDAD_5!F26</f>
        <v>74719655</v>
      </c>
      <c r="I29" s="639"/>
      <c r="J29" s="276">
        <f>ACTIVIDAD_5!G25</f>
        <v>1443771</v>
      </c>
      <c r="K29" s="276">
        <f>ACTIVIDAD_5!G26</f>
        <v>74721771</v>
      </c>
      <c r="L29" s="642"/>
      <c r="M29" s="332"/>
    </row>
    <row r="31" spans="1:13" ht="15" thickBot="1" x14ac:dyDescent="0.3"/>
    <row r="32" spans="1:13" ht="35.1" customHeight="1" thickBot="1" x14ac:dyDescent="0.3">
      <c r="A32" s="630" t="s">
        <v>221</v>
      </c>
      <c r="B32" s="631"/>
      <c r="C32" s="631"/>
      <c r="D32" s="631"/>
      <c r="E32" s="631"/>
      <c r="F32" s="631"/>
      <c r="G32" s="631"/>
      <c r="H32" s="631"/>
      <c r="I32" s="631"/>
      <c r="J32" s="631"/>
      <c r="K32" s="631"/>
      <c r="L32" s="632"/>
    </row>
    <row r="33" spans="1:13" ht="35.1" customHeight="1" x14ac:dyDescent="0.25">
      <c r="A33" s="604" t="s">
        <v>219</v>
      </c>
      <c r="B33" s="606" t="s">
        <v>101</v>
      </c>
      <c r="C33" s="608" t="s">
        <v>13</v>
      </c>
      <c r="D33" s="610" t="s">
        <v>188</v>
      </c>
      <c r="E33" s="611"/>
      <c r="F33" s="612"/>
      <c r="G33" s="610" t="s">
        <v>189</v>
      </c>
      <c r="H33" s="611"/>
      <c r="I33" s="612"/>
      <c r="J33" s="610" t="s">
        <v>190</v>
      </c>
      <c r="K33" s="611"/>
      <c r="L33" s="612"/>
    </row>
    <row r="34" spans="1:13" ht="35.1" customHeight="1" thickBot="1" x14ac:dyDescent="0.3">
      <c r="A34" s="627"/>
      <c r="B34" s="628"/>
      <c r="C34" s="629"/>
      <c r="D34" s="272" t="s">
        <v>26</v>
      </c>
      <c r="E34" s="273" t="s">
        <v>28</v>
      </c>
      <c r="F34" s="274" t="s">
        <v>106</v>
      </c>
      <c r="G34" s="272" t="s">
        <v>26</v>
      </c>
      <c r="H34" s="273" t="s">
        <v>28</v>
      </c>
      <c r="I34" s="274" t="s">
        <v>106</v>
      </c>
      <c r="J34" s="272" t="s">
        <v>26</v>
      </c>
      <c r="K34" s="273" t="s">
        <v>28</v>
      </c>
      <c r="L34" s="274" t="s">
        <v>106</v>
      </c>
    </row>
    <row r="35" spans="1:13" ht="54.95" customHeight="1" x14ac:dyDescent="0.25">
      <c r="A35" s="643" t="s">
        <v>435</v>
      </c>
      <c r="B35" s="285" t="s">
        <v>283</v>
      </c>
      <c r="C35" s="645" t="s">
        <v>284</v>
      </c>
      <c r="D35" s="276">
        <f>ACTIVIDAD_1!H25</f>
        <v>38214806</v>
      </c>
      <c r="E35" s="276">
        <f>ACTIVIDAD_1!H26</f>
        <v>413599806</v>
      </c>
      <c r="F35" s="635">
        <f>ACTIVIDAD_1!C51</f>
        <v>154</v>
      </c>
      <c r="G35" s="276">
        <f>ACTIVIDAD_1!I25</f>
        <v>3134499</v>
      </c>
      <c r="H35" s="276">
        <f>ACTIVIDAD_1!I26</f>
        <v>423385232</v>
      </c>
      <c r="I35" s="635">
        <f>ACTIVIDAD_1!C53</f>
        <v>130</v>
      </c>
      <c r="J35" s="278"/>
      <c r="K35" s="279"/>
      <c r="L35" s="280"/>
    </row>
    <row r="36" spans="1:13" ht="54.95" customHeight="1" x14ac:dyDescent="0.25">
      <c r="A36" s="644"/>
      <c r="B36" s="275" t="s">
        <v>312</v>
      </c>
      <c r="C36" s="646"/>
      <c r="D36" s="276">
        <f>ACTIVIDAD_2!H25</f>
        <v>11217478</v>
      </c>
      <c r="E36" s="276">
        <f>ACTIVIDAD_2!H26</f>
        <v>58067803</v>
      </c>
      <c r="F36" s="636"/>
      <c r="G36" s="276">
        <f>ACTIVIDAD_2!I25</f>
        <v>150909</v>
      </c>
      <c r="H36" s="276">
        <f>ACTIVIDAD_2!I26</f>
        <v>58070909</v>
      </c>
      <c r="I36" s="636"/>
      <c r="J36" s="281"/>
      <c r="K36" s="217"/>
      <c r="L36" s="282"/>
    </row>
    <row r="37" spans="1:13" ht="54.95" customHeight="1" x14ac:dyDescent="0.25">
      <c r="A37" s="647" t="s">
        <v>436</v>
      </c>
      <c r="B37" s="275" t="s">
        <v>339</v>
      </c>
      <c r="C37" s="650" t="s">
        <v>366</v>
      </c>
      <c r="D37" s="276">
        <f>ACTIVIDAD_3!H25</f>
        <v>4130205</v>
      </c>
      <c r="E37" s="276">
        <f>ACTIVIDAD_3!H26</f>
        <v>521072515</v>
      </c>
      <c r="F37" s="653">
        <f>+L27+1.66%</f>
        <v>0.15</v>
      </c>
      <c r="G37" s="276">
        <f>ACTIVIDAD_3!I25</f>
        <v>67893380</v>
      </c>
      <c r="H37" s="276">
        <f>ACTIVIDAD_3!I26</f>
        <v>307893239</v>
      </c>
      <c r="I37" s="653">
        <f>+F37+1.66%</f>
        <v>0.1666</v>
      </c>
      <c r="J37" s="281"/>
      <c r="K37" s="217"/>
      <c r="L37" s="282"/>
      <c r="M37" s="332"/>
    </row>
    <row r="38" spans="1:13" ht="54.95" customHeight="1" x14ac:dyDescent="0.25">
      <c r="A38" s="648"/>
      <c r="B38" s="275" t="s">
        <v>365</v>
      </c>
      <c r="C38" s="651"/>
      <c r="D38" s="276">
        <f>ACTIVIDAD_4!H25</f>
        <v>5901038</v>
      </c>
      <c r="E38" s="276">
        <f>ACTIVIDAD_4!H26</f>
        <v>190284771</v>
      </c>
      <c r="F38" s="654"/>
      <c r="G38" s="276">
        <f>ACTIVIDAD_4!I25</f>
        <v>5982806</v>
      </c>
      <c r="H38" s="276">
        <f>ACTIVIDAD_4!I26</f>
        <v>193946806</v>
      </c>
      <c r="I38" s="654"/>
      <c r="J38" s="281"/>
      <c r="K38" s="217"/>
      <c r="L38" s="282"/>
    </row>
    <row r="39" spans="1:13" ht="54.95" customHeight="1" thickBot="1" x14ac:dyDescent="0.3">
      <c r="A39" s="649"/>
      <c r="B39" s="286" t="s">
        <v>392</v>
      </c>
      <c r="C39" s="652"/>
      <c r="D39" s="276">
        <f>ACTIVIDAD_5!H25</f>
        <v>1474648</v>
      </c>
      <c r="E39" s="276">
        <f>ACTIVIDAD_5!H26</f>
        <v>74752648</v>
      </c>
      <c r="F39" s="655"/>
      <c r="G39" s="276">
        <f>ACTIVIDAD_5!I25</f>
        <v>1492743</v>
      </c>
      <c r="H39" s="276">
        <f>ACTIVIDAD_5!I26</f>
        <v>74770743</v>
      </c>
      <c r="I39" s="655"/>
      <c r="J39" s="283"/>
      <c r="K39" s="218"/>
      <c r="L39" s="284"/>
    </row>
    <row r="41" spans="1:13" ht="15" thickBot="1" x14ac:dyDescent="0.3"/>
    <row r="42" spans="1:13" ht="35.1" customHeight="1" thickBot="1" x14ac:dyDescent="0.3">
      <c r="A42" s="630" t="s">
        <v>222</v>
      </c>
      <c r="B42" s="631"/>
      <c r="C42" s="631"/>
      <c r="D42" s="631"/>
      <c r="E42" s="631"/>
      <c r="F42" s="631"/>
      <c r="G42" s="631"/>
      <c r="H42" s="631"/>
      <c r="I42" s="631"/>
      <c r="J42" s="631"/>
      <c r="K42" s="631"/>
      <c r="L42" s="632"/>
    </row>
    <row r="43" spans="1:13" ht="35.1" customHeight="1" x14ac:dyDescent="0.25">
      <c r="A43" s="604" t="s">
        <v>219</v>
      </c>
      <c r="B43" s="606" t="s">
        <v>101</v>
      </c>
      <c r="C43" s="608" t="s">
        <v>13</v>
      </c>
      <c r="D43" s="610" t="s">
        <v>191</v>
      </c>
      <c r="E43" s="611"/>
      <c r="F43" s="612"/>
      <c r="G43" s="610" t="s">
        <v>223</v>
      </c>
      <c r="H43" s="611"/>
      <c r="I43" s="612"/>
      <c r="J43" s="610" t="s">
        <v>193</v>
      </c>
      <c r="K43" s="611"/>
      <c r="L43" s="612"/>
    </row>
    <row r="44" spans="1:13" ht="35.1" customHeight="1" thickBot="1" x14ac:dyDescent="0.3">
      <c r="A44" s="627"/>
      <c r="B44" s="628"/>
      <c r="C44" s="629"/>
      <c r="D44" s="272" t="s">
        <v>26</v>
      </c>
      <c r="E44" s="273" t="s">
        <v>28</v>
      </c>
      <c r="F44" s="274" t="s">
        <v>106</v>
      </c>
      <c r="G44" s="272" t="s">
        <v>26</v>
      </c>
      <c r="H44" s="273" t="s">
        <v>28</v>
      </c>
      <c r="I44" s="274" t="s">
        <v>106</v>
      </c>
      <c r="J44" s="272" t="s">
        <v>26</v>
      </c>
      <c r="K44" s="273" t="s">
        <v>28</v>
      </c>
      <c r="L44" s="274" t="s">
        <v>106</v>
      </c>
    </row>
    <row r="45" spans="1:13" ht="54.95" customHeight="1" x14ac:dyDescent="0.25">
      <c r="A45" s="643" t="s">
        <v>435</v>
      </c>
      <c r="B45" s="285" t="s">
        <v>283</v>
      </c>
      <c r="C45" s="645" t="s">
        <v>284</v>
      </c>
      <c r="D45" s="278"/>
      <c r="E45" s="279"/>
      <c r="F45" s="280"/>
      <c r="G45" s="278"/>
      <c r="H45" s="279"/>
      <c r="I45" s="280"/>
      <c r="J45" s="278"/>
      <c r="K45" s="279"/>
      <c r="L45" s="280"/>
    </row>
    <row r="46" spans="1:13" ht="54.95" customHeight="1" x14ac:dyDescent="0.25">
      <c r="A46" s="644"/>
      <c r="B46" s="275" t="s">
        <v>312</v>
      </c>
      <c r="C46" s="646"/>
      <c r="D46" s="281"/>
      <c r="E46" s="217"/>
      <c r="F46" s="282"/>
      <c r="G46" s="281"/>
      <c r="H46" s="217"/>
      <c r="I46" s="282"/>
      <c r="J46" s="281"/>
      <c r="K46" s="217"/>
      <c r="L46" s="282"/>
    </row>
    <row r="47" spans="1:13" ht="54.95" customHeight="1" x14ac:dyDescent="0.25">
      <c r="A47" s="647" t="s">
        <v>436</v>
      </c>
      <c r="B47" s="275" t="s">
        <v>339</v>
      </c>
      <c r="C47" s="650" t="s">
        <v>366</v>
      </c>
      <c r="D47" s="281"/>
      <c r="E47" s="217"/>
      <c r="F47" s="282"/>
      <c r="G47" s="281"/>
      <c r="H47" s="217"/>
      <c r="I47" s="282"/>
      <c r="J47" s="281"/>
      <c r="K47" s="217"/>
      <c r="L47" s="282"/>
    </row>
    <row r="48" spans="1:13" ht="54.95" customHeight="1" x14ac:dyDescent="0.25">
      <c r="A48" s="648"/>
      <c r="B48" s="275" t="s">
        <v>365</v>
      </c>
      <c r="C48" s="651"/>
      <c r="D48" s="281"/>
      <c r="E48" s="217"/>
      <c r="F48" s="282"/>
      <c r="G48" s="281"/>
      <c r="H48" s="217"/>
      <c r="I48" s="282"/>
      <c r="J48" s="281"/>
      <c r="K48" s="217"/>
      <c r="L48" s="282"/>
    </row>
    <row r="49" spans="1:12" ht="54.95" customHeight="1" thickBot="1" x14ac:dyDescent="0.3">
      <c r="A49" s="649"/>
      <c r="B49" s="286" t="s">
        <v>392</v>
      </c>
      <c r="C49" s="652"/>
      <c r="D49" s="283"/>
      <c r="E49" s="218"/>
      <c r="F49" s="284"/>
      <c r="G49" s="283"/>
      <c r="H49" s="218"/>
      <c r="I49" s="284"/>
      <c r="J49" s="283"/>
      <c r="K49" s="218"/>
      <c r="L49" s="284"/>
    </row>
  </sheetData>
  <mergeCells count="76">
    <mergeCell ref="D43:F43"/>
    <mergeCell ref="G43:I43"/>
    <mergeCell ref="A45:A46"/>
    <mergeCell ref="C45:C46"/>
    <mergeCell ref="A47:A49"/>
    <mergeCell ref="C47:C49"/>
    <mergeCell ref="A43:A44"/>
    <mergeCell ref="B43:B44"/>
    <mergeCell ref="C43:C44"/>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I35:I36"/>
    <mergeCell ref="I37:I39"/>
    <mergeCell ref="A25:A26"/>
    <mergeCell ref="C25:C26"/>
    <mergeCell ref="A27:A29"/>
    <mergeCell ref="C27:C29"/>
    <mergeCell ref="A32:L32"/>
    <mergeCell ref="F25:F26"/>
    <mergeCell ref="I25:I26"/>
    <mergeCell ref="L25:L26"/>
    <mergeCell ref="F27:F29"/>
    <mergeCell ref="I27:I29"/>
    <mergeCell ref="L27:L29"/>
    <mergeCell ref="A22:L22"/>
    <mergeCell ref="A23:A24"/>
    <mergeCell ref="B23:B24"/>
    <mergeCell ref="C23:C24"/>
    <mergeCell ref="D23:F23"/>
    <mergeCell ref="G23:I23"/>
    <mergeCell ref="J23:L23"/>
    <mergeCell ref="A15:A16"/>
    <mergeCell ref="C15:C16"/>
    <mergeCell ref="F15:F16"/>
    <mergeCell ref="I15:I16"/>
    <mergeCell ref="L15:L16"/>
    <mergeCell ref="A17:A19"/>
    <mergeCell ref="C17:C19"/>
    <mergeCell ref="F17:F19"/>
    <mergeCell ref="I17:I19"/>
    <mergeCell ref="L17:L19"/>
    <mergeCell ref="A12:L12"/>
    <mergeCell ref="A13:A14"/>
    <mergeCell ref="B13:B14"/>
    <mergeCell ref="C13:C14"/>
    <mergeCell ref="D13:F13"/>
    <mergeCell ref="G13:I13"/>
    <mergeCell ref="J13:L13"/>
    <mergeCell ref="B6:I6"/>
    <mergeCell ref="K6:L6"/>
    <mergeCell ref="A8:A10"/>
    <mergeCell ref="J8:J10"/>
    <mergeCell ref="M8:O8"/>
    <mergeCell ref="M9:O9"/>
    <mergeCell ref="M10:O10"/>
    <mergeCell ref="A1:A4"/>
    <mergeCell ref="B1:I1"/>
    <mergeCell ref="J1:L1"/>
    <mergeCell ref="B2:I2"/>
    <mergeCell ref="J2:L2"/>
    <mergeCell ref="B3:I3"/>
    <mergeCell ref="J3:L3"/>
    <mergeCell ref="B4:I4"/>
    <mergeCell ref="J4:L4"/>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META_PDD_37</vt:lpstr>
      <vt:lpstr>META_PDD_38</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META_PDD_37!Área_de_impresión</vt:lpstr>
      <vt:lpstr>META_PDD_38!Área_de_impresión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2025-09-09T00:11:41Z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