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57313\OneDrive - Secretaria Distrital De La Mujer\SDM_2025\8198\Seguimientos_PA_2025\"/>
    </mc:Choice>
  </mc:AlternateContent>
  <xr:revisionPtr revIDLastSave="0" documentId="8_{0366FAEE-D6C3-485A-B8CE-AC6310D957C7}" xr6:coauthVersionLast="47" xr6:coauthVersionMax="47" xr10:uidLastSave="{00000000-0000-0000-0000-000000000000}"/>
  <bookViews>
    <workbookView xWindow="-110" yWindow="-110" windowWidth="19420" windowHeight="10300" tabRatio="734" firstSheet="17" activeTab="13"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ACTIVIDAD_2" sheetId="55" r:id="rId6"/>
    <sheet name="Hoja de vida Actividad 2" sheetId="56" state="hidden" r:id="rId7"/>
    <sheet name="Hoja de vida Actividad 3" sheetId="58" state="hidden" r:id="rId8"/>
    <sheet name="Hoja de vida Actividad 4" sheetId="60" state="hidden" r:id="rId9"/>
    <sheet name="ACTIVIDAD_3" sheetId="57" r:id="rId10"/>
    <sheet name="ACTIVIDAD_4" sheetId="59" r:id="rId11"/>
    <sheet name="Hoja de vida Actividad 5" sheetId="62" state="hidden" r:id="rId12"/>
    <sheet name="ACTIVIDAD_5" sheetId="61" r:id="rId13"/>
    <sheet name="META_PDD" sheetId="38" r:id="rId14"/>
    <sheet name="Hoja de vida Meta PDD" sheetId="63" state="hidden" r:id="rId15"/>
    <sheet name="PRODUCTO_MGA" sheetId="47" r:id="rId16"/>
    <sheet name="TERRITORIALIZACIÓN" sheetId="65"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3">ACTIVIDAD_1!$A$1:$O$118</definedName>
    <definedName name="_xlnm.Print_Area" localSheetId="5">ACTIVIDAD_2!$A$1:$O$118</definedName>
    <definedName name="_xlnm.Print_Area" localSheetId="9">ACTIVIDAD_3!$A$1:$O$118</definedName>
    <definedName name="_xlnm.Print_Area" localSheetId="10">ACTIVIDAD_4!$A$1:$O$118</definedName>
    <definedName name="_xlnm.Print_Area" localSheetId="12">ACTIVIDAD_5!$A$1:$O$118</definedName>
    <definedName name="_xlnm.Print_Area" localSheetId="20">'CONTROL DE CAMBIOS'!$A$1:$E$36</definedName>
    <definedName name="_xlnm.Print_Area" localSheetId="4">'Hoja de vida Actividad 1'!$A$1:$L$29</definedName>
    <definedName name="_xlnm.Print_Area" localSheetId="6">'Hoja de vida Actividad 2'!$A$1:$L$28</definedName>
    <definedName name="_xlnm.Print_Area" localSheetId="7">'Hoja de vida Actividad 3'!$A$1:$L$28</definedName>
    <definedName name="_xlnm.Print_Area" localSheetId="8">'Hoja de vida Actividad 4'!$A$1:$L$28</definedName>
    <definedName name="_xlnm.Print_Area" localSheetId="11">'Hoja de vida Actividad 5'!$A$1:$L$28</definedName>
    <definedName name="_xlnm.Print_Area" localSheetId="14">'Hoja de vida Meta PDD'!$A$1:$L$27</definedName>
    <definedName name="_xlnm.Print_Area" localSheetId="13">META_PDD!$A$1:$M$68</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R68" i="65" l="1"/>
  <c r="O68" i="65"/>
  <c r="O66" i="65"/>
  <c r="O62" i="65"/>
  <c r="O60" i="65"/>
  <c r="O57" i="65"/>
  <c r="O53" i="65"/>
  <c r="O49" i="65"/>
  <c r="AD43" i="65"/>
  <c r="O30" i="61"/>
  <c r="AA41" i="65"/>
  <c r="AA32" i="65"/>
  <c r="AA29" i="65"/>
  <c r="AA43" i="65" s="1"/>
  <c r="AW34" i="46"/>
  <c r="X43" i="65"/>
  <c r="R43" i="65"/>
  <c r="O43" i="65"/>
  <c r="U43" i="65"/>
  <c r="M43" i="65"/>
  <c r="K43" i="65"/>
  <c r="I43" i="65"/>
  <c r="G43" i="65"/>
  <c r="M68" i="65"/>
  <c r="K68" i="65"/>
  <c r="I68" i="65"/>
  <c r="G68" i="65"/>
  <c r="E68" i="65"/>
  <c r="E43" i="65"/>
  <c r="C43" i="65"/>
  <c r="C68" i="65"/>
  <c r="C30" i="38"/>
  <c r="C34" i="38"/>
  <c r="C37" i="61"/>
  <c r="J20" i="47"/>
  <c r="K20" i="47"/>
  <c r="K18" i="47"/>
  <c r="J18" i="47"/>
  <c r="F25" i="38"/>
  <c r="D58"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O27" i="55" s="1"/>
  <c r="N27" i="55"/>
  <c r="N28" i="55"/>
  <c r="N29" i="55"/>
  <c r="N30" i="55"/>
  <c r="N26" i="20"/>
  <c r="N27" i="20"/>
  <c r="N28" i="20"/>
  <c r="N29" i="20"/>
  <c r="N30" i="20"/>
  <c r="O30" i="20" s="1"/>
  <c r="O27" i="57" l="1"/>
  <c r="O27" i="20"/>
  <c r="O27" i="61"/>
  <c r="O27" i="59"/>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N25" i="59"/>
  <c r="O26" i="59" s="1"/>
  <c r="H117" i="57"/>
  <c r="G117" i="57"/>
  <c r="F117" i="57"/>
  <c r="E117" i="57"/>
  <c r="D117" i="57"/>
  <c r="C117" i="57"/>
  <c r="B117" i="57"/>
  <c r="F37" i="57"/>
  <c r="B35" i="57"/>
  <c r="N25" i="57"/>
  <c r="O26" i="57" s="1"/>
  <c r="I117" i="55"/>
  <c r="H117" i="55"/>
  <c r="G117" i="55"/>
  <c r="F117" i="55"/>
  <c r="E117" i="55"/>
  <c r="D117" i="55"/>
  <c r="C117" i="55"/>
  <c r="F37" i="55"/>
  <c r="N25" i="55"/>
  <c r="O26" i="55" s="1"/>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4" i="46"/>
  <c r="AV36" i="46"/>
  <c r="AV14" i="46"/>
  <c r="AW14" i="46" l="1"/>
  <c r="N25" i="20" l="1"/>
  <c r="O26" i="20" s="1"/>
  <c r="C50" i="38"/>
  <c r="C48" i="38"/>
  <c r="C46" i="38"/>
  <c r="C44"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<sst xmlns="http://schemas.openxmlformats.org/spreadsheetml/2006/main" count="3632" uniqueCount="1038">
  <si>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</si>
  <si>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</si>
  <si>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</si>
  <si>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</si>
  <si>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</si>
  <si>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</si>
  <si>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</si>
  <si>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</si>
  <si>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</si>
  <si>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</si>
  <si>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</si>
  <si>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</si>
  <si>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</si>
  <si>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</si>
  <si>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</si>
  <si>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</si>
  <si>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</si>
  <si>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</si>
  <si>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</si>
  <si>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</si>
  <si>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</si>
  <si>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</si>
  <si>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</si>
  <si>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</si>
  <si>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</si>
  <si>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</si>
  <si>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</si>
  <si>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</si>
  <si>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</si>
  <si>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</si>
  <si>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</si>
  <si>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</si>
  <si>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</si>
  <si>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</si>
  <si>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</si>
  <si>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</si>
  <si>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</si>
  <si>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</si>
  <si>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</si>
  <si>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</si>
  <si>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</si>
  <si>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</si>
  <si>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</si>
  <si>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</si>
  <si>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</si>
  <si>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</si>
  <si>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</si>
  <si>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</si>
  <si>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</si>
  <si>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</si>
  <si>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</si>
  <si>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</si>
  <si>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</si>
  <si>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</si>
  <si>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</si>
  <si>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</si>
  <si>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</si>
  <si>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</si>
  <si>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</si>
  <si>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</si>
  <si>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</si>
  <si>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</si>
  <si>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</si>
  <si>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</si>
  <si>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</si>
  <si>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</si>
  <si>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</si>
  <si>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</si>
  <si>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</si>
  <si>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</si>
  <si>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</si>
  <si>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</si>
  <si>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</si>
  <si>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</si>
  <si>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</si>
  <si>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</si>
  <si>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</si>
  <si>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</si>
  <si>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</si>
  <si>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</si>
  <si>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</si>
  <si>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</si>
  <si>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</si>
  <si>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</si>
  <si>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</si>
  <si>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</si>
  <si>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</si>
  <si>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</si>
  <si>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</si>
  <si>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</si>
  <si>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</si>
  <si>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</si>
  <si>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</si>
  <si>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</si>
  <si>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</si>
  <si>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</si>
  <si>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</si>
  <si>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</si>
  <si>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</si>
  <si>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</si>
  <si>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</si>
  <si>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</si>
  <si>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</si>
  <si>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</si>
  <si>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</si>
  <si>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</si>
  <si>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</si>
  <si>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</si>
  <si>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</si>
  <si>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</si>
  <si>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</si>
  <si>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</si>
  <si>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</si>
  <si>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</si>
  <si>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</si>
  <si>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</si>
  <si>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</si>
  <si>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</si>
  <si>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</si>
  <si>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</si>
  <si>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</si>
  <si>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</si>
  <si>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</si>
  <si>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</si>
  <si>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</si>
  <si>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</si>
  <si>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</si>
  <si>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</si>
  <si>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</si>
  <si>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</si>
  <si>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</si>
  <si>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</si>
  <si>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</si>
  <si>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</si>
  <si>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</si>
  <si>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</si>
  <si>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</si>
  <si>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</si>
  <si>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</si>
  <si>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</si>
  <si>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</si>
  <si>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</si>
  <si>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</si>
  <si>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</si>
  <si>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</si>
  <si>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</si>
  <si>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</si>
  <si>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</si>
  <si>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</si>
  <si>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</si>
  <si>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</si>
  <si>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</si>
  <si>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</si>
  <si>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</si>
  <si>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</si>
  <si>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</si>
  <si>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</si>
  <si>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</si>
  <si>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</si>
  <si>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</si>
  <si>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</si>
  <si>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</si>
  <si>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</si>
  <si>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</si>
  <si>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</si>
  <si>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</si>
  <si>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</si>
  <si>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</si>
  <si>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</si>
  <si>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</si>
  <si>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</si>
  <si>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</si>
  <si>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</si>
  <si>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</si>
  <si>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</si>
  <si>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</si>
  <si>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</si>
  <si>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</si>
  <si>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</si>
  <si>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</si>
  <si>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</si>
  <si>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</si>
  <si>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</si>
  <si>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</si>
  <si>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</si>
  <si>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</si>
  <si>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</si>
  <si>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</si>
  <si>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</si>
  <si>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</si>
  <si>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</si>
  <si>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</si>
  <si>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</si>
  <si>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</si>
  <si>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</si>
  <si>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</si>
  <si>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</si>
  <si>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</si>
  <si>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</si>
  <si>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</si>
  <si>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</si>
  <si>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</si>
  <si>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</si>
  <si>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</si>
  <si>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</si>
  <si>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</si>
  <si>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</si>
  <si>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</si>
  <si>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</si>
  <si>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</si>
  <si>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</si>
  <si>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</si>
  <si>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</si>
  <si>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</si>
  <si>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</si>
  <si>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</si>
  <si>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</si>
  <si>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</si>
  <si>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</si>
  <si>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</si>
  <si>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</si>
  <si>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</si>
  <si>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</si>
  <si>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</si>
  <si>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</si>
  <si>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</si>
  <si>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</si>
  <si>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</si>
  <si>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</si>
  <si>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</si>
  <si>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</si>
  <si>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</si>
  <si>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</si>
  <si>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</si>
  <si>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</si>
  <si>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</si>
  <si>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</si>
  <si>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</si>
  <si>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</si>
  <si>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</si>
  <si>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</si>
  <si>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</si>
  <si>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</si>
  <si>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</si>
  <si>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</si>
  <si>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</si>
  <si>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</si>
  <si>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</si>
  <si>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</si>
  <si>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</si>
  <si>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</si>
  <si>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</si>
  <si>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</si>
  <si>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</si>
  <si>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</si>
  <si>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</si>
  <si>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</si>
  <si>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</si>
  <si>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</si>
  <si>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</si>
  <si>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</si>
  <si>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</si>
  <si>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</si>
  <si>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</si>
  <si>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</si>
  <si>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</si>
  <si>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</si>
  <si>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</si>
  <si>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</si>
  <si>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</si>
  <si>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</si>
  <si>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</si>
  <si>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</si>
  <si>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</si>
  <si>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</si>
  <si>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</si>
  <si>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</si>
  <si>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</si>
  <si>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</si>
  <si>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</si>
  <si>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</si>
  <si>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</si>
  <si>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</si>
  <si>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</si>
  <si>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</si>
  <si>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</si>
  <si>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</si>
  <si>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</si>
  <si>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</si>
  <si>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</si>
  <si>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</si>
  <si>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</si>
  <si>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</si>
  <si>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</si>
  <si>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</si>
  <si>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</si>
  <si>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Julio</t>
  </si>
  <si>
    <t>Agosto</t>
  </si>
  <si>
    <t>X</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</si>
  <si>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</si>
  <si>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</si>
  <si>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</si>
  <si>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</si>
  <si>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</si>
  <si>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</si>
  <si>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</si>
  <si>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</si>
  <si>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</si>
  <si>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</si>
  <si>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</si>
  <si>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</si>
  <si>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</si>
  <si>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</si>
  <si>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</si>
  <si>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</si>
  <si>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</si>
  <si>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</si>
  <si>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</si>
  <si>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</si>
  <si>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</si>
  <si>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</si>
  <si>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</si>
  <si>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</si>
  <si>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</si>
  <si>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</si>
  <si>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</si>
  <si>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</si>
  <si>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</si>
  <si>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</si>
  <si>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</si>
  <si>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</si>
  <si>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</si>
  <si>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</si>
  <si>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</si>
  <si>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</si>
  <si>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</si>
  <si>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</si>
  <si>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</si>
  <si>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</si>
  <si>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</si>
  <si>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 xml:space="preserve">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
</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</si>
  <si>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</si>
  <si>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</si>
  <si>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</si>
  <si>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</si>
  <si>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</si>
  <si>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transformar el mecanismo y acción de cambio y el comportamiento esperado. Este paso permite ordenar la formulacion de la estrategia.  </t>
  </si>
  <si>
    <t xml:space="preserve">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
</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</si>
  <si>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</si>
  <si>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</si>
  <si>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Durante el mes de julio se elaboró la matriz de consistencia de la estrategia Caleidoscopio, con la que se establece una relación entre los factores culturales identificados en el proceso de formulación con los datos de diagnóstico de distribución de trabajos de cuidado no remunerados y la participación de niñas, niños y adolescentes en estos.</t>
  </si>
  <si>
    <t xml:space="preserve">Durante los primeros 7 meses del año, se desarrollaron acciones clave que fortalecen el cumplimiento de los objetivos de la Estrategia de Transformaciones Culturales. Estos encuentros y avances permitieron avanzar en los siguientes frentes estratégicos:
•	Verificación y seguimiento de compromisos: Se realizó un monitoreo permanente a los compromisos asumidos por cada línea de trabajo, así como al desempeño general del equipo territorial, priorizando el fortalecimiento metodológico y técnico de la estrategia en campo.
•	Articulación institucional: Se dio continuidad al seguimiento de procesos de articulación tanto interna como externa, consolidando alianzas estratégicas que potencian la implementación de la estrategia en diferentes escenarios distritales.
•	Optimización del trabajo territorial: Se priorizó el fortalecimiento de los equipos territoriales, buscando mayor eficacia en la ejecución de acciones desde cada línea, mediante sinergias que consolidan el enfoque de transformaciones culturales.
•	Participación y visibilización: Se afianzaron espacios de participación interna, lo cual permitió reforzar la visibilidad y apropiación institucional de la estrategia y sus enfoques diferenciales.
•	Seguimiento transversal e investigativo: Se avanzó en la consolidación documental y en la sistematización de aprendizajes desde una mirada transversal, fortaleciendo técnica y metodológicamente las acciones desde una perspectiva de cambio cultural.
En términos de logros destacados por línea es importante resaltar que: 
•	Para la línea de Cuidado, se desarrolló la matriz de consistencia de la estrategia Caleidoscopio, relacionando datos diagnósticos sobre la distribución de labores de cuidado en niños, niñas y adolescentes (a nivel global, nacional y distrital), con factores culturales identificados desde el enfoque de transformación cultural. Esta matriz contribuye significativamente al fortalecimiento de la línea base y respalda la formulación conceptual y operativa de la estrategia.
•	Desde la línea de Prevención de Violencias, se presentó la versión intermedia del documento operativo de la estrategia Tu Voz, transforma el dolor en prevención, orientada a la prevención del feminicidio. Este documento recoge los avances metodológicos desarrollados por el equipo territorial, y se fundamenta en la línea base, la teoría de cambio y el desarrollo de las acciones: Tu Voz Sostiene, Tu Voz Reconoce, Tu Voz Transforma y Tu Voz Amplifica.
</t>
  </si>
  <si>
    <t xml:space="preserve">Fortalecimiento de la gestión territorial, la realización sistemática de espacios de seguimiento permitió consolidar el acompañamiento técnico a los equipos territoriales, promoviendo una implementación más eficiente, coherente y articulada de las acciones en campo.
Consolidación de metodologías y documentos clave, la estrategia ha avanzado en la estructuración de insumos fundamentales en términos investigativos desde las líneas de prevención de violencias y cuidado, lo que fortalece la base técnica, investigativa y metodológica de las líneas de trabajo.
Mejora de la articulación institucional, a través de las reuniones de coordinación, se han fortalecido procesos de articulación interna y externa, lo que ha favorecido la alineación de esfuerzos y recursos con otras dependencias y actores clave.
Integración de los enfoques de transformación cultural, llevando a afianzar los enfoques de la estrategia por medio de las acciones del equipo en campo y en los espacios institucionales, posicionando la estrategia como un eje transversal en los procesos de prevención y cuidado.
Sistematización y seguimiento permanente, relacionado con la elaboración de informes periódicos ha permitido monitorear avances, identificar logros, y proyectar acciones de corto plazo con mayor claridad, eficiencia y capacidad de respuesta técnica.
</t>
  </si>
  <si>
    <t>AGOSTO</t>
  </si>
  <si>
    <r>
      <rPr>
        <sz val="11"/>
        <color rgb="FF000000"/>
        <rFont val="Arial"/>
      </rPr>
      <t xml:space="preserve">Durante el mes de agosto de 2025 se desarrollaron acciones estratégicas que fortalecieron la implementación y consolidación de las líneas de trabajo de la Estrategia de Transformaciones Culturales. Entre los principales avances se destacan:
</t>
    </r>
    <r>
      <rPr>
        <b/>
        <sz val="11"/>
        <color rgb="FF000000"/>
        <rFont val="Arial"/>
      </rPr>
      <t xml:space="preserve">1.	Reuniones de seguimiento y articulación:
</t>
    </r>
    <r>
      <rPr>
        <sz val="11"/>
        <color rgb="FF000000"/>
        <rFont val="Arial"/>
      </rPr>
      <t xml:space="preserve">*Se realizaron encuentros de trabajo los días 05, 19 y 20 de agosto, con la participación de los orientadores de las líneas de Prevención de Violencias, Redistribución del Cuidado y los equipos de apoyo transversal en temas administrativos, de articulación e investigación.
Estos espcios permitieron:
*Verificar los compromisos de cada línea de trabajo y el avance de las acciones territoriales.
*Dar seguimiento a procesos de articulación institucional interna y externa.
*Priorizar alianzas para optimizar la participación de los equipos territoriales.
*Afianzar la participación y visibilización de la estrategia al interior de la entidad.
*Realizar seguimiento transversal en términos investigativos y documentales que fortalecen la perspectiva técnica y metodológica del cambio cultural.
</t>
    </r>
    <r>
      <rPr>
        <b/>
        <sz val="11"/>
        <color rgb="FF000000"/>
        <rFont val="Arial"/>
      </rPr>
      <t xml:space="preserve">2.	Ajustes a documentos de la linea de PVCM:
</t>
    </r>
    <r>
      <rPr>
        <sz val="11"/>
        <color rgb="FF000000"/>
        <rFont val="Arial"/>
      </rPr>
      <t xml:space="preserve">*Se recibieron y atendieron comentarios de la Subsecretaría de Cuidado y Políticas de Igualdad respecto al documento operativo de la estrategia de prevención del feminicidio “Tu Voz, transforma el dolor en prevención”.
Los ajustes se enfocaron en:
*Ampliar la descripción de acciones metodológicas.
*Clarificar el uso conceptual sobre violencias contra las mujeres.
*Revisar y reformular la propuesta de indicadores de seguimiento y evaluación.
*La nueva versión del documento incorporó estas observaciones, quedando pendiente la aprobación de los ajustes de seguimiento e indicadores.
</t>
    </r>
    <r>
      <rPr>
        <b/>
        <sz val="11"/>
        <color rgb="FF000000"/>
        <rFont val="Arial"/>
      </rPr>
      <t xml:space="preserve">3.	Entrega de versiones de estrategias:
</t>
    </r>
    <r>
      <rPr>
        <sz val="11"/>
        <color rgb="FF000000"/>
        <rFont val="Arial"/>
      </rPr>
      <t xml:space="preserve">*Se realizó la segunda entrega del documento de la estrategia Laboratorio de Soluciones, que incorporó indicadores y mecanismos de evaluación de gestión e indicios de cambio cultural.
*De manera paralela, se remitió la primera versión del documento de la estrategia Caleidoscopio, ajustada con base en las recomendaciones técnicas de la Subsecretaría y el liderazgo de Transformaciones Culturales.
</t>
    </r>
  </si>
  <si>
    <r>
      <rPr>
        <sz val="11"/>
        <color rgb="FF000000"/>
        <rFont val="Arial"/>
      </rPr>
      <t xml:space="preserve">A lo largo de la ejecución de la Estrategia de Transformaciones Culturales, los avances acumulados reflejan un proceso de consolidación progresiva en lo técnico, metodológico e institucional:
</t>
    </r>
    <r>
      <rPr>
        <b/>
        <sz val="11"/>
        <color rgb="FF000000"/>
        <rFont val="Arial"/>
      </rPr>
      <t xml:space="preserve">1.	Fortalecimiento de la gestión territorial:
</t>
    </r>
    <r>
      <rPr>
        <sz val="11"/>
        <color rgb="FF000000"/>
        <rFont val="Arial"/>
      </rPr>
      <t xml:space="preserve">*Se han establecido espacios de seguimiento continuo, que han permitido la verificación de compromisos, la priorización de alianzas estratégicas y la consolidación de la participación de los equipos territoriales.
</t>
    </r>
    <r>
      <rPr>
        <b/>
        <sz val="11"/>
        <color rgb="FF000000"/>
        <rFont val="Arial"/>
      </rPr>
      <t xml:space="preserve">2.	Producción y ajuste de documentos estratégicos:
</t>
    </r>
    <r>
      <rPr>
        <sz val="11"/>
        <color rgb="FF000000"/>
        <rFont val="Arial"/>
      </rPr>
      <t xml:space="preserve">Avances significativos en la construcción de documentos clave, tales como:
*Línea de Base de la estrategia Laboratorio de Soluciones.
*Documento operativo de la estrategia “Tu Voz, transforma el dolor en prevención”.
*Primera versión de la estrategia Caleidoscopio.
Estos insumos han sido retroalimentados por la Subsecretaría de Cuidado y Políticas de Igualdad, asegurando un proceso de mejora continua.
</t>
    </r>
    <r>
      <rPr>
        <b/>
        <sz val="11"/>
        <color rgb="FF000000"/>
        <rFont val="Arial"/>
      </rPr>
      <t xml:space="preserve">3.	Consolidación metodológica y conceptual:
</t>
    </r>
    <r>
      <rPr>
        <sz val="11"/>
        <color rgb="FF000000"/>
        <rFont val="Arial"/>
      </rPr>
      <t xml:space="preserve">*Se han robustecido los enfoques técnicos y metodológicos de las estrategias, integrando perspectiva de género, análisis cultural y criterios de evaluación más precisos.
*La producción documental ha incorporado tanto diagnósticos estructurales (como el cuidado en clave de desigualdad histórica) como marcos de acción orientados al cambio cultural.
</t>
    </r>
    <r>
      <rPr>
        <b/>
        <sz val="11"/>
        <color rgb="FF000000"/>
        <rFont val="Arial"/>
      </rPr>
      <t xml:space="preserve">4.	Articulación institucional e intersectorial:
</t>
    </r>
    <r>
      <rPr>
        <sz val="11"/>
        <color rgb="FF000000"/>
        <rFont val="Arial"/>
      </rPr>
      <t xml:space="preserve">*El trabajo adelantado ha fortalecido la interacción con actores institucionales internos y externos, lo que facilita la apropiación, validación y sostenibilidad de las estrategias en escenarios distritales diversos.
</t>
    </r>
  </si>
  <si>
    <t xml:space="preserve">1.	Fortalecimiento de la gestión territorial y del trabajo en equipo
Los espacios de seguimiento semanal han optimizado la coordinación entre las líneas de Prevención de Violencias, Redistribución del Cuidado y los apoyos transversales. Esto ha permitido un mejor desempeño de los equipos territoriales, aumentando la eficiencia en la implementación de la estrategia y generando mayor cohesión organizacional.
2.	Mejora de la calidad técnica y metodológica de las estrategias
La construcción de documentos y la incorporación de observaciones de la Subsecretaría han permitido robustecer los enfoques conceptuales, metodológicos y evaluativos. Esto se traduce en estrategias más sólidas, coherentes y con indicadores claros que facilitan el seguimiento y la medición de resultados.
3.	Avances en la generación de diagnóstico
La elaboración de la Línea de Base del Laboratorio de Soluciones ofrece un insumo clave para comprender el cuidado como fenómeno cultural y desigualdad estructural. Estos análisis fortalecen la capacidad de la entidad para diseñar intervenciones basadas en evidencia y con pertinencia en la transformación cultural.
4.	Consolidación de la articulación institucional e intersectorial
El trabajo conjunto con diferentes dependencias y actores externos ha permitido posicionar la estrategia en escenarios distritales y ampliar su alcance.Esta articulación favorece la sostenibilidad de las acciones y la incidencia en políticas públicas de cuidado, prevención de violencias y transformaciones culturales.
5.	Visibilización y posicionamiento interno de la estrategia
Los espacios de participación al interior de la entidad han consolidado el reconocimiento de la estrategia y sus enfoques. Esto genera mayor apropiación institucional y garantiza que las líneas de acción tengan respaldo para su implementación.
</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</si>
  <si>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</si>
  <si>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</si>
  <si>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</si>
  <si>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</si>
  <si>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</si>
  <si>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</si>
  <si>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</si>
  <si>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</si>
  <si>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</si>
  <si>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</si>
  <si>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</si>
  <si>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</si>
  <si>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</si>
  <si>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</si>
  <si>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</si>
  <si>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</si>
  <si>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</si>
  <si>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</si>
  <si>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</si>
  <si>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</si>
  <si>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</si>
  <si>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</si>
  <si>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</si>
  <si>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</si>
  <si>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</si>
  <si>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</si>
  <si>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</si>
  <si>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</si>
  <si>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rPr>
        <sz val="11"/>
        <color rgb="FF000000"/>
        <rFont val="Arial"/>
      </rP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1"/>
        <color rgb="FF000000"/>
        <rFont val="Arial"/>
      </rPr>
      <t xml:space="preserve">Reuniones de seguimiento técnico y operativo:
</t>
    </r>
    <r>
      <rPr>
        <sz val="11"/>
        <color rgb="FF000000"/>
        <rFont val="Arial"/>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1"/>
        <color rgb="FF000000"/>
        <rFont val="Arial"/>
      </rPr>
      <t xml:space="preserve">Consolidación del informe mensual de avances:
</t>
    </r>
    <r>
      <rPr>
        <sz val="11"/>
        <color rgb="FF000000"/>
        <rFont val="Arial"/>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</si>
  <si>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</si>
  <si>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</si>
  <si>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</si>
  <si>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</si>
  <si>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</si>
  <si>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</si>
  <si>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</si>
  <si>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</si>
  <si>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</si>
  <si>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</si>
  <si>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</si>
  <si>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</si>
  <si>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</si>
  <si>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</si>
  <si>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</si>
  <si>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 xml:space="preserve">Durante el mes de julio de 2025 se llevaron a cabo varias acciones para el cumplimiento de esta tarea. Se realizaron reuniones de seguimiento semanal los días 1, 9, 15, 22, 28 y 29 de julio con la participación de los líderes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e hitos alcanzados por cada una de las líneas. El documento muestra un panorama general y acotado de la estretegia y proyecta acciones de corto plazo desde una perspectiva de articulación, implementación e investigación. 
</t>
  </si>
  <si>
    <t>Durante el mes de julio, desde el equipo de la Línea de cuidado se realizó la matriz de consistencia de la estrategia Caleidoscopio, estableciendo con ella una relación entre los datos de diagnóstico de la distribución de labores de cuidado en el caso de niñas, niños y adolescentes, en los niveles global, nacional y distrital, con los factores culturales identificados desde el enfoque de transformación cultural. Con este recurso, se robustece la línea de base sobre la que se sustenta la formulación de la estrategia Caleidoscopio.</t>
  </si>
  <si>
    <t>Durante el mes de julio, se presentó la versión intermedia del documento operativo de la estrategia de prevención del feminicidio "Tu Voz, transforma el dolor en prevención". Este documento se construyó a partir de los insumos de la línea base, de teoria de cambio y del desarrollo metodologico de las acciones Tu Voz Sostiene, Tu Voz Reconoce,Tu Voz Transforma, Tu Voz Amplifica desarrollados con los aportes del equipo territorial de la Línea de Prevención de Violencias con las Mujeres.</t>
  </si>
  <si>
    <t>Tarea 2. Julio</t>
  </si>
  <si>
    <t xml:space="preserve">Durante el mes de agosto de 2025 se llevaron a cabo varias acciones para el cumplimiento de esta tarea. Se realizaron reuniones de seguimiento semanal los días 05, 19, 20 y 26 de agosto con la participación de los orientadores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</si>
  <si>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En el mes de agosto se realizó un avance en la construcción de la Línea de Base para la estrategia Laboratorio de Soluciones de la Línea de Cuidado de Transformaciones Culturales. Esta entrega, que se propone como una versión preliminar del documento, incorpora un capítulo relacionado con el trabajo de cuidado como desigualdad estructural, histórica y de género, otro asociado con la comprensión del cuidado como fenómeno cultural, una relación institucional de las políticas del cuidado, la precisión de las condiciones para la transformación cultural del cuidado y un quinto apartado relacionado con conclusiones. Con este documento se robustece el proceso de elaboración y ajuste de los documentos de formulación de las estrategias de TC asociadas a la distribución equitativa de TCNR.</t>
  </si>
  <si>
    <t>Se recibieron comentarios y solicitudes de ajustes al documento operativo de la estrategia de prevención del feminicidio "Tu Voz, transforma el dolor en prevención" por parte de la Subsecretaria de Cuidado y Políticas de Igualdad. Los comentarios giraron sobre la importancia de hacer mayos descripci´´on de las acciones metodologicas de la estrategia, precisiones y claridades sobre el uso en frases de conceptos confusos alrededor de las violencias contra las mujeres y sobre la necesida dde ajustar la propuesta de seguimiento y evaluacion alli definida, pues no eran claros los indicadores de la estrategia. 
Esta versión de documento resolvió los comentarios sobre el desarrollo técnico y metodologico del documento, no obstante, sigue en espera de aprobación de la nueva propuesta de seguimiento y evaluación y de indicadores de la estrategia referenciados en la actividad 4 tarea 3 para su inclusión.
También se realizó una segunda entrega del documento de la estrategia Laboratorio de Soluciones, precisando en esta los elementos relacionados con los indicadores y el proceso de evaluación correspondiente a la gestión y a los indicios de cambio cultural. Replicando esta estructura, también se remitió una primera versión del documento de la estrategia Caleidoscopio, que sigue las indicaciones del documento de la otra estrategia y en la que se adoptan recomendaciones previamente brindadas por la subsecretaria y el líder de Transformaciones Culturales.</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</si>
  <si>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</si>
  <si>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</si>
  <si>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</si>
  <si>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</si>
  <si>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</si>
  <si>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</si>
  <si>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</si>
  <si>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</si>
  <si>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</si>
  <si>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</si>
  <si>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</si>
  <si>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</si>
  <si>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</si>
  <si>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</si>
  <si>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</si>
  <si>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</si>
  <si>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</si>
  <si>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</si>
  <si>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</si>
  <si>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</si>
  <si>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</si>
  <si>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</si>
  <si>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</si>
  <si>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</si>
  <si>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</si>
  <si>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</si>
  <si>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</si>
  <si>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</si>
  <si>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</si>
  <si>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</si>
  <si>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</si>
  <si>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</si>
  <si>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</si>
  <si>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</si>
  <si>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</si>
  <si>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</si>
  <si>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</si>
  <si>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</si>
  <si>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</si>
  <si>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</si>
  <si>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</si>
  <si>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</si>
  <si>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</si>
  <si>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</si>
  <si>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</si>
  <si>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</si>
  <si>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</si>
  <si>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</si>
  <si>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</si>
  <si>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</si>
  <si>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</si>
  <si>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</si>
  <si>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</si>
  <si>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</si>
  <si>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</si>
  <si>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</si>
  <si>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</si>
  <si>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</si>
  <si>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</si>
  <si>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</si>
  <si>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</si>
  <si>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</si>
  <si>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</si>
  <si>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</si>
  <si>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</si>
  <si>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Durante el mes se exploraron diversos espacios de articulación con entidades distritales y actores estratégicos, en función de incorporar el enfoque de transformación cultural y derechos humanos de las mujeres en sus agendas institucionales. Se avanzó en la articulación con la Secretaría Distrital de Gobierno para la revisión de las guías metodológicas de prevención del acoso sexual, y se propuso la realización de un acto simbólico en el marco de la estrategia Bogotaneidad. Se fortaleció la relación con la Universidad Nacional mediante el desarrollo de tres acciones de intervención que integran componentes pedagógicos y culturales con enfoque en la prevención del acoso sexual. Con DADEP se profundizó en las acciones de resignificación territorial, identificando puntos de intervención para próximas acciones comunitarias. Asimismo, se mantuvo la articulación con IDPAC para la implementación de la metodología “Tu Voz” con medios comunitarios, y con SIDICU para proyectar acciones en escenarios como la Manzana del Cuidado de Mochuelo, TransMiLab, cajas de compensación y centros comerciales, ampliando así la cobertura de intervención desde un enfoque territorial.</t>
  </si>
  <si>
    <t>A la fecha, se han vinculado activamente más de 10 instituciones entre entidades públicas, privadas y mixtas, y se han desarrollado al menos 6 metodologías que integran el enfoque de género, cuidado y transformación cultural. Se consolidaron planes de trabajo para la prevención del acoso sexual y prevención de feminicidio en diferentes entornos (espacio público, transporte, frentes de obra y universidades), y se fortaleció la capacidad de respuesta intersectorial con herramientas articuladas con acciones como Teatro Foro, Easy Data de TransmiLabs, StandUp de L’Oreal, y las acciones metodológicas de Tu Voz.</t>
  </si>
  <si>
    <t>Los avances alcanzados permiten llevar implementación de acciones a diferentes sectores y territorios, al tiempo que fortalecen las capacidades institucionales mediante el desarrollo conjunto de metodologías y guías técnicas. Asimismo, se ha incrementado la visibilidad del enfoque de transformación cultural y de género en acciones de ciudad y se posiciona a la Secretaría Distrital de la Mujer como articuladora clave en procesos de cambio cultural, redistribución de trabajos no remunerados de cuidado y prevención de violencias contra las mujeres.</t>
  </si>
  <si>
    <t>0.25</t>
  </si>
  <si>
    <t>Durante agosto se realizaron reuniones con el SENA para definir acciones de implementación en los complejos distritales, y se adelantaron espacios internos con la Oficina Asesora de Comunicaciones y la Dirección de Territorialización y de Derechos y Diseño de Política para fortalecer las acciones de resignificación y prevención del feminicidio. Con la Secretaría de Educación Distrital se avanzó en la construcción de un formulario diagnóstico con docentes y en la proyección de la metodología Manósfera. 
En el marco del Acuerdo 909 se sostuvieron encuentros con la Oficina de Convivencia Escolar y la Secretaría Distrital de la Mujer, mientras que con el IDRD se gestionaron permisos para desarrollar acciones en parques públicos. También se retomaron compromisos de articulación institucional con la Universidad El Bosque, se participó en la cuarta Mesa de Transformación Cultural y Cuidado, y se trabajó junto a DVV Internacional en la línea de masculinidades en la ruralidad. 
Adicionalmente, se fortalecieron procesos con la Red Colombiana de Periodistas con Perspectiva de Género, la Casa de Igualdad de Oportunidades de Bosa, la Manzana del Cuidado de Ciudad Bolívar y Centros Amar. Finalmente, se coordinó con la Secretaría Distrital de Gobierno la proyección de acciones para el evento “Mil en un Día” y se participó en la UTA número 67 del Sistema Distrital de Cuidado.</t>
  </si>
  <si>
    <t>Entre enero y agosto se consolidó un proceso sostenido de articulación interinstitucional e intersectorial que ha permitido fortalecer el enfoque de transformación cultural y derechos humanos de las mujeres en el Distrito. Se establecieron alianzas estratégicas con SENA, Secretaría de Educación, Secretaría de la Mujer, IDRD, Metro Bogotá, universidades y organizaciones sociales, generando escenarios de cooperación para la prevención del feminicidio, la resignificación cultural y la promoción de masculinidades no violentas. 
Asimismo, se avanzó en la construcción de herramientas técnicas como briefs comunicacionales, formularios diagnósticos y metodologías de intervención en colegios, que amplían el alcance de la estrategia en diferentes contextos. La participación en espacios como la Mesa de Transformación Cultural y Cuidado y las sesiones del Sistema Distrital de Cuidado ha contribuido a transversalizar este enfoque en las políticas distritales. 
El acompañamiento a eventos, encuentros de expertos/as y acciones comunitarias ha permitido dar seguimiento y continuidad a las iniciativas, consolidando logros en el posicionamiento de la estrategia y en la construcción de entornos más equitativos y seguros para las mujeres.</t>
  </si>
  <si>
    <t>Las acciones adelantadas fortalecen la articulación entre entidades, garantizando coherencia y optimización de recursos en la prevención de violencias basadas en género. A nivel comunitario, impulsan metodologías innovadoras como el diagnóstico en colegios y la resignificación de espacios públicos, que contribuyen a transformar prácticas culturales normalizadas. También se amplifica el alcance de los mensajes institucionales a través de estrategias comunicacionales, lo que favorece la sensibilización ciudadana. Finalmente, el seguimiento técnico y la participación en escenarios distritales aseguran la sostenibilidad de los procesos y consolidan un marco de corresponsabilidad que beneficia tanto a las mujeres como a la ciudadanía en general, fortaleciendo la convivencia, el cuidado y la garantía de derechos.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</si>
  <si>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</si>
  <si>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</si>
  <si>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</si>
  <si>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</si>
  <si>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</si>
  <si>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</si>
  <si>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</si>
  <si>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</si>
  <si>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</si>
  <si>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</si>
  <si>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</si>
  <si>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</si>
  <si>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</si>
  <si>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</si>
  <si>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</si>
  <si>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</si>
  <si>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</si>
  <si>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</si>
  <si>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</si>
  <si>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</si>
  <si>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</si>
  <si>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</si>
  <si>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 xml:space="preserve">Durante julio, se consolidaron múltiples articulaciones estratégicas que permitieron avanzar en la implementación de acciones para la prevención del acoso sexual con enfoque de transformación cultural y de género. Se desarrollaron intervenciones clave en la Universidad Nacional, como parte del despliegue territorial de la estrategia “Camina Segura”, fortaleciendo la alianza entre la Secretaría de Seguridad y la Secretaría de la Mujer. Se ajustó la metodología de Teatro Foro con base en el piloto realizado, y se sostuvo el primer espacio creativo interinstitucional para su expansión. 
Se avanzó en el diseño del TransmiLab de experiencias de viaje con enfoque de cuidado, violencia y acoso, en alianza con TransMilenio. Se propuso un mensaje positivo anclado en narrativas de transformación cultural, que fue validado con el equipo técnico y se proyecta socializar con directivos. Asimismo, se estructuró el plan piloto con Metro Bogotá y el Consorcio Metro Línea 1 para intervenir frentes de obra, definiendo fases de trabajo, cronogramas y metodologías. Con el equipo de la DDDP, se integró el entrenamiento StandUp de L’Oréal como herramienta metodológica clave para este piloto.
Se sostuvieron reuniones con DADEP para acordar intervenciones de resignificación en espacios urbanos priorizados como Las Nieves, Galerías y el corredor Guayacanes, y se definieron líneas de trabajo conjunto con SIDICU en territorios diversos como Mochuelo y Gran Estación. Con IDPAC, se mantuvo la interlocución para implementar la metodología “Tu Voz” con medios comunitarios, y se socializó el cronograma radial propuesto desde la SDMujer. Además de esto, se realizaron reuniones de articulación con SENA, SED y Personería de Bogotá TM. 
En cuanto a las acciones internas de articulación, se realizaron diversos espacios con DDDP, Dirección de Territorialización, SIDICU y Oficina Asesora de Comunicaciones. </t>
  </si>
  <si>
    <t xml:space="preserve">En términos del diseño de estrategias y herramientas de transversalización, se construyó un documento de orientaciones técnicas para la formulación y revisión de acciones de cambio cultural con énfasis en la prevención del acoso sexual en el espacio público y el transporte. Se desarrolló y ajustó la metodología de Teatro Foro “Camina Segura” como resultado del trabajo conjunto entre la Secretaría de Seguridad, la Universidad Nacional y la Secretaría de la Mujer, fortaleciendo su componente pedagógico y participativo. En paralelo, se afianzó la articulación con la Secretaría Distrital de Gobierno, reactivando la conversación sobre guías metodológicas en el marco de Bogotaneidad, y proyectando acciones simbólicas para el mes de agosto.
También se estructuró la propuesta metodológica de TransmiLabs, integrando un enfoque de cuidado y prevención de violencias con énfasis en las experiencias de viaje de las mujeres, articulada a la narrativa #EnTransmiPasanCosasBuenas. En el marco del trabajo con frentes de obra y Metro Bogotá, se consolidó el plan piloto con acciones específicas por fases, y se incorporó el entrenamiento StandUp de L’Oréal como herramienta metodológica para abordar la prevención del acoso sexual callejero, alineando esfuerzos entre lo público y lo privado para ampliar el alcance de las estrategias. </t>
  </si>
  <si>
    <t xml:space="preserve">Desde el componente técnico, se brindó apoyo continuo a la Dirección de Derechos y Diseño de Política para la estructuración del plan de intervención en frentes de obra, incluyendo su validación con Metro Bogotá, el Consorcio Metro Línea 1 y la interventoría. Se coordinó la presentación de avances, se resolvieron dudas operativas, y se acordó un cronograma de trabajo. 
Asimismo, se acompañó el proceso de construcción metodológica del Teatro Foro, participando en sesiones creativas y en la ejecución del piloto, lo cual permitió recoger retroalimentación técnica y ajustar el documento metodológico. También se dio seguimiento a la propuesta de TransmiLabs, incluyendo su socialización con TransMilenio y la preparación de insumos técnicos como la presentación oficial y el documento base. Finalmente, se apoyó la planificación de futuras acciones con DADEP, facilitando acuerdos logísticos, puntos de intervención y compromisos con actores territoriales para garantizar la implementación efectiva de las acciones proyectadas en septiembre y noviembre.
Además de esto, se brindó acompañamiento técnico a Plural Fundación para el fortalecimiento del plan de acción y la construcción de la sombrilla narrativa de la implementación de acciones de cuidado. </t>
  </si>
  <si>
    <t xml:space="preserve">Durante agosto se sostuvieron reuniones con el SENA para definir acciones de implementación en los complejos distritales, así como espacios de trabajo interno con la Oficina Asesora de Comunicaciones y con la Dirección de Territorialización y la Dirección de Derechos y Diseño de Política para fortalecer las acciones de resignificación y prevención del feminicidio. Igualmente, se adelantaron encuentros con la Secretaría de Educación Distrital en torno a la construcción del formulario diagnóstico con docentes y la metodología Manósfera; en el marco del Acuerdo 909 se realizaron reuniones con la Oficina de Convivencia Escolar y la Secretaría Distrital de la Mujer; y se gestionó articulación con el IDRD para obtener permisos de acciones en parques públicos. También se sostuvieron encuentros con DVV Internacional para implementar las acciones de la línea de cuidado en el proyecto de masculinidades en la ruralidad; con la Universidad El Bosque se retomaron compromisos de articulación institucional; y se participó en la cuarta Mesa de Transformación Cultural y Cuidado para el fortalecimiento interinstitucional. Además, se avanzó en la articulación con la Red Colombiana de Periodistas con Perspectiva de Género junto a la Subsecretaría Juliana Martínez, se realizaron reuniones con la Casa de Igualdad de Oportunidades de Bosa y la Manzana del Cuidado de Ciudad Bolívar, y se dio continuidad a la articulación con Centros Amar desde la línea de cuidado. Finalmente, se coordinó con la Secretaría Distrital de Gobierno la proyección de acciones del evento "Mil en un día” y se participó en la UTA número 67 del Sistema Distrital de Cuidado.	</t>
  </si>
  <si>
    <t xml:space="preserve">Se avanzó en la construcción de BRIEF comunicacionales para consolidar piezas de Transformaciones Culturales, en el diseño del formulario diagnóstico con docentes y en la proyección de la metodología de intervención en colegios a partir de la metodología de Manósfera. Asimismo, se trabajó en la planeación y diseño del encuentro de expertos y expertas para validar los espacios de prevención de feminicidio, y en la planeación del evento de firma de memorandos de entendimiento con Metro Bogotá, previsto para septiembre.	</t>
  </si>
  <si>
    <t>El equipo brindó apoyo técnico en la consolidación de estrategias ya definidas, acompañando su implementación en escenarios clave como el encuentro de expertos/as y la organización del evento de memorandos de entendimiento con Metro Bogotá. Se asistió a la Mesa de Transformaciones Culturales y a la UTA 67, en donde se transversaliza el enfoque de transformaciones culturales y de género. Se apoyó la proyección de acciones del evento “1000 en un Día” con la Secretaría Distrital de Gobierno. Estas acciones permitieron garantizar la continuidad, el fortalecimiento y el monitoreo de las iniciativas de transformación cultural en curso.</t>
  </si>
  <si>
    <t xml:space="preserve">Tarea 1 </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</si>
  <si>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</si>
  <si>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</si>
  <si>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</si>
  <si>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</si>
  <si>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</si>
  <si>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</si>
  <si>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</si>
  <si>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</si>
  <si>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</si>
  <si>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</si>
  <si>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</si>
  <si>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</si>
  <si>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</si>
  <si>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</si>
  <si>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</si>
  <si>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</si>
  <si>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</si>
  <si>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</si>
  <si>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</si>
  <si>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</si>
  <si>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</si>
  <si>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</si>
  <si>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</si>
  <si>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</si>
  <si>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</si>
  <si>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</si>
  <si>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</si>
  <si>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</si>
  <si>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</si>
  <si>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</si>
  <si>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</si>
  <si>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</si>
  <si>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</si>
  <si>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</si>
  <si>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</si>
  <si>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</si>
  <si>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</si>
  <si>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</si>
  <si>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</si>
  <si>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</si>
  <si>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</si>
  <si>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</si>
  <si>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</si>
  <si>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</si>
  <si>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</si>
  <si>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</si>
  <si>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</si>
  <si>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</si>
  <si>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</si>
  <si>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</si>
  <si>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</si>
  <si>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</si>
  <si>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</si>
  <si>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</si>
  <si>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</si>
  <si>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</si>
  <si>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Durante julio se consolidaron avances significativos en la implementación de la Línea de Cuidado, con base en la matriz del Plan Operativo y en articulación con el plan de acción de la Subsecretaría del Cuidado y Políticas de Igualdad. Se registraron acciones en planeación, articulación, implementación y seguimiento, especialmente en las estrategias Caleidoscopio y Laboratorio de Soluciones. Desde esta última se realizaron 24 actividades en escenarios comunitarios e institucionales como Centros Día, Secretaría de Integración Social, CAFAM, Oliveto Pasta y Café, y la Manzana del Cuidado El Camino, enfocadas en la redistribución del trabajo de cuidado no remunerado, corresponsabilidad y transformación cultural. Por su parte, Caleidoscopio desarrolló 22 acciones en colegios y espacios comunitarios, incluyendo el Colegio Cristóbal Colón, los Centros Amar y varias IED, donde se reflexionó sobre el cuidado desde una perspectiva interseccional, con énfasis en infancia y juventud. El seguimiento se garantizó mediante las matrices de reporte de julio y seguimiento semanal, asegurando trazabilidad y consolidación de información.</t>
  </si>
  <si>
    <t>Entre enero y julio de 2025, la Línea de Cuidado de la Estrategia de Transformaciones Culturales ha consolidado avances importantes en planeación, articulación, implementación y seguimiento, con acciones orientadas a promover la redistribución del trabajo de cuidado no remunerado y a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el trabajo conjunto con Estudio Plural para los materiales pedagógicos de Caleidoscopio. Abril permitió la armonización del plan de acción con la Subsecretaría, e incluyó actividades con el Cuerpo Oficial de Bomberos (23 personas) y 474 participantes en Caleidoscopio. En mayo, se mantuvo la coherencia con el plan indicativo, alcanzando 496 personas en ambas estrategias. En junio se realizaron 33 actividades, con 780 personas participantes. En julio se consolidó el trabajo territorial con 24 actividades de Laboratorio de Soluciones en Centros Día, empresas y manzanas del cuidado, y 22 acciones de Caleidoscopio en colegios y espacios comunitarios, alcanzando públicos diversos. A lo largo del periodo, se actualizaron las matrices metodológicas, se ajustó el documento operativo y se implementaron herramientas de seguimiento que fortalecen la trazabilidad, la toma de decisiones y la calidad técnica de las acciones.</t>
  </si>
  <si>
    <t xml:space="preserve">Fortalecimiento de la articulación institucional. Las acciones se desarrollaron en coherencia con la matriz del Plan Operativo y el plan de acción de la Subsecretaría del Cuidado y Políticas de Igualdad, lo que permitió alinear esfuerzos estratégicos e integrar la perspectiva de cuidado en distintos niveles de la gestión pública.
Avance en la implementación territorial de las estrategias. Se desarrollaron 24 actividades del Laboratorio de Soluciones en espacios comunitarios e institucionales como Centros Día, empresas privadas y Manzanas del Cuidado, abordando la redistribución del trabajo de cuidado no remunerado y promoviendo la corresponsabilidad social.
 La estrategia Caleidoscopio llevó a cabo 22 acciones en colegios y espacios comunitarios, integrando reflexiones sobre el cuidado desde una perspectiva interseccional, con énfasis en niñas, niños y adolescentes, fortaleciendo así los procesos pedagógicos y culturales desde edades tempranas.
Mejora en los mecanismos de seguimiento y evaluación. La actualización de las matrices de reporte y el seguimiento semanal permitieron garantizar la trazabilidad de las acciones, mejorar la toma de decisiones y asegurar la calidad técnica de las intervenciones, consolidando una gestión basada en evidencia.
•	Consolidación de capacidades para la apuesta metodológica y teórica de cambio cultural. Las acciones desarrolladas durante julio contribuyeron directamente a sensibilizar y movilizar a públicos diversos sobre la redistribución del cuidado, ampliando el impacto territorial de la estrategia y fortaleciendo su capacidad transformadora en la vida cotidiana de las comunidades.
</t>
  </si>
  <si>
    <t>Durante el mes de agosto se diligenció la matriz del plan operativo, registrando avances en articulación, planeación, implementación y seguimiento de las estrategias Caleidoscopio y Laboratorio de Soluciones, en articulación con el plan de acción indicativo de la Subsecretaría y en coherencia con los soportes de la tarea 2.
El equipo de la Línea de Cuidado desarrolló acciones orientadas a la transformación cultural en torno a la redistribución del trabajo de cuidado, fortaleciendo su proyección territorial en Bogotá. En total, se realizaron 58 actividades.
La estrategia Laboratorio de Soluciones comprendió 21 actividades en escenarios como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Por su parte, Caleidoscopio se implementó con 37 actividades en espacios como la I.E.D Las Américas, I.E.D Francisco de Paula, Instituto Julio María Matovelle, I.E.D Gloria Valencia, I.E.D Rufino José Cuervo, Centro AMAR San Cristóbal, Centro AMAR Mártires II, I.E.D Ciudad de Bogotá, I.E.D Diego Montaña Cuéllar, entre otros.
El seguimiento se registró en la matriz de reporte de actividades, que incluyó el número de personas participantes según género. Asimismo, se realizaron reuniones de orientación y programación los días 1, 8, 15 y 29 de agosto.
Adicionalmente, se brindó acompañamiento técnico al CCMB y al proceso eleccionario. Se avanzó en la socialización de la resolución de convocatoria al proceso de elección y en la continuación de las inscripciones. También se redactó una nueva resolución para modificar el cronograma.</t>
  </si>
  <si>
    <t>Entre enero y agosto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personas participantes. Julio consolidó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en coherencia con los soportes de la tarea 2. También se desarrollaron reuniones de seguimiento los días 1, 8, 15 y 29 de agosto.
Adicionalmente, se brindó acompañamiento técnico al CCMB en el proceso eleccionario, avanzando en la socialización de la resolución de convocatoria y la redacción de una nueva resolución para modificar el cronograma.</t>
  </si>
  <si>
    <t>Acompañamiento técnico para el fortalecimiento del derecho a la participación de las mujeres en las diferentes instancias priorizadas, para el posicionamiento de sus agendas.</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</si>
  <si>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</si>
  <si>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</si>
  <si>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</si>
  <si>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</si>
  <si>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</si>
  <si>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</si>
  <si>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</si>
  <si>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</si>
  <si>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</si>
  <si>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</si>
  <si>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</si>
  <si>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</si>
  <si>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</si>
  <si>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</si>
  <si>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</si>
  <si>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</si>
  <si>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</si>
  <si>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</si>
  <si>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</si>
  <si>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</si>
  <si>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</si>
  <si>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</si>
  <si>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</si>
  <si>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</si>
  <si>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</si>
  <si>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</si>
  <si>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</si>
  <si>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</si>
  <si>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</si>
  <si>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</si>
  <si>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</si>
  <si>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</si>
  <si>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</si>
  <si>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</si>
  <si>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</si>
  <si>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</si>
  <si>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</si>
  <si>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</si>
  <si>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</si>
  <si>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</si>
  <si>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Se realiza durante el mes de julio el respectivo diligenciamiento de la matriz de plan operativo, dando cuenta de los avances en los componentes relacionados con la articulación, planeación, implementación y seguimiento de las estrategias de transformación cultural Caleidoscopio y Laboratorio de Soluciones. Esta información se registra manteniendo coherencia con los soportes relacionados en la tarea 2 y en armonización con el plan de acción indicativo provisto previamente por la subsecretaria.</t>
  </si>
  <si>
    <t>Durante el mes de julio, el equipo de gestión territorial realizó la implementación de acciones en las dos estrategias de la Línea para avanzar con la territorialización de acciones para la distribución de trabajos de cuidado no remunerados en Bogotá. En el caso de la estrategia Laboratorio de Soluciones, se desarrollaron 24 acciones en escenarios como Centros Día, Caja de Compensación CAFAM, Secretaría de Integración Social, Oliveto Pasta y Café, Salón Comunal La Cabaña, Manzana del Cuidado El Camino, entre otros.
En cuanto a la estrategia Caleidoscopio, durante el mes de julio se realizaron 22 personas en escenarios como el Colegio Cristóbal Colón, Centros Amar de Chapinero, Usaquén, Mártires, IED Fanny Mikey, IED Ciudad de Bogotá, IED Paraíso Mirador, IED Francisco de Paula Santander, entre otros.
Así, la implementación conjunta de actividades durante este periodo para la Línea de Cuidado asciente a 46 actividades en total.</t>
  </si>
  <si>
    <t>Para el mes de julio se realizó el seguimiento habitual en las herramientas dispuestas con anterioridad para el registro de la información sobre las implementaciones y articulaciones que se desarrollan desde el equipo de gestión territorial de la Línea de Cuidado. En este periodo, esta información reposa en la matriz de reporte de actividades de julio, así como en la matriz de seguimiento semanal, que en conjunto brindan el panorama de la implementación de acciones en general.</t>
  </si>
  <si>
    <t>El 01 de julio se llevó a cabo la primera sesión del Espacio Ampliado del CCMB con participación del Alcalde Mayor y seretarioas/os.
El 30 de julio se llevó a cabo la sesión ordinaria de la Mesa Coordinadora del CCM. En ella, la Dirección de Derechos y Diseño de Políticas presentó el balance de la PPMYEG.
En articulación con los sectores de la Aminsitración Distrital, el 15 de julio consejeras consultivas participaron en un espacio convocado por el Observatorio de Espacio Público del DADEP para recibir sus recomendaciones con relación al informe "Mujeres y Espacio Público"</t>
  </si>
  <si>
    <t>Tarea 1. Julio</t>
  </si>
  <si>
    <t>Tarea 3. Julio</t>
  </si>
  <si>
    <t>https://secretariadistritald.sharepoint.com/:f:/s/ContratacinSPI-2022/EoEA0vL3KKFCnvFh2GizhWABVwks0HO8ergYF2KudkKEog?e=ScEU7O</t>
  </si>
  <si>
    <t>Durante el mes de agosto se llevó a cabo el diligenciamiento correspondiente de la matriz del plan operativo, registrando los avances obtenidos en los componentes de articulación, planeación, implementación y seguimiento de las estrategias de transformación cultural: Caleidoscopio y Laboratorio de Soluciones. Este registro se realizó de manera coherente con los soportes consignados en la tarea 2 y en articulación con el plan de acción indicativo previamente entregado por la Subsecretaría.</t>
  </si>
  <si>
    <t>Durante el mes de agosto, el equipo de la Línea de Cuidado desarrolló un proceso de impementación de acciones para la transformación cultural en la redistribución del cuidado que permitió avanzar en la proyección institucional en Bogotá. Para el cumplimiento de dicha proyección en lo referente a la estrategia Laboratorio de Soluciones, se desarrollaron 22 actividades en escenarios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En relación con la estrategia Caleidoscopio, se realizaron 
En cuanto a la estrategia Caleidoscopio, durante el mes de agosto se realizaron 36 actividades en escenarios como la I.E.D Las Américas, I.E.D Francisco de Paula, Instituto Julio María Matovelle, I.E.D Gloria Valencia, I.E.D Rufino José Cuervo, Centro AMAR San Cristóbal, Centro AMAR Mártires II, I.E.D Ciudad de Bogotá, I.E.D Diego Montaña Cuéllar, I.E.D Pablo Neruda, Colegio Ciudad de Bogotá I.E.D, Colegio Liceo Moderno Betania, I.E.D Toberín sede B, Colegio I.E.D Las Américas - JT, Vereda Usminia e I.E.D Rural El Destino.
Así, la implementación conjunta de actividades durante este periodo para la Línea de Cuidado asciente a 58 actividades en total.</t>
  </si>
  <si>
    <t>El seguimiento de la gestión de la Línea de Cuidado durante el mes de agosto se realizó a partir del instrumento de seguimiento relacionado en la matriz de reporte de actividades, en la que se registraron los procesos de articulación e implementación que fueron desarrollados, así como la información correspondiente a los escenarios en los que estos tuvieron lugar. Adicionalmente, en este instrumento se incluyó para este mes la relación de hombres y mujeres participantes, atendiendo a la necesidad de identificar estos datos para procesos de reporte de información.
También fueron desarrolladas reuniones de seguimiento a través de las que se realizaron ejercicios de orientación, revisión de prioridades, programación de acciones y otros aspectos relacionados con la gestión territorial y administrativa propia de la Línea de Cuidado de Transformaciones culturales. Estas reuniones se realizaron el 1, 8, 15 y 29 de agosto.</t>
  </si>
  <si>
    <t xml:space="preserve">El 27 de agosto se llevó a cabo la sesión ordinaria de la Mesa Coordinadora del CCM. En reunión el 8 y el 15 de agosto la SDMujer, específicamente la Dirección de Eliminación de Violencias y Acceso a la Justicia y el despacho, presentaron observaciones frente al proyecto de acuerdo elaborado por las consejeras consultivas para la modificación del acuerdo 526 de 2013 y resolvieron dudas técnicas y relacionadas con el proceso legislativo en el concejo de Bogotá. El 12 de agosto la Dirección de Territorialización de Derechos y Participación presentó a las consejeras consultivas los conceptos de gasto de Dotación de Manzanas del Cuidado y Dotación de Casas de Igualdad y resolvió las inquietudes frente a su implementación.
Durante el mes de agosto, en el marco del proceso eleccionario al Consejo Consultivo de Mujeres de Bogotá, 2025-2028, se realizaron varias acciones para dar cumplimiento a la nueva resolución 0252 del 2 de agosto del 2025, la cual fijó un nuevo cronograma, ampliando las inscripciones hasta el 28 de agosto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presenciales con las CIOM, intervenciones en los COLMYEG, webinars  con el IDPAC, jornadas de inscripción con alcaldías y en la zona rural de Usme. 
Se remitieron más de 3.000 correos y mensajes a través de WhatsApp a los registros de las bases de datos internas y externas (propias, del IDPAC y recogidas en espacios de socializaciones virtuales y presenciales). Se emitieron piezas comunicativas sobre las fechas relevantes y de información del proceso. El jueves 28 de agosto se cerraron las inscripciones al proceso, obteniendo un registro de 226 organizaciones, grupos o redes de votantes y 76 candidaturas. Por otro lado, se realizó la jornada informativa de carácter obligatorio con las candidaturas, tanto en la modalidad presencial como virtual, contando con la participación activa y con la articulación de los equipos de la Dirección de Territorialización y de la Dirección de Derechos de la SDMujer. </t>
  </si>
  <si>
    <t>Tarea 1. Agosto</t>
  </si>
  <si>
    <t>Tarea 2. Agosto</t>
  </si>
  <si>
    <t>Tarea 3. Agosto</t>
  </si>
  <si>
    <t>https://secretariadistritald.sharepoint.com/:f:/s/ContratacinSPI-2022/Et322ssfjXFKr7j-h8MFSwYBdA9Nu1LRZlCgkGuP_bea6g?e=3wLaMw</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</si>
  <si>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</si>
  <si>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</si>
  <si>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</si>
  <si>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</si>
  <si>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</si>
  <si>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</si>
  <si>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</si>
  <si>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</si>
  <si>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</si>
  <si>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</si>
  <si>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</si>
  <si>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</si>
  <si>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</si>
  <si>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</si>
  <si>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</si>
  <si>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</si>
  <si>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</si>
  <si>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</si>
  <si>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implementación de la estrategia de transformacion cultural para la prevención del feminicidio.</t>
  </si>
  <si>
    <t xml:space="preserve">Durante el mes de julio se avanzó en definir un a propuesta de nombre e identidad visual de la estrategia de prevencion del feminicidio "Tu Voz, del dolor a la prevención" , lo que permitió desarrollar el nombre de las acciones Tu Voz Sostiene, Tu Voz Reconoce, Tu Voz Ampifica y Tu Voz Transforma con los diferentes actores claves de la estrategia. 
De igual forma se avanzó en las acciones piloto de dos acciones Tu Voz Reconoce y Sostiene, lo que permitió que se realizaran los ajustes a las metodologias propuestas. 
Asi mismo, se avanzó en la definición de los indicadores y con ello en la definicion del instrumento de seguimiento de la estrategia que permitirá revisar la evaluación de la misma y realizar los ajustes del caso de acuerdo con el análisis de los reportes del equipo territorial de la Línea de Prevencion de Violencias contra Las Mujeres. </t>
  </si>
  <si>
    <t>Con la construcción de la linea base, de la teoria de cambio y la descripción de las metodologías de cada acción propuesta, la gestión para la articulación, los pilotajes y el instrumento de seguimeinto de la misma</t>
  </si>
  <si>
    <t xml:space="preserve">Una estrategia de prevención del feminicido con mayor estructura y soporte técnico, metodologico y de implementación en lo territorial. </t>
  </si>
  <si>
    <t xml:space="preserve">Durante el mes de agosto se avanzó en tres (3) temas importantes para la estrategia de prevención del feminicidio. La primera fue el desarrollo de las metodologias Tu Voz Sostiene, Tu Voz Reconoce, Tu Voz Amplifica y Tu Voz Transforma que han permitido avanzaar en la gestion e implementacion territorial. 
Lo segundo fue la retroalimentación recibida por personas expertas en prevencion del feminicidio, de violencias contra las mujeres, de cambio cultural, quienes manifestaron que la campaña “permite sensibilizar para la prevención” y genera espacios de diálogo relevantes. Por ejemplo, un participante observa que la iniciativa, “desde la sensibilización (es) un ejercicio interesante, como acupuntura social”, pues amplifica las voces y empatiza con las víctimas. Otra persona destaca que la estrategia “apunta a un vacío no abordado desde la corresponsabilidad”, al impulsar reflexiones relevantes que antes no se daban. 
Y por último, se avanzó en el desarrolle de los indicadores en línea con los objetivos de la estrategia y cada una de las metodologías. </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</si>
  <si>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una accion de retroalimentación por personas expertas y la definición de los indicadores de gestión, resultados y cambio cultural.  </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</si>
  <si>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</si>
  <si>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</si>
  <si>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</si>
  <si>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</si>
  <si>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</si>
  <si>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</si>
  <si>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</si>
  <si>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</si>
  <si>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</si>
  <si>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</si>
  <si>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</si>
  <si>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</si>
  <si>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</si>
  <si>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</si>
  <si>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</si>
  <si>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</si>
  <si>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</si>
  <si>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</si>
  <si>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</si>
  <si>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</si>
  <si>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</si>
  <si>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</si>
  <si>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</si>
  <si>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r>
      <rPr>
        <sz val="11"/>
        <color rgb="FF000000"/>
        <rFont val="Arial"/>
      </rPr>
      <t xml:space="preserve">Durante este mes, se avanzó en la revisión por el Despacho, la SCPI y la OAC de la primera propuesta de acciones cambio cultural para la prevención del feminicidio denomidada inicialmente "De lo Privado a lo Público". 
Resultado de esta revision, se acordó que la OAC realizaría varias propuestas de nombre e identidad visual de la estrategia con el fin de hacerla coherente con la apuesta de la SdMujeres. 
Se realizó el ajuste del nombre de la estrategia a "Tu Voz, transforma el dolor en prevención" y se le dió identidad visual y gráfica a partir de reconocer </t>
    </r>
    <r>
      <rPr>
        <i/>
        <sz val="11"/>
        <color rgb="FF000000"/>
        <rFont val="Arial"/>
      </rPr>
      <t>"la voz como la fuerza de nuestra existencia: decir es afirmarnos, nombrar es crear, hablar es habitar el mundo. Cada voz merece un espacio. Cada historia importa y merece ser escuchada y representada a través de la memoria, enlazada con una acción significativa."</t>
    </r>
    <r>
      <rPr>
        <sz val="11"/>
        <color rgb="FF000000"/>
        <rFont val="Arial"/>
      </rPr>
      <t xml:space="preserve">  
Asi mismo se definieron los colores morado reconociendo la historia del feminismo y la lucha de las mujeres, y el naranja como la representación de la prevención de las violencias contra las mujeres.</t>
    </r>
  </si>
  <si>
    <t xml:space="preserve">Como resultado del primer planteamiento metodológico de las acciones de cambio cultural para la prevención del feminicidio Tu Voz Sostiene y Tu Voz Reconoce, y los avances en la articulación para su implementación en dos de las localidades priorizadas, durente el mes de julio se realizaron los pilotos de estas dos acciones en las localidades de Suba y Santa Fe. 
El 5 de julio se realizó el piloto de Tu Voz Sostiene en la localidad de Suba, en la UPL Tibabuyes - Cra 147 a con calle 142, en articulación con la Gerencia de las Soluciones de la Alcaldía Local. En este piloto se contó con la participación de 28 personas de la comunidad. 
Por otra parte, el 8 de julio se realizó el piloto de la accion Tu Voz Reconoce con un grupo de 9 mujeres de la Red de Mujeres Emprendoras de la localidad de Santa Fe en la CIOM de la localidad. 
Resultado de estos pilotajes se plantearon ajustes a las metodologias propuestas en clave de la disposicion de los elementos pedagogicos de las acciones y de los momentos finales de reflexión. Se vio necesario tener una guía de primeros auxilios psicologicos que se activarán cuando se presentara desborde emocional por parte de las mujeres participantes. 
</t>
  </si>
  <si>
    <t>Durante el mes de julio se avanzó en la revisión de la propuesta de indicadores para la estrategia para la prevención del feminicidio a partir de consideraciones que vincularán análisis cualitativo de los compromisos de acompañamimento de las redes de apoyo consignados en el diario para la prevencion del feminicidio. 
En ese sentido se creó el formulario de reporte de las acciones Tu Voz que permite hacerle seguimiento a la estrategia.</t>
  </si>
  <si>
    <t>Tarea 1: diseño de estrategia Tu Voz</t>
  </si>
  <si>
    <t>Tarea 2: pilotajes acciones Tu Voz</t>
  </si>
  <si>
    <t>Tarea 3: indicadores y reporte estrategia Tu Voz</t>
  </si>
  <si>
    <t xml:space="preserve">Para el mes de agosto se desarrollaron de manera conjunta con el equipo de la Línea de Prevención de Violencias contra Las Mujeres las metodologias de las acciones que conforman la estrategia para la prevencion del feminicidio: Tu Voz Sostiene, Tu Voz Reconoce, Tu Voz Amplifica y Tu Voz Transforma. </t>
  </si>
  <si>
    <t xml:space="preserve">Realizados los pilotos en el mes de julio, se definió para el mes de agosto a brir un espacio de diálogo colectivo de la estrategia Tu Voz: del dolor a la prevención, en el que expertas, expertos y representantes de entidades distritales aporten al fortalecimiento técnico, conceptual y metodológico de la propuesta con el fin de afinar su fundamentación, validar sus mecanismos de cambio cultural y reforzar su articulación institucional, a partir de una conversación situada, plural y constructiva. 
Este espacio, realizado con 18 personas expertas en prevención de violencias de género, cambio cultural y prevención del feminicidio tuvo como objetivo generar un diálogo técnico, reflexivo y constructivo sobre la propuesta de la estrategia de prevención de feminicidios “Tu Voz”. Se busca una retroalimentación que permita fortalecer el enfoque conceptual, la coherencia metodológica y la relevancia cultural y práctica de las acciones propuestas. 
Resultado de este espacio, se realizó la sistematización de las observaciones realizadas en colectivo durante el espacio, asi como la sistemación de las fichas técnicas en las que cada persona invitada describió los puntos específicos a revisar, la retroalimentación de las acciones Tu Voz Sostiene, Tu Voz Reconoce y Tu voz Amplifica.
Esta sistematizacion será el punto clave de los ajustes a las acciones y metodologías. </t>
  </si>
  <si>
    <t>Se elaboró la versión ajustada de los indicadores de la Linea de Prevención de Violencia contra las Mujeres entre ellos, la estrategia para la prevención del feminicidio Tu Voz, del dolor a la prevención. Esta nueva propuesta reune las observaciones de la Subsecretaria de Cuidado y de Políticas de Igualdad relacionadas con la definición de indicadores de gestión, de resultados y de cambio cultural, en los que fuera claro: la definición del indicador, la forma de medición, el momento de su levantamiento y cómo se sistematiza y analisa. 
Esta versión se encuentra en revisión por parte de la Subsecretaria de Cuidado y de Políticas de Igualdad.</t>
  </si>
  <si>
    <t>Tarea 1: metodologías Tu Voz</t>
  </si>
  <si>
    <t xml:space="preserve">Tarea 2: Acción tu Voz Cuenta </t>
  </si>
  <si>
    <t>Tarea 3: indicadores de la estrategia para la prevención del feminicidio</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</si>
  <si>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</si>
  <si>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</si>
  <si>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</si>
  <si>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</si>
  <si>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</si>
  <si>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</si>
  <si>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</si>
  <si>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</si>
  <si>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</si>
  <si>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</si>
  <si>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</si>
  <si>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</si>
  <si>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</si>
  <si>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</si>
  <si>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</si>
  <si>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</si>
  <si>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</si>
  <si>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</si>
  <si>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</si>
  <si>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</si>
  <si>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</si>
  <si>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</si>
  <si>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</si>
  <si>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</si>
  <si>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</si>
  <si>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</si>
  <si>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Durante julio se consolidó la primera fase diagnóstica de la acción de transformación cultural, con el desarrollo del ejercicio de acupuntura cultural que permitió identificar y sistematizar diez comportamientos sociales problemáticos vinculados al estigma hacia mujeres que realizan actividades sexuales pagadas. Esta matriz analítica definió ejes prioritarios de intervención y alimentó la construcción de la teoría del cambio. En paralelo, se fortalecieron los criterios metodológicos para los encuentros comunitarios y activaciones territoriales, delimitando públicos, territorios y mecanismos con base en esta sistematización. Se proyecta el inicio de estas acciones en agosto. Además, se participó en la Submesa de garantía de derechos para mujeres y diversidades, avanzando en compromisos interinstitucionales para construir un protocolo conjunto de atención a las VBG. También se articularon acciones con el Observatorio de Mujeres y se participó en los PMU. Se gestionó una mesa presencial ante el CTPD sin asistencia de las consultivas.
</t>
  </si>
  <si>
    <t>Al mes de julio se consolidaron avances significativos en el marco de la estrategia de transformación cultural orientada a eliminar estereotipos negativos hacia mujeres que realizan actividades sexuales pagadas. Se desarrolló el enfoque metodológico, se profundizó el diagnóstico desde el modelo ecológico feminista y se construyó una matriz de comportamientos sociales problemáticos, herramienta que permitió identificar funciones culturales, barreras simbólicas y posibles mecanismos de transformación, sirviendo como base para la teoría del cambio. También se diseñaron los criterios metodológicos de los encuentros comunitarios y activaciones territoriales, cuyo despliegue iniciará en agosto.
En paralelo, se fortaleció el acompañamiento técnico a espacios de articulación institucional como la Submesa de Garantía de Derechos y el CTPD. Se apoyaron procesos de revisión normativa y rutas de atención a las VBG, se impulsó la creación de un formulario de caracterización de organizaciones y se avanzó en la coordinación interinstitucional para la formulación de un protocolo conjunto. Se participó de los PMU, en los que se garantizó el direccionamiento de casos de violencias. Además, se propuso un laboratorio de investigación sobre VBG en el marco de la protesta social, en articulación con el Observatorio de Mujeres y el Observatorio de Conflictividad Social.
Durante el periodo, también se sostuvo la participación en espacios como la Submesa de Género del Decreto 053 y se acompañó al CTPD en su agenda de trabajo, reuniones y procesos de cualificación.</t>
  </si>
  <si>
    <t xml:space="preserve"> Durante el mes de agosto se consolidaron avances clave en el fortalecimiento técnico y metodológico de las acciones para la eliminación de estereotipos negativos hacia las mujeres. Se realizaron ajustes sustantivos al documento diagnóstico sobre mujeres que ejercen actividades sexuales pagadas, ampliando análisis, reorganizando su estructura y afinando hallazgos; el documento se encuentra en revisión por parte de la Subsecretaría de Cuidado y Políticas de Igualdad. En paralelo, se formuló el plan de trabajo para encuentros comunitarios y activaciones territoriales, proyectando su implementación entre septiembre y diciembre, incluyendo una reunión de articulación con la Dirección de Enfoque Diferencial, encuentros con mujeres, y un primer pilotaje de la acción transformadora.
También se actualizó el documento metodológico de la acción sobre estereotipos en el fútbol, integrando aprendizajes de pilotajes anteriores y precisando indicadores e instrumentos de medición. En el marco de la Submesa de Garantía de Derechos, se elaboró el primer avance del “Protocolo para la atención de VBG en contextos de protesta”, el cual fue remitido a entidades clave para su retroalimentación. Aunque no se logró convocar sesión por coyuntura de manifestaciones, se participó activamente en los Puestos de Mando Unificado (PMU). Además, se sostuvo una primera reunión con la Dirección de Gestión del Conocimiento (OMEG) para avanzar en el diseño de grupos focales, y se redefinieron estrategias de cumplimiento en reunión de revisión del plan de trabajo liderada por la Subsecretaria Juliana Londoño.</t>
  </si>
  <si>
    <t>AVANCE Y LOGROS ACUMULADOS – ENERO A AGOSTO
Durante el año 2025 se ha consolidado una línea estratégica enfocada en la transformación cultural para eliminar estereotipos negativos hacia las mujeres, con énfasis en aquellas que ejercen actividades sexuales pagadas. Desde febrero, se inició el empalme técnico con las instancias consultivas y de articulación interinstitucional, incluyendo la Submesa de Género y el CTPD. A partir de mayo, se avanzó en la elaboración del diagnóstico cultural, integrando el modelo ecológico feminista, el análisis de estructuras simbólicas y datos del OMEG. En julio, se desarrolló el ejercicio de acupuntura cultural, sistematizando diez comportamientos sociales problemáticos que perpetúan el estigma, sus funciones sociales, factores de persistencia y niveles de transformación potencial. Esto permitió formular la teoría del cambio e identificar puntos estratégicos de intervención.
En paralelo, se fortaleció el enfoque metodológico de las acciones comunitarias. Se diseñó una matriz para la planificación de encuentros comunitarios, activaciones territoriales y un primer pilotaje, a desarrollarse entre septiembre y diciembre. Se articuló este enfoque con equipos locales y con la Dirección de Enfoque Diferencial, priorizando la viabilidad operativa y el carácter innovador de las intervenciones.
También se participó activamente en los PMU, se lideró el primer borrador del “Protocolo para la atención de VBG en contextos de protesta social” y se fortalecieron vínculos con el OMEG para el diseño metodológico de grupos focales. A lo largo del año, se ha mantenido un acompañamiento técnico constante a la Submesa de Género y al CTPD, asegurando la coherencia entre los procesos de transformación cultural y los mecanismos de seguimiento de la política pública.</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</si>
  <si>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</si>
  <si>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sistematizar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</si>
  <si>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</si>
  <si>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</si>
  <si>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</si>
  <si>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</si>
  <si>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</si>
  <si>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</si>
  <si>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</si>
  <si>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</si>
  <si>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</si>
  <si>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</si>
  <si>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</si>
  <si>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</si>
  <si>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</si>
  <si>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</si>
  <si>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</si>
  <si>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</si>
  <si>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</si>
  <si>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</si>
  <si>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</si>
  <si>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</si>
  <si>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</si>
  <si>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</si>
  <si>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</si>
  <si>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</si>
  <si>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</si>
  <si>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</si>
  <si>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</si>
  <si>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</si>
  <si>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</si>
  <si>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</si>
  <si>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 xml:space="preserve">Durante el mes de julio se consolidaron los avances correspondientes al ejercicio de acupuntura cultural, fundamental para delimitar con precisión los comportamientos sociales problemáticos y persistentes que perpetúan la estigmatización de las mujeres que realizan actividades sexuales pagadas. Como resultado de este análisis, se construyó una tabla analítica que sistematiza diez comportamientos clave, sus funciones sociales, factores de persistencia y niveles de transformación potencial, sirviendo como insumo base para la construcción de la teoría del cambio.
Esta herramienta metodológica permitió identificar puntos estratégicos de intervención que combinan alta relevancia cultural con viabilidad operativa, orientando la formulación de acciones transformadoras que sean disruptivas, innovadoras y efectivas, evitando formatos tradicionales poco incidentes. Con ello, se cierra la primera gran fase diagnóstica del documento y se deja listo el insumo para iniciar la etapa de formulación estratégica bajo el modelo IDEARR.
</t>
  </si>
  <si>
    <t>Durante el mes de julio se avanzó en el fortalecimiento metodológico de las acciones territoriales proyectadas para el segundo semestre. A partir de la matriz de identificación y análisis de comportamientos sociales problemáticos construida en el marco de la estrategia, se delimitaron los ejes narrativos y culturales prioritarios que orientarán los contenidos y enfoques de los encuentros comunitarios y activaciones territoriales.
Este insumo permitió afinar los criterios para la selección de públicos, territorios y mecanismos de intervención, asegurando que las acciones respondan a factores estructurales y simbólicos relevantes para la eliminación de estereotipos negativos hacia las mujeres. Los encuentros proyectados se realizarán en articulación con los equipos locales y con acompañamiento técnico del programa, dando inicio en el mes de agosto.</t>
  </si>
  <si>
    <t>Durante el mes de julio se realizó la reunión de la Submesa para la garantía y seguimiento de los derechos de las mujeres, diversidades, disidencias de género y sexuales, donde se avanzó con las entidades en conceptualizar las VBG, rutas de atención, articulación con otras entidades, identificación de un protocolo interno, lineamientos u otros insumos, dependencias encargadas de acompañar los casos, capacitaciones o sensibilizaciones para mitigar las VBG, y acompañamiento psicojurídico.
Como compromiso de este espacio la Secretaría de Gobierno, la Secretaría de Integración Social y la Secretaría de la Mujer serán las encargadas de iniciar el proceso de construcción del documento del protocolo, y presentar un primer avance en la sesión de agosto.
Por parte de la Secretaría Distrital de la Mujer, se avanzó en la articular con el Observatorio de Mujeres y Equidad de Género y en reuniones con dos organizaciones para invitarlas a participar de esta instancia.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</si>
  <si>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 xml:space="preserve">
En el acompañamiento a las consultivas ante el CTPD, se gestionó una Mesa de Trabajo Presencial para realizar las observaciones a la Guía de la Caja de Herramientas, sin embargo, no se logró desarrollar el espacio puesto que no asistieron las consejeras y se hace la solicitud por correo para avanzar en la actualización</t>
  </si>
  <si>
    <t>Tarea1_actividad5</t>
  </si>
  <si>
    <t>Tarea2_actividad5</t>
  </si>
  <si>
    <t>https://secretariadistritald.sharepoint.com/:f:/s/ContratacinSPI-2022/Eq-CDiV7GDlClzFbNtc7yBUBDJn_yHr_DGNtnDthW0YnpA?e=sgDycP</t>
  </si>
  <si>
    <t>https://secretariadistritald.sharepoint.com/:f:/s/ContratacinSPI-2022/EiwslB6Eas9NtUGxrHTymPAB-o057WoaIwPqnYP2lKZAnw?e=aQcfAa</t>
  </si>
  <si>
    <t>Durante el mes de agosto se avanzó en el fortalecimiento de los insumos técnicos para las acciones de eliminación de estereotipos negativos. En particular, se realizaron ajustes sustantivos al documento de diagnóstico sobre mujeres que ejercen actividades sexuales pagadas, reorganizando la estructura del índice, ampliando los análisis previos y precisando la información disponible. Este documento se encuentra actualmente en revisión por parte de la Subsecretaría de Cuidado y Políticas de Igualdad.
De manera complementaria, se actualizó el documento de la acción sobre estereotipos en el fútbol, incorporando aprendizajes derivados de ejercicios de pilotaje e iteración. Esta actualización permitió definir con mayor claridad el alcance de las acciones, los indicadores asociados y los mecanismos de medición, aportando solidez metodológica a la estrategia.</t>
  </si>
  <si>
    <t>Durante el mes de agosto se formuló el plan de trabajo correspondiente al segundo semestre de 2025 para el componente comunitario de la estrategia de transformación cultural orientada a eliminar estereotipos negativos hacia mujeres que ejercen actividades sexuales pagadas. Este plan abarca los meses de septiembre a diciembre e incluye acciones de articulación institucional, socialización del diagnóstico, encuentros con mujeres y pilotajes territoriales de la acción cultural.
Como punto de partida, se prevé una reunión con la Dirección de Enfoque Diferencial de la Secretaría de la Mujer para presentar los hallazgos del diagnóstico, comprender condiciones institucionales y territoriales, y acordar mecanismos de implementación conjunta. A partir de dicha articulación, se contempla la realización de dos encuentros comunitarios en los meses de octubre y noviembre, diseñados metodológicamente a partir de los comportamientos sociales problemáticos identificados y sus narrativas asociadas.
Finalmente, se proyecta iniciar el pilotaje de la acción transformadora entre finales de noviembre e inicios de diciembre, priorizando un mecanismo innovador, de bajo costo y alta incidencia simbólica, basado en las recomendaciones derivadas del ejercicio de acupuntura cultural. Todas estas acciones serán sistematizadas para retroalimentar la estrategia y sus posibles escalamientos.</t>
  </si>
  <si>
    <t>Durante el mes de agosto, se realiza el primer avance del “Protocolo para la atención de VBG en espacios de manifestación pública y protesta social” donde se comparte para sus aportes a la Secretaría Distrital de Gobierno- Dirección de Derechos Humanos y Subsecretaria para la Gobernabilidad y Garantía de Derechos, y la Secretaria Distrital de Integración Social- Subdirección de Asuntos LGBTI. Debido a las manifestaciones que se presentaron durante el mes no se logra realizar la reunión de la Submesa.
Por parte de la Secretaría Distrital de la Mujer, se realizó la primera reunión de asesoría con la Dirección de Gestión del Conocimiento (OMEG), donde se dialogo sobre la información requerida para la construcción de la metodología de grupos focales.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</si>
  <si>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agosto en la revisión del plan de trabajo por parte de la Subsecretaria Juliana Martínez Londoño, se definieron nuevas estrategias que permitan el cumplimiento de cada uno de los temas solicitados al inicio de la vigencia</t>
  </si>
  <si>
    <t>https://secretariadistritald.sharepoint.com/:f:/s/ContratacinSPI-2022/Erk0pcrjNMFApyAi0GKDhEsBk87sT6imf-llrEQCOYacSw?e=GTclFq</t>
  </si>
  <si>
    <t>https://secretariadistritald.sharepoint.com/:f:/s/ContratacinSPI-2022/ElixzHzDfgFBqQCFf0XauMoBZ7RsNhPjNLNNfgY2i6l_VQ?e=AqH92O</t>
  </si>
  <si>
    <t>Código</t>
  </si>
  <si>
    <t>Versión</t>
  </si>
  <si>
    <t>Fecha de Emisión</t>
  </si>
  <si>
    <t>META PLAN DE DESARROLLO</t>
  </si>
  <si>
    <t>Página</t>
  </si>
  <si>
    <t>Página 3 de 7</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</si>
  <si>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</si>
  <si>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</si>
  <si>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</si>
  <si>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</si>
  <si>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</si>
  <si>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</si>
  <si>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</si>
  <si>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</si>
  <si>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</si>
  <si>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</si>
  <si>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</si>
  <si>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</si>
  <si>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</si>
  <si>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rPr>
      <t>3.</t>
    </r>
    <r>
      <rPr>
        <sz val="11"/>
        <color rgb="FF000000"/>
        <rFont val="Arial"/>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</si>
  <si>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</si>
  <si>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</si>
  <si>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</si>
  <si>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</si>
  <si>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</si>
  <si>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</si>
  <si>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</si>
  <si>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</si>
  <si>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</si>
  <si>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</si>
  <si>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</si>
  <si>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 xml:space="preserve">Durante julio de 2025, la Estrategia de Transformaciones Culturales alcanzó avances significativos en sus líneas de trabajo, consolidando la articulación institucional, el despliegue territorial y el fortalecimiento metodológico.
Línea de Cuidado: Se ejecutaron 24 actividades del Laboratorio de Soluciones en escenarios comunitarios e institucionales (Centros Día, empresas y Manzanas del Cuidado), promoviendo la redistribución del trabajo de cuidado no remunerado. Asimismo, Caleidoscopio realizó 22 acciones en colegios y espacios comunitarios, integrando el enfoque interseccional del cuidado con énfasis en niñas, niños y adolescentes. Estos procesos fortalecieron la implementación territorial y la calidad técnica de las intervenciones mediante herramientas de seguimiento y trazabilidad.
Línea de Prevención de Violencias: Se presentó la versión intermedia del documento operativo de la estrategia Tu Voz, transforma el dolor en prevención, que recibió validación institucional, ajustes de identidad visual y fortalecimiento conceptual. Además, se desarrollaron los pilotos de las acciones Tu Voz Sostiene (localidad de Suba) y Tu Voz Reconoce (localidad de Santa Fe), los cuales permitieron ajustar las metodologías, incluyendo recomendaciones como la incorporación de guías de primeros auxilios psicológicos. Se creó un formulario de reporte que facilita el seguimiento técnico de la estrategia.
Transformación de los estereotipos hacia mujeres que ejercen actividades sexuales pagadas: Se consolidó la primera fase diagnóstica mediante un ejercicio de acupuntura cultural, que identificó 10 comportamientos sociales problemáticos y permitió construir una matriz analítica de transformación. Esta matriz alimenta la teoría del cambio e informa el diseño metodológico de activaciones comunitarias proyectadas para agosto. Paralelamente, se fortaleció la articulación interinstitucional a través de la Submesa de Garantía de Derechos, el CTPD y los PMU, impulsando acciones coordinadas frente a las violencias basadas en género (VBG).
</t>
  </si>
  <si>
    <t xml:space="preserve">En estos siete meses, la estrategia de Transformaciones Culturales consolidó avances estructurales que han fortalecido su enfoque metodológico, su despliegue territorial y su capacidad de articulación institucional de manera transversal en los siguientes terminos: 
*Seguimiento y verificación de compromisos, donde se estableció un sistema permanente de seguimiento técnico y metodológico a cada línea de trabajo, que ha permitido mejorar la planificación, la ejecución y la calidad de las acciones en campo.
*Articulación institucional, logrando afianzar alianzas con entidades internas y externas, promoviendo sinergias que fortalecen la implementación distrital de la estrategia.
*Fortalecimiento territorial, consolidando más los equipos en territorio, mejorando su capacidad operativa y potenciando su impacto en escenarios comunitarios e institucionales.
*Participación y visibilización institucional, donde se han generado espacios de participación que han reforzado la apropiación institucional de la estrategia y de los enfoques de cambio cultural.
*Sistematización y enfoque investigativo con lo que se han desarrollado herramientas de seguimiento, matrices metodológicas e informes de avances, que aportan a la toma de decisiones y robustecen la fundamentación técnica de cada línea.
Algunos logros desde las líneas fueron: 
*Cuidado: Se diseñó e implementó el plan operativo, se lideró el acompañamiento técnico al Comité de Cuidado de Mujeres de Bogotá y se desarrollaron más de 120 actividades en campo con las estrategias Laboratorio de Soluciones y Caleidoscopio. Además, se formuló la matriz de consistencia de Caleidoscopio.
* Prevención de Violencias: Se formuló y presentó la estrategia Tu Voz, transforma el dolor en prevención, a partir de insumos metodológicos y conceptuales como la teoría del cambio y la línea base. Se diseñaron y pilotearon acciones en territorio (Tu Voz Sostiene, Tu Voz Reconoce) y se avanzó en el desarrollo de mecanismos de seguimiento, incluyendo un formulario de reporte y una propuesta de indicadores con perspectiva cualitativa.
*Transformación de estereotipos hacia mujeres que ejercen ASP:
Se consolidó un enfoque metodológico basado en el modelo ecológico feminista, una matriz de comportamientos sociales problemáticos y los lineamientos para encuentros comunitarios. Se promovió la coordinación interinstitucional con diversas instancias (CTPD, Submesa de Género, PMU, Observatorio de Mujeres), y se propuso un laboratorio de investigación sobre VBG en protestas sociales.
</t>
  </si>
  <si>
    <t xml:space="preserve">1.	fortalecimiento del enfoque territorial con impacto directo en comunidades. A través de las estrategias Laboratorio de Soluciones y Caleidoscopio, se realizaron más de 120 actividades en campo que promovieron la redistribución del trabajo de cuidado no remunerado y generaron reflexiones sobre el cuidado desde una perspectiva interseccional, beneficiando a diversos grupos poblacionales, especialmente mujeres, niñas, niños y adolescentes.
2.	Desarrollo y consolidación de insumos metodológicos y técnicos.
Se avanzó en la construcción de documentos clave como la matriz de consistencia de Caleidoscopio y la versión intermedia del documento operativo de Tu Voz, transforma el dolor en prevención. Estos productos fortalecen conceptualmente las líneas de trabajo y garantizan coherencia técnica en su implementación.
3.	Aumento de la articulación interinstitucional y posicionamiento estratégico. La participación activa en espacios como la Submesa de Garantía de Derechos, el CTPD y los PMU permitió coordinar acciones frente a las violencias basadas en género y avanzar en la formulación de rutas y protocolos conjuntos, fortaleciendo la presencia e influencia de la estrategia a nivel distrital.
4.	Mejora de la capacidad de seguimiento, evaluación y toma de decisiones. La implementación de herramientas como formularios de reporte, matrices de seguimiento y la sistematización de comportamientos culturales problemáticos han permitido mejorar la trazabilidad de las acciones, afinar las metodologías y sustentar las decisiones estratégicas con base en evidencia.
</t>
  </si>
  <si>
    <r>
      <rPr>
        <sz val="11"/>
        <color rgb="FF000000"/>
        <rFont val="Arial"/>
      </rPr>
      <t xml:space="preserve">Durante el mes de agosto de 2025 se alcanzaron importantes progresos en la implementación de la Estrategia de Transformaciones Culturales, destacándose los siguientes:
</t>
    </r>
    <r>
      <rPr>
        <b/>
        <sz val="11"/>
        <color rgb="FF000000"/>
        <rFont val="Arial"/>
      </rPr>
      <t xml:space="preserve">1.	Seguimiento y gestión territorial
</t>
    </r>
    <r>
      <rPr>
        <sz val="11"/>
        <color rgb="FF000000"/>
        <rFont val="Arial"/>
      </rPr>
      <t xml:space="preserve">o	Se llevaron a cabo reuniones de seguimiento semanal los días 05, 19, 20 y 26 de agosto, en las que participaron orientadores de las líneas de Prevención de Violencias, Redistribución del Cuidado y apoyos transversales.
o	Estos encuentros permitieron verificar compromisos, dar seguimiento a articulaciones institucionales, priorizar alianzas estratégicas, fortalecer la participación de los equipos territoriales y consolidar el enfoque de cambio cultural desde lo metodológico, investigativo y documental.
</t>
    </r>
    <r>
      <rPr>
        <b/>
        <sz val="11"/>
        <color rgb="FF000000"/>
        <rFont val="Arial"/>
      </rPr>
      <t xml:space="preserve">2.	Avances documentales y metodológicos
</t>
    </r>
    <r>
      <rPr>
        <sz val="11"/>
        <color rgb="FF000000"/>
        <rFont val="Arial"/>
      </rPr>
      <t xml:space="preserve">o	Se elaboró una propuesta de la Línea de Base del Laboratorio de Soluciones, incluyendo un análisis del cuidado como desigualdad estructural, como fenómeno cultural, la relación con las políticas del cuidado, las condiciones para su transformación cultural y un capítulo de conclusiones.
o	Se ajustó el documento operativo de la estrategia “Tu Voz, transforma el dolor en prevención” según observaciones de la Subsecretaría de Cuidado y Políticas de Igualdad, especialmente en la descripción metodológica, la claridad conceptual y los indicadores de seguimiento.
o	Se presentó la segunda versión del Laboratorio de Soluciones, incorporando indicadores y mecanismos de evaluación, y se remitió la primera versión de la estrategia Caleidoscopio siguiendo lineamientos técnicos de la Subsecretaría y la Dirección de Transformaciones Culturales.
</t>
    </r>
    <r>
      <rPr>
        <b/>
        <sz val="11"/>
        <color rgb="FF000000"/>
        <rFont val="Arial"/>
      </rPr>
      <t xml:space="preserve">3.	Articulaciones institucionales y comunitarias
</t>
    </r>
    <r>
      <rPr>
        <sz val="11"/>
        <color rgb="FF000000"/>
        <rFont val="Arial"/>
      </rPr>
      <t xml:space="preserve">o	Se sostuvieron reuniones con entidades como el SENA, la Secretaría de Educación Distrital, el IDRD, la Universidad El Bosque, DVV Internacional, Metro Bogotá, entre otras, para definir acciones conjuntas, permisos en escenarios públicos y alianzas en proyectos estratégicos.
o	Se participó en la cuarta Mesa de Transformación Cultural y Cuidado, en la UTA 67 del Sistema Distrital de Cuidado, y en encuentros con la Red Colombiana de Periodistas con Perspectiva de Género, Casas de Igualdad de Oportunidades y Manzanas del Cuidado.
</t>
    </r>
    <r>
      <rPr>
        <b/>
        <sz val="11"/>
        <color rgb="FF000000"/>
        <rFont val="Arial"/>
      </rPr>
      <t xml:space="preserve">4.	Implementación territorial de estrategias
</t>
    </r>
    <r>
      <rPr>
        <sz val="11"/>
        <color rgb="FF000000"/>
        <rFont val="Arial"/>
      </rPr>
      <t xml:space="preserve">o	La Línea de Cuidado implementó 58 actividades en escenarios comunitarios, educativos y sociales de Bogotá, con registro diferenciado de participación de hombres y mujeres.
o	La estrategia Caleidoscopio desarrolló 36 actividades en instituciones educativas, Centros AMAR y espacios comunitarios, mientras que el Laboratorio de Soluciones ejecutó 22 actividades en colegios, jardines sociales, casas de cuidado y parques.
</t>
    </r>
    <r>
      <rPr>
        <b/>
        <sz val="11"/>
        <color rgb="FF000000"/>
        <rFont val="Arial"/>
      </rPr>
      <t xml:space="preserve">5.	Prevención de violencias contra las mujeres
</t>
    </r>
    <r>
      <rPr>
        <sz val="11"/>
        <color rgb="FF000000"/>
        <rFont val="Arial"/>
      </rPr>
      <t xml:space="preserve">o	Se adelantaron espacios de validación técnica de la estrategia “Tu Voz”, con participación de 18 expertas y expertos en género, prevención del feminicidio y cambio cultural.
o	Se ajustaron los indicadores de la línea de Prevención de Violencias, incorporando sugerencias de la Subsecretaría para precisar la definición, medición y sistematización de datos.
</t>
    </r>
    <r>
      <rPr>
        <b/>
        <sz val="11"/>
        <color rgb="FF000000"/>
        <rFont val="Arial"/>
      </rPr>
      <t xml:space="preserve">6.	Otros avances estratégicos
</t>
    </r>
    <r>
      <rPr>
        <sz val="11"/>
        <color rgb="FF000000"/>
        <rFont val="Arial"/>
      </rPr>
      <t xml:space="preserve">o	Se formuló el plan de trabajo comunitario para la estrategia de eliminación de estereotipos hacia mujeres en actividades sexuales pagadas, que incluye articulación institucional, encuentros comunitarios y pilotajes territoriales.
o	Se construyó un protocolo preliminar de atención de VBG en espacios de protesta social, en articulación con la Secretaría de Gobierno y la Secretaría de Integración Social.
o	Se adelantó el proceso electoral al Consejo Consultivo de Mujeres 2025–2028, logrando el registro de 226 organizaciones, grupos o redes y 76 candidaturas, mediante jornadas presenciales, virtuales y articulaciones con IDPAC, CIOM y alcaldías locales.
</t>
    </r>
  </si>
  <si>
    <r>
      <rPr>
        <sz val="11"/>
        <color rgb="FF000000"/>
        <rFont val="Arial"/>
      </rPr>
      <t xml:space="preserve">De manera acumulada, la Estrategia de Transformaciones Culturales ha consolidado avances que reflejan su impacto y fortalecimiento en el Distrito:
</t>
    </r>
    <r>
      <rPr>
        <b/>
        <sz val="11"/>
        <color rgb="FF000000"/>
        <rFont val="Arial"/>
      </rPr>
      <t xml:space="preserve">1.	Consolidación institucional y metodológica
</t>
    </r>
    <r>
      <rPr>
        <sz val="11"/>
        <color rgb="FF000000"/>
        <rFont val="Arial"/>
      </rPr>
      <t xml:space="preserve">o	Se han producido y ajustado documentos estratégicos clave (Laboratorio de Soluciones, Caleidoscopio, Tu Voz), con bases conceptuales sólidas, indicadores claros y metodologías de evaluación coherentes.
o	Se ha fortalecido la capacidad técnica de las líneas de trabajo, integrando análisis de género, enfoque cultural y herramientas de seguimiento sistemático.
</t>
    </r>
    <r>
      <rPr>
        <b/>
        <sz val="11"/>
        <color rgb="FF000000"/>
        <rFont val="Arial"/>
      </rPr>
      <t xml:space="preserve">2.	Ampliación de la presencia territorial
</t>
    </r>
    <r>
      <rPr>
        <sz val="11"/>
        <color rgb="FF000000"/>
        <rFont val="Arial"/>
      </rPr>
      <t xml:space="preserve">o	Se ha ampliado la ejecución de actividades en instituciones educativas, espacios comunitarios, parques, jardines sociales y escenarios de cuidado, alcanzando a población diversa en distintos sectores de Bogotá.
o	La sistematización de datos de participación (por sexo y contexto) ha enriquecido la medición de impactos y facilitado la planeación estratégica.
</t>
    </r>
    <r>
      <rPr>
        <b/>
        <sz val="11"/>
        <color rgb="FF000000"/>
        <rFont val="Arial"/>
      </rPr>
      <t xml:space="preserve">3.	Fortalecimiento de articulaciones interinstitucionales
</t>
    </r>
    <r>
      <rPr>
        <sz val="11"/>
        <color rgb="FF000000"/>
        <rFont val="Arial"/>
      </rPr>
      <t xml:space="preserve">o	La estrategia ha establecido vínculos con entidades distritales, educativas, comunitarias y de cooperación internacional, lo que garantiza mayor sostenibilidad, respaldo de implementación e incidencia en la agenda distrital.
</t>
    </r>
    <r>
      <rPr>
        <b/>
        <sz val="11"/>
        <color rgb="FF000000"/>
        <rFont val="Arial"/>
      </rPr>
      <t xml:space="preserve">4.	Avances en prevención de violencias contra las mujeres
</t>
    </r>
    <r>
      <rPr>
        <sz val="11"/>
        <color rgb="FF000000"/>
        <rFont val="Arial"/>
      </rPr>
      <t xml:space="preserve">o	La estrategia “Tu Voz” ha sido validada y ajustada con aportes técnicos, lo que la posiciona como una herramienta innovadora para la prevención del feminicidio y las violencias contra las mujeres desde un enfoque de transformación cultural.
o	Se ha promovido un abordaje integral del cuidado, la redistribución equitativa de cargas y la resignificación de prácticas sociales en clave de igualdad de género.
</t>
    </r>
    <r>
      <rPr>
        <b/>
        <sz val="11"/>
        <color rgb="FF000000"/>
        <rFont val="Arial"/>
      </rPr>
      <t xml:space="preserve">5.	Innovación en enfoques y procesos comunitarios
</t>
    </r>
    <r>
      <rPr>
        <sz val="11"/>
        <color rgb="FF000000"/>
        <rFont val="Arial"/>
      </rPr>
      <t>o	Se ha proyectado la implementación de acciones piloto con enfoque de acupuntura cultural y metodologías participativas, priorizando intervenciones de alto impacto simbólico y escalabilidad.
o	El trabajo con sectores poblacionales específicos (como mujeres en actividades sexuales pagadas o comunidades rurales) ha ampliado el alcance y la pertinencia de las acciones.</t>
    </r>
  </si>
  <si>
    <r>
      <rPr>
        <sz val="11"/>
        <color rgb="FF000000"/>
        <rFont val="Arial"/>
      </rPr>
      <t xml:space="preserve">
</t>
    </r>
    <r>
      <rPr>
        <b/>
        <sz val="11"/>
        <color rgb="FF000000"/>
        <rFont val="Arial"/>
      </rPr>
      <t xml:space="preserve">1.	Fortalecimiento de la gestión institucional y territorial: </t>
    </r>
    <r>
      <rPr>
        <sz val="11"/>
        <color rgb="FF000000"/>
        <rFont val="Arial"/>
      </rPr>
      <t xml:space="preserve">Las reuniones periódicas de seguimiento y los ejercicios de planeación conjunta han permitido optimizar la coordinación entre líneas, garantizar el cumplimiento de compromisos y mejorar la capacidad de respuesta de los equipos territoriales.
</t>
    </r>
    <r>
      <rPr>
        <b/>
        <sz val="11"/>
        <color rgb="FF000000"/>
        <rFont val="Arial"/>
      </rPr>
      <t xml:space="preserve">2.	Mejora técnica y metodológica de las estrategias: </t>
    </r>
    <r>
      <rPr>
        <sz val="11"/>
        <color rgb="FF000000"/>
        <rFont val="Arial"/>
      </rPr>
      <t xml:space="preserve">La elaboración y ajuste de documentos estratégicos (Laboratorio de Soluciones, Caleidoscopio, Tu Voz) consolidan marcos conceptuales más robustos, con metodologías coherentes e indicadores claros para el seguimiento y la evaluación.
</t>
    </r>
    <r>
      <rPr>
        <b/>
        <sz val="11"/>
        <color rgb="FF000000"/>
        <rFont val="Arial"/>
      </rPr>
      <t xml:space="preserve">3.	Ampliación de la cobertura y participación comunitaria: </t>
    </r>
    <r>
      <rPr>
        <sz val="11"/>
        <color rgb="FF000000"/>
        <rFont val="Arial"/>
      </rPr>
      <t xml:space="preserve">La ejecución de más de 58 actividades en distintos escenarios (educativos, comunitarios, sociales y de cuidado) favorece la llegada a diversas poblaciones urbanas y rurales. El registro diferenciado de participación de mujeres y hombres fortalece la capacidad de medir impactos reales en términos de igualdad y equidad.
</t>
    </r>
    <r>
      <rPr>
        <b/>
        <sz val="11"/>
        <color rgb="FF000000"/>
        <rFont val="Arial"/>
      </rPr>
      <t xml:space="preserve">4.	Fortalecimiento de la articulación interinstitucional: </t>
    </r>
    <r>
      <rPr>
        <sz val="11"/>
        <color rgb="FF000000"/>
        <rFont val="Arial"/>
      </rPr>
      <t>Las alianzas con entidades distritales, sector educativo, cooperación internacional y organizaciones comunitarias generan mayor sostenibilidad y respaldo a las acciones de transformación cultural. Esto asegura que las estrategias tengan incidencia y puedan escalarse a nuevos escenarios.
5</t>
    </r>
    <r>
      <rPr>
        <b/>
        <sz val="11"/>
        <color rgb="FF000000"/>
        <rFont val="Arial"/>
      </rPr>
      <t>.	Contribución a la prevención de violencias contra las mujeres</t>
    </r>
    <r>
      <rPr>
        <sz val="11"/>
        <color rgb="FF000000"/>
        <rFont val="Arial"/>
      </rPr>
      <t xml:space="preserve">: La estrategia “Tu Voz” aporta un enfoque innovador para la prevención del feminicidio, articulando experticia técnica y participación comunitaria. Los ajustes metodológicos y de indicadores garantizan que las acciones sean pertinentes, medibles y sostenibles en el tiempo.
</t>
    </r>
    <r>
      <rPr>
        <b/>
        <sz val="11"/>
        <color rgb="FF000000"/>
        <rFont val="Arial"/>
      </rPr>
      <t xml:space="preserve">6.	Innovación en enfoques de intervención: </t>
    </r>
    <r>
      <rPr>
        <sz val="11"/>
        <color rgb="FF000000"/>
        <rFont val="Arial"/>
      </rPr>
      <t xml:space="preserve">La inclusión de metodologías como la acupuntura cultural, el enfoque comunitario y la resignificación simbólica permiten implementar acciones de alta incidencia y potencial de réplica. Estas prácticas innovadoras favorecen la apropiación social y cultural de los cambios propuestos.
</t>
    </r>
  </si>
  <si>
    <t>Formula indicador:</t>
  </si>
  <si>
    <t>Avance mensual</t>
  </si>
  <si>
    <t>Elaboró</t>
  </si>
  <si>
    <t>Firma</t>
  </si>
  <si>
    <t>Aprobó (Según aplique Gerenta de proyecto, Líder técnica y responsable de proceso)</t>
  </si>
  <si>
    <t>Revisó (Oficina Asesora de Planeación)</t>
  </si>
  <si>
    <t>VoBo:</t>
  </si>
  <si>
    <t>Nombre</t>
  </si>
  <si>
    <t>Juan David Cortés González</t>
  </si>
  <si>
    <t>Juliana Martínez Londoño</t>
  </si>
  <si>
    <t>Nombre:</t>
  </si>
  <si>
    <t>Cargo</t>
  </si>
  <si>
    <t>Líder Técnico Proyecto 8198</t>
  </si>
  <si>
    <t>Subsecretaria del Cuidado y Políticas de Igualdad</t>
  </si>
  <si>
    <t>Cargo:</t>
  </si>
  <si>
    <t>Iván Felipe Vargas Aldana</t>
  </si>
  <si>
    <t>Contratista apoyo financiero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</si>
  <si>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</si>
  <si>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</si>
  <si>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</si>
  <si>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</si>
  <si>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</si>
  <si>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</si>
  <si>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</si>
  <si>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</si>
  <si>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</si>
  <si>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</si>
  <si>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</si>
  <si>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</si>
  <si>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</si>
  <si>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</si>
  <si>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</si>
  <si>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</si>
  <si>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</si>
  <si>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</si>
  <si>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</si>
  <si>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</si>
  <si>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</si>
  <si>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</si>
  <si>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</si>
  <si>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</si>
  <si>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</si>
  <si>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</si>
  <si>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</si>
  <si>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</si>
  <si>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</si>
  <si>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</si>
  <si>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</si>
  <si>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</si>
  <si>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</si>
  <si>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</si>
  <si>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</si>
  <si>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</si>
  <si>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</si>
  <si>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</si>
  <si>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</si>
  <si>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</si>
  <si>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</si>
  <si>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</si>
  <si>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</si>
  <si>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</si>
  <si>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</si>
  <si>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</si>
  <si>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</si>
  <si>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</si>
  <si>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</si>
  <si>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</si>
  <si>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</si>
  <si>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</si>
  <si>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</si>
  <si>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</si>
  <si>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</si>
  <si>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</si>
  <si>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</si>
  <si>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</si>
  <si>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</si>
  <si>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</si>
  <si>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</si>
  <si>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</si>
  <si>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</si>
  <si>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</si>
  <si>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</si>
  <si>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</si>
  <si>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</si>
  <si>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</si>
  <si>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</si>
  <si>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</si>
  <si>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</si>
  <si>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</si>
  <si>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</si>
  <si>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</si>
  <si>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</si>
  <si>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</si>
  <si>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</si>
  <si>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</si>
  <si>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</si>
  <si>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</si>
  <si>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</si>
  <si>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</si>
  <si>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</si>
  <si>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</si>
  <si>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</si>
  <si>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</si>
  <si>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</si>
  <si>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</si>
  <si>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</si>
  <si>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</si>
  <si>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</si>
  <si>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</si>
  <si>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</si>
  <si>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</si>
  <si>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</si>
  <si>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</si>
  <si>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</si>
  <si>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</si>
  <si>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</si>
  <si>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</si>
  <si>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</si>
  <si>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</si>
  <si>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</si>
  <si>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</si>
  <si>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</si>
  <si>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</si>
  <si>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</si>
  <si>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</si>
  <si>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</si>
  <si>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</si>
  <si>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</si>
  <si>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</si>
  <si>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</si>
  <si>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</si>
  <si>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</si>
  <si>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Durante el mes de julio, la gestión del equipo de la Línea de Cuidado permitió avanzar en la implementación de acciones desde las dos estrategias que la componen. En el caso de la estrategia Caleidoscopio, se desarrollaron 27 acciones de implementación en escenarios como el Colegio Distrital Cristóbal Colón, los Centros Amar de la Secretaría de Integración Social y diversos espacios comunitarios. Estas intervenciones promovieron reflexiones sobre el cuidado con enfoque interseccional y diferencial, logrando la participación de 566 niñas, niños, adolescentes.
En cuanto a la estrategia Laboratorio de Soluciones, se llevaron a cabo 39 acciones en escenarios comunitarios e institucionales como Centros Día, la Manzana del Cuidado El Camino, la sede administrativa de CAFAM, el restaurante Oliveto Pasta y Café, y sedes de la Secretaría de Integración Social. Estas actividades se enfocaron en la redistribución del trabajo de cuidado no remunerado y la corresponsabilidad, alcanzando un total de 849 personas participantes.</t>
  </si>
  <si>
    <t>Durante el mes de agosto, la gestión del equipo de la Línea de Cuidado permitió avanzar en la implementación de acciones desde las dos estrategias que la componen. En el caso de la estrategia Caleidoscopio, se desarrollaron 37 acciones de implementación en escenarios como la I.E.D Las Américas, I.E.D Francisco de Paula, Instituto Julio María Matovelle, I.E.D Gloria Valencia, I.E.D Rufino José Cuervo, Centro AMAR San Cristóbal, Centro AMAR Mártires II, I.E.D Ciudad de Bogotá, I.E.D Diego Montaña Cuéllar, entre otros. Estas intervenciones promovieron reflexiones sobre el cuidado con enfoque interseccional y diferencial, logrando la participación de 983 niñas, niños y adolescentes.
En cuanto a la estrategia Laboratorio de Soluciones, se llevaron a cabo 21 acciones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386 personas participantes.</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</si>
  <si>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</si>
  <si>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</si>
  <si>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</si>
  <si>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</si>
  <si>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</si>
  <si>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</si>
  <si>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scheme val="minor"/>
      </rPr>
      <t>Laboratorio de Soluciones</t>
    </r>
    <r>
      <rPr>
        <sz val="11"/>
        <color theme="1"/>
        <rFont val="Calibri"/>
        <scheme val="minor"/>
      </rPr>
      <t xml:space="preserve">, se llevaron a cabo </t>
    </r>
    <r>
      <rPr>
        <b/>
        <sz val="11"/>
        <color theme="1"/>
        <rFont val="Calibri"/>
        <scheme val="minor"/>
      </rPr>
      <t>21 acciones</t>
    </r>
    <r>
      <rPr>
        <sz val="11"/>
        <color theme="1"/>
        <rFont val="Calibri"/>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scheme val="minor"/>
      </rPr>
      <t>386 personas participantes</t>
    </r>
    <r>
      <rPr>
        <sz val="11"/>
        <color theme="1"/>
        <rFont val="Calibri"/>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</si>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</sst>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00%"/>
  </numFmts>
  <fonts count="7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1"/>
      <color rgb="FF002060"/>
      <name val="Arial"/>
      <family val="2"/>
    </font>
    <font>
      <sz val="10"/>
      <color rgb="FF000000"/>
      <name val="Arial"/>
      <family val="2"/>
    </font>
    <font>
      <sz val="10"/>
      <color theme="1"/>
      <name val="Arial"/>
      <family val="2"/>
    </font>
    <font>
      <sz val="11"/>
      <color rgb="FF000000"/>
      <name val="Arial"/>
    </font>
    <font>
      <b/>
      <sz val="11"/>
      <color rgb="FF000000"/>
      <name val="Arial"/>
    </font>
    <font>
      <sz val="11"/>
      <color rgb="FF000000"/>
      <name val="Arial"/>
      <charset val="1"/>
    </font>
    <font>
      <sz val="11"/>
      <color theme="1"/>
      <name val="Arial"/>
    </font>
    <font>
      <sz val="9"/>
      <color theme="1"/>
      <name val="Arial"/>
    </font>
    <font>
      <sz val="9"/>
      <color theme="1"/>
      <name val="Arial"/>
      <family val="2"/>
    </font>
    <font>
      <sz val="9"/>
      <color rgb="FF000000"/>
      <name val="Arial"/>
      <charset val="1"/>
    </font>
    <font>
      <i/>
      <sz val="11"/>
      <color rgb="FF000000"/>
      <name val="Arial"/>
    </font>
    <font>
      <b/>
      <sz val="11"/>
      <color theme="1"/>
      <name val="Calibri"/>
      <scheme val="minor"/>
    </font>
    <font>
      <sz val="11"/>
      <color rgb="FF000000"/>
      <name val="Calibri"/>
      <scheme val="minor"/>
    </font>
  </fonts>
  <fills count="28">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theme="6" tint="0.79998168889431442"/>
        <bgColor indexed="64"/>
      </patternFill>
    </fill>
  </fills>
  <borders count="1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7" fillId="0" borderId="9"/>
    <xf numFmtId="165" fontId="7" fillId="0" borderId="9" applyFont="0" applyFill="0" applyBorder="0" applyAlignment="0" applyProtection="0"/>
    <xf numFmtId="168" fontId="7" fillId="0" borderId="9" applyFont="0" applyFill="0" applyBorder="0" applyAlignment="0" applyProtection="0"/>
    <xf numFmtId="9" fontId="7" fillId="0" borderId="9" applyFont="0" applyFill="0" applyBorder="0" applyAlignment="0" applyProtection="0"/>
    <xf numFmtId="170" fontId="7" fillId="0" borderId="9" applyFont="0" applyFill="0" applyBorder="0" applyAlignment="0" applyProtection="0"/>
    <xf numFmtId="164" fontId="7"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2" fontId="30" fillId="0" borderId="45" applyNumberFormat="0" applyAlignment="0" applyProtection="0">
      <alignment horizontal="right" vertical="center"/>
    </xf>
    <xf numFmtId="172"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2"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6" fillId="0" borderId="9"/>
    <xf numFmtId="43" fontId="42" fillId="0" borderId="0" applyFont="0" applyFill="0" applyBorder="0" applyAlignment="0" applyProtection="0"/>
    <xf numFmtId="0" fontId="5" fillId="0" borderId="9"/>
    <xf numFmtId="0" fontId="51" fillId="0" borderId="9"/>
    <xf numFmtId="0" fontId="4" fillId="0" borderId="9"/>
    <xf numFmtId="0" fontId="3" fillId="0" borderId="9"/>
    <xf numFmtId="0" fontId="2" fillId="0" borderId="9"/>
  </cellStyleXfs>
  <cellXfs count="975">
    <xf numFmtId="0" fontId="0" fillId="0" borderId="0" xfId="0"/>
    <xf numFmtId="0" fontId="8" fillId="0" borderId="0" xfId="0" applyFont="1"/>
    <xf numFmtId="0" fontId="10" fillId="0" borderId="1" xfId="0" applyFont="1" applyBorder="1" applyAlignment="1">
      <alignment horizontal="center"/>
    </xf>
    <xf numFmtId="166" fontId="12" fillId="0" borderId="1" xfId="0" applyNumberFormat="1" applyFont="1" applyBorder="1" applyAlignment="1">
      <alignment vertical="center"/>
    </xf>
    <xf numFmtId="0" fontId="12" fillId="0" borderId="0" xfId="0" applyFont="1"/>
    <xf numFmtId="0" fontId="10" fillId="0" borderId="0" xfId="0" applyFont="1" applyAlignment="1">
      <alignment horizontal="left"/>
    </xf>
    <xf numFmtId="0" fontId="13"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166"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166" fontId="8" fillId="0" borderId="0" xfId="0" applyNumberFormat="1" applyFont="1"/>
    <xf numFmtId="166" fontId="14" fillId="0" borderId="1" xfId="0" applyNumberFormat="1" applyFont="1" applyBorder="1" applyAlignment="1">
      <alignment horizontal="center" vertical="center"/>
    </xf>
    <xf numFmtId="6" fontId="12" fillId="0" borderId="1" xfId="0" applyNumberFormat="1" applyFont="1" applyBorder="1"/>
    <xf numFmtId="0" fontId="12" fillId="0" borderId="0" xfId="0" applyFont="1" applyAlignment="1">
      <alignment vertical="center" textRotation="90" wrapText="1"/>
    </xf>
    <xf numFmtId="0" fontId="12" fillId="0" borderId="0" xfId="0" applyFont="1" applyAlignment="1">
      <alignment horizontal="left" vertical="center" wrapText="1"/>
    </xf>
    <xf numFmtId="9" fontId="12"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167" fontId="12" fillId="0" borderId="1" xfId="0" applyNumberFormat="1" applyFont="1" applyBorder="1" applyAlignment="1">
      <alignment horizontal="center" vertical="center"/>
    </xf>
    <xf numFmtId="167" fontId="14" fillId="0" borderId="1" xfId="0" applyNumberFormat="1" applyFont="1" applyBorder="1" applyAlignment="1">
      <alignment horizontal="center" vertical="center"/>
    </xf>
    <xf numFmtId="166" fontId="14" fillId="0" borderId="1" xfId="0" applyNumberFormat="1" applyFont="1" applyBorder="1" applyAlignment="1">
      <alignment vertical="center"/>
    </xf>
    <xf numFmtId="9" fontId="12" fillId="0" borderId="1" xfId="0" applyNumberFormat="1" applyFont="1" applyBorder="1" applyAlignment="1">
      <alignment horizontal="center" vertical="center"/>
    </xf>
    <xf numFmtId="0" fontId="19" fillId="0" borderId="0" xfId="0" applyFont="1"/>
    <xf numFmtId="0" fontId="11" fillId="0" borderId="13" xfId="0" applyFont="1" applyBorder="1"/>
    <xf numFmtId="0" fontId="14" fillId="9" borderId="1" xfId="0" applyFont="1" applyFill="1" applyBorder="1" applyAlignment="1">
      <alignment horizont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2" borderId="1" xfId="0" applyFont="1" applyFill="1" applyBorder="1" applyAlignment="1">
      <alignment horizont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3" borderId="1" xfId="0" applyFont="1" applyFill="1" applyBorder="1" applyAlignment="1">
      <alignment horizont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69" fontId="23" fillId="0" borderId="24" xfId="5" applyNumberFormat="1" applyFont="1" applyBorder="1" applyAlignment="1">
      <alignment vertical="center"/>
    </xf>
    <xf numFmtId="169" fontId="23" fillId="0" borderId="25" xfId="5" applyNumberFormat="1" applyFont="1" applyBorder="1" applyAlignment="1">
      <alignment vertical="center"/>
    </xf>
    <xf numFmtId="0" fontId="22" fillId="15" borderId="36" xfId="2" applyFont="1" applyFill="1" applyBorder="1" applyAlignment="1">
      <alignment vertical="center" wrapText="1"/>
    </xf>
    <xf numFmtId="169" fontId="23" fillId="0" borderId="37" xfId="5" applyNumberFormat="1" applyFont="1" applyBorder="1" applyAlignment="1">
      <alignment vertical="center"/>
    </xf>
    <xf numFmtId="169" fontId="23" fillId="0" borderId="39" xfId="5" applyNumberFormat="1" applyFont="1" applyBorder="1" applyAlignment="1">
      <alignment vertical="center"/>
    </xf>
    <xf numFmtId="0" fontId="22" fillId="15" borderId="27" xfId="2" applyFont="1" applyFill="1" applyBorder="1" applyAlignment="1">
      <alignment vertical="center" wrapText="1"/>
    </xf>
    <xf numFmtId="169"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69" fontId="23" fillId="0" borderId="29" xfId="5" applyNumberFormat="1" applyFont="1" applyBorder="1" applyAlignment="1">
      <alignment vertical="center"/>
    </xf>
    <xf numFmtId="0" fontId="23" fillId="0" borderId="9" xfId="3" applyFont="1" applyAlignment="1">
      <alignment horizontal="center" vertical="center" wrapText="1"/>
    </xf>
    <xf numFmtId="0" fontId="35" fillId="0" borderId="9" xfId="3" applyFont="1" applyAlignment="1">
      <alignment vertical="center"/>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17" fillId="0" borderId="9" xfId="3" applyFont="1" applyAlignment="1">
      <alignment vertical="center"/>
    </xf>
    <xf numFmtId="9" fontId="23" fillId="0" borderId="39" xfId="1" applyFont="1" applyBorder="1" applyAlignment="1">
      <alignment vertical="center"/>
    </xf>
    <xf numFmtId="0" fontId="22" fillId="15" borderId="41" xfId="2" applyFont="1" applyFill="1" applyBorder="1" applyAlignment="1">
      <alignment vertical="center" wrapText="1"/>
    </xf>
    <xf numFmtId="0" fontId="22" fillId="0" borderId="41" xfId="2" applyFont="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40"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5" fillId="0" borderId="9" xfId="19"/>
    <xf numFmtId="0" fontId="5"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5" fillId="0" borderId="60" xfId="19" applyBorder="1" applyAlignment="1">
      <alignment horizontal="right" wrapText="1"/>
    </xf>
    <xf numFmtId="0" fontId="5" fillId="0" borderId="39" xfId="19" applyBorder="1" applyAlignment="1">
      <alignment horizontal="right" wrapText="1"/>
    </xf>
    <xf numFmtId="0" fontId="5" fillId="0" borderId="39" xfId="19" applyBorder="1" applyAlignment="1">
      <alignment horizontal="right"/>
    </xf>
    <xf numFmtId="37" fontId="30" fillId="0" borderId="71" xfId="11" applyNumberFormat="1" applyBorder="1" applyAlignment="1">
      <alignment horizontal="right" vertical="center"/>
    </xf>
    <xf numFmtId="0" fontId="5" fillId="0" borderId="29" xfId="19" applyBorder="1" applyAlignment="1">
      <alignment horizontal="right"/>
    </xf>
    <xf numFmtId="0" fontId="5" fillId="20" borderId="9" xfId="19" applyFill="1"/>
    <xf numFmtId="0" fontId="23" fillId="0" borderId="59" xfId="3" applyFont="1" applyBorder="1" applyAlignment="1">
      <alignment vertical="center" wrapText="1"/>
    </xf>
    <xf numFmtId="43" fontId="46" fillId="15" borderId="70" xfId="18" applyFont="1" applyFill="1" applyBorder="1" applyAlignment="1">
      <alignment horizontal="center" vertical="center" wrapText="1"/>
    </xf>
    <xf numFmtId="43" fontId="46" fillId="15" borderId="73" xfId="18" applyFont="1" applyFill="1" applyBorder="1" applyAlignment="1">
      <alignment horizontal="center" vertical="center" wrapText="1"/>
    </xf>
    <xf numFmtId="43" fontId="46"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4" fillId="0" borderId="41" xfId="0" applyFont="1" applyBorder="1" applyAlignment="1">
      <alignment horizontal="center" vertical="center"/>
    </xf>
    <xf numFmtId="0" fontId="44" fillId="0" borderId="41" xfId="0" applyFont="1" applyBorder="1" applyAlignment="1">
      <alignment vertical="center"/>
    </xf>
    <xf numFmtId="0" fontId="44" fillId="0" borderId="41" xfId="2" applyFont="1" applyBorder="1" applyAlignment="1">
      <alignment horizontal="center" wrapText="1"/>
    </xf>
    <xf numFmtId="0" fontId="44" fillId="0" borderId="41" xfId="2" applyFont="1" applyBorder="1" applyAlignment="1">
      <alignment horizontal="center" vertical="center" wrapText="1"/>
    </xf>
    <xf numFmtId="0" fontId="44" fillId="0" borderId="41" xfId="2" applyFont="1" applyBorder="1" applyAlignment="1">
      <alignment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5" fillId="0" borderId="67" xfId="19" applyBorder="1" applyAlignment="1">
      <alignment vertical="center"/>
    </xf>
    <xf numFmtId="0" fontId="0" fillId="0" borderId="59" xfId="0" applyBorder="1" applyAlignment="1">
      <alignment vertical="center"/>
    </xf>
    <xf numFmtId="0" fontId="5" fillId="0" borderId="59" xfId="19" applyBorder="1" applyAlignment="1">
      <alignment vertical="center"/>
    </xf>
    <xf numFmtId="0" fontId="5" fillId="0" borderId="59" xfId="19" applyBorder="1" applyAlignment="1">
      <alignment horizontal="right" vertical="center"/>
    </xf>
    <xf numFmtId="0" fontId="5" fillId="0" borderId="40" xfId="19" applyBorder="1" applyAlignment="1">
      <alignment vertical="center"/>
    </xf>
    <xf numFmtId="0" fontId="0" fillId="0" borderId="37" xfId="0" applyBorder="1" applyAlignment="1">
      <alignment vertical="center"/>
    </xf>
    <xf numFmtId="0" fontId="5" fillId="0" borderId="37" xfId="19" applyBorder="1" applyAlignment="1">
      <alignment vertical="center"/>
    </xf>
    <xf numFmtId="0" fontId="5" fillId="0" borderId="68" xfId="19" applyBorder="1" applyAlignment="1">
      <alignment vertical="center"/>
    </xf>
    <xf numFmtId="0" fontId="0" fillId="0" borderId="28" xfId="0" applyBorder="1" applyAlignment="1">
      <alignment vertical="center"/>
    </xf>
    <xf numFmtId="0" fontId="5" fillId="0" borderId="28" xfId="19" applyBorder="1" applyAlignment="1">
      <alignment vertical="center"/>
    </xf>
    <xf numFmtId="0" fontId="5"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21" fillId="0" borderId="41" xfId="2" applyFont="1" applyBorder="1" applyAlignment="1">
      <alignment vertical="center" wrapText="1"/>
    </xf>
    <xf numFmtId="0" fontId="47"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6" fillId="15" borderId="43" xfId="3" applyFont="1" applyFill="1" applyBorder="1" applyAlignment="1">
      <alignment vertical="center" wrapText="1"/>
    </xf>
    <xf numFmtId="0" fontId="23" fillId="0" borderId="22" xfId="3" applyFont="1" applyBorder="1" applyAlignment="1">
      <alignment vertical="center" wrapText="1"/>
    </xf>
    <xf numFmtId="0" fontId="16" fillId="0" borderId="49"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51" xfId="3" applyFont="1" applyBorder="1" applyAlignment="1">
      <alignment horizontal="center" vertical="center" wrapText="1"/>
    </xf>
    <xf numFmtId="0" fontId="16"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6"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8" fillId="0" borderId="34" xfId="3" applyFont="1" applyBorder="1" applyAlignment="1">
      <alignment horizontal="center" vertical="center" wrapText="1"/>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1" fillId="0" borderId="41" xfId="0" applyFont="1" applyBorder="1" applyAlignment="1">
      <alignment horizontal="left" vertical="center" wrapText="1"/>
    </xf>
    <xf numFmtId="0" fontId="45" fillId="15" borderId="41" xfId="2" applyFont="1" applyFill="1" applyBorder="1" applyAlignment="1">
      <alignment vertical="center" wrapText="1"/>
    </xf>
    <xf numFmtId="0" fontId="45" fillId="15" borderId="41" xfId="0" applyFont="1" applyFill="1" applyBorder="1" applyAlignment="1">
      <alignment vertical="center"/>
    </xf>
    <xf numFmtId="0" fontId="22" fillId="0" borderId="41" xfId="0" applyFont="1" applyBorder="1" applyAlignment="1">
      <alignment horizontal="center" vertical="center"/>
    </xf>
    <xf numFmtId="0" fontId="22" fillId="0" borderId="41" xfId="2" applyFont="1" applyBorder="1" applyAlignment="1">
      <alignment horizontal="center" wrapText="1"/>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9" fillId="0" borderId="9" xfId="20" applyFont="1" applyAlignment="1">
      <alignment horizontal="left" vertical="top"/>
    </xf>
    <xf numFmtId="1" fontId="49"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9" fillId="22" borderId="9" xfId="20" applyFont="1" applyFill="1" applyAlignment="1">
      <alignment horizontal="left" vertical="top" wrapText="1"/>
    </xf>
    <xf numFmtId="0" fontId="49" fillId="22" borderId="9" xfId="20" applyFont="1" applyFill="1" applyAlignment="1">
      <alignment horizontal="left" vertical="top"/>
    </xf>
    <xf numFmtId="0" fontId="49" fillId="0" borderId="9" xfId="20" applyFont="1" applyAlignment="1">
      <alignment horizontal="left" vertical="top" wrapText="1"/>
    </xf>
    <xf numFmtId="0" fontId="50"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6"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6"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69" fontId="23" fillId="0" borderId="9" xfId="3" applyNumberFormat="1" applyFont="1" applyAlignment="1">
      <alignment vertical="center"/>
    </xf>
    <xf numFmtId="169" fontId="23" fillId="0" borderId="37" xfId="5" applyNumberFormat="1" applyFont="1" applyFill="1" applyBorder="1" applyAlignment="1">
      <alignment vertical="center"/>
    </xf>
    <xf numFmtId="169" fontId="23" fillId="0" borderId="28" xfId="5" applyNumberFormat="1" applyFont="1" applyFill="1" applyBorder="1" applyAlignment="1">
      <alignment vertical="center"/>
    </xf>
    <xf numFmtId="0" fontId="44" fillId="15" borderId="41" xfId="2" applyFont="1" applyFill="1" applyBorder="1" applyAlignment="1">
      <alignment vertical="center" wrapText="1"/>
    </xf>
    <xf numFmtId="0" fontId="0" fillId="0" borderId="9" xfId="0" applyBorder="1"/>
    <xf numFmtId="0" fontId="23" fillId="0" borderId="37" xfId="0" applyFont="1" applyBorder="1" applyAlignment="1">
      <alignment horizontal="justify" vertical="center" wrapText="1"/>
    </xf>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10" fontId="23" fillId="0" borderId="23" xfId="3" applyNumberFormat="1" applyFont="1" applyBorder="1" applyAlignment="1">
      <alignment horizontal="center" vertical="center"/>
    </xf>
    <xf numFmtId="0" fontId="23" fillId="0" borderId="34" xfId="3" applyFont="1" applyBorder="1" applyAlignment="1">
      <alignment horizontal="center" vertical="center"/>
    </xf>
    <xf numFmtId="10" fontId="23" fillId="0" borderId="97" xfId="3" applyNumberFormat="1" applyFont="1" applyBorder="1" applyAlignment="1">
      <alignment horizontal="center" vertical="center"/>
    </xf>
    <xf numFmtId="0" fontId="22" fillId="15" borderId="101" xfId="3" applyFont="1" applyFill="1" applyBorder="1" applyAlignment="1">
      <alignment horizontal="center" vertical="center" wrapText="1"/>
    </xf>
    <xf numFmtId="171" fontId="23" fillId="0" borderId="23" xfId="3" applyNumberFormat="1" applyFont="1" applyBorder="1" applyAlignment="1">
      <alignment horizontal="center" vertical="center"/>
    </xf>
    <xf numFmtId="171" fontId="23" fillId="0" borderId="97" xfId="3" applyNumberFormat="1" applyFont="1" applyBorder="1" applyAlignment="1">
      <alignment horizontal="center" vertical="center"/>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50" fillId="23" borderId="1" xfId="20" applyFont="1" applyFill="1" applyBorder="1" applyAlignment="1">
      <alignment horizontal="center" vertical="center" wrapText="1"/>
    </xf>
    <xf numFmtId="0" fontId="23" fillId="0" borderId="41" xfId="3" applyFont="1" applyBorder="1" applyAlignment="1">
      <alignment vertical="center" wrapText="1"/>
    </xf>
    <xf numFmtId="0" fontId="49" fillId="0" borderId="9" xfId="20" applyFont="1" applyAlignment="1">
      <alignment horizontal="left" vertical="center"/>
    </xf>
    <xf numFmtId="0" fontId="5" fillId="0" borderId="39" xfId="19" applyBorder="1" applyAlignment="1">
      <alignment horizontal="right" vertical="center" wrapText="1"/>
    </xf>
    <xf numFmtId="0" fontId="5" fillId="0" borderId="9" xfId="19" applyAlignment="1">
      <alignment vertical="center"/>
    </xf>
    <xf numFmtId="0" fontId="5" fillId="0" borderId="9" xfId="19" applyAlignment="1">
      <alignment horizontal="center" vertical="center"/>
    </xf>
    <xf numFmtId="0" fontId="23" fillId="0" borderId="0" xfId="3" applyFont="1" applyBorder="1" applyAlignment="1">
      <alignment vertical="center"/>
    </xf>
    <xf numFmtId="0" fontId="16" fillId="0" borderId="0" xfId="3" applyFont="1" applyBorder="1" applyAlignment="1">
      <alignment vertical="center"/>
    </xf>
    <xf numFmtId="0" fontId="16" fillId="0" borderId="9" xfId="3" applyFont="1" applyAlignment="1">
      <alignment vertical="center"/>
    </xf>
    <xf numFmtId="3" fontId="53" fillId="0" borderId="37" xfId="0" applyNumberFormat="1" applyFont="1" applyBorder="1" applyAlignment="1">
      <alignment vertical="center"/>
    </xf>
    <xf numFmtId="0" fontId="53" fillId="0" borderId="37" xfId="0" applyFont="1" applyBorder="1" applyAlignment="1">
      <alignment vertical="center"/>
    </xf>
    <xf numFmtId="0" fontId="53" fillId="0" borderId="24" xfId="0" applyFont="1" applyBorder="1" applyAlignment="1">
      <alignment vertical="center"/>
    </xf>
    <xf numFmtId="3" fontId="53" fillId="0" borderId="28" xfId="0" applyNumberFormat="1" applyFont="1" applyBorder="1" applyAlignment="1">
      <alignment vertical="center"/>
    </xf>
    <xf numFmtId="0" fontId="53" fillId="0" borderId="28" xfId="0" applyFont="1" applyBorder="1" applyAlignment="1">
      <alignment vertical="center"/>
    </xf>
    <xf numFmtId="9" fontId="23" fillId="0" borderId="29" xfId="1" applyFont="1" applyBorder="1" applyAlignment="1">
      <alignment vertical="center"/>
    </xf>
    <xf numFmtId="2" fontId="23" fillId="0" borderId="9" xfId="3" applyNumberFormat="1" applyFont="1" applyAlignment="1">
      <alignment vertical="center"/>
    </xf>
    <xf numFmtId="0" fontId="55" fillId="0" borderId="37" xfId="19" applyFont="1" applyBorder="1" applyAlignment="1">
      <alignment vertical="center"/>
    </xf>
    <xf numFmtId="0" fontId="55" fillId="0" borderId="37" xfId="19" applyFont="1" applyBorder="1" applyAlignment="1">
      <alignment vertical="center" wrapText="1"/>
    </xf>
    <xf numFmtId="0" fontId="48" fillId="0" borderId="22" xfId="3" applyFont="1" applyBorder="1" applyAlignment="1">
      <alignment horizontal="center" vertical="center"/>
    </xf>
    <xf numFmtId="173" fontId="23" fillId="0" borderId="23" xfId="3" applyNumberFormat="1" applyFont="1" applyBorder="1" applyAlignment="1">
      <alignment horizontal="center" vertical="center"/>
    </xf>
    <xf numFmtId="173" fontId="36" fillId="0" borderId="37" xfId="3" applyNumberFormat="1" applyFont="1" applyBorder="1" applyAlignment="1">
      <alignment horizontal="center" vertical="center"/>
    </xf>
    <xf numFmtId="171" fontId="23" fillId="0" borderId="62" xfId="3" applyNumberFormat="1" applyFont="1" applyBorder="1" applyAlignment="1">
      <alignment horizontal="center" vertical="center" wrapText="1"/>
    </xf>
    <xf numFmtId="171" fontId="23" fillId="0" borderId="44" xfId="3" applyNumberFormat="1" applyFont="1" applyBorder="1" applyAlignment="1">
      <alignment horizontal="center" vertical="center" wrapText="1"/>
    </xf>
    <xf numFmtId="0" fontId="53" fillId="0" borderId="22" xfId="0" applyFont="1" applyBorder="1"/>
    <xf numFmtId="0" fontId="53" fillId="0" borderId="34" xfId="0" applyFont="1" applyBorder="1" applyAlignment="1">
      <alignment wrapText="1"/>
    </xf>
    <xf numFmtId="0" fontId="53"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169" fontId="23" fillId="0" borderId="48" xfId="5" applyNumberFormat="1" applyFont="1" applyFill="1" applyBorder="1" applyAlignment="1">
      <alignment vertical="center"/>
    </xf>
    <xf numFmtId="0" fontId="21" fillId="0" borderId="9" xfId="2" applyFont="1" applyAlignment="1">
      <alignment horizontal="center" vertical="center" wrapText="1"/>
    </xf>
    <xf numFmtId="0" fontId="15" fillId="0" borderId="9" xfId="0" applyFont="1" applyBorder="1" applyAlignment="1">
      <alignment horizontal="left" vertical="center" wrapText="1"/>
    </xf>
    <xf numFmtId="0" fontId="56" fillId="0" borderId="41" xfId="2" applyFont="1" applyBorder="1" applyAlignment="1">
      <alignment horizontal="center" vertical="center" wrapText="1"/>
    </xf>
    <xf numFmtId="0" fontId="5" fillId="0" borderId="61" xfId="19" applyBorder="1" applyAlignment="1">
      <alignment vertical="center"/>
    </xf>
    <xf numFmtId="0" fontId="5" fillId="0" borderId="1" xfId="19" applyBorder="1" applyAlignment="1">
      <alignment horizontal="center" vertical="center"/>
    </xf>
    <xf numFmtId="10" fontId="36"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5" fillId="20" borderId="9" xfId="19" applyFill="1" applyAlignment="1">
      <alignment horizontal="center"/>
    </xf>
    <xf numFmtId="0" fontId="47" fillId="15" borderId="28" xfId="19" applyFont="1" applyFill="1" applyBorder="1" applyAlignment="1">
      <alignment horizontal="center" vertical="center" wrapText="1"/>
    </xf>
    <xf numFmtId="0" fontId="23" fillId="0" borderId="9" xfId="22" applyFont="1" applyAlignment="1">
      <alignment horizontal="left" vertical="center"/>
    </xf>
    <xf numFmtId="0" fontId="16" fillId="22" borderId="37" xfId="22" applyFont="1" applyFill="1" applyBorder="1" applyAlignment="1">
      <alignment horizontal="left" vertical="center"/>
    </xf>
    <xf numFmtId="0" fontId="16" fillId="22" borderId="37" xfId="22" applyFont="1" applyFill="1" applyBorder="1" applyAlignment="1">
      <alignment horizontal="center" vertical="center"/>
    </xf>
    <xf numFmtId="0" fontId="52" fillId="0" borderId="37" xfId="22" applyFont="1" applyBorder="1" applyAlignment="1">
      <alignment horizontal="left" vertical="center"/>
    </xf>
    <xf numFmtId="0" fontId="53" fillId="0" borderId="37" xfId="22" applyFont="1" applyBorder="1" applyAlignment="1">
      <alignment vertical="center" wrapText="1"/>
    </xf>
    <xf numFmtId="0" fontId="53" fillId="0" borderId="61" xfId="22" applyFont="1" applyBorder="1" applyAlignment="1">
      <alignment horizontal="left" vertical="center" wrapText="1"/>
    </xf>
    <xf numFmtId="0" fontId="53" fillId="0" borderId="59" xfId="22" applyFont="1" applyBorder="1" applyAlignment="1">
      <alignment vertical="center" wrapText="1"/>
    </xf>
    <xf numFmtId="0" fontId="52" fillId="22" borderId="37" xfId="22" applyFont="1" applyFill="1" applyBorder="1" applyAlignment="1">
      <alignment horizontal="left" vertical="center"/>
    </xf>
    <xf numFmtId="0" fontId="53" fillId="22" borderId="59" xfId="22" applyFont="1" applyFill="1" applyBorder="1" applyAlignment="1">
      <alignment vertical="center" wrapText="1"/>
    </xf>
    <xf numFmtId="0" fontId="53" fillId="0" borderId="59" xfId="22" applyFont="1" applyBorder="1" applyAlignment="1">
      <alignment horizontal="left" vertical="center" wrapText="1"/>
    </xf>
    <xf numFmtId="0" fontId="53" fillId="22" borderId="59" xfId="22" applyFont="1" applyFill="1" applyBorder="1" applyAlignment="1">
      <alignment horizontal="left" vertical="center" wrapText="1"/>
    </xf>
    <xf numFmtId="0" fontId="48" fillId="0" borderId="9" xfId="22" applyFont="1" applyAlignment="1">
      <alignment horizontal="left" vertical="center"/>
    </xf>
    <xf numFmtId="0" fontId="52" fillId="0" borderId="37" xfId="22" applyFont="1" applyBorder="1" applyAlignment="1">
      <alignment horizontal="left" vertical="center" wrapText="1"/>
    </xf>
    <xf numFmtId="0" fontId="48" fillId="0" borderId="59" xfId="22" applyFont="1" applyBorder="1" applyAlignment="1">
      <alignment horizontal="left" vertical="center" wrapText="1"/>
    </xf>
    <xf numFmtId="0" fontId="52" fillId="22" borderId="37" xfId="22" applyFont="1" applyFill="1" applyBorder="1" applyAlignment="1">
      <alignment horizontal="center" vertical="center"/>
    </xf>
    <xf numFmtId="0" fontId="53" fillId="0" borderId="37" xfId="22" applyFont="1" applyBorder="1" applyAlignment="1">
      <alignment horizontal="left" vertical="center" wrapText="1"/>
    </xf>
    <xf numFmtId="0" fontId="53" fillId="14" borderId="40" xfId="22" applyFont="1" applyFill="1" applyBorder="1" applyAlignment="1">
      <alignment horizontal="left" vertical="center" wrapText="1"/>
    </xf>
    <xf numFmtId="0" fontId="53" fillId="14" borderId="37" xfId="22" applyFont="1" applyFill="1" applyBorder="1" applyAlignment="1">
      <alignment horizontal="left" vertical="center" wrapText="1"/>
    </xf>
    <xf numFmtId="0" fontId="52" fillId="0" borderId="37" xfId="22" quotePrefix="1" applyFont="1" applyBorder="1" applyAlignment="1">
      <alignment horizontal="left" vertical="center" wrapText="1"/>
    </xf>
    <xf numFmtId="0" fontId="52" fillId="0" borderId="109" xfId="22" applyFont="1" applyBorder="1" applyAlignment="1">
      <alignment horizontal="left" vertical="center"/>
    </xf>
    <xf numFmtId="0" fontId="53" fillId="0" borderId="75" xfId="22" applyFont="1" applyBorder="1" applyAlignment="1">
      <alignment horizontal="left" vertical="center" wrapText="1"/>
    </xf>
    <xf numFmtId="173" fontId="23" fillId="0" borderId="110" xfId="3" applyNumberFormat="1" applyFont="1" applyBorder="1" applyAlignment="1">
      <alignment horizontal="center" vertical="center"/>
    </xf>
    <xf numFmtId="0" fontId="16" fillId="15" borderId="44" xfId="3" applyFont="1" applyFill="1" applyBorder="1" applyAlignment="1">
      <alignment horizontal="left" vertical="center"/>
    </xf>
    <xf numFmtId="0" fontId="16" fillId="15" borderId="41" xfId="3" applyFont="1" applyFill="1" applyBorder="1" applyAlignment="1">
      <alignment vertical="center"/>
    </xf>
    <xf numFmtId="0" fontId="16" fillId="15" borderId="44" xfId="3" applyFont="1" applyFill="1" applyBorder="1" applyAlignment="1">
      <alignment horizontal="left" vertical="center" wrapText="1"/>
    </xf>
    <xf numFmtId="0" fontId="16" fillId="15" borderId="42" xfId="3" applyFont="1" applyFill="1" applyBorder="1" applyAlignment="1">
      <alignment horizontal="left" vertical="center"/>
    </xf>
    <xf numFmtId="0" fontId="16"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6" fillId="15" borderId="43" xfId="3" applyFont="1" applyFill="1" applyBorder="1" applyAlignment="1">
      <alignment horizontal="left" vertical="center"/>
    </xf>
    <xf numFmtId="0" fontId="16" fillId="15" borderId="43" xfId="3" applyFont="1" applyFill="1" applyBorder="1" applyAlignment="1">
      <alignment horizontal="left" vertical="center" wrapText="1"/>
    </xf>
    <xf numFmtId="0" fontId="58"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4"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4" fillId="0" borderId="41" xfId="23" applyFont="1" applyBorder="1" applyAlignment="1">
      <alignment horizontal="center" vertical="center"/>
    </xf>
    <xf numFmtId="0" fontId="44"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5"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11" xfId="23" applyFont="1" applyBorder="1" applyAlignment="1">
      <alignment horizontal="left" vertical="center" wrapText="1"/>
    </xf>
    <xf numFmtId="0" fontId="38" fillId="0" borderId="65" xfId="23" applyFont="1" applyBorder="1" applyAlignment="1">
      <alignment horizontal="center" vertical="center" wrapText="1"/>
    </xf>
    <xf numFmtId="0" fontId="38" fillId="0" borderId="67" xfId="23" applyFont="1" applyBorder="1" applyAlignment="1">
      <alignment horizontal="center" vertical="center" wrapText="1"/>
    </xf>
    <xf numFmtId="0" fontId="38" fillId="0" borderId="55" xfId="23" applyFont="1" applyBorder="1" applyAlignment="1">
      <alignment horizontal="center" vertical="center" wrapText="1"/>
    </xf>
    <xf numFmtId="0" fontId="38" fillId="0" borderId="112" xfId="23" applyFont="1" applyBorder="1" applyAlignment="1">
      <alignment horizontal="center" vertical="center" wrapText="1"/>
    </xf>
    <xf numFmtId="0" fontId="38" fillId="0" borderId="56" xfId="23" applyFont="1" applyBorder="1" applyAlignment="1">
      <alignment horizontal="center" vertical="center" wrapText="1"/>
    </xf>
    <xf numFmtId="0" fontId="33" fillId="0" borderId="113" xfId="23" applyFont="1" applyBorder="1" applyAlignment="1">
      <alignment horizontal="left" vertical="center" wrapText="1"/>
    </xf>
    <xf numFmtId="0" fontId="38" fillId="0" borderId="26" xfId="23" applyFont="1" applyBorder="1" applyAlignment="1">
      <alignment horizontal="center" vertical="center" wrapText="1"/>
    </xf>
    <xf numFmtId="0" fontId="38" fillId="0" borderId="27" xfId="23" applyFont="1" applyBorder="1" applyAlignment="1">
      <alignment horizontal="center" vertical="center" wrapText="1"/>
    </xf>
    <xf numFmtId="0" fontId="38" fillId="0" borderId="68" xfId="23" applyFont="1" applyBorder="1" applyAlignment="1">
      <alignment horizontal="center" vertical="center" wrapText="1"/>
    </xf>
    <xf numFmtId="0" fontId="38" fillId="0" borderId="114" xfId="23" applyFont="1" applyBorder="1" applyAlignment="1">
      <alignment horizontal="center" vertical="center" wrapText="1"/>
    </xf>
    <xf numFmtId="0" fontId="38" fillId="0" borderId="115" xfId="23" applyFont="1" applyBorder="1" applyAlignment="1">
      <alignment horizontal="center" vertical="center" wrapText="1"/>
    </xf>
    <xf numFmtId="0" fontId="22" fillId="15" borderId="116"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9" xfId="23" applyFont="1" applyBorder="1" applyAlignment="1">
      <alignment horizontal="left" vertical="center" wrapText="1"/>
    </xf>
    <xf numFmtId="0" fontId="38" fillId="0" borderId="62" xfId="23" applyFont="1" applyBorder="1" applyAlignment="1">
      <alignment horizontal="center" vertical="center" wrapText="1"/>
    </xf>
    <xf numFmtId="0" fontId="38" fillId="0" borderId="117" xfId="23" applyFont="1" applyBorder="1" applyAlignment="1">
      <alignment horizontal="center" vertical="center" wrapText="1"/>
    </xf>
    <xf numFmtId="0" fontId="38" fillId="0" borderId="75" xfId="23" applyFont="1" applyBorder="1" applyAlignment="1">
      <alignment horizontal="center" vertical="center" wrapText="1"/>
    </xf>
    <xf numFmtId="0" fontId="23" fillId="0" borderId="27" xfId="23" applyFont="1" applyBorder="1" applyAlignment="1">
      <alignment vertical="center"/>
    </xf>
    <xf numFmtId="0" fontId="23" fillId="0" borderId="29" xfId="23" applyFont="1" applyBorder="1" applyAlignment="1">
      <alignment vertical="center"/>
    </xf>
    <xf numFmtId="0" fontId="23" fillId="20" borderId="29" xfId="23" applyFont="1" applyFill="1" applyBorder="1" applyAlignment="1">
      <alignment vertical="center"/>
    </xf>
    <xf numFmtId="0" fontId="23" fillId="0" borderId="28" xfId="23" applyFont="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40" fillId="0" borderId="119" xfId="0" applyFont="1" applyBorder="1" applyAlignment="1">
      <alignment vertical="center" wrapText="1"/>
    </xf>
    <xf numFmtId="0" fontId="0" fillId="0" borderId="23" xfId="0" applyBorder="1"/>
    <xf numFmtId="0" fontId="40" fillId="0" borderId="17" xfId="0" applyFont="1" applyBorder="1" applyAlignment="1">
      <alignment vertical="center" wrapText="1"/>
    </xf>
    <xf numFmtId="0" fontId="40" fillId="0" borderId="41" xfId="0" applyFont="1" applyBorder="1" applyAlignment="1">
      <alignment vertical="center" wrapText="1"/>
    </xf>
    <xf numFmtId="0" fontId="53"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3"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6" fillId="0" borderId="37" xfId="0" applyNumberFormat="1" applyFont="1" applyBorder="1" applyAlignment="1">
      <alignment horizontal="center" vertical="center"/>
    </xf>
    <xf numFmtId="9" fontId="16"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3" fillId="0" borderId="41" xfId="3" applyFont="1" applyBorder="1" applyAlignment="1">
      <alignment horizontal="center" vertical="center" wrapText="1"/>
    </xf>
    <xf numFmtId="0" fontId="53"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43" fontId="22" fillId="15" borderId="37" xfId="18" applyFont="1" applyFill="1" applyBorder="1" applyAlignment="1">
      <alignment horizontal="center"/>
    </xf>
    <xf numFmtId="9" fontId="16" fillId="0" borderId="37" xfId="0" applyNumberFormat="1" applyFont="1" applyBorder="1" applyAlignment="1">
      <alignment horizontal="center"/>
    </xf>
    <xf numFmtId="9" fontId="16" fillId="14" borderId="37" xfId="0" applyNumberFormat="1" applyFont="1" applyFill="1" applyBorder="1" applyAlignment="1">
      <alignment horizontal="center"/>
    </xf>
    <xf numFmtId="2" fontId="23" fillId="0" borderId="41" xfId="3" applyNumberFormat="1" applyFont="1" applyBorder="1" applyAlignment="1">
      <alignment horizontal="center" vertical="center"/>
    </xf>
    <xf numFmtId="0" fontId="23" fillId="0" borderId="41" xfId="21" applyFont="1" applyBorder="1" applyAlignment="1">
      <alignment horizontal="center" vertical="center" wrapText="1"/>
    </xf>
    <xf numFmtId="0" fontId="23" fillId="0" borderId="34" xfId="21" applyFont="1" applyBorder="1" applyAlignment="1">
      <alignment horizontal="center" vertical="center" wrapText="1"/>
    </xf>
    <xf numFmtId="0" fontId="23" fillId="0" borderId="100" xfId="3" applyFont="1" applyBorder="1" applyAlignment="1">
      <alignment horizontal="center" vertical="center"/>
    </xf>
    <xf numFmtId="0" fontId="22" fillId="15" borderId="97" xfId="3" applyFont="1" applyFill="1" applyBorder="1" applyAlignment="1">
      <alignment horizontal="center" vertical="center" wrapText="1"/>
    </xf>
    <xf numFmtId="0" fontId="23" fillId="0" borderId="97" xfId="3" applyFont="1" applyBorder="1" applyAlignment="1">
      <alignment horizontal="center" vertical="center"/>
    </xf>
    <xf numFmtId="10" fontId="22" fillId="15" borderId="61" xfId="3" applyNumberFormat="1" applyFont="1" applyFill="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3" fillId="0" borderId="99" xfId="3" applyFont="1" applyBorder="1" applyAlignment="1">
      <alignment horizontal="center" vertical="center"/>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9" fontId="22" fillId="15" borderId="1" xfId="3" applyNumberFormat="1" applyFont="1" applyFill="1" applyBorder="1" applyAlignment="1">
      <alignment horizontal="center" vertical="center"/>
    </xf>
    <xf numFmtId="10" fontId="22" fillId="15" borderId="1" xfId="0"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9" borderId="1" xfId="0" applyNumberFormat="1" applyFont="1" applyFill="1" applyBorder="1" applyAlignment="1">
      <alignment horizontal="center" vertical="center"/>
    </xf>
    <xf numFmtId="9" fontId="22" fillId="14" borderId="9" xfId="0" applyNumberFormat="1" applyFont="1" applyFill="1" applyBorder="1" applyAlignment="1">
      <alignment horizontal="center" vertical="center"/>
    </xf>
    <xf numFmtId="9" fontId="22" fillId="15" borderId="1" xfId="0" applyNumberFormat="1" applyFont="1" applyFill="1" applyBorder="1" applyAlignment="1">
      <alignment horizontal="center"/>
    </xf>
    <xf numFmtId="10" fontId="22" fillId="15" borderId="1" xfId="18" applyNumberFormat="1" applyFont="1" applyFill="1" applyBorder="1" applyAlignment="1">
      <alignment horizontal="center"/>
    </xf>
    <xf numFmtId="43" fontId="22" fillId="15" borderId="1" xfId="18" applyFont="1" applyFill="1" applyBorder="1" applyAlignment="1">
      <alignment horizontal="center"/>
    </xf>
    <xf numFmtId="43" fontId="22" fillId="19" borderId="1" xfId="18" applyFont="1" applyFill="1" applyBorder="1" applyAlignment="1">
      <alignment horizontal="center" vertic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6" fillId="0" borderId="1" xfId="0" applyNumberFormat="1" applyFont="1" applyBorder="1" applyAlignment="1">
      <alignment horizontal="center"/>
    </xf>
    <xf numFmtId="9" fontId="16" fillId="14" borderId="1" xfId="0" applyNumberFormat="1" applyFont="1" applyFill="1" applyBorder="1" applyAlignment="1">
      <alignment horizontal="center"/>
    </xf>
    <xf numFmtId="9" fontId="16"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23" fillId="0" borderId="22" xfId="3" applyFont="1" applyBorder="1" applyAlignment="1">
      <alignment horizontal="center" vertical="center" wrapText="1"/>
    </xf>
    <xf numFmtId="0" fontId="5" fillId="0" borderId="37" xfId="19" applyBorder="1" applyAlignment="1">
      <alignment vertical="center" wrapText="1"/>
    </xf>
    <xf numFmtId="169"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69"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10" fontId="23" fillId="0" borderId="123"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1" fillId="0" borderId="37" xfId="19" applyFont="1" applyBorder="1" applyAlignment="1">
      <alignment vertical="center" wrapText="1"/>
    </xf>
    <xf numFmtId="0" fontId="1" fillId="0" borderId="40" xfId="19" applyFont="1" applyBorder="1" applyAlignment="1">
      <alignment vertical="center" wrapText="1"/>
    </xf>
    <xf numFmtId="0" fontId="1" fillId="0" borderId="0" xfId="0" applyFont="1"/>
    <xf numFmtId="0" fontId="23" fillId="0" borderId="21" xfId="3" applyFont="1" applyBorder="1" applyAlignment="1">
      <alignment horizontal="center" vertical="center" wrapText="1"/>
    </xf>
    <xf numFmtId="0" fontId="64" fillId="0" borderId="41" xfId="3" applyFont="1" applyBorder="1" applyAlignment="1">
      <alignment horizontal="left" vertical="center" wrapText="1"/>
    </xf>
    <xf numFmtId="0" fontId="0" fillId="0" borderId="37" xfId="0" applyBorder="1" applyAlignment="1">
      <alignment horizontal="center" vertical="center"/>
    </xf>
    <xf numFmtId="0" fontId="5" fillId="0" borderId="37" xfId="19" applyBorder="1" applyAlignment="1">
      <alignment horizontal="center" vertical="center"/>
    </xf>
    <xf numFmtId="0" fontId="0" fillId="0" borderId="38" xfId="0" applyBorder="1" applyAlignment="1">
      <alignment horizontal="center" vertical="center"/>
    </xf>
    <xf numFmtId="0" fontId="5" fillId="0" borderId="38" xfId="19" applyBorder="1" applyAlignment="1">
      <alignment horizontal="center" vertical="center"/>
    </xf>
    <xf numFmtId="0" fontId="0" fillId="0" borderId="40" xfId="0" applyBorder="1" applyAlignment="1">
      <alignment horizontal="center" vertical="center"/>
    </xf>
    <xf numFmtId="0" fontId="73" fillId="0" borderId="1" xfId="0" applyFont="1" applyBorder="1" applyAlignment="1">
      <alignment vertical="center" wrapText="1"/>
    </xf>
    <xf numFmtId="169" fontId="23" fillId="27" borderId="37" xfId="5" applyNumberFormat="1" applyFont="1" applyFill="1" applyBorder="1" applyAlignment="1">
      <alignment vertical="center"/>
    </xf>
    <xf numFmtId="0" fontId="12" fillId="0" borderId="0" xfId="0" applyFont="1" applyAlignment="1">
      <alignment horizontal="center" vertical="center" textRotation="90" wrapText="1"/>
    </xf>
    <xf numFmtId="0" fontId="0" fillId="0" borderId="0" xfId="0"/>
    <xf numFmtId="0" fontId="12" fillId="4" borderId="2" xfId="0" applyFont="1" applyFill="1" applyBorder="1" applyAlignment="1">
      <alignment horizontal="center" vertical="center" wrapText="1"/>
    </xf>
    <xf numFmtId="0" fontId="11" fillId="0" borderId="3" xfId="0" applyFont="1" applyBorder="1"/>
    <xf numFmtId="0" fontId="11" fillId="0" borderId="4" xfId="0" applyFont="1" applyBorder="1"/>
    <xf numFmtId="0" fontId="10" fillId="0" borderId="9" xfId="0" applyFont="1" applyBorder="1" applyAlignment="1">
      <alignment horizontal="left" vertical="top"/>
    </xf>
    <xf numFmtId="0" fontId="12"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0" fillId="0" borderId="0" xfId="0" applyFont="1" applyAlignment="1">
      <alignment horizontal="left"/>
    </xf>
    <xf numFmtId="0" fontId="12" fillId="3"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1" fillId="12" borderId="3" xfId="0" applyFont="1" applyFill="1" applyBorder="1"/>
    <xf numFmtId="0" fontId="11" fillId="12" borderId="4" xfId="0" applyFont="1" applyFill="1" applyBorder="1"/>
    <xf numFmtId="0" fontId="9"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right" vertical="center"/>
    </xf>
    <xf numFmtId="0" fontId="10" fillId="0" borderId="12" xfId="0" applyFont="1" applyBorder="1" applyAlignment="1">
      <alignment horizontal="center"/>
    </xf>
    <xf numFmtId="0" fontId="11" fillId="0" borderId="13" xfId="0" applyFont="1" applyBorder="1"/>
    <xf numFmtId="166" fontId="12" fillId="0" borderId="12" xfId="0" applyNumberFormat="1" applyFont="1" applyBorder="1" applyAlignment="1">
      <alignment vertical="center"/>
    </xf>
    <xf numFmtId="0" fontId="10" fillId="0" borderId="0" xfId="0" applyFont="1" applyAlignment="1">
      <alignment horizontal="left" vertical="top"/>
    </xf>
    <xf numFmtId="0" fontId="12" fillId="0" borderId="11" xfId="0" applyFont="1" applyBorder="1" applyAlignment="1">
      <alignment horizontal="center" vertical="center" textRotation="90"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5" borderId="2" xfId="0" applyFont="1" applyFill="1" applyBorder="1" applyAlignment="1">
      <alignment horizontal="center" vertical="center" wrapText="1"/>
    </xf>
    <xf numFmtId="0" fontId="52" fillId="15" borderId="38" xfId="22" applyFont="1" applyFill="1" applyBorder="1" applyAlignment="1">
      <alignment horizontal="center" vertical="center" wrapText="1"/>
    </xf>
    <xf numFmtId="0" fontId="52" fillId="15" borderId="40" xfId="22" applyFont="1" applyFill="1" applyBorder="1" applyAlignment="1">
      <alignment horizontal="center" vertical="center" wrapText="1"/>
    </xf>
    <xf numFmtId="0" fontId="57" fillId="26" borderId="38" xfId="22" applyFont="1" applyFill="1" applyBorder="1" applyAlignment="1">
      <alignment horizontal="center" vertical="center"/>
    </xf>
    <xf numFmtId="0" fontId="57" fillId="26" borderId="40" xfId="22" applyFont="1" applyFill="1" applyBorder="1" applyAlignment="1">
      <alignment horizontal="center" vertical="center"/>
    </xf>
    <xf numFmtId="0" fontId="16" fillId="15" borderId="38" xfId="22" applyFont="1" applyFill="1" applyBorder="1" applyAlignment="1">
      <alignment horizontal="center" vertical="center" wrapText="1"/>
    </xf>
    <xf numFmtId="0" fontId="16" fillId="15" borderId="40" xfId="22" applyFont="1" applyFill="1" applyBorder="1" applyAlignment="1">
      <alignment horizontal="center" vertical="center" wrapText="1"/>
    </xf>
    <xf numFmtId="0" fontId="52" fillId="22" borderId="38" xfId="22" applyFont="1" applyFill="1" applyBorder="1" applyAlignment="1">
      <alignment horizontal="left" vertical="center"/>
    </xf>
    <xf numFmtId="0" fontId="52" fillId="22" borderId="40" xfId="22" applyFont="1" applyFill="1" applyBorder="1" applyAlignment="1">
      <alignment horizontal="left" vertical="center"/>
    </xf>
    <xf numFmtId="0" fontId="52" fillId="22" borderId="38" xfId="22" applyFont="1" applyFill="1" applyBorder="1" applyAlignment="1">
      <alignment horizontal="left" vertical="center" wrapText="1"/>
    </xf>
    <xf numFmtId="0" fontId="52" fillId="22" borderId="40" xfId="22" applyFont="1" applyFill="1" applyBorder="1" applyAlignment="1">
      <alignment horizontal="left" vertical="center" wrapText="1"/>
    </xf>
    <xf numFmtId="0" fontId="16" fillId="0" borderId="109" xfId="22" applyFont="1" applyBorder="1" applyAlignment="1">
      <alignment horizontal="center" vertical="center"/>
    </xf>
    <xf numFmtId="0" fontId="16" fillId="0" borderId="75" xfId="22" applyFont="1" applyBorder="1" applyAlignment="1">
      <alignment horizontal="center" vertical="center"/>
    </xf>
    <xf numFmtId="0" fontId="52" fillId="15" borderId="38" xfId="22" applyFont="1" applyFill="1" applyBorder="1" applyAlignment="1">
      <alignment horizontal="center" vertical="center"/>
    </xf>
    <xf numFmtId="0" fontId="52" fillId="15" borderId="40" xfId="22" applyFont="1" applyFill="1" applyBorder="1" applyAlignment="1">
      <alignment horizontal="center" vertical="center"/>
    </xf>
    <xf numFmtId="0" fontId="52" fillId="22" borderId="38" xfId="22" applyFont="1" applyFill="1" applyBorder="1" applyAlignment="1">
      <alignment horizontal="center" vertical="center"/>
    </xf>
    <xf numFmtId="0" fontId="52" fillId="22" borderId="40" xfId="22" applyFont="1" applyFill="1" applyBorder="1" applyAlignment="1">
      <alignment horizontal="center" vertical="center"/>
    </xf>
    <xf numFmtId="0" fontId="53" fillId="14" borderId="38" xfId="22" applyFont="1" applyFill="1" applyBorder="1" applyAlignment="1">
      <alignment horizontal="left" vertical="center" wrapText="1"/>
    </xf>
    <xf numFmtId="0" fontId="53" fillId="14" borderId="40" xfId="22" applyFont="1" applyFill="1" applyBorder="1" applyAlignment="1">
      <alignment horizontal="left" vertical="center" wrapText="1"/>
    </xf>
    <xf numFmtId="0" fontId="23" fillId="0" borderId="37" xfId="0" applyFont="1" applyBorder="1" applyAlignment="1">
      <alignment horizontal="center" vertical="center"/>
    </xf>
    <xf numFmtId="0" fontId="23" fillId="0" borderId="38" xfId="3" applyFont="1" applyBorder="1" applyAlignment="1">
      <alignment horizontal="center" vertical="center"/>
    </xf>
    <xf numFmtId="0" fontId="23" fillId="0" borderId="40" xfId="3" applyFont="1" applyBorder="1" applyAlignment="1">
      <alignment horizontal="center" vertical="center"/>
    </xf>
    <xf numFmtId="43" fontId="23" fillId="0" borderId="37" xfId="18" applyFont="1" applyBorder="1" applyAlignment="1">
      <alignment horizontal="center"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23" fillId="0" borderId="37" xfId="0" applyFont="1" applyBorder="1" applyAlignment="1">
      <alignment horizontal="left" vertical="center" wrapText="1"/>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64" fillId="0" borderId="38" xfId="3" applyFont="1" applyBorder="1" applyAlignment="1">
      <alignment horizontal="left" vertical="center" wrapText="1"/>
    </xf>
    <xf numFmtId="0" fontId="61" fillId="0" borderId="40" xfId="3" applyFont="1" applyBorder="1" applyAlignment="1">
      <alignment horizontal="left" vertical="center" wrapText="1"/>
    </xf>
    <xf numFmtId="0" fontId="53" fillId="0" borderId="38" xfId="3" applyFont="1" applyBorder="1" applyAlignment="1">
      <alignment horizontal="left" vertical="center" wrapText="1"/>
    </xf>
    <xf numFmtId="0" fontId="53" fillId="0" borderId="40" xfId="3" applyFont="1" applyBorder="1" applyAlignment="1">
      <alignment horizontal="left" vertical="center" wrapText="1"/>
    </xf>
    <xf numFmtId="0" fontId="53" fillId="0" borderId="38" xfId="3" applyFont="1" applyBorder="1" applyAlignment="1">
      <alignment vertical="center" wrapText="1"/>
    </xf>
    <xf numFmtId="0" fontId="53" fillId="0" borderId="40" xfId="3" applyFont="1" applyBorder="1" applyAlignment="1">
      <alignment vertical="center" wrapText="1"/>
    </xf>
    <xf numFmtId="0" fontId="27" fillId="0" borderId="38" xfId="16" applyBorder="1" applyAlignment="1">
      <alignment horizontal="center" vertical="center"/>
    </xf>
    <xf numFmtId="0" fontId="27" fillId="0" borderId="40" xfId="16" applyBorder="1" applyAlignment="1">
      <alignment horizontal="center" vertical="center"/>
    </xf>
    <xf numFmtId="0" fontId="23" fillId="0" borderId="37" xfId="0" applyFont="1" applyBorder="1" applyAlignment="1">
      <alignment horizontal="left" vertical="center"/>
    </xf>
    <xf numFmtId="0" fontId="23" fillId="0" borderId="37" xfId="0" applyFont="1" applyBorder="1" applyAlignment="1">
      <alignment horizontal="center" vertical="center" wrapText="1"/>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1" xfId="3" applyFont="1" applyBorder="1" applyAlignment="1">
      <alignment horizontal="left" vertical="center" wrapText="1"/>
    </xf>
    <xf numFmtId="0" fontId="23" fillId="0" borderId="20" xfId="3" applyFont="1" applyBorder="1" applyAlignment="1">
      <alignment horizontal="center" vertical="center"/>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60" fillId="0" borderId="40" xfId="3" applyFont="1" applyBorder="1" applyAlignment="1">
      <alignment horizontal="left" vertical="center" wrapText="1"/>
    </xf>
    <xf numFmtId="171" fontId="22" fillId="15" borderId="38" xfId="3" applyNumberFormat="1" applyFont="1" applyFill="1" applyBorder="1" applyAlignment="1">
      <alignment horizontal="center" vertical="center" wrapText="1"/>
    </xf>
    <xf numFmtId="171" fontId="22" fillId="15" borderId="40" xfId="3" applyNumberFormat="1" applyFont="1" applyFill="1" applyBorder="1" applyAlignment="1">
      <alignment horizontal="center" vertical="center"/>
    </xf>
    <xf numFmtId="0" fontId="23" fillId="0" borderId="37" xfId="3" applyFont="1" applyBorder="1" applyAlignment="1">
      <alignment horizontal="left" vertical="center" wrapText="1"/>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64" fillId="0" borderId="20" xfId="3" applyFont="1" applyBorder="1" applyAlignment="1">
      <alignment horizontal="left" vertical="center" wrapText="1"/>
    </xf>
    <xf numFmtId="0" fontId="23" fillId="0" borderId="21" xfId="3" applyFont="1" applyBorder="1" applyAlignment="1">
      <alignment horizontal="left" vertical="center"/>
    </xf>
    <xf numFmtId="0" fontId="23" fillId="0" borderId="22" xfId="3" applyFont="1" applyBorder="1" applyAlignment="1">
      <alignment horizontal="left" vertical="center" wrapText="1"/>
    </xf>
    <xf numFmtId="0" fontId="23" fillId="0" borderId="20" xfId="3" applyFont="1" applyBorder="1" applyAlignment="1">
      <alignment horizontal="center" vertical="center" wrapText="1"/>
    </xf>
    <xf numFmtId="0" fontId="67" fillId="0" borderId="20" xfId="3" applyFont="1" applyBorder="1" applyAlignment="1">
      <alignment horizontal="left" vertical="top" wrapText="1"/>
    </xf>
    <xf numFmtId="0" fontId="23" fillId="0" borderId="22" xfId="3" applyFont="1" applyBorder="1" applyAlignment="1">
      <alignment horizontal="left" vertical="top"/>
    </xf>
    <xf numFmtId="0" fontId="67" fillId="0" borderId="20" xfId="3" applyFont="1" applyBorder="1" applyAlignment="1">
      <alignment horizontal="left" vertical="center" wrapText="1"/>
    </xf>
    <xf numFmtId="0" fontId="23" fillId="0" borderId="22" xfId="3" applyFont="1" applyBorder="1" applyAlignment="1">
      <alignment horizontal="left" vertical="center"/>
    </xf>
    <xf numFmtId="0" fontId="53" fillId="0" borderId="20" xfId="3" applyFont="1" applyBorder="1" applyAlignment="1">
      <alignment horizontal="left" vertical="center" wrapText="1"/>
    </xf>
    <xf numFmtId="0" fontId="48" fillId="0" borderId="22" xfId="3" applyFont="1" applyBorder="1" applyAlignment="1">
      <alignment horizontal="left" vertical="center" wrapText="1"/>
    </xf>
    <xf numFmtId="0" fontId="53" fillId="0" borderId="22" xfId="3" applyFont="1" applyBorder="1" applyAlignment="1">
      <alignment horizontal="left" vertical="center" wrapText="1"/>
    </xf>
    <xf numFmtId="0" fontId="16" fillId="15" borderId="20" xfId="3" applyFont="1" applyFill="1" applyBorder="1" applyAlignment="1">
      <alignment horizontal="center" vertical="center"/>
    </xf>
    <xf numFmtId="0" fontId="16" fillId="15" borderId="21" xfId="3" applyFont="1" applyFill="1" applyBorder="1" applyAlignment="1">
      <alignment horizontal="center" vertical="center"/>
    </xf>
    <xf numFmtId="0" fontId="16" fillId="15" borderId="22" xfId="3" applyFont="1" applyFill="1" applyBorder="1" applyAlignment="1">
      <alignment horizontal="center" vertical="center"/>
    </xf>
    <xf numFmtId="0" fontId="16" fillId="0" borderId="20" xfId="3" applyFont="1" applyBorder="1" applyAlignment="1">
      <alignment horizontal="center" vertical="center" wrapText="1"/>
    </xf>
    <xf numFmtId="0" fontId="16" fillId="0" borderId="21" xfId="3" applyFont="1" applyBorder="1" applyAlignment="1">
      <alignment horizontal="center" vertical="center" wrapText="1"/>
    </xf>
    <xf numFmtId="0" fontId="16" fillId="0" borderId="22" xfId="3" applyFont="1" applyBorder="1" applyAlignment="1">
      <alignment horizontal="center" vertical="center" wrapText="1"/>
    </xf>
    <xf numFmtId="9" fontId="16" fillId="0" borderId="26" xfId="3" applyNumberFormat="1" applyFont="1" applyBorder="1" applyAlignment="1">
      <alignment horizontal="center" vertical="center"/>
    </xf>
    <xf numFmtId="9" fontId="16" fillId="0" borderId="34" xfId="3" applyNumberFormat="1" applyFont="1" applyBorder="1" applyAlignment="1">
      <alignment horizontal="center" vertical="center"/>
    </xf>
    <xf numFmtId="0" fontId="16" fillId="0" borderId="20"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16" fillId="0" borderId="41" xfId="3" applyFont="1" applyBorder="1" applyAlignment="1">
      <alignment horizontal="center" vertical="center"/>
    </xf>
    <xf numFmtId="0" fontId="23" fillId="0" borderId="37" xfId="3" applyFont="1" applyBorder="1" applyAlignment="1">
      <alignment horizontal="center" vertical="center"/>
    </xf>
    <xf numFmtId="0" fontId="23" fillId="0" borderId="40" xfId="3" applyFont="1" applyBorder="1" applyAlignment="1">
      <alignment horizontal="center" vertical="center" wrapText="1"/>
    </xf>
    <xf numFmtId="0" fontId="59" fillId="7" borderId="38" xfId="0" applyFont="1" applyFill="1" applyBorder="1" applyAlignment="1">
      <alignment horizontal="center" vertical="center" wrapText="1"/>
    </xf>
    <xf numFmtId="0" fontId="59" fillId="7" borderId="40" xfId="0" applyFont="1" applyFill="1" applyBorder="1" applyAlignment="1">
      <alignment horizontal="center" vertical="center" wrapText="1"/>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5" fillId="0" borderId="20" xfId="21" applyNumberFormat="1" applyFont="1" applyBorder="1" applyAlignment="1">
      <alignment horizontal="center" vertical="center"/>
    </xf>
    <xf numFmtId="1" fontId="15" fillId="0" borderId="21" xfId="21" applyNumberFormat="1" applyFont="1" applyBorder="1" applyAlignment="1">
      <alignment horizontal="center" vertical="center"/>
    </xf>
    <xf numFmtId="1" fontId="15" fillId="0" borderId="22" xfId="21" applyNumberFormat="1" applyFont="1" applyBorder="1" applyAlignment="1">
      <alignment horizontal="center" vertical="center"/>
    </xf>
    <xf numFmtId="0" fontId="23" fillId="0" borderId="40" xfId="3" applyFont="1" applyBorder="1" applyAlignment="1">
      <alignment horizontal="left"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37" xfId="2" applyFont="1" applyFill="1" applyBorder="1" applyAlignment="1">
      <alignment horizontal="center" vertical="center" wrapText="1"/>
    </xf>
    <xf numFmtId="171" fontId="22" fillId="15" borderId="38" xfId="3" applyNumberFormat="1" applyFont="1" applyFill="1" applyBorder="1" applyAlignment="1">
      <alignment horizontal="center" vertical="center"/>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3" fillId="0" borderId="38" xfId="0" applyFont="1" applyBorder="1" applyAlignment="1">
      <alignment horizontal="left" vertical="top" wrapText="1"/>
    </xf>
    <xf numFmtId="0" fontId="23" fillId="0" borderId="40" xfId="0" applyFont="1" applyBorder="1" applyAlignment="1">
      <alignment horizontal="left" vertical="top"/>
    </xf>
    <xf numFmtId="0" fontId="67" fillId="0" borderId="37" xfId="0" applyFont="1" applyBorder="1" applyAlignment="1">
      <alignment horizontal="left" vertical="top" wrapText="1"/>
    </xf>
    <xf numFmtId="0" fontId="23" fillId="0" borderId="37" xfId="0" applyFont="1" applyBorder="1" applyAlignment="1">
      <alignment horizontal="left" vertical="top"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8" xfId="20" applyFont="1" applyBorder="1" applyAlignment="1">
      <alignment horizontal="center" vertical="center" wrapText="1"/>
    </xf>
    <xf numFmtId="0" fontId="49" fillId="0" borderId="6" xfId="20" applyFont="1" applyBorder="1" applyAlignment="1">
      <alignment horizontal="center" vertical="center" wrapText="1"/>
    </xf>
    <xf numFmtId="0" fontId="49" fillId="0" borderId="9" xfId="20" applyFont="1" applyAlignment="1">
      <alignment horizontal="center" vertical="center" wrapText="1"/>
    </xf>
    <xf numFmtId="0" fontId="49" fillId="0" borderId="11"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0" borderId="15" xfId="20" applyFont="1" applyBorder="1" applyAlignment="1">
      <alignment horizontal="center"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11" borderId="12" xfId="20" applyFont="1" applyFill="1" applyBorder="1" applyAlignment="1">
      <alignment horizontal="center" vertical="center" wrapText="1"/>
    </xf>
    <xf numFmtId="0" fontId="50" fillId="11" borderId="10" xfId="20" applyFont="1" applyFill="1" applyBorder="1" applyAlignment="1">
      <alignment horizontal="center" vertical="center" wrapText="1"/>
    </xf>
    <xf numFmtId="0" fontId="50" fillId="11" borderId="15" xfId="20" applyFont="1" applyFill="1" applyBorder="1" applyAlignment="1">
      <alignment horizontal="center" vertical="center" wrapText="1"/>
    </xf>
    <xf numFmtId="0" fontId="50" fillId="11" borderId="13" xfId="20" applyFont="1" applyFill="1" applyBorder="1" applyAlignment="1">
      <alignment horizontal="center"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50" fillId="11" borderId="5" xfId="20" applyFont="1" applyFill="1" applyBorder="1" applyAlignment="1">
      <alignment horizontal="center" vertical="center" wrapText="1"/>
    </xf>
    <xf numFmtId="0" fontId="50" fillId="11" borderId="7" xfId="20" applyFont="1" applyFill="1" applyBorder="1" applyAlignment="1">
      <alignment horizontal="center" vertical="center" wrapText="1"/>
    </xf>
    <xf numFmtId="0" fontId="50" fillId="11" borderId="11" xfId="20" applyFont="1" applyFill="1" applyBorder="1" applyAlignment="1">
      <alignment horizontal="center" vertical="center" wrapText="1"/>
    </xf>
    <xf numFmtId="0" fontId="50" fillId="11" borderId="16" xfId="20" applyFont="1" applyFill="1" applyBorder="1" applyAlignment="1">
      <alignment horizontal="center" vertical="center" wrapText="1"/>
    </xf>
    <xf numFmtId="0" fontId="50" fillId="11" borderId="14"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50" fillId="11" borderId="37" xfId="20" applyFont="1" applyFill="1" applyBorder="1" applyAlignment="1">
      <alignment horizontal="center" vertical="center" wrapText="1"/>
    </xf>
    <xf numFmtId="0" fontId="50"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9" fontId="26" fillId="0" borderId="12" xfId="20" applyNumberFormat="1" applyFont="1" applyBorder="1" applyAlignment="1">
      <alignment horizontal="center" vertical="center" wrapText="1"/>
    </xf>
    <xf numFmtId="0" fontId="49" fillId="0" borderId="12" xfId="20" applyFont="1" applyBorder="1" applyAlignment="1">
      <alignment horizontal="center" vertical="center" wrapText="1"/>
    </xf>
    <xf numFmtId="0" fontId="49" fillId="0" borderId="10" xfId="20" applyFont="1" applyBorder="1" applyAlignment="1">
      <alignment horizontal="center" vertical="center" wrapText="1"/>
    </xf>
    <xf numFmtId="0" fontId="49" fillId="0" borderId="13" xfId="20" applyFont="1" applyBorder="1" applyAlignment="1">
      <alignment horizontal="center" vertical="center" wrapText="1"/>
    </xf>
    <xf numFmtId="0" fontId="49" fillId="0" borderId="12" xfId="1" applyNumberFormat="1" applyFont="1" applyFill="1" applyBorder="1" applyAlignment="1">
      <alignment horizontal="center" vertical="center" shrinkToFit="1"/>
    </xf>
    <xf numFmtId="0" fontId="49" fillId="0" borderId="10" xfId="1" applyNumberFormat="1" applyFont="1" applyFill="1" applyBorder="1" applyAlignment="1">
      <alignment horizontal="center" vertical="center" shrinkToFit="1"/>
    </xf>
    <xf numFmtId="0" fontId="49" fillId="0" borderId="13" xfId="1" applyNumberFormat="1" applyFont="1" applyFill="1" applyBorder="1" applyAlignment="1">
      <alignment horizontal="center" vertical="center" shrinkToFit="1"/>
    </xf>
    <xf numFmtId="0" fontId="50" fillId="11" borderId="8" xfId="20" applyFont="1" applyFill="1" applyBorder="1" applyAlignment="1">
      <alignment horizontal="center" vertical="center" wrapText="1"/>
    </xf>
    <xf numFmtId="0" fontId="50"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9" fillId="0" borderId="16" xfId="20" applyFont="1" applyBorder="1" applyAlignment="1">
      <alignment horizontal="left" vertical="center" wrapText="1"/>
    </xf>
    <xf numFmtId="0" fontId="49" fillId="0" borderId="14" xfId="20" applyFont="1" applyBorder="1" applyAlignment="1">
      <alignment horizontal="left" vertical="center" wrapText="1"/>
    </xf>
    <xf numFmtId="0" fontId="49" fillId="0" borderId="15" xfId="20" applyFont="1" applyBorder="1" applyAlignment="1">
      <alignment horizontal="left" vertical="center" wrapText="1"/>
    </xf>
    <xf numFmtId="0" fontId="54" fillId="0" borderId="12" xfId="20" applyFont="1" applyBorder="1" applyAlignment="1">
      <alignment horizontal="center" vertical="center" wrapText="1"/>
    </xf>
    <xf numFmtId="0" fontId="49" fillId="0" borderId="12" xfId="20" applyFont="1" applyBorder="1" applyAlignment="1">
      <alignment horizontal="center" vertical="top" wrapText="1"/>
    </xf>
    <xf numFmtId="0" fontId="49" fillId="0" borderId="13" xfId="20" applyFont="1" applyBorder="1" applyAlignment="1">
      <alignment horizontal="center" vertical="top" wrapText="1"/>
    </xf>
    <xf numFmtId="0" fontId="23" fillId="0" borderId="38" xfId="3" applyFont="1" applyBorder="1" applyAlignment="1">
      <alignment horizontal="center" vertical="center" wrapText="1"/>
    </xf>
    <xf numFmtId="14" fontId="23" fillId="0" borderId="37" xfId="3" applyNumberFormat="1" applyFont="1" applyBorder="1" applyAlignment="1">
      <alignment horizontal="left" vertical="center" wrapText="1"/>
    </xf>
    <xf numFmtId="0" fontId="23" fillId="0" borderId="37" xfId="3" applyFont="1" applyBorder="1" applyAlignment="1">
      <alignment horizontal="left" vertical="center"/>
    </xf>
    <xf numFmtId="0" fontId="52" fillId="0" borderId="40" xfId="3" applyFont="1" applyBorder="1" applyAlignment="1">
      <alignment horizontal="left" vertical="center" wrapText="1"/>
    </xf>
    <xf numFmtId="0" fontId="53" fillId="0" borderId="38" xfId="0" applyFont="1" applyBorder="1" applyAlignment="1">
      <alignment horizontal="left" vertical="center" wrapText="1"/>
    </xf>
    <xf numFmtId="0" fontId="53" fillId="0" borderId="106" xfId="0" applyFont="1" applyBorder="1" applyAlignment="1">
      <alignment horizontal="left" vertical="center" wrapText="1"/>
    </xf>
    <xf numFmtId="0" fontId="53" fillId="0" borderId="38" xfId="3" applyFont="1" applyBorder="1" applyAlignment="1">
      <alignment horizontal="center" vertical="center" wrapText="1"/>
    </xf>
    <xf numFmtId="0" fontId="53" fillId="0" borderId="40" xfId="3" applyFont="1" applyBorder="1" applyAlignment="1">
      <alignment horizontal="center" vertical="center" wrapText="1"/>
    </xf>
    <xf numFmtId="0" fontId="27" fillId="0" borderId="38" xfId="16" applyFill="1" applyBorder="1" applyAlignment="1">
      <alignment horizontal="center" vertical="center" wrapText="1"/>
    </xf>
    <xf numFmtId="0" fontId="27" fillId="0" borderId="40" xfId="16" applyFill="1" applyBorder="1" applyAlignment="1">
      <alignment horizontal="center" vertical="center" wrapText="1"/>
    </xf>
    <xf numFmtId="0" fontId="62" fillId="0" borderId="38" xfId="3" applyFont="1" applyBorder="1" applyAlignment="1">
      <alignment horizontal="left" vertical="center" wrapText="1"/>
    </xf>
    <xf numFmtId="0" fontId="63" fillId="0" borderId="40" xfId="3" applyFont="1" applyBorder="1" applyAlignment="1">
      <alignment horizontal="left" vertical="center" wrapText="1"/>
    </xf>
    <xf numFmtId="171" fontId="22" fillId="15" borderId="40" xfId="3" applyNumberFormat="1" applyFont="1" applyFill="1" applyBorder="1" applyAlignment="1">
      <alignment horizontal="center" vertical="center" wrapText="1"/>
    </xf>
    <xf numFmtId="0" fontId="49" fillId="0" borderId="12" xfId="20" applyFont="1" applyBorder="1" applyAlignment="1">
      <alignment horizontal="left" vertical="center" wrapText="1"/>
    </xf>
    <xf numFmtId="0" fontId="49" fillId="0" borderId="10" xfId="20" applyFont="1" applyBorder="1" applyAlignment="1">
      <alignment horizontal="left" vertical="center" wrapText="1"/>
    </xf>
    <xf numFmtId="0" fontId="49" fillId="0" borderId="13" xfId="20" applyFont="1" applyBorder="1" applyAlignment="1">
      <alignment horizontal="left" vertical="center" wrapText="1"/>
    </xf>
    <xf numFmtId="0" fontId="49" fillId="0" borderId="37" xfId="20" applyFont="1" applyBorder="1" applyAlignment="1">
      <alignment horizontal="center" vertical="center" wrapText="1"/>
    </xf>
    <xf numFmtId="0" fontId="26" fillId="0" borderId="37" xfId="20" applyFont="1" applyBorder="1" applyAlignment="1">
      <alignment horizontal="left" vertical="center" wrapText="1"/>
    </xf>
    <xf numFmtId="0" fontId="26" fillId="0" borderId="37" xfId="20" applyFont="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50" fillId="11" borderId="61" xfId="20" applyFont="1" applyFill="1" applyBorder="1" applyAlignment="1">
      <alignment horizontal="center" vertical="center" wrapText="1"/>
    </xf>
    <xf numFmtId="0" fontId="49" fillId="0" borderId="96" xfId="20" applyFont="1" applyBorder="1" applyAlignment="1">
      <alignment horizontal="center" vertical="center" wrapText="1"/>
    </xf>
    <xf numFmtId="0" fontId="49" fillId="0" borderId="47" xfId="20" applyFont="1" applyBorder="1" applyAlignment="1">
      <alignment horizontal="center" vertical="center" wrapText="1"/>
    </xf>
    <xf numFmtId="0" fontId="49" fillId="14" borderId="12" xfId="20" applyFont="1" applyFill="1" applyBorder="1" applyAlignment="1">
      <alignment horizontal="center" vertical="center" wrapText="1"/>
    </xf>
    <xf numFmtId="0" fontId="49" fillId="14" borderId="10" xfId="20" applyFont="1" applyFill="1" applyBorder="1" applyAlignment="1">
      <alignment horizontal="center" vertical="center" wrapText="1"/>
    </xf>
    <xf numFmtId="0" fontId="49" fillId="14" borderId="13" xfId="20" applyFont="1" applyFill="1" applyBorder="1" applyAlignment="1">
      <alignment horizontal="center" vertical="center" wrapText="1"/>
    </xf>
    <xf numFmtId="2" fontId="49" fillId="0" borderId="12" xfId="1" applyNumberFormat="1" applyFont="1" applyFill="1" applyBorder="1" applyAlignment="1">
      <alignment horizontal="center" vertical="center" shrinkToFit="1"/>
    </xf>
    <xf numFmtId="2" fontId="49" fillId="0" borderId="10" xfId="1" applyNumberFormat="1" applyFont="1" applyFill="1" applyBorder="1" applyAlignment="1">
      <alignment horizontal="center" vertical="center" shrinkToFit="1"/>
    </xf>
    <xf numFmtId="2" fontId="49" fillId="0" borderId="13" xfId="1" applyNumberFormat="1" applyFont="1" applyFill="1" applyBorder="1" applyAlignment="1">
      <alignment horizontal="center" vertical="center" shrinkToFit="1"/>
    </xf>
    <xf numFmtId="43" fontId="23" fillId="0" borderId="37" xfId="18" applyFont="1" applyBorder="1" applyAlignment="1">
      <alignment horizontal="center"/>
    </xf>
    <xf numFmtId="0" fontId="23" fillId="0" borderId="37" xfId="0" applyFont="1" applyBorder="1" applyAlignment="1">
      <alignment horizontal="center"/>
    </xf>
    <xf numFmtId="0" fontId="23" fillId="0" borderId="37" xfId="0" applyFont="1" applyBorder="1" applyAlignment="1">
      <alignment horizontal="left" wrapText="1"/>
    </xf>
    <xf numFmtId="0" fontId="23" fillId="0" borderId="37" xfId="3" applyFont="1" applyBorder="1" applyAlignment="1">
      <alignment horizontal="center" vertical="center" wrapText="1"/>
    </xf>
    <xf numFmtId="0" fontId="23" fillId="0" borderId="1" xfId="3" applyFont="1" applyBorder="1" applyAlignment="1">
      <alignment horizontal="center" vertical="center" wrapText="1"/>
    </xf>
    <xf numFmtId="0" fontId="23" fillId="7" borderId="38" xfId="0" applyFont="1" applyFill="1" applyBorder="1" applyAlignment="1">
      <alignment horizontal="left" vertical="top" wrapText="1"/>
    </xf>
    <xf numFmtId="0" fontId="23" fillId="7" borderId="40" xfId="0" applyFont="1" applyFill="1" applyBorder="1" applyAlignment="1">
      <alignment horizontal="left" vertical="top" wrapText="1"/>
    </xf>
    <xf numFmtId="0" fontId="53" fillId="0" borderId="1" xfId="0" applyFont="1" applyBorder="1" applyAlignment="1">
      <alignment horizontal="center" vertical="center" wrapText="1"/>
    </xf>
    <xf numFmtId="0" fontId="23" fillId="0" borderId="22" xfId="3" applyFont="1" applyBorder="1" applyAlignment="1">
      <alignment horizontal="center" vertical="center" wrapText="1"/>
    </xf>
    <xf numFmtId="0" fontId="53"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22" xfId="2" applyFont="1" applyBorder="1" applyAlignment="1">
      <alignment horizontal="center" vertical="center" wrapText="1"/>
    </xf>
    <xf numFmtId="0" fontId="64" fillId="0" borderId="37" xfId="0" applyFont="1" applyBorder="1" applyAlignment="1">
      <alignment horizontal="left" wrapText="1"/>
    </xf>
    <xf numFmtId="0" fontId="23" fillId="0" borderId="37" xfId="0" applyFont="1" applyBorder="1" applyAlignment="1">
      <alignment horizontal="left"/>
    </xf>
    <xf numFmtId="0" fontId="64" fillId="0" borderId="37" xfId="16" applyFont="1" applyBorder="1" applyAlignment="1">
      <alignment horizontal="left" vertical="center" wrapText="1"/>
    </xf>
    <xf numFmtId="0" fontId="27" fillId="0" borderId="38" xfId="16" applyBorder="1" applyAlignment="1">
      <alignment horizontal="left" vertical="center" wrapText="1"/>
    </xf>
    <xf numFmtId="0" fontId="27" fillId="0" borderId="40" xfId="16" applyBorder="1" applyAlignment="1">
      <alignment horizontal="left" vertical="center" wrapText="1"/>
    </xf>
    <xf numFmtId="0" fontId="53" fillId="0" borderId="57" xfId="0" applyFont="1" applyBorder="1" applyAlignment="1">
      <alignment horizontal="left" vertical="center" wrapText="1"/>
    </xf>
    <xf numFmtId="0" fontId="53" fillId="0" borderId="57" xfId="3" applyFont="1" applyBorder="1" applyAlignment="1">
      <alignment horizontal="left" vertical="center" wrapText="1"/>
    </xf>
    <xf numFmtId="0" fontId="53" fillId="0" borderId="40" xfId="0" applyFont="1" applyBorder="1" applyAlignment="1">
      <alignment horizontal="left" vertical="center" wrapText="1"/>
    </xf>
    <xf numFmtId="10" fontId="23" fillId="15" borderId="38" xfId="3" applyNumberFormat="1" applyFont="1" applyFill="1" applyBorder="1" applyAlignment="1">
      <alignment horizontal="center" vertical="center"/>
    </xf>
    <xf numFmtId="10" fontId="23" fillId="15" borderId="40" xfId="3" applyNumberFormat="1" applyFont="1" applyFill="1" applyBorder="1" applyAlignment="1">
      <alignment horizontal="center" vertical="center"/>
    </xf>
    <xf numFmtId="0" fontId="22" fillId="15" borderId="17" xfId="3" applyFont="1" applyFill="1" applyBorder="1" applyAlignment="1">
      <alignment horizontal="center" vertical="center" wrapText="1"/>
    </xf>
    <xf numFmtId="0" fontId="22" fillId="15" borderId="26" xfId="3" applyFont="1" applyFill="1" applyBorder="1" applyAlignment="1">
      <alignment horizontal="center" vertical="center" wrapText="1"/>
    </xf>
    <xf numFmtId="0" fontId="53" fillId="0" borderId="20" xfId="3" applyFont="1" applyBorder="1" applyAlignment="1">
      <alignment horizontal="center" vertical="center" wrapText="1"/>
    </xf>
    <xf numFmtId="0" fontId="53" fillId="0" borderId="22" xfId="3"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23" fillId="0" borderId="1" xfId="3" applyFont="1" applyBorder="1" applyAlignment="1">
      <alignment horizontal="center" vertical="center"/>
    </xf>
    <xf numFmtId="0" fontId="22" fillId="11" borderId="1" xfId="2" applyFont="1" applyFill="1" applyBorder="1" applyAlignment="1">
      <alignment horizontal="center" vertical="center" wrapText="1"/>
    </xf>
    <xf numFmtId="0" fontId="23" fillId="0" borderId="1" xfId="0" applyFont="1" applyBorder="1" applyAlignment="1">
      <alignment horizontal="center"/>
    </xf>
    <xf numFmtId="43" fontId="23" fillId="0" borderId="1" xfId="18" applyFont="1" applyBorder="1" applyAlignment="1">
      <alignment horizontal="center"/>
    </xf>
    <xf numFmtId="0" fontId="23" fillId="0" borderId="1" xfId="0" applyFont="1" applyBorder="1" applyAlignment="1">
      <alignment vertical="center" wrapText="1"/>
    </xf>
    <xf numFmtId="0" fontId="23" fillId="0" borderId="1" xfId="0" applyFont="1" applyBorder="1" applyAlignment="1">
      <alignment vertical="center"/>
    </xf>
    <xf numFmtId="0" fontId="27" fillId="0" borderId="1" xfId="16" applyBorder="1" applyAlignment="1">
      <alignment horizontal="center" vertical="center"/>
    </xf>
    <xf numFmtId="0" fontId="23" fillId="0" borderId="1" xfId="0" applyFont="1" applyBorder="1" applyAlignment="1">
      <alignment horizontal="left" wrapText="1"/>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3" fillId="0" borderId="1" xfId="0" applyFont="1" applyBorder="1" applyAlignment="1">
      <alignment horizontal="left"/>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3" applyFont="1" applyBorder="1" applyAlignment="1">
      <alignment horizontal="left" vertical="center" wrapText="1"/>
    </xf>
    <xf numFmtId="0" fontId="27" fillId="0" borderId="1" xfId="16" applyBorder="1" applyAlignment="1">
      <alignment horizontal="center" vertical="center" wrapText="1"/>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 xfId="3" applyFont="1" applyBorder="1" applyAlignment="1">
      <alignment horizontal="center" vertical="center" wrapText="1"/>
    </xf>
    <xf numFmtId="0" fontId="59" fillId="0" borderId="1" xfId="3" applyFont="1" applyBorder="1" applyAlignment="1">
      <alignment horizontal="center" vertical="center" wrapText="1"/>
    </xf>
    <xf numFmtId="0" fontId="53" fillId="0" borderId="1" xfId="3" applyFont="1" applyBorder="1" applyAlignment="1">
      <alignment horizontal="left" vertical="center" wrapText="1"/>
    </xf>
    <xf numFmtId="0" fontId="59" fillId="0" borderId="1" xfId="3" applyFont="1" applyBorder="1" applyAlignment="1">
      <alignment horizontal="left" vertical="center" wrapText="1"/>
    </xf>
    <xf numFmtId="0" fontId="53" fillId="7" borderId="1" xfId="0" applyFont="1" applyFill="1" applyBorder="1" applyAlignment="1">
      <alignment horizontal="center" vertical="center" wrapText="1"/>
    </xf>
    <xf numFmtId="0" fontId="23" fillId="7" borderId="1" xfId="0" applyFont="1" applyFill="1" applyBorder="1" applyAlignment="1">
      <alignment horizontal="left" vertical="center" wrapText="1"/>
    </xf>
    <xf numFmtId="171" fontId="22" fillId="15" borderId="1"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3" fontId="23" fillId="14" borderId="9" xfId="18" applyFont="1" applyFill="1" applyBorder="1" applyAlignment="1">
      <alignment horizontal="center"/>
    </xf>
    <xf numFmtId="0" fontId="23" fillId="14" borderId="9" xfId="3" applyFont="1" applyFill="1" applyAlignment="1">
      <alignment horizontal="center" vertical="center"/>
    </xf>
    <xf numFmtId="0" fontId="59" fillId="14" borderId="9" xfId="3" applyFont="1" applyFill="1" applyAlignment="1">
      <alignment horizontal="center" vertical="center" wrapText="1"/>
    </xf>
    <xf numFmtId="0" fontId="23" fillId="14" borderId="9" xfId="0" applyFont="1" applyFill="1" applyBorder="1" applyAlignment="1">
      <alignment horizontal="center"/>
    </xf>
    <xf numFmtId="171"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9" fillId="14" borderId="9" xfId="3" applyFont="1" applyFill="1" applyAlignment="1">
      <alignment horizontal="left" vertical="center" wrapText="1"/>
    </xf>
    <xf numFmtId="0" fontId="59" fillId="14" borderId="9" xfId="0" applyFont="1" applyFill="1" applyBorder="1" applyAlignment="1">
      <alignment horizontal="center" vertical="center" wrapText="1"/>
    </xf>
    <xf numFmtId="10" fontId="23" fillId="15" borderId="1" xfId="3" applyNumberFormat="1" applyFont="1" applyFill="1" applyBorder="1" applyAlignment="1">
      <alignment horizontal="center" vertical="center"/>
    </xf>
    <xf numFmtId="0" fontId="66" fillId="24" borderId="123" xfId="0" applyFont="1" applyFill="1" applyBorder="1" applyAlignment="1">
      <alignment horizontal="left" wrapText="1"/>
    </xf>
    <xf numFmtId="0" fontId="66" fillId="24" borderId="124" xfId="0" applyFont="1" applyFill="1" applyBorder="1" applyAlignment="1">
      <alignment horizontal="left" wrapText="1"/>
    </xf>
    <xf numFmtId="0" fontId="66" fillId="24" borderId="2" xfId="0" applyFont="1" applyFill="1" applyBorder="1" applyAlignment="1">
      <alignment horizontal="left" vertical="center" wrapText="1"/>
    </xf>
    <xf numFmtId="0" fontId="16" fillId="15" borderId="41" xfId="3" applyFont="1" applyFill="1" applyBorder="1" applyAlignment="1">
      <alignment horizontal="center" vertical="center"/>
    </xf>
    <xf numFmtId="0" fontId="16" fillId="15" borderId="20" xfId="3" applyFont="1" applyFill="1" applyBorder="1" applyAlignment="1">
      <alignment horizontal="center" vertical="center" wrapText="1"/>
    </xf>
    <xf numFmtId="0" fontId="16" fillId="15" borderId="41"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20" xfId="3" applyFont="1" applyBorder="1" applyAlignment="1">
      <alignment horizontal="center" vertical="center"/>
    </xf>
    <xf numFmtId="0" fontId="23" fillId="0" borderId="20" xfId="3" applyFont="1" applyBorder="1" applyAlignment="1">
      <alignment horizontal="left" vertical="center"/>
    </xf>
    <xf numFmtId="0" fontId="68" fillId="0" borderId="123" xfId="3" applyFont="1" applyBorder="1" applyAlignment="1">
      <alignment horizontal="left" vertical="top" wrapText="1"/>
    </xf>
    <xf numFmtId="0" fontId="69" fillId="0" borderId="125" xfId="3" applyFont="1" applyBorder="1" applyAlignment="1">
      <alignment horizontal="left" vertical="top"/>
    </xf>
    <xf numFmtId="0" fontId="62" fillId="0" borderId="20" xfId="3" applyFont="1" applyBorder="1" applyAlignment="1">
      <alignment horizontal="left" vertical="center" wrapText="1"/>
    </xf>
    <xf numFmtId="0" fontId="23" fillId="0" borderId="17" xfId="3" applyFont="1" applyBorder="1" applyAlignment="1">
      <alignment horizontal="left" vertical="center" wrapText="1"/>
    </xf>
    <xf numFmtId="0" fontId="22" fillId="15" borderId="104" xfId="3" applyFont="1" applyFill="1" applyBorder="1" applyAlignment="1">
      <alignment horizontal="center" vertical="center" wrapText="1"/>
    </xf>
    <xf numFmtId="0" fontId="22" fillId="15" borderId="105" xfId="3" applyFont="1" applyFill="1" applyBorder="1" applyAlignment="1">
      <alignment horizontal="center" vertical="center" wrapText="1"/>
    </xf>
    <xf numFmtId="0" fontId="53" fillId="14" borderId="102" xfId="0" applyFont="1" applyFill="1" applyBorder="1" applyAlignment="1">
      <alignment horizontal="left" vertical="center" wrapText="1"/>
    </xf>
    <xf numFmtId="0" fontId="53" fillId="14" borderId="103" xfId="0" applyFont="1" applyFill="1" applyBorder="1" applyAlignment="1">
      <alignment horizontal="left" vertical="center" wrapText="1"/>
    </xf>
    <xf numFmtId="0" fontId="23" fillId="0" borderId="44" xfId="3" applyFont="1" applyBorder="1" applyAlignment="1">
      <alignment horizontal="center" vertical="center"/>
    </xf>
    <xf numFmtId="0" fontId="23" fillId="0" borderId="42" xfId="3" applyFont="1" applyBorder="1" applyAlignment="1">
      <alignment horizontal="center" vertical="center"/>
    </xf>
    <xf numFmtId="0" fontId="23" fillId="0" borderId="43" xfId="3" applyFont="1" applyBorder="1" applyAlignment="1">
      <alignment horizontal="center" vertical="center"/>
    </xf>
    <xf numFmtId="0" fontId="23" fillId="0" borderId="41" xfId="3"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107" xfId="3" applyFont="1" applyFill="1" applyBorder="1" applyAlignment="1">
      <alignment horizontal="center" vertical="center" wrapText="1"/>
    </xf>
    <xf numFmtId="0" fontId="22" fillId="15" borderId="108" xfId="3" applyFont="1" applyFill="1" applyBorder="1" applyAlignment="1">
      <alignment horizontal="center" vertical="center" wrapText="1"/>
    </xf>
    <xf numFmtId="0" fontId="53" fillId="0" borderId="102" xfId="3" applyFont="1" applyBorder="1" applyAlignment="1">
      <alignment horizontal="left" vertical="center" wrapText="1"/>
    </xf>
    <xf numFmtId="0" fontId="53" fillId="0" borderId="103" xfId="3" applyFont="1" applyBorder="1" applyAlignment="1">
      <alignment horizontal="left" vertical="center" wrapText="1"/>
    </xf>
    <xf numFmtId="0" fontId="22" fillId="15" borderId="23" xfId="3" applyFont="1" applyFill="1" applyBorder="1" applyAlignment="1">
      <alignment horizontal="center" vertical="center" wrapText="1"/>
    </xf>
    <xf numFmtId="0" fontId="53" fillId="24" borderId="1" xfId="0" applyFont="1" applyFill="1" applyBorder="1" applyAlignment="1">
      <alignment horizontal="center"/>
    </xf>
    <xf numFmtId="0" fontId="70" fillId="24" borderId="123" xfId="0" applyFont="1" applyFill="1" applyBorder="1" applyAlignment="1">
      <alignment horizontal="left" vertical="top" wrapText="1"/>
    </xf>
    <xf numFmtId="0" fontId="70" fillId="24" borderId="124" xfId="0" applyFont="1" applyFill="1" applyBorder="1" applyAlignment="1">
      <alignment horizontal="left" vertical="top" wrapText="1"/>
    </xf>
    <xf numFmtId="0" fontId="36" fillId="0" borderId="47" xfId="3" applyFont="1" applyBorder="1" applyAlignment="1">
      <alignment horizontal="center" vertical="center"/>
    </xf>
    <xf numFmtId="0" fontId="64" fillId="0" borderId="102" xfId="3" applyFont="1" applyBorder="1" applyAlignment="1">
      <alignment horizontal="left" vertical="center" wrapText="1"/>
    </xf>
    <xf numFmtId="0" fontId="23" fillId="0" borderId="103" xfId="3" applyFont="1" applyBorder="1" applyAlignment="1">
      <alignment horizontal="left" vertical="center"/>
    </xf>
    <xf numFmtId="0" fontId="50" fillId="23" borderId="12" xfId="20" applyFont="1" applyFill="1" applyBorder="1" applyAlignment="1">
      <alignment horizontal="center" vertical="center" wrapText="1"/>
    </xf>
    <xf numFmtId="0" fontId="50" fillId="23" borderId="10" xfId="20" applyFont="1" applyFill="1" applyBorder="1" applyAlignment="1">
      <alignment horizontal="center" vertical="center" wrapText="1"/>
    </xf>
    <xf numFmtId="0" fontId="50" fillId="23" borderId="13" xfId="20" applyFont="1" applyFill="1" applyBorder="1" applyAlignment="1">
      <alignment horizontal="center" vertical="center" wrapText="1"/>
    </xf>
    <xf numFmtId="0" fontId="50" fillId="23" borderId="37" xfId="20" applyFont="1" applyFill="1" applyBorder="1" applyAlignment="1">
      <alignment horizontal="center" vertical="center" wrapText="1"/>
    </xf>
    <xf numFmtId="0" fontId="50" fillId="23" borderId="7" xfId="20" applyFont="1" applyFill="1" applyBorder="1" applyAlignment="1">
      <alignment horizontal="center" vertical="center" wrapText="1"/>
    </xf>
    <xf numFmtId="0" fontId="50" fillId="23" borderId="8" xfId="20" applyFont="1" applyFill="1" applyBorder="1" applyAlignment="1">
      <alignment horizontal="center" vertical="center" wrapText="1"/>
    </xf>
    <xf numFmtId="1" fontId="49" fillId="0" borderId="12" xfId="1" applyNumberFormat="1" applyFont="1" applyFill="1" applyBorder="1" applyAlignment="1">
      <alignment horizontal="center" vertical="center" shrinkToFit="1"/>
    </xf>
    <xf numFmtId="1" fontId="49" fillId="0" borderId="10" xfId="1" applyNumberFormat="1" applyFont="1" applyFill="1" applyBorder="1" applyAlignment="1">
      <alignment horizontal="center" vertical="center" shrinkToFit="1"/>
    </xf>
    <xf numFmtId="1" fontId="49" fillId="0" borderId="13" xfId="1" applyNumberFormat="1" applyFont="1" applyFill="1" applyBorder="1" applyAlignment="1">
      <alignment horizontal="center" vertical="center" shrinkToFit="1"/>
    </xf>
    <xf numFmtId="0" fontId="50" fillId="23" borderId="5" xfId="20" applyFont="1" applyFill="1" applyBorder="1" applyAlignment="1">
      <alignment horizontal="center" vertical="center" wrapText="1"/>
    </xf>
    <xf numFmtId="0" fontId="50" fillId="23" borderId="11" xfId="20" applyFont="1" applyFill="1" applyBorder="1" applyAlignment="1">
      <alignment horizontal="center" vertical="center" wrapText="1"/>
    </xf>
    <xf numFmtId="0" fontId="50" fillId="23" borderId="16" xfId="20" applyFont="1" applyFill="1" applyBorder="1" applyAlignment="1">
      <alignment horizontal="center" vertical="center" wrapText="1"/>
    </xf>
    <xf numFmtId="0" fontId="50" fillId="23" borderId="14" xfId="20" applyFont="1" applyFill="1" applyBorder="1" applyAlignment="1">
      <alignment horizontal="center" vertical="center" wrapText="1"/>
    </xf>
    <xf numFmtId="0" fontId="50" fillId="23" borderId="15" xfId="20" applyFont="1" applyFill="1" applyBorder="1" applyAlignment="1">
      <alignment horizontal="center" vertical="center" wrapText="1"/>
    </xf>
    <xf numFmtId="169" fontId="23" fillId="0" borderId="63" xfId="5" applyNumberFormat="1" applyFont="1" applyBorder="1" applyAlignment="1">
      <alignment horizontal="center" vertical="center"/>
    </xf>
    <xf numFmtId="169" fontId="23" fillId="0" borderId="51" xfId="5" applyNumberFormat="1" applyFont="1" applyBorder="1" applyAlignment="1">
      <alignment horizontal="center" vertical="center"/>
    </xf>
    <xf numFmtId="169" fontId="23" fillId="0" borderId="87" xfId="5" applyNumberFormat="1" applyFont="1" applyBorder="1" applyAlignment="1">
      <alignment horizontal="center" vertical="center"/>
    </xf>
    <xf numFmtId="169" fontId="23" fillId="0" borderId="75" xfId="5" applyNumberFormat="1" applyFont="1" applyBorder="1" applyAlignment="1">
      <alignment horizontal="center" vertical="center"/>
    </xf>
    <xf numFmtId="169" fontId="23" fillId="0" borderId="47" xfId="5" applyNumberFormat="1" applyFont="1" applyBorder="1" applyAlignment="1">
      <alignment horizontal="center" vertical="center"/>
    </xf>
    <xf numFmtId="169" fontId="23" fillId="0" borderId="85" xfId="5" applyNumberFormat="1" applyFont="1" applyBorder="1" applyAlignment="1">
      <alignment horizontal="center" vertical="center"/>
    </xf>
    <xf numFmtId="169" fontId="23" fillId="0" borderId="61" xfId="5" applyNumberFormat="1" applyFont="1" applyBorder="1" applyAlignment="1">
      <alignment horizontal="center" vertical="center"/>
    </xf>
    <xf numFmtId="169" fontId="23" fillId="0" borderId="50" xfId="5" applyNumberFormat="1" applyFont="1" applyBorder="1" applyAlignment="1">
      <alignment horizontal="center" vertical="center"/>
    </xf>
    <xf numFmtId="169" fontId="23" fillId="0" borderId="86" xfId="5" applyNumberFormat="1"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3" fillId="0" borderId="90" xfId="2" applyFont="1" applyBorder="1" applyAlignment="1">
      <alignment horizontal="center" vertical="center" wrapText="1"/>
    </xf>
    <xf numFmtId="0" fontId="21" fillId="0" borderId="91" xfId="2" applyFont="1" applyBorder="1" applyAlignment="1">
      <alignment horizontal="center" vertical="center" wrapText="1"/>
    </xf>
    <xf numFmtId="169" fontId="23" fillId="0" borderId="94" xfId="5" applyNumberFormat="1" applyFont="1" applyBorder="1" applyAlignment="1">
      <alignment horizontal="center" vertical="center"/>
    </xf>
    <xf numFmtId="169" fontId="23" fillId="0" borderId="67" xfId="5" applyNumberFormat="1" applyFont="1" applyBorder="1" applyAlignment="1">
      <alignment horizontal="center" vertical="center"/>
    </xf>
    <xf numFmtId="169" fontId="23" fillId="0" borderId="48" xfId="5" applyNumberFormat="1" applyFont="1" applyBorder="1" applyAlignment="1">
      <alignment horizontal="center" vertical="center"/>
    </xf>
    <xf numFmtId="169" fontId="23" fillId="0" borderId="59" xfId="5" applyNumberFormat="1" applyFont="1" applyBorder="1" applyAlignment="1">
      <alignment horizontal="center" vertical="center"/>
    </xf>
    <xf numFmtId="169" fontId="23" fillId="0" borderId="72" xfId="5" applyNumberFormat="1" applyFont="1" applyBorder="1" applyAlignment="1">
      <alignment horizontal="center" vertical="center"/>
    </xf>
    <xf numFmtId="169" fontId="23" fillId="0" borderId="60" xfId="5" applyNumberFormat="1" applyFont="1" applyBorder="1" applyAlignment="1">
      <alignment horizontal="center" vertical="center"/>
    </xf>
    <xf numFmtId="0" fontId="53"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69" fontId="23" fillId="0" borderId="75" xfId="5" applyNumberFormat="1" applyFont="1" applyFill="1" applyBorder="1" applyAlignment="1">
      <alignment horizontal="center" vertical="center"/>
    </xf>
    <xf numFmtId="169" fontId="23" fillId="0" borderId="47" xfId="5" applyNumberFormat="1" applyFont="1" applyFill="1" applyBorder="1" applyAlignment="1">
      <alignment horizontal="center" vertical="center"/>
    </xf>
    <xf numFmtId="169" fontId="23" fillId="0" borderId="85" xfId="5" applyNumberFormat="1" applyFont="1" applyFill="1" applyBorder="1" applyAlignment="1">
      <alignment horizontal="center" vertical="center"/>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169" fontId="23" fillId="0" borderId="61" xfId="5" applyNumberFormat="1" applyFont="1" applyFill="1" applyBorder="1" applyAlignment="1">
      <alignment horizontal="center" vertical="center"/>
    </xf>
    <xf numFmtId="169" fontId="23" fillId="0" borderId="50" xfId="5" applyNumberFormat="1" applyFont="1" applyFill="1" applyBorder="1" applyAlignment="1">
      <alignment horizontal="center" vertical="center"/>
    </xf>
    <xf numFmtId="169" fontId="23" fillId="0" borderId="86" xfId="5" applyNumberFormat="1"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80"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41" xfId="2" applyFont="1" applyFill="1" applyBorder="1" applyAlignment="1">
      <alignment horizontal="center" vertical="center" wrapText="1"/>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0" borderId="9" xfId="0" applyFont="1" applyBorder="1" applyAlignment="1">
      <alignment horizontal="center" vertical="center" wrapText="1"/>
    </xf>
    <xf numFmtId="169" fontId="23" fillId="0" borderId="94" xfId="5" applyNumberFormat="1" applyFont="1" applyFill="1" applyBorder="1" applyAlignment="1">
      <alignment horizontal="center" vertical="center"/>
    </xf>
    <xf numFmtId="169" fontId="23" fillId="0" borderId="67" xfId="5" applyNumberFormat="1" applyFont="1" applyFill="1" applyBorder="1" applyAlignment="1">
      <alignment horizontal="center" vertical="center"/>
    </xf>
    <xf numFmtId="169" fontId="23" fillId="0" borderId="48" xfId="5" applyNumberFormat="1" applyFont="1" applyFill="1" applyBorder="1" applyAlignment="1">
      <alignment horizontal="center" vertical="center"/>
    </xf>
    <xf numFmtId="169" fontId="23" fillId="0" borderId="59" xfId="5" applyNumberFormat="1" applyFont="1" applyFill="1" applyBorder="1" applyAlignment="1">
      <alignment horizontal="center" vertical="center"/>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8" fillId="15" borderId="44" xfId="23" applyFont="1" applyFill="1" applyBorder="1" applyAlignment="1">
      <alignment horizontal="center" vertical="center" wrapText="1"/>
    </xf>
    <xf numFmtId="0" fontId="38" fillId="15" borderId="42" xfId="23" applyFont="1" applyFill="1" applyBorder="1" applyAlignment="1">
      <alignment horizontal="center" vertical="center" wrapText="1"/>
    </xf>
    <xf numFmtId="0" fontId="38" fillId="15" borderId="43" xfId="23" applyFont="1" applyFill="1" applyBorder="1" applyAlignment="1">
      <alignment horizontal="center" vertical="center" wrapText="1"/>
    </xf>
    <xf numFmtId="0" fontId="38" fillId="15" borderId="32" xfId="23" applyFont="1" applyFill="1" applyBorder="1" applyAlignment="1">
      <alignment horizontal="center" vertical="center" wrapText="1"/>
    </xf>
    <xf numFmtId="0" fontId="38" fillId="15" borderId="9" xfId="23" applyFont="1" applyFill="1" applyAlignment="1">
      <alignment horizontal="center" vertical="center" wrapText="1"/>
    </xf>
    <xf numFmtId="0" fontId="38" fillId="15" borderId="35"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8" fillId="15" borderId="20" xfId="23" applyFont="1" applyFill="1" applyBorder="1" applyAlignment="1">
      <alignment horizontal="center" vertical="center" wrapText="1"/>
    </xf>
    <xf numFmtId="0" fontId="38"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8" fillId="15" borderId="41"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1" fillId="0" borderId="41" xfId="23" applyFont="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40" fillId="20" borderId="17" xfId="2" applyFont="1" applyFill="1" applyBorder="1" applyAlignment="1">
      <alignment horizontal="center" vertical="center" wrapText="1"/>
    </xf>
    <xf numFmtId="0" fontId="40" fillId="20" borderId="33" xfId="2" applyFont="1" applyFill="1" applyBorder="1" applyAlignment="1">
      <alignment horizontal="center" vertical="center" wrapText="1"/>
    </xf>
    <xf numFmtId="0" fontId="40" fillId="20" borderId="32" xfId="2" applyFont="1" applyFill="1" applyBorder="1" applyAlignment="1">
      <alignment horizontal="center" vertical="center" wrapText="1"/>
    </xf>
    <xf numFmtId="0" fontId="40" fillId="20" borderId="23" xfId="2" applyFont="1" applyFill="1" applyBorder="1" applyAlignment="1">
      <alignment horizontal="center" vertical="center" wrapText="1"/>
    </xf>
    <xf numFmtId="0" fontId="40" fillId="20" borderId="9" xfId="2" applyFont="1" applyFill="1" applyAlignment="1">
      <alignment horizontal="center" vertical="center" wrapText="1"/>
    </xf>
    <xf numFmtId="0" fontId="40" fillId="20" borderId="31" xfId="2" applyFont="1" applyFill="1" applyBorder="1" applyAlignment="1">
      <alignment horizontal="center" vertical="center" wrapText="1"/>
    </xf>
    <xf numFmtId="0" fontId="40" fillId="20" borderId="26" xfId="2" applyFont="1" applyFill="1" applyBorder="1" applyAlignment="1">
      <alignment horizontal="center" vertical="center" wrapText="1"/>
    </xf>
    <xf numFmtId="0" fontId="40" fillId="20" borderId="35" xfId="2" applyFont="1" applyFill="1" applyBorder="1" applyAlignment="1">
      <alignment horizontal="center" vertical="center" wrapText="1"/>
    </xf>
    <xf numFmtId="0" fontId="40"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4" fillId="0" borderId="17" xfId="2" applyFont="1" applyBorder="1" applyAlignment="1">
      <alignment horizontal="center" vertical="center" wrapText="1"/>
    </xf>
    <xf numFmtId="0" fontId="44" fillId="0" borderId="3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9" xfId="2" applyFont="1" applyAlignment="1">
      <alignment horizontal="center" vertical="center" wrapText="1"/>
    </xf>
    <xf numFmtId="0" fontId="44" fillId="0" borderId="26" xfId="2" applyFont="1" applyBorder="1" applyAlignment="1">
      <alignment horizontal="center" vertical="center" wrapText="1"/>
    </xf>
    <xf numFmtId="0" fontId="44" fillId="0" borderId="35" xfId="2" applyFont="1" applyBorder="1" applyAlignment="1">
      <alignment horizontal="center" vertical="center" wrapText="1"/>
    </xf>
    <xf numFmtId="0" fontId="44" fillId="15" borderId="44" xfId="2" applyFont="1" applyFill="1" applyBorder="1" applyAlignment="1">
      <alignment horizontal="center" vertical="center" wrapText="1"/>
    </xf>
    <xf numFmtId="0" fontId="44" fillId="15" borderId="42" xfId="2" applyFont="1" applyFill="1" applyBorder="1" applyAlignment="1">
      <alignment horizontal="center" vertical="center" wrapText="1"/>
    </xf>
    <xf numFmtId="0" fontId="44" fillId="15" borderId="43" xfId="2" applyFont="1" applyFill="1" applyBorder="1" applyAlignment="1">
      <alignment horizontal="center" vertical="center" wrapText="1"/>
    </xf>
    <xf numFmtId="1" fontId="44" fillId="0" borderId="44" xfId="2" applyNumberFormat="1" applyFont="1" applyBorder="1" applyAlignment="1">
      <alignment horizontal="center" vertical="center" wrapText="1"/>
    </xf>
    <xf numFmtId="1" fontId="44" fillId="0" borderId="42" xfId="2" applyNumberFormat="1" applyFont="1" applyBorder="1" applyAlignment="1">
      <alignment horizontal="center" vertical="center" wrapText="1"/>
    </xf>
    <xf numFmtId="1" fontId="44"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40" fillId="0" borderId="20" xfId="23" applyFont="1" applyBorder="1" applyAlignment="1">
      <alignment horizontal="left" vertical="center" wrapText="1"/>
    </xf>
    <xf numFmtId="0" fontId="40" fillId="0" borderId="22" xfId="23" applyFont="1" applyBorder="1" applyAlignment="1">
      <alignment horizontal="left" vertical="center" wrapText="1"/>
    </xf>
    <xf numFmtId="0" fontId="40" fillId="0" borderId="20" xfId="23" applyFont="1" applyBorder="1" applyAlignment="1">
      <alignment horizontal="center" vertical="center" wrapText="1"/>
    </xf>
    <xf numFmtId="0" fontId="40" fillId="0" borderId="22" xfId="23" applyFont="1" applyBorder="1" applyAlignment="1">
      <alignment horizontal="center" vertical="center" wrapText="1"/>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horizontal="center" vertical="center" wrapText="1"/>
    </xf>
    <xf numFmtId="1" fontId="44" fillId="0" borderId="41" xfId="18" applyNumberFormat="1" applyFont="1" applyBorder="1" applyAlignment="1">
      <alignment horizontal="center" vertical="center" wrapText="1"/>
    </xf>
    <xf numFmtId="0" fontId="44"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47" fillId="15" borderId="70" xfId="19" applyFont="1" applyFill="1" applyBorder="1" applyAlignment="1">
      <alignment horizontal="center" vertical="center" wrapText="1"/>
    </xf>
    <xf numFmtId="0" fontId="47" fillId="15" borderId="52" xfId="19" applyFont="1" applyFill="1" applyBorder="1" applyAlignment="1">
      <alignment horizontal="center" vertical="center"/>
    </xf>
    <xf numFmtId="0" fontId="47" fillId="15" borderId="53" xfId="19" applyFont="1" applyFill="1" applyBorder="1" applyAlignment="1">
      <alignment horizontal="center" vertical="center"/>
    </xf>
    <xf numFmtId="0" fontId="47" fillId="15" borderId="66" xfId="19" applyFont="1" applyFill="1" applyBorder="1" applyAlignment="1">
      <alignment horizontal="center" vertical="center"/>
    </xf>
    <xf numFmtId="0" fontId="47" fillId="15" borderId="69" xfId="19" applyFont="1" applyFill="1" applyBorder="1" applyAlignment="1">
      <alignment horizontal="center" vertical="center"/>
    </xf>
    <xf numFmtId="0" fontId="43" fillId="11" borderId="25" xfId="19" applyFont="1" applyFill="1" applyBorder="1" applyAlignment="1">
      <alignment horizontal="center" vertical="center" wrapText="1"/>
    </xf>
    <xf numFmtId="0" fontId="43" fillId="11" borderId="29" xfId="19" applyFont="1" applyFill="1" applyBorder="1" applyAlignment="1">
      <alignment horizontal="center" vertical="center" wrapText="1"/>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5" fillId="20" borderId="9" xfId="19" applyFill="1" applyAlignment="1">
      <alignment horizontal="center"/>
    </xf>
    <xf numFmtId="0" fontId="47" fillId="15" borderId="24" xfId="19" applyFont="1" applyFill="1" applyBorder="1" applyAlignment="1">
      <alignment horizontal="center" vertical="center" wrapText="1"/>
    </xf>
    <xf numFmtId="0" fontId="47" fillId="15" borderId="28" xfId="19" applyFont="1" applyFill="1" applyBorder="1" applyAlignment="1">
      <alignment horizontal="center" vertical="center" wrapText="1"/>
    </xf>
    <xf numFmtId="0" fontId="47" fillId="0" borderId="9" xfId="19" applyFont="1" applyAlignment="1">
      <alignment horizontal="center" vertical="center" wrapText="1"/>
    </xf>
    <xf numFmtId="0" fontId="22" fillId="15" borderId="118" xfId="2" applyFont="1" applyFill="1" applyBorder="1" applyAlignment="1">
      <alignment horizontal="center" vertical="center" wrapText="1"/>
    </xf>
    <xf numFmtId="0" fontId="22" fillId="15" borderId="115"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6" fillId="0" borderId="20"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2" xfId="2" applyFont="1" applyBorder="1" applyAlignment="1">
      <alignment horizontal="center" vertical="center" wrapText="1"/>
    </xf>
    <xf numFmtId="0" fontId="23" fillId="0" borderId="39"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secretariadistritald.sharepoint.com/:f:/s/ContratacinSPI-2022/El-N4u5mSQlEj69q2qCOsOkBIUIUwlwl__TZKei7WZ8QMA?e=BcqRTf" TargetMode="External"/><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26" Type="http://schemas.openxmlformats.org/officeDocument/2006/relationships/hyperlink" Target="https://secretariadistritald.sharepoint.com/:f:/s/ContratacinSPI-2022/Ei0AhBnt0DNOgRUXt75ECe8B0D1INMmWgeVJAjlRGG6Ojw?e=GlLaxV" TargetMode="External"/><Relationship Id="rId3" Type="http://schemas.openxmlformats.org/officeDocument/2006/relationships/hyperlink" Target="https://secretariadistritald.sharepoint.com/:f:/s/ContratacinSPI-2022/ElzbE9LpkNhDs9IFAKk5CjIBlpsXV96pvauVCDhAO8MjEw?e=SF2ebc" TargetMode="External"/><Relationship Id="rId21" Type="http://schemas.openxmlformats.org/officeDocument/2006/relationships/hyperlink" Target="https://secretariadistritald.sharepoint.com/:f:/s/ContratacinSPI-2022/EoxfpCtzF_hNuyJM7cRoW-YBn1FNLDYaVNmWURraxC9w1w?e=GihhnU" TargetMode="Externa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5" Type="http://schemas.openxmlformats.org/officeDocument/2006/relationships/hyperlink" Target="https://secretariadistritald.sharepoint.com/:f:/s/ContratacinSPI-2022/Eruuy5JOudNKqRT594PGdyIBKca2Rou794lkC37VdorELw?e=6wv2ZQ" TargetMode="Externa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0" Type="http://schemas.openxmlformats.org/officeDocument/2006/relationships/hyperlink" Target="https://secretariadistritald.sharepoint.com/:f:/s/ContratacinSPI-2022/EkjYd_yjdZdDm5GxE5039MQBbgibu3OQLkBmS6exCEMNZw?e=zIzH6S" TargetMode="External"/><Relationship Id="rId29" Type="http://schemas.openxmlformats.org/officeDocument/2006/relationships/drawing" Target="../drawings/drawing7.xm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24" Type="http://schemas.openxmlformats.org/officeDocument/2006/relationships/hyperlink" Target="https://secretariadistritald.sharepoint.com/:f:/s/ContratacinSPI-2022/Et322ssfjXFKr7j-h8MFSwYBdA9Nu1LRZlCgkGuP_bea6g?e=3wLaMw" TargetMode="External"/><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hyperlink" Target="https://secretariadistritald.sharepoint.com/:f:/s/ContratacinSPI-2022/EoEA0vL3KKFCnvFh2GizhWABVwks0HO8ergYF2KudkKEog?e=ScEU7O" TargetMode="External"/><Relationship Id="rId28" Type="http://schemas.openxmlformats.org/officeDocument/2006/relationships/printerSettings" Target="../printerSettings/printerSettings7.bin"/><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31" Type="http://schemas.openxmlformats.org/officeDocument/2006/relationships/comments" Target="../comments3.xm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hyperlink" Target="https://secretariadistritald.sharepoint.com/:f:/s/ContratacinSPI-2022/EpJrNFnzQI9KgsVvQ7B2wBIBQ2u27YxVgI2l9Vh9zdirFw?e=saODkN" TargetMode="External"/><Relationship Id="rId27" Type="http://schemas.openxmlformats.org/officeDocument/2006/relationships/hyperlink" Target="https://secretariadistritald.sharepoint.com/:f:/s/ContratacinSPI-2022/Ev_8Y_D8wbpCnjunHJvyqX8BVZ4ezm5B-UK3ZEAclNiMwQ?e=VYoYxJ" TargetMode="External"/><Relationship Id="rId30"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8" Type="http://schemas.openxmlformats.org/officeDocument/2006/relationships/hyperlink" Target="https://secretariadistritald.sharepoint.com/:x:/s/ContratacinSPI-2022/EcGmvtV4As9DhmyLvdCsLTQB7_40SMoepGtR2RrYTFhpmg?e=RKhNds" TargetMode="External"/><Relationship Id="rId13" Type="http://schemas.openxmlformats.org/officeDocument/2006/relationships/hyperlink" Target="https://secretariadistritald.sharepoint.com/:f:/s/ContratacinSPI-2022/EhaGH_UZdsNOqZlSgJ3o36MBuaDYqHLETBo4LLw_oD7h4g?e=LbrB5D" TargetMode="External"/><Relationship Id="rId18" Type="http://schemas.openxmlformats.org/officeDocument/2006/relationships/drawing" Target="../drawings/drawing8.xml"/><Relationship Id="rId3" Type="http://schemas.openxmlformats.org/officeDocument/2006/relationships/hyperlink" Target="https://secretariadistritald.sharepoint.com/:x:/s/ContratacinSPI-2022/EdboNbHq541HvCGFw37tIPYBRkWmCIRL1JZHiXsNVOADXw?e=6w5ucW" TargetMode="Externa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hyperlink" Target="https://secretariadistritald.sharepoint.com/:f:/s/ContratacinSPI-2022/EtLXJPwKymFKtvcNlRE5_3kB1cveTyPiZmTpw3FzCPWjRw?e=IoFpFV" TargetMode="External"/><Relationship Id="rId17" Type="http://schemas.openxmlformats.org/officeDocument/2006/relationships/printerSettings" Target="../printerSettings/printerSettings8.bin"/><Relationship Id="rId2" Type="http://schemas.openxmlformats.org/officeDocument/2006/relationships/hyperlink" Target="https://secretariadistritald.sharepoint.com/:w:/s/ContratacinSPI-2022/EX-mrRLNkClNkgAesksDo1ABfJrq4-DTrJJS5XNYjWYUzQ?e=Jw4ebZ" TargetMode="External"/><Relationship Id="rId16" Type="http://schemas.openxmlformats.org/officeDocument/2006/relationships/hyperlink" Target="https://secretariadistritald.sharepoint.com/:f:/s/ContratacinSPI-2022/Ei-XyknKa5dLutTC8Cu5TicB5jgMIms0960pptWZ8qX0Qw?e=pDONOh" TargetMode="External"/><Relationship Id="rId20" Type="http://schemas.openxmlformats.org/officeDocument/2006/relationships/comments" Target="../comments4.xm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hyperlink" Target="https://secretariadistritald.sharepoint.com/:f:/s/ContratacinSPI-2022/EozZn3ZjTetKnZYEx_vCAYoBXx-4UYYV2SpI8v_gjeBvHQ?e=9LxbfU" TargetMode="External"/><Relationship Id="rId5" Type="http://schemas.openxmlformats.org/officeDocument/2006/relationships/hyperlink" Target="https://secretariadistritald.sharepoint.com/:x:/s/ContratacinSPI-2022/EUMJXFmnImVGouq45hYP934BVeuhnqrSpRlBoFyVISMSzA?e=dl0Tfc" TargetMode="External"/><Relationship Id="rId15" Type="http://schemas.openxmlformats.org/officeDocument/2006/relationships/hyperlink" Target="https://secretariadistritald.sharepoint.com/:f:/s/ContratacinSPI-2022/EiqqJx40rKRDsYU1zZJCG_EB0ACjMepqYDxswNcXpAmo4g?e=XX5H1n" TargetMode="External"/><Relationship Id="rId10" Type="http://schemas.openxmlformats.org/officeDocument/2006/relationships/hyperlink" Target="https://secretariadistritald.sharepoint.com/:w:/s/ContratacinSPI-2022/EZ5ifX4jFChOnv0LS1iOcLYBEdGPGPYL-K9s6EAFjzXKtw?e=HrH7NB" TargetMode="External"/><Relationship Id="rId19" Type="http://schemas.openxmlformats.org/officeDocument/2006/relationships/vmlDrawing" Target="../drawings/vmlDrawing4.vm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hyperlink" Target="https://secretariadistritald.sharepoint.com/:f:/s/ContratacinSPI-2022/EtX0DDZ4nAxFvnT-ub0JGNABpD8xyh8oaW1ZQ0FoY20MSA?e=zbXGcJ"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EjsblzJXLnlKqoDEh3J__ygBHE4nsMkZ0NnJ2ISbWIbD1Q?e=gnQbxl" TargetMode="External"/><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hyperlink" Target="https://secretariadistritald.sharepoint.com/:f:/s/ContratacinSPI-2022/EjNdcAKV6rxOkZHiIG1-fqgB5zzkscGKMHZ9zNiG5YSR5w?e=aI0o4o" TargetMode="External"/><Relationship Id="rId26" Type="http://schemas.openxmlformats.org/officeDocument/2006/relationships/vmlDrawing" Target="../drawings/vmlDrawing5.vml"/><Relationship Id="rId3" Type="http://schemas.openxmlformats.org/officeDocument/2006/relationships/hyperlink" Target="https://secretariadistritald.sharepoint.com/:f:/s/ContratacinSPI-2022/En1jizlREHNFrK_Vx-3WpTcB1nY_89SAHUVBfL6PGotP1Q?e=ir59XF" TargetMode="External"/><Relationship Id="rId21" Type="http://schemas.openxmlformats.org/officeDocument/2006/relationships/hyperlink" Target="https://secretariadistritald.sharepoint.com/:f:/s/ContratacinSPI-2022/ElixzHzDfgFBqQCFf0XauMoBZ7RsNhPjNLNNfgY2i6l_VQ?e=AqH92O" TargetMode="Externa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hyperlink" Target="https://secretariadistritald.sharepoint.com/:f:/s/ContratacinSPI-2022/EiwslB6Eas9NtUGxrHTymPAB-o057WoaIwPqnYP2lKZAnw?e=aQcfAa" TargetMode="External"/><Relationship Id="rId25" Type="http://schemas.openxmlformats.org/officeDocument/2006/relationships/drawing" Target="../drawings/drawing10.xml"/><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hyperlink" Target="https://secretariadistritald.sharepoint.com/:f:/s/ContratacinSPI-2022/Eq-CDiV7GDlClzFbNtc7yBUBDJn_yHr_DGNtnDthW0YnpA?e=sgDycP" TargetMode="External"/><Relationship Id="rId20" Type="http://schemas.openxmlformats.org/officeDocument/2006/relationships/hyperlink" Target="https://secretariadistritald.sharepoint.com/:f:/s/ContratacinSPI-2022/Erk0pcrjNMFApyAi0GKDhEsBk87sT6imf-llrEQCOYacSw?e=GTclFq" TargetMode="External"/><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24" Type="http://schemas.openxmlformats.org/officeDocument/2006/relationships/printerSettings" Target="../printerSettings/printerSettings10.bin"/><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23" Type="http://schemas.openxmlformats.org/officeDocument/2006/relationships/hyperlink" Target="https://secretariadistritald.sharepoint.com/:f:/s/ContratacinSPI-2022/EnRE2XYJuUlEpnWplztONsIBknLOYGq6zd1xTDA8f9Vs5A?e=zEriaY" TargetMode="External"/><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hyperlink" Target="https://secretariadistritald.sharepoint.com/:f:/s/ContratacinSPI-2022/EirzLq0Ia_lHvap06fXu1_IBlTh5kt_BQ79Y-KDv5z9dGA?e=QVp4r4" TargetMode="Externa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 Id="rId22" Type="http://schemas.openxmlformats.org/officeDocument/2006/relationships/hyperlink" Target="https://secretariadistritald.sharepoint.com/:f:/s/ContratacinSPI-2022/Eu1uTGcoNeJJl_hx9syrycUB0wVBtFT8bhI-8j365JtQBg?e=paEK9T" TargetMode="External"/><Relationship Id="rId27"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ContratacinSPI-2022/EshAwC8CVDtDvQWd2YU8S3EBulUukLhNByOUGhR-bHJvdw?e=iaDbpg" TargetMode="External"/><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26" Type="http://schemas.openxmlformats.org/officeDocument/2006/relationships/drawing" Target="../drawings/drawing1.xml"/><Relationship Id="rId3" Type="http://schemas.openxmlformats.org/officeDocument/2006/relationships/hyperlink" Target="https://secretariadistritald.sharepoint.com/:x:/s/ContratacinSPI-2022/EcmcbgKYPYtJsnuQBhVih_0Bvxfwet9DDXjURUtm_F5TOg?e=JUDWKl" TargetMode="External"/><Relationship Id="rId21" Type="http://schemas.openxmlformats.org/officeDocument/2006/relationships/hyperlink" Target="https://secretariadistritald.sharepoint.com/:f:/s/ContratacinSPI-2022/EjIET4qWK0ZGh-sLp5sio38Bi1DQ-6zoJE5q2mNqULEjYQ?e=6RfEPc" TargetMode="Externa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5" Type="http://schemas.openxmlformats.org/officeDocument/2006/relationships/printerSettings" Target="../printerSettings/printerSettings1.bin"/><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hyperlink" Target="https://secretariadistritald.sharepoint.com/:f:/s/ContratacinSPI-2022/EpkoruQUqNpOh3dnb4rL7TYBI_xDrEO2bU8xmgtafu3AdQ?e=rlc2Hk" TargetMode="Externa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24" Type="http://schemas.openxmlformats.org/officeDocument/2006/relationships/hyperlink" Target="https://secretariadistritald.sharepoint.com/:f:/s/ContratacinSPI-2022/EiMS_3OWaENOnTFMuEu2vHYBVeyp311KXok2xGRb191IIw?e=yIEbD3" TargetMode="Externa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23" Type="http://schemas.openxmlformats.org/officeDocument/2006/relationships/hyperlink" Target="https://secretariadistritald.sharepoint.com/:f:/s/ContratacinSPI-2022/Ero5am9DYbBFstzXyE0XN6gBTf7ECO4h92wvyPh9b8BQfQ?e=wmtlWV" TargetMode="External"/><Relationship Id="rId28" Type="http://schemas.openxmlformats.org/officeDocument/2006/relationships/comments" Target="../comments1.xm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hyperlink" Target="https://secretariadistritald.sharepoint.com/:f:/s/ContratacinSPI-2022/EgmrThoCCGNDk5TnyzN8b6kB1UU_EUOWD-BnDwRmIM0Rjw?e=D1IvNA" TargetMode="Externa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hyperlink" Target="https://secretariadistritald.sharepoint.com/:f:/s/ContratacinSPI-2022/EjACwyDuOO5EuzFL4qlhHbwBgNiPYIefxS2vtAanDsHPFQ?e=va2qeh" TargetMode="External"/><Relationship Id="rId27"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hyperlink" Target="https://secretariadistritald.sharepoint.com/:f:/s/ContratacinSPI-2022/ElDjWbee4XZNrXP78pmxx28BqMEIR4KSkUAso0qEErXz_w?e=EoLK7j" TargetMode="External"/><Relationship Id="rId18" Type="http://schemas.openxmlformats.org/officeDocument/2006/relationships/hyperlink" Target="https://secretariadistritald.sharepoint.com/:f:/s/ContratacinSPI-2022/EmlVbNzcc9ZNoi5ug0ompswBGeQQVYnnZC9i5RrfYAcyFw?e=fFfsIa" TargetMode="External"/><Relationship Id="rId3" Type="http://schemas.openxmlformats.org/officeDocument/2006/relationships/hyperlink" Target="https://secretariadistritald.sharepoint.com/:f:/s/ContratacinSPI-2022/Eh3Xv8Ii3tVIreXYldCvkwsBvKy1ds5OxdWXGEz7dVxysA?e=gFZWor" TargetMode="External"/><Relationship Id="rId21" Type="http://schemas.openxmlformats.org/officeDocument/2006/relationships/drawing" Target="../drawings/drawing3.xm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hyperlink" Target="https://secretariadistritald.sharepoint.com/:f:/s/ContratacinSPI-2022/EoTLylCC7oBKideit6Nc4QoBanOtDVdM6zZO26SYaYt_fg?e=3YUq4C" TargetMode="External"/><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hyperlink" Target="https://secretariadistritald.sharepoint.com/:f:/s/ContratacinSPI-2022/EodHNTOmNzhFlaXeiYfnSBoBfNunf3pYYSC4jfHCJmP8qA?e=lVqDEh" TargetMode="External"/><Relationship Id="rId20" Type="http://schemas.openxmlformats.org/officeDocument/2006/relationships/printerSettings" Target="../printerSettings/printerSettings3.bin"/><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hyperlink" Target="https://secretariadistritald.sharepoint.com/:f:/s/ContratacinSPI-2022/EjExqBE3ykNPiIBLgQEwWtkBL3cm40YoWUQCGsdjJQMrvQ?e=1rBT0D" TargetMode="External"/><Relationship Id="rId23" Type="http://schemas.openxmlformats.org/officeDocument/2006/relationships/comments" Target="../comments2.xml"/><Relationship Id="rId10" Type="http://schemas.openxmlformats.org/officeDocument/2006/relationships/hyperlink" Target="https://secretariadistritald.sharepoint.com/:f:/s/ContratacinSPI-2022/Ekibzq0VONVMtYvkCX_ewcEBJkKsFT7iv71y3xCia5JH9Q?e=ww12Dq" TargetMode="External"/><Relationship Id="rId19" Type="http://schemas.openxmlformats.org/officeDocument/2006/relationships/hyperlink" Target="https://secretariadistritald.sharepoint.com/:f:/s/ContratacinSPI-2022/Es7vzGjDV45LlPF-DosW4ZABRWd62-Li4qcAheUJT0HMiw?e=2QNobu" TargetMode="Externa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hyperlink" Target="https://secretariadistritald.sharepoint.com/:f:/s/ContratacinSPI-2022/EsMD0u0JCLhLgVLq8aOKGaIBiYOVnd_YJPHg-l-CK9lHsw?e=D1abeL" TargetMode="External"/><Relationship Id="rId22"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3" x14ac:dyDescent="0.35"/>
  <cols>
    <col min="1" max="4" width="15.7265625" style="181" customWidth="1"/>
    <col min="5" max="5" width="34.26953125" style="176" customWidth="1"/>
    <col min="6" max="6" width="31" style="176" customWidth="1"/>
    <col min="7" max="7" width="20.1796875" style="176" customWidth="1"/>
    <col min="8" max="8" width="19.1796875" style="176" customWidth="1"/>
    <col min="9" max="9" width="24" style="176" customWidth="1"/>
    <col min="10" max="10" width="18.7265625" style="176" customWidth="1"/>
    <col min="11" max="11" width="21.7265625" style="176" customWidth="1"/>
    <col min="12" max="16384" width="12" style="176"/>
  </cols>
  <sheetData>
    <row r="1" spans="1:12" x14ac:dyDescent="0.35">
      <c r="A1" s="179" t="s">
        <v>0</v>
      </c>
      <c r="B1" s="179" t="s">
        <v>1</v>
      </c>
      <c r="C1" s="179" t="s">
        <v>2</v>
      </c>
      <c r="D1" s="179" t="s">
        <v>3</v>
      </c>
      <c r="E1" s="180" t="s">
        <v>4</v>
      </c>
      <c r="F1" s="180" t="s">
        <v>5</v>
      </c>
      <c r="G1" s="180" t="s">
        <v>6</v>
      </c>
      <c r="H1" s="180" t="s">
        <v>7</v>
      </c>
      <c r="I1" s="180" t="s">
        <v>8</v>
      </c>
      <c r="J1" s="180" t="s">
        <v>9</v>
      </c>
      <c r="K1" s="180" t="s">
        <v>10</v>
      </c>
      <c r="L1" s="180" t="s">
        <v>11</v>
      </c>
    </row>
    <row r="2" spans="1:12" ht="26" x14ac:dyDescent="0.35">
      <c r="A2" s="181" t="s">
        <v>12</v>
      </c>
      <c r="B2" s="181" t="s">
        <v>13</v>
      </c>
      <c r="C2" s="181" t="s">
        <v>14</v>
      </c>
      <c r="D2" s="181" t="s">
        <v>15</v>
      </c>
      <c r="E2" s="176" t="s">
        <v>16</v>
      </c>
      <c r="F2" s="176" t="s">
        <v>17</v>
      </c>
      <c r="G2" s="181" t="s">
        <v>18</v>
      </c>
      <c r="H2" s="176" t="s">
        <v>19</v>
      </c>
      <c r="I2" s="176" t="s">
        <v>20</v>
      </c>
      <c r="J2" s="176" t="s">
        <v>21</v>
      </c>
      <c r="K2" s="176" t="s">
        <v>22</v>
      </c>
      <c r="L2" s="176" t="s">
        <v>23</v>
      </c>
    </row>
    <row r="3" spans="1:12" ht="26" x14ac:dyDescent="0.35">
      <c r="A3" s="181" t="s">
        <v>24</v>
      </c>
      <c r="B3" s="181" t="s">
        <v>25</v>
      </c>
      <c r="C3" s="181" t="s">
        <v>26</v>
      </c>
      <c r="D3" s="181" t="s">
        <v>27</v>
      </c>
      <c r="E3" s="176" t="s">
        <v>28</v>
      </c>
      <c r="F3" s="176" t="s">
        <v>29</v>
      </c>
      <c r="G3" s="181" t="s">
        <v>30</v>
      </c>
      <c r="H3" s="176" t="s">
        <v>31</v>
      </c>
      <c r="I3" s="176" t="s">
        <v>32</v>
      </c>
      <c r="J3" s="176" t="s">
        <v>33</v>
      </c>
      <c r="K3" s="176" t="s">
        <v>34</v>
      </c>
      <c r="L3" s="176" t="s">
        <v>35</v>
      </c>
    </row>
    <row r="4" spans="1:12" ht="26" x14ac:dyDescent="0.35">
      <c r="A4" s="181" t="s">
        <v>36</v>
      </c>
      <c r="B4" s="181" t="s">
        <v>37</v>
      </c>
      <c r="D4" s="181" t="s">
        <v>38</v>
      </c>
      <c r="E4" s="176" t="s">
        <v>39</v>
      </c>
      <c r="F4" s="176" t="s">
        <v>40</v>
      </c>
      <c r="G4" s="181" t="s">
        <v>41</v>
      </c>
      <c r="I4" s="176" t="s">
        <v>42</v>
      </c>
      <c r="J4" s="176" t="s">
        <v>23</v>
      </c>
      <c r="K4" s="176" t="s">
        <v>43</v>
      </c>
      <c r="L4" s="176" t="s">
        <v>26</v>
      </c>
    </row>
    <row r="5" spans="1:12" ht="26" x14ac:dyDescent="0.35">
      <c r="A5" s="181" t="s">
        <v>44</v>
      </c>
      <c r="B5" s="181" t="s">
        <v>45</v>
      </c>
      <c r="D5" s="181" t="s">
        <v>46</v>
      </c>
      <c r="E5" s="176" t="s">
        <v>47</v>
      </c>
      <c r="F5" s="176" t="s">
        <v>48</v>
      </c>
      <c r="G5" s="181" t="s">
        <v>49</v>
      </c>
      <c r="I5" s="176" t="s">
        <v>50</v>
      </c>
      <c r="J5" s="176" t="s">
        <v>51</v>
      </c>
    </row>
    <row r="6" spans="1:12" ht="26" x14ac:dyDescent="0.35">
      <c r="B6" s="181" t="s">
        <v>52</v>
      </c>
      <c r="D6" s="181" t="s">
        <v>53</v>
      </c>
      <c r="E6" s="176" t="s">
        <v>54</v>
      </c>
      <c r="F6" s="176" t="s">
        <v>55</v>
      </c>
      <c r="G6" s="181" t="s">
        <v>56</v>
      </c>
      <c r="I6" s="176" t="s">
        <v>57</v>
      </c>
    </row>
    <row r="7" spans="1:12" ht="26" x14ac:dyDescent="0.35">
      <c r="D7" s="181" t="s">
        <v>58</v>
      </c>
      <c r="E7" s="176" t="s">
        <v>59</v>
      </c>
      <c r="F7" s="176" t="s">
        <v>60</v>
      </c>
      <c r="G7" s="181" t="s">
        <v>61</v>
      </c>
      <c r="I7" s="176" t="s">
        <v>62</v>
      </c>
    </row>
    <row r="8" spans="1:12" x14ac:dyDescent="0.35">
      <c r="E8" s="176" t="s">
        <v>63</v>
      </c>
      <c r="F8" s="176" t="s">
        <v>64</v>
      </c>
      <c r="G8" s="176" t="s">
        <v>65</v>
      </c>
    </row>
    <row r="9" spans="1:12" x14ac:dyDescent="0.35">
      <c r="E9" s="176" t="s">
        <v>66</v>
      </c>
      <c r="F9" s="176" t="s">
        <v>67</v>
      </c>
    </row>
    <row r="10" spans="1:12" x14ac:dyDescent="0.35">
      <c r="E10" s="176" t="s">
        <v>68</v>
      </c>
      <c r="F10" s="176" t="s">
        <v>69</v>
      </c>
    </row>
    <row r="11" spans="1:12" x14ac:dyDescent="0.35">
      <c r="E11" s="176" t="s">
        <v>70</v>
      </c>
      <c r="F11" s="176" t="s">
        <v>71</v>
      </c>
    </row>
    <row r="12" spans="1:12" x14ac:dyDescent="0.35">
      <c r="E12" s="176" t="s">
        <v>72</v>
      </c>
      <c r="F12" s="176" t="s">
        <v>73</v>
      </c>
    </row>
    <row r="13" spans="1:12" x14ac:dyDescent="0.35">
      <c r="E13" s="176" t="s">
        <v>74</v>
      </c>
      <c r="F13" s="176" t="s">
        <v>75</v>
      </c>
    </row>
    <row r="14" spans="1:12" x14ac:dyDescent="0.35">
      <c r="E14" s="176" t="s">
        <v>76</v>
      </c>
      <c r="F14" s="176" t="s">
        <v>77</v>
      </c>
    </row>
    <row r="15" spans="1:12" x14ac:dyDescent="0.35">
      <c r="E15" s="176" t="s">
        <v>78</v>
      </c>
      <c r="F15" s="176" t="s">
        <v>79</v>
      </c>
    </row>
    <row r="16" spans="1:12" x14ac:dyDescent="0.35">
      <c r="E16" s="176" t="s">
        <v>80</v>
      </c>
      <c r="F16" s="176" t="s">
        <v>81</v>
      </c>
    </row>
    <row r="17" spans="5:6" x14ac:dyDescent="0.35">
      <c r="E17" s="176" t="s">
        <v>82</v>
      </c>
      <c r="F17" s="176" t="s">
        <v>83</v>
      </c>
    </row>
    <row r="18" spans="5:6" x14ac:dyDescent="0.35">
      <c r="E18" s="176" t="s">
        <v>84</v>
      </c>
      <c r="F18" s="176" t="s">
        <v>85</v>
      </c>
    </row>
    <row r="19" spans="5:6" x14ac:dyDescent="0.35">
      <c r="E19" s="176" t="s">
        <v>86</v>
      </c>
    </row>
    <row r="20" spans="5:6" x14ac:dyDescent="0.35">
      <c r="E20" s="176" t="s">
        <v>87</v>
      </c>
    </row>
    <row r="21" spans="5:6" x14ac:dyDescent="0.35">
      <c r="E21" s="176" t="s">
        <v>88</v>
      </c>
    </row>
    <row r="22" spans="5:6" x14ac:dyDescent="0.35">
      <c r="E22" s="176" t="s">
        <v>89</v>
      </c>
    </row>
    <row r="23" spans="5:6" x14ac:dyDescent="0.35">
      <c r="E23" s="176"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F98" zoomScale="70" zoomScaleNormal="70" workbookViewId="0">
      <selection activeCell="H99" sqref="H99:I99"/>
    </sheetView>
  </sheetViews>
  <sheetFormatPr baseColWidth="10" defaultColWidth="10.81640625" defaultRowHeight="14" x14ac:dyDescent="0.35"/>
  <cols>
    <col min="1" max="1" width="49.7265625" style="39" customWidth="1"/>
    <col min="2" max="8" width="35.7265625" style="39" customWidth="1"/>
    <col min="9" max="9" width="45" style="39" customWidth="1"/>
    <col min="10"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5" customFormat="1" ht="22.15" customHeight="1" thickBot="1" x14ac:dyDescent="0.4">
      <c r="A1" s="570"/>
      <c r="B1" s="547" t="s">
        <v>279</v>
      </c>
      <c r="C1" s="548"/>
      <c r="D1" s="548"/>
      <c r="E1" s="548"/>
      <c r="F1" s="548"/>
      <c r="G1" s="548"/>
      <c r="H1" s="548"/>
      <c r="I1" s="548"/>
      <c r="J1" s="548"/>
      <c r="K1" s="548"/>
      <c r="L1" s="549"/>
      <c r="M1" s="544" t="s">
        <v>280</v>
      </c>
      <c r="N1" s="545"/>
      <c r="O1" s="546"/>
    </row>
    <row r="2" spans="1:15" s="85" customFormat="1" ht="18" customHeight="1" thickBot="1" x14ac:dyDescent="0.4">
      <c r="A2" s="571"/>
      <c r="B2" s="550" t="s">
        <v>281</v>
      </c>
      <c r="C2" s="551"/>
      <c r="D2" s="551"/>
      <c r="E2" s="551"/>
      <c r="F2" s="551"/>
      <c r="G2" s="551"/>
      <c r="H2" s="551"/>
      <c r="I2" s="551"/>
      <c r="J2" s="551"/>
      <c r="K2" s="551"/>
      <c r="L2" s="552"/>
      <c r="M2" s="544" t="s">
        <v>282</v>
      </c>
      <c r="N2" s="545"/>
      <c r="O2" s="546"/>
    </row>
    <row r="3" spans="1:15" s="85" customFormat="1" ht="19.899999999999999" customHeight="1" thickBot="1" x14ac:dyDescent="0.4">
      <c r="A3" s="571"/>
      <c r="B3" s="550" t="s">
        <v>120</v>
      </c>
      <c r="C3" s="551"/>
      <c r="D3" s="551"/>
      <c r="E3" s="551"/>
      <c r="F3" s="551"/>
      <c r="G3" s="551"/>
      <c r="H3" s="551"/>
      <c r="I3" s="551"/>
      <c r="J3" s="551"/>
      <c r="K3" s="551"/>
      <c r="L3" s="552"/>
      <c r="M3" s="544" t="s">
        <v>283</v>
      </c>
      <c r="N3" s="545"/>
      <c r="O3" s="546"/>
    </row>
    <row r="4" spans="1:15" s="85" customFormat="1" ht="21.75" customHeight="1" thickBot="1" x14ac:dyDescent="0.4">
      <c r="A4" s="572"/>
      <c r="B4" s="553" t="s">
        <v>284</v>
      </c>
      <c r="C4" s="554"/>
      <c r="D4" s="554"/>
      <c r="E4" s="554"/>
      <c r="F4" s="554"/>
      <c r="G4" s="554"/>
      <c r="H4" s="554"/>
      <c r="I4" s="554"/>
      <c r="J4" s="554"/>
      <c r="K4" s="554"/>
      <c r="L4" s="555"/>
      <c r="M4" s="544" t="s">
        <v>285</v>
      </c>
      <c r="N4" s="545"/>
      <c r="O4" s="546"/>
    </row>
    <row r="5" spans="1:15" s="85" customFormat="1" ht="21.75" customHeight="1" thickBot="1" x14ac:dyDescent="0.4">
      <c r="A5" s="86"/>
      <c r="B5" s="87"/>
      <c r="C5" s="87"/>
      <c r="D5" s="87"/>
      <c r="E5" s="87"/>
      <c r="F5" s="87"/>
      <c r="G5" s="87"/>
      <c r="H5" s="87"/>
      <c r="I5" s="87"/>
      <c r="J5" s="87"/>
      <c r="K5" s="87"/>
      <c r="L5" s="87"/>
      <c r="M5" s="88"/>
      <c r="N5" s="88"/>
      <c r="O5" s="88"/>
    </row>
    <row r="6" spans="1:15" s="85" customFormat="1" ht="21.75" customHeight="1" thickBot="1" x14ac:dyDescent="0.4">
      <c r="A6" s="70" t="s">
        <v>286</v>
      </c>
      <c r="B6" s="581" t="s">
        <v>287</v>
      </c>
      <c r="C6" s="582"/>
      <c r="D6" s="582"/>
      <c r="E6" s="582"/>
      <c r="F6" s="582"/>
      <c r="G6" s="582"/>
      <c r="H6" s="582"/>
      <c r="I6" s="582"/>
      <c r="J6" s="582"/>
      <c r="K6" s="583"/>
      <c r="L6" s="196" t="s">
        <v>288</v>
      </c>
      <c r="M6" s="584">
        <v>2024110010289</v>
      </c>
      <c r="N6" s="585"/>
      <c r="O6" s="586"/>
    </row>
    <row r="7" spans="1:15" s="85" customFormat="1" ht="21.75" customHeight="1" thickBot="1" x14ac:dyDescent="0.4">
      <c r="A7" s="86"/>
      <c r="B7" s="87"/>
      <c r="C7" s="87"/>
      <c r="D7" s="87"/>
      <c r="E7" s="87"/>
      <c r="F7" s="87"/>
      <c r="G7" s="87"/>
      <c r="H7" s="87"/>
      <c r="I7" s="87"/>
      <c r="J7" s="87"/>
      <c r="K7" s="87"/>
      <c r="L7" s="87"/>
      <c r="M7" s="88"/>
      <c r="N7" s="88"/>
      <c r="O7" s="88"/>
    </row>
    <row r="8" spans="1:15" s="85" customFormat="1" ht="21.75" customHeight="1" thickBot="1" x14ac:dyDescent="0.4">
      <c r="A8" s="574" t="s">
        <v>126</v>
      </c>
      <c r="B8" s="160" t="s">
        <v>289</v>
      </c>
      <c r="C8" s="124"/>
      <c r="D8" s="160" t="s">
        <v>290</v>
      </c>
      <c r="E8" s="124"/>
      <c r="F8" s="160" t="s">
        <v>291</v>
      </c>
      <c r="G8" s="124"/>
      <c r="H8" s="160" t="s">
        <v>292</v>
      </c>
      <c r="I8" s="127"/>
      <c r="J8" s="558" t="s">
        <v>128</v>
      </c>
      <c r="K8" s="573"/>
      <c r="L8" s="159" t="s">
        <v>293</v>
      </c>
      <c r="M8" s="590"/>
      <c r="N8" s="590"/>
      <c r="O8" s="590"/>
    </row>
    <row r="9" spans="1:15" s="85" customFormat="1" ht="21.75" customHeight="1" x14ac:dyDescent="0.4">
      <c r="A9" s="574"/>
      <c r="B9" s="161" t="s">
        <v>294</v>
      </c>
      <c r="C9" s="127"/>
      <c r="D9" s="160" t="s">
        <v>295</v>
      </c>
      <c r="E9" s="127"/>
      <c r="F9" s="160" t="s">
        <v>296</v>
      </c>
      <c r="G9" s="127"/>
      <c r="H9" s="160" t="s">
        <v>297</v>
      </c>
      <c r="I9" s="126" t="s">
        <v>298</v>
      </c>
      <c r="J9" s="558"/>
      <c r="K9" s="573"/>
      <c r="L9" s="159" t="s">
        <v>299</v>
      </c>
      <c r="M9" s="590"/>
      <c r="N9" s="590"/>
      <c r="O9" s="590"/>
    </row>
    <row r="10" spans="1:15" s="85" customFormat="1" ht="21.75" customHeight="1" thickBot="1" x14ac:dyDescent="0.45">
      <c r="A10" s="574"/>
      <c r="B10" s="160" t="s">
        <v>300</v>
      </c>
      <c r="C10" s="124"/>
      <c r="D10" s="160" t="s">
        <v>301</v>
      </c>
      <c r="E10" s="128"/>
      <c r="F10" s="160" t="s">
        <v>302</v>
      </c>
      <c r="G10" s="128"/>
      <c r="H10" s="160" t="s">
        <v>303</v>
      </c>
      <c r="I10" s="126"/>
      <c r="J10" s="558"/>
      <c r="K10" s="573"/>
      <c r="L10" s="159" t="s">
        <v>304</v>
      </c>
      <c r="M10" s="590" t="s">
        <v>298</v>
      </c>
      <c r="N10" s="590"/>
      <c r="O10" s="590"/>
    </row>
    <row r="11" spans="1:15" ht="15" customHeight="1" thickBot="1" x14ac:dyDescent="0.4">
      <c r="A11" s="42"/>
      <c r="B11" s="43"/>
      <c r="C11" s="43"/>
      <c r="D11" s="45"/>
      <c r="E11" s="44"/>
      <c r="F11" s="44"/>
      <c r="G11" s="186"/>
      <c r="H11" s="186"/>
      <c r="I11" s="46"/>
      <c r="J11" s="46"/>
      <c r="K11" s="43"/>
      <c r="L11" s="43"/>
      <c r="M11" s="43"/>
      <c r="N11" s="43"/>
      <c r="O11" s="43"/>
    </row>
    <row r="12" spans="1:15" ht="15" customHeight="1" x14ac:dyDescent="0.35">
      <c r="A12" s="578" t="s">
        <v>305</v>
      </c>
      <c r="B12" s="559" t="s">
        <v>543</v>
      </c>
      <c r="C12" s="560"/>
      <c r="D12" s="560"/>
      <c r="E12" s="560"/>
      <c r="F12" s="560"/>
      <c r="G12" s="560"/>
      <c r="H12" s="560"/>
      <c r="I12" s="560"/>
      <c r="J12" s="560"/>
      <c r="K12" s="560"/>
      <c r="L12" s="560"/>
      <c r="M12" s="560"/>
      <c r="N12" s="560"/>
      <c r="O12" s="561"/>
    </row>
    <row r="13" spans="1:15" ht="15" customHeight="1" x14ac:dyDescent="0.35">
      <c r="A13" s="579"/>
      <c r="B13" s="562"/>
      <c r="C13" s="563"/>
      <c r="D13" s="563"/>
      <c r="E13" s="563"/>
      <c r="F13" s="563"/>
      <c r="G13" s="563"/>
      <c r="H13" s="563"/>
      <c r="I13" s="563"/>
      <c r="J13" s="563"/>
      <c r="K13" s="563"/>
      <c r="L13" s="563"/>
      <c r="M13" s="563"/>
      <c r="N13" s="563"/>
      <c r="O13" s="564"/>
    </row>
    <row r="14" spans="1:15" ht="15" customHeight="1" x14ac:dyDescent="0.35">
      <c r="A14" s="580"/>
      <c r="B14" s="565"/>
      <c r="C14" s="566"/>
      <c r="D14" s="566"/>
      <c r="E14" s="566"/>
      <c r="F14" s="566"/>
      <c r="G14" s="566"/>
      <c r="H14" s="566"/>
      <c r="I14" s="566"/>
      <c r="J14" s="566"/>
      <c r="K14" s="566"/>
      <c r="L14" s="566"/>
      <c r="M14" s="566"/>
      <c r="N14" s="566"/>
      <c r="O14" s="567"/>
    </row>
    <row r="15" spans="1:15" ht="9" customHeight="1" x14ac:dyDescent="0.35">
      <c r="A15" s="47"/>
      <c r="B15" s="84"/>
      <c r="C15" s="48"/>
      <c r="D15" s="48"/>
      <c r="E15" s="48"/>
      <c r="F15" s="48"/>
      <c r="G15" s="49"/>
      <c r="H15" s="49"/>
      <c r="I15" s="49"/>
      <c r="J15" s="49"/>
      <c r="K15" s="49"/>
      <c r="L15" s="50"/>
      <c r="M15" s="50"/>
      <c r="N15" s="50"/>
      <c r="O15" s="50"/>
    </row>
    <row r="16" spans="1:15" s="51" customFormat="1" ht="37.5" customHeight="1" x14ac:dyDescent="0.35">
      <c r="A16" s="70" t="s">
        <v>133</v>
      </c>
      <c r="B16" s="568" t="s">
        <v>544</v>
      </c>
      <c r="C16" s="568"/>
      <c r="D16" s="568"/>
      <c r="E16" s="568"/>
      <c r="F16" s="568"/>
      <c r="G16" s="574" t="s">
        <v>135</v>
      </c>
      <c r="H16" s="574"/>
      <c r="I16" s="569" t="s">
        <v>545</v>
      </c>
      <c r="J16" s="569"/>
      <c r="K16" s="569"/>
      <c r="L16" s="569"/>
      <c r="M16" s="569"/>
      <c r="N16" s="569"/>
      <c r="O16" s="569"/>
    </row>
    <row r="17" spans="1:15" ht="9" customHeight="1" x14ac:dyDescent="0.35">
      <c r="A17" s="47"/>
      <c r="B17" s="49"/>
      <c r="C17" s="48"/>
      <c r="D17" s="48"/>
      <c r="E17" s="48"/>
      <c r="F17" s="48"/>
      <c r="G17" s="49"/>
      <c r="H17" s="49"/>
      <c r="I17" s="49"/>
      <c r="J17" s="49"/>
      <c r="K17" s="49"/>
      <c r="L17" s="50"/>
      <c r="M17" s="50"/>
      <c r="N17" s="50"/>
      <c r="O17" s="50"/>
    </row>
    <row r="18" spans="1:15" ht="56.25" customHeight="1" x14ac:dyDescent="0.35">
      <c r="A18" s="187" t="s">
        <v>137</v>
      </c>
      <c r="B18" s="694" t="s">
        <v>309</v>
      </c>
      <c r="C18" s="695"/>
      <c r="D18" s="695"/>
      <c r="E18" s="696"/>
      <c r="F18" s="188" t="s">
        <v>139</v>
      </c>
      <c r="G18" s="575" t="s">
        <v>310</v>
      </c>
      <c r="H18" s="575"/>
      <c r="I18" s="575"/>
      <c r="J18" s="70" t="s">
        <v>141</v>
      </c>
      <c r="K18" s="568" t="s">
        <v>311</v>
      </c>
      <c r="L18" s="568"/>
      <c r="M18" s="568"/>
      <c r="N18" s="568"/>
      <c r="O18" s="568"/>
    </row>
    <row r="19" spans="1:15" ht="9" customHeight="1" x14ac:dyDescent="0.35">
      <c r="A19" s="41"/>
      <c r="B19" s="40"/>
      <c r="C19" s="577"/>
      <c r="D19" s="577"/>
      <c r="E19" s="577"/>
      <c r="F19" s="577"/>
      <c r="G19" s="577"/>
      <c r="H19" s="577"/>
      <c r="I19" s="577"/>
      <c r="J19" s="577"/>
      <c r="K19" s="577"/>
      <c r="L19" s="577"/>
      <c r="M19" s="577"/>
      <c r="N19" s="577"/>
      <c r="O19" s="577"/>
    </row>
    <row r="21" spans="1:15" ht="16.5" customHeight="1" x14ac:dyDescent="0.35">
      <c r="A21" s="82"/>
      <c r="B21" s="83"/>
      <c r="C21" s="83"/>
      <c r="D21" s="83"/>
      <c r="E21" s="83"/>
      <c r="F21" s="83"/>
      <c r="G21" s="83"/>
      <c r="H21" s="83"/>
      <c r="I21" s="83"/>
      <c r="J21" s="83"/>
      <c r="K21" s="83"/>
      <c r="L21" s="83"/>
      <c r="M21" s="83"/>
      <c r="N21" s="83"/>
      <c r="O21" s="83"/>
    </row>
    <row r="22" spans="1:15" ht="32.15" customHeight="1" x14ac:dyDescent="0.35">
      <c r="A22" s="556" t="s">
        <v>143</v>
      </c>
      <c r="B22" s="557"/>
      <c r="C22" s="557"/>
      <c r="D22" s="557"/>
      <c r="E22" s="557"/>
      <c r="F22" s="557"/>
      <c r="G22" s="557"/>
      <c r="H22" s="557"/>
      <c r="I22" s="557"/>
      <c r="J22" s="557"/>
      <c r="K22" s="557"/>
      <c r="L22" s="557"/>
      <c r="M22" s="557"/>
      <c r="N22" s="557"/>
      <c r="O22" s="558"/>
    </row>
    <row r="23" spans="1:15" ht="32.15" customHeight="1" x14ac:dyDescent="0.35">
      <c r="A23" s="556" t="s">
        <v>312</v>
      </c>
      <c r="B23" s="557"/>
      <c r="C23" s="557"/>
      <c r="D23" s="557"/>
      <c r="E23" s="557"/>
      <c r="F23" s="557"/>
      <c r="G23" s="557"/>
      <c r="H23" s="557"/>
      <c r="I23" s="557"/>
      <c r="J23" s="557"/>
      <c r="K23" s="557"/>
      <c r="L23" s="557"/>
      <c r="M23" s="557"/>
      <c r="N23" s="557"/>
      <c r="O23" s="558"/>
    </row>
    <row r="24" spans="1:15" ht="32.15" customHeight="1" thickBot="1" x14ac:dyDescent="0.4">
      <c r="A24" s="62"/>
      <c r="B24" s="52" t="s">
        <v>289</v>
      </c>
      <c r="C24" s="52" t="s">
        <v>290</v>
      </c>
      <c r="D24" s="52" t="s">
        <v>291</v>
      </c>
      <c r="E24" s="52" t="s">
        <v>292</v>
      </c>
      <c r="F24" s="52" t="s">
        <v>294</v>
      </c>
      <c r="G24" s="52" t="s">
        <v>295</v>
      </c>
      <c r="H24" s="52" t="s">
        <v>296</v>
      </c>
      <c r="I24" s="52" t="s">
        <v>297</v>
      </c>
      <c r="J24" s="52" t="s">
        <v>300</v>
      </c>
      <c r="K24" s="52" t="s">
        <v>301</v>
      </c>
      <c r="L24" s="52" t="s">
        <v>302</v>
      </c>
      <c r="M24" s="52" t="s">
        <v>303</v>
      </c>
      <c r="N24" s="53" t="s">
        <v>313</v>
      </c>
      <c r="O24" s="53" t="s">
        <v>314</v>
      </c>
    </row>
    <row r="25" spans="1:15" ht="32.15" customHeight="1" x14ac:dyDescent="0.35">
      <c r="A25" s="56" t="s">
        <v>144</v>
      </c>
      <c r="B25" s="225">
        <v>126771000</v>
      </c>
      <c r="C25" s="225">
        <v>122111000</v>
      </c>
      <c r="D25" s="225">
        <v>109274000</v>
      </c>
      <c r="E25" s="225">
        <v>10800000</v>
      </c>
      <c r="F25" s="226">
        <v>0</v>
      </c>
      <c r="G25" s="225">
        <v>9900000</v>
      </c>
      <c r="H25" s="227">
        <v>0</v>
      </c>
      <c r="I25" s="54"/>
      <c r="J25" s="54"/>
      <c r="K25" s="54"/>
      <c r="L25" s="54"/>
      <c r="M25" s="54"/>
      <c r="N25" s="243">
        <f>SUM(B25:M25)</f>
        <v>378856000</v>
      </c>
      <c r="O25" s="55"/>
    </row>
    <row r="26" spans="1:15" ht="32.15" customHeight="1" x14ac:dyDescent="0.35">
      <c r="A26" s="56" t="s">
        <v>146</v>
      </c>
      <c r="B26" s="225">
        <v>126771000</v>
      </c>
      <c r="C26" s="225">
        <v>227585000</v>
      </c>
      <c r="D26" s="225">
        <v>10320000</v>
      </c>
      <c r="E26" s="225">
        <v>-11520865</v>
      </c>
      <c r="F26" s="225">
        <v>0</v>
      </c>
      <c r="G26" s="226">
        <v>0</v>
      </c>
      <c r="H26" s="225">
        <v>1800000</v>
      </c>
      <c r="I26" s="57">
        <v>7560000</v>
      </c>
      <c r="J26" s="57"/>
      <c r="K26" s="57"/>
      <c r="L26" s="57"/>
      <c r="M26" s="57"/>
      <c r="N26" s="434">
        <f t="shared" ref="N26:N30" si="0">SUM(B26:M26)</f>
        <v>362515135</v>
      </c>
      <c r="O26" s="69">
        <f>+(B26+C26+D26+E26+F26+G26+H26+I26+J26+K26+L26+M26)/N25</f>
        <v>0.956867873281669</v>
      </c>
    </row>
    <row r="27" spans="1:15" ht="32.15" customHeight="1" x14ac:dyDescent="0.35">
      <c r="A27" s="56" t="s">
        <v>148</v>
      </c>
      <c r="B27" s="226" t="s">
        <v>315</v>
      </c>
      <c r="C27" s="225">
        <v>1974234</v>
      </c>
      <c r="D27" s="225">
        <v>18481802</v>
      </c>
      <c r="E27" s="225">
        <v>33956000</v>
      </c>
      <c r="F27" s="225">
        <v>35096000</v>
      </c>
      <c r="G27" s="225">
        <v>34076000</v>
      </c>
      <c r="H27" s="225">
        <v>36896000</v>
      </c>
      <c r="I27" s="57">
        <v>33296000</v>
      </c>
      <c r="J27" s="57"/>
      <c r="K27" s="57"/>
      <c r="L27" s="57"/>
      <c r="M27" s="57"/>
      <c r="N27" s="434">
        <f t="shared" si="0"/>
        <v>193776036</v>
      </c>
      <c r="O27" s="69">
        <f>+N27/N26</f>
        <v>0.53453226442531843</v>
      </c>
    </row>
    <row r="28" spans="1:15" ht="32.15" customHeight="1" x14ac:dyDescent="0.35">
      <c r="A28" s="56" t="s">
        <v>316</v>
      </c>
      <c r="B28" s="225">
        <v>37016653</v>
      </c>
      <c r="C28" s="225">
        <v>19226774</v>
      </c>
      <c r="D28" s="225">
        <v>38943204</v>
      </c>
      <c r="E28" s="226"/>
      <c r="F28" s="226"/>
      <c r="G28" s="226"/>
      <c r="H28" s="226"/>
      <c r="I28" s="57"/>
      <c r="J28" s="57"/>
      <c r="K28" s="57"/>
      <c r="L28" s="57"/>
      <c r="M28" s="57"/>
      <c r="N28" s="194">
        <f t="shared" si="0"/>
        <v>95186631</v>
      </c>
      <c r="O28" s="58"/>
    </row>
    <row r="29" spans="1:15" ht="32.15" customHeight="1" x14ac:dyDescent="0.35">
      <c r="A29" s="56" t="s">
        <v>317</v>
      </c>
      <c r="B29" s="225">
        <v>300000</v>
      </c>
      <c r="C29" s="226" t="s">
        <v>315</v>
      </c>
      <c r="D29" s="225"/>
      <c r="E29" s="226"/>
      <c r="F29" s="226"/>
      <c r="G29" s="226"/>
      <c r="H29" s="226"/>
      <c r="I29" s="57"/>
      <c r="J29" s="57"/>
      <c r="K29" s="57"/>
      <c r="L29" s="57"/>
      <c r="M29" s="57"/>
      <c r="N29" s="194">
        <f t="shared" si="0"/>
        <v>300000</v>
      </c>
      <c r="O29" s="58"/>
    </row>
    <row r="30" spans="1:15" ht="32.15" customHeight="1" thickBot="1" x14ac:dyDescent="0.4">
      <c r="A30" s="59" t="s">
        <v>154</v>
      </c>
      <c r="B30" s="228">
        <v>37016653</v>
      </c>
      <c r="C30" s="228">
        <v>11544833</v>
      </c>
      <c r="D30" s="228">
        <v>17095060</v>
      </c>
      <c r="E30" s="228">
        <v>22417421</v>
      </c>
      <c r="F30" s="228">
        <v>6812664</v>
      </c>
      <c r="G30" s="229"/>
      <c r="H30" s="229"/>
      <c r="I30" s="60"/>
      <c r="J30" s="60"/>
      <c r="K30" s="60"/>
      <c r="L30" s="60"/>
      <c r="M30" s="60"/>
      <c r="N30" s="195">
        <f t="shared" si="0"/>
        <v>94886631</v>
      </c>
      <c r="O30" s="230">
        <f>+N30/(N28-N29)</f>
        <v>1</v>
      </c>
    </row>
    <row r="31" spans="1:15" s="61" customFormat="1" ht="16.5" customHeight="1" x14ac:dyDescent="0.3"/>
    <row r="32" spans="1:15" s="61" customFormat="1" ht="17.25" customHeight="1" x14ac:dyDescent="0.3"/>
    <row r="34" spans="1:9" ht="48" customHeight="1" x14ac:dyDescent="0.35">
      <c r="A34" s="526" t="s">
        <v>318</v>
      </c>
      <c r="B34" s="527"/>
      <c r="C34" s="527"/>
      <c r="D34" s="527"/>
      <c r="E34" s="527"/>
      <c r="F34" s="527"/>
      <c r="G34" s="527"/>
      <c r="H34" s="527"/>
      <c r="I34" s="528"/>
    </row>
    <row r="35" spans="1:9" ht="50.25" customHeight="1" x14ac:dyDescent="0.35">
      <c r="A35" s="146" t="s">
        <v>319</v>
      </c>
      <c r="B35" s="529" t="str">
        <f>+B12</f>
        <v>Implementar 3 acciones de transformación cultural que promuevan la redistribución equitativa de las labores del cuidado en Bogotá</v>
      </c>
      <c r="C35" s="530"/>
      <c r="D35" s="530"/>
      <c r="E35" s="530"/>
      <c r="F35" s="530"/>
      <c r="G35" s="530"/>
      <c r="H35" s="530"/>
      <c r="I35" s="531"/>
    </row>
    <row r="36" spans="1:9" ht="18.75" customHeight="1" x14ac:dyDescent="0.35">
      <c r="A36" s="513" t="s">
        <v>159</v>
      </c>
      <c r="B36" s="345">
        <v>2024</v>
      </c>
      <c r="C36" s="345">
        <v>2025</v>
      </c>
      <c r="D36" s="345">
        <v>2026</v>
      </c>
      <c r="E36" s="345">
        <v>2027</v>
      </c>
      <c r="F36" s="345" t="s">
        <v>320</v>
      </c>
      <c r="G36" s="539" t="s">
        <v>161</v>
      </c>
      <c r="H36" s="539" t="s">
        <v>21</v>
      </c>
      <c r="I36" s="539"/>
    </row>
    <row r="37" spans="1:9" ht="50.25" customHeight="1" x14ac:dyDescent="0.35">
      <c r="A37" s="514"/>
      <c r="B37" s="250">
        <v>1</v>
      </c>
      <c r="C37" s="375">
        <f>B40+B42+B44+B46+B48+B50+B52+B54+B56+B58+B60+B62</f>
        <v>1</v>
      </c>
      <c r="D37" s="250">
        <v>1</v>
      </c>
      <c r="E37" s="250">
        <v>0</v>
      </c>
      <c r="F37" s="345">
        <f>B37+C37+D37+E37</f>
        <v>3</v>
      </c>
      <c r="G37" s="539"/>
      <c r="H37" s="539"/>
      <c r="I37" s="539"/>
    </row>
    <row r="38" spans="1:9" ht="52.5" customHeight="1" x14ac:dyDescent="0.35">
      <c r="A38" s="254" t="s">
        <v>163</v>
      </c>
      <c r="B38" s="532">
        <v>0.25</v>
      </c>
      <c r="C38" s="533"/>
      <c r="D38" s="534" t="s">
        <v>321</v>
      </c>
      <c r="E38" s="535"/>
      <c r="F38" s="535"/>
      <c r="G38" s="535"/>
      <c r="H38" s="535"/>
      <c r="I38" s="536"/>
    </row>
    <row r="39" spans="1:9" s="64" customFormat="1" ht="48" customHeight="1" x14ac:dyDescent="0.35">
      <c r="A39" s="513" t="s">
        <v>322</v>
      </c>
      <c r="B39" s="254" t="s">
        <v>323</v>
      </c>
      <c r="C39" s="146" t="s">
        <v>206</v>
      </c>
      <c r="D39" s="498" t="s">
        <v>208</v>
      </c>
      <c r="E39" s="499"/>
      <c r="F39" s="498" t="s">
        <v>210</v>
      </c>
      <c r="G39" s="499"/>
      <c r="H39" s="123" t="s">
        <v>212</v>
      </c>
      <c r="I39" s="122" t="s">
        <v>213</v>
      </c>
    </row>
    <row r="40" spans="1:9" ht="72.650000000000006" customHeight="1" x14ac:dyDescent="0.35">
      <c r="A40" s="514"/>
      <c r="B40" s="352">
        <v>0.02</v>
      </c>
      <c r="C40" s="257">
        <v>0.02</v>
      </c>
      <c r="D40" s="500" t="s">
        <v>546</v>
      </c>
      <c r="E40" s="517"/>
      <c r="F40" s="500" t="s">
        <v>547</v>
      </c>
      <c r="G40" s="517"/>
      <c r="H40" s="344" t="s">
        <v>548</v>
      </c>
      <c r="I40" s="155" t="s">
        <v>549</v>
      </c>
    </row>
    <row r="41" spans="1:9" s="64" customFormat="1" ht="54" customHeight="1" x14ac:dyDescent="0.35">
      <c r="A41" s="513" t="s">
        <v>328</v>
      </c>
      <c r="B41" s="252" t="s">
        <v>323</v>
      </c>
      <c r="C41" s="123" t="s">
        <v>206</v>
      </c>
      <c r="D41" s="498" t="s">
        <v>208</v>
      </c>
      <c r="E41" s="499"/>
      <c r="F41" s="498" t="s">
        <v>210</v>
      </c>
      <c r="G41" s="499"/>
      <c r="H41" s="123" t="s">
        <v>212</v>
      </c>
      <c r="I41" s="122" t="s">
        <v>213</v>
      </c>
    </row>
    <row r="42" spans="1:9" ht="191.15" customHeight="1" x14ac:dyDescent="0.35">
      <c r="A42" s="514"/>
      <c r="B42" s="352">
        <v>0.02</v>
      </c>
      <c r="C42" s="257">
        <v>0.02</v>
      </c>
      <c r="D42" s="692" t="s">
        <v>550</v>
      </c>
      <c r="E42" s="693"/>
      <c r="F42" s="692" t="s">
        <v>551</v>
      </c>
      <c r="G42" s="693"/>
      <c r="H42" s="376" t="s">
        <v>548</v>
      </c>
      <c r="I42" s="377" t="s">
        <v>552</v>
      </c>
    </row>
    <row r="43" spans="1:9" s="64" customFormat="1" ht="57" customHeight="1" x14ac:dyDescent="0.35">
      <c r="A43" s="513" t="s">
        <v>332</v>
      </c>
      <c r="B43" s="252" t="s">
        <v>323</v>
      </c>
      <c r="C43" s="123" t="s">
        <v>206</v>
      </c>
      <c r="D43" s="498" t="s">
        <v>208</v>
      </c>
      <c r="E43" s="499"/>
      <c r="F43" s="498" t="s">
        <v>210</v>
      </c>
      <c r="G43" s="499"/>
      <c r="H43" s="123" t="s">
        <v>212</v>
      </c>
      <c r="I43" s="122" t="s">
        <v>213</v>
      </c>
    </row>
    <row r="44" spans="1:9" ht="250" customHeight="1" x14ac:dyDescent="0.35">
      <c r="A44" s="514"/>
      <c r="B44" s="352">
        <v>0.1</v>
      </c>
      <c r="C44" s="352">
        <v>0.1</v>
      </c>
      <c r="D44" s="500" t="s">
        <v>553</v>
      </c>
      <c r="E44" s="517"/>
      <c r="F44" s="523" t="s">
        <v>554</v>
      </c>
      <c r="G44" s="517"/>
      <c r="H44" s="376" t="s">
        <v>548</v>
      </c>
      <c r="I44" s="155" t="s">
        <v>555</v>
      </c>
    </row>
    <row r="45" spans="1:9" s="64" customFormat="1" ht="35.15" customHeight="1" x14ac:dyDescent="0.35">
      <c r="A45" s="513" t="s">
        <v>336</v>
      </c>
      <c r="B45" s="252" t="s">
        <v>323</v>
      </c>
      <c r="C45" s="252" t="s">
        <v>206</v>
      </c>
      <c r="D45" s="498" t="s">
        <v>208</v>
      </c>
      <c r="E45" s="499"/>
      <c r="F45" s="498" t="s">
        <v>210</v>
      </c>
      <c r="G45" s="499"/>
      <c r="H45" s="123" t="s">
        <v>212</v>
      </c>
      <c r="I45" s="123" t="s">
        <v>213</v>
      </c>
    </row>
    <row r="46" spans="1:9" ht="409.5" customHeight="1" x14ac:dyDescent="0.35">
      <c r="A46" s="514"/>
      <c r="B46" s="352">
        <v>0.1</v>
      </c>
      <c r="C46" s="352">
        <v>0.1</v>
      </c>
      <c r="D46" s="500" t="s">
        <v>556</v>
      </c>
      <c r="E46" s="517"/>
      <c r="F46" s="500" t="s">
        <v>557</v>
      </c>
      <c r="G46" s="517"/>
      <c r="H46" s="376" t="s">
        <v>548</v>
      </c>
      <c r="I46" s="148" t="s">
        <v>558</v>
      </c>
    </row>
    <row r="47" spans="1:9" s="64" customFormat="1" ht="35.15" customHeight="1" x14ac:dyDescent="0.35">
      <c r="A47" s="513" t="s">
        <v>341</v>
      </c>
      <c r="B47" s="252" t="s">
        <v>323</v>
      </c>
      <c r="C47" s="123" t="s">
        <v>206</v>
      </c>
      <c r="D47" s="498" t="s">
        <v>208</v>
      </c>
      <c r="E47" s="499"/>
      <c r="F47" s="498" t="s">
        <v>210</v>
      </c>
      <c r="G47" s="499"/>
      <c r="H47" s="123" t="s">
        <v>212</v>
      </c>
      <c r="I47" s="122" t="s">
        <v>213</v>
      </c>
    </row>
    <row r="48" spans="1:9" ht="405.75" customHeight="1" x14ac:dyDescent="0.35">
      <c r="A48" s="514"/>
      <c r="B48" s="352">
        <v>0.1</v>
      </c>
      <c r="C48" s="257">
        <v>0.1</v>
      </c>
      <c r="D48" s="518" t="s">
        <v>559</v>
      </c>
      <c r="E48" s="691"/>
      <c r="F48" s="518" t="s">
        <v>560</v>
      </c>
      <c r="G48" s="503"/>
      <c r="H48" s="376" t="s">
        <v>548</v>
      </c>
      <c r="I48" s="409" t="s">
        <v>561</v>
      </c>
    </row>
    <row r="49" spans="1:9" s="64" customFormat="1" ht="35.15" customHeight="1" x14ac:dyDescent="0.35">
      <c r="A49" s="513" t="s">
        <v>345</v>
      </c>
      <c r="B49" s="252" t="s">
        <v>323</v>
      </c>
      <c r="C49" s="123" t="s">
        <v>206</v>
      </c>
      <c r="D49" s="498" t="s">
        <v>208</v>
      </c>
      <c r="E49" s="499"/>
      <c r="F49" s="498" t="s">
        <v>210</v>
      </c>
      <c r="G49" s="499"/>
      <c r="H49" s="123" t="s">
        <v>212</v>
      </c>
      <c r="I49" s="122" t="s">
        <v>213</v>
      </c>
    </row>
    <row r="50" spans="1:9" ht="388.5" customHeight="1" x14ac:dyDescent="0.35">
      <c r="A50" s="514"/>
      <c r="B50" s="353">
        <v>0.1</v>
      </c>
      <c r="C50" s="353">
        <v>0.1</v>
      </c>
      <c r="D50" s="518" t="s">
        <v>562</v>
      </c>
      <c r="E50" s="691"/>
      <c r="F50" s="518" t="s">
        <v>563</v>
      </c>
      <c r="G50" s="691"/>
      <c r="H50" s="344" t="s">
        <v>548</v>
      </c>
      <c r="I50" s="409" t="s">
        <v>564</v>
      </c>
    </row>
    <row r="51" spans="1:9" ht="35.15" customHeight="1" x14ac:dyDescent="0.35">
      <c r="A51" s="513" t="s">
        <v>349</v>
      </c>
      <c r="B51" s="254" t="s">
        <v>323</v>
      </c>
      <c r="C51" s="146" t="s">
        <v>206</v>
      </c>
      <c r="D51" s="498" t="s">
        <v>208</v>
      </c>
      <c r="E51" s="499"/>
      <c r="F51" s="498" t="s">
        <v>210</v>
      </c>
      <c r="G51" s="499"/>
      <c r="H51" s="123" t="s">
        <v>212</v>
      </c>
      <c r="I51" s="122" t="s">
        <v>213</v>
      </c>
    </row>
    <row r="52" spans="1:9" ht="309.75" customHeight="1" x14ac:dyDescent="0.35">
      <c r="A52" s="514"/>
      <c r="B52" s="353">
        <v>0.1</v>
      </c>
      <c r="C52" s="353">
        <v>0.1</v>
      </c>
      <c r="D52" s="518" t="s">
        <v>565</v>
      </c>
      <c r="E52" s="504"/>
      <c r="F52" s="518" t="s">
        <v>566</v>
      </c>
      <c r="G52" s="691"/>
      <c r="H52" s="344" t="s">
        <v>548</v>
      </c>
      <c r="I52" s="409" t="s">
        <v>567</v>
      </c>
    </row>
    <row r="53" spans="1:9" ht="35.15" customHeight="1" x14ac:dyDescent="0.35">
      <c r="A53" s="513" t="s">
        <v>353</v>
      </c>
      <c r="B53" s="254" t="s">
        <v>323</v>
      </c>
      <c r="C53" s="146" t="s">
        <v>206</v>
      </c>
      <c r="D53" s="498" t="s">
        <v>208</v>
      </c>
      <c r="E53" s="499"/>
      <c r="F53" s="498" t="s">
        <v>210</v>
      </c>
      <c r="G53" s="499"/>
      <c r="H53" s="123" t="s">
        <v>212</v>
      </c>
      <c r="I53" s="122" t="s">
        <v>213</v>
      </c>
    </row>
    <row r="54" spans="1:9" ht="363" customHeight="1" x14ac:dyDescent="0.35">
      <c r="A54" s="514"/>
      <c r="B54" s="353">
        <v>0.13</v>
      </c>
      <c r="C54" s="353">
        <v>0.13</v>
      </c>
      <c r="D54" s="518" t="s">
        <v>568</v>
      </c>
      <c r="E54" s="504"/>
      <c r="F54" s="518" t="s">
        <v>569</v>
      </c>
      <c r="G54" s="691"/>
      <c r="H54" s="344" t="s">
        <v>548</v>
      </c>
      <c r="I54" s="409" t="s">
        <v>570</v>
      </c>
    </row>
    <row r="55" spans="1:9" ht="35.15" customHeight="1" x14ac:dyDescent="0.35">
      <c r="A55" s="513" t="s">
        <v>357</v>
      </c>
      <c r="B55" s="254" t="s">
        <v>323</v>
      </c>
      <c r="C55" s="146" t="s">
        <v>206</v>
      </c>
      <c r="D55" s="498" t="s">
        <v>208</v>
      </c>
      <c r="E55" s="499"/>
      <c r="F55" s="498" t="s">
        <v>210</v>
      </c>
      <c r="G55" s="499"/>
      <c r="H55" s="123" t="s">
        <v>212</v>
      </c>
      <c r="I55" s="122" t="s">
        <v>213</v>
      </c>
    </row>
    <row r="56" spans="1:9" x14ac:dyDescent="0.35">
      <c r="A56" s="514"/>
      <c r="B56" s="353">
        <v>0.13</v>
      </c>
      <c r="C56" s="346"/>
      <c r="D56" s="502"/>
      <c r="E56" s="503"/>
      <c r="F56" s="502"/>
      <c r="G56" s="503"/>
      <c r="H56" s="250"/>
      <c r="I56" s="250"/>
    </row>
    <row r="57" spans="1:9" ht="35.15" customHeight="1" x14ac:dyDescent="0.35">
      <c r="A57" s="513" t="s">
        <v>358</v>
      </c>
      <c r="B57" s="254" t="s">
        <v>323</v>
      </c>
      <c r="C57" s="146" t="s">
        <v>206</v>
      </c>
      <c r="D57" s="498" t="s">
        <v>208</v>
      </c>
      <c r="E57" s="499"/>
      <c r="F57" s="498" t="s">
        <v>210</v>
      </c>
      <c r="G57" s="499"/>
      <c r="H57" s="123" t="s">
        <v>212</v>
      </c>
      <c r="I57" s="122" t="s">
        <v>213</v>
      </c>
    </row>
    <row r="58" spans="1:9" x14ac:dyDescent="0.35">
      <c r="A58" s="514"/>
      <c r="B58" s="353">
        <v>0.1</v>
      </c>
      <c r="C58" s="346"/>
      <c r="D58" s="502"/>
      <c r="E58" s="503"/>
      <c r="F58" s="502"/>
      <c r="G58" s="503"/>
      <c r="H58" s="250"/>
      <c r="I58" s="157"/>
    </row>
    <row r="59" spans="1:9" ht="35.15" customHeight="1" x14ac:dyDescent="0.35">
      <c r="A59" s="513" t="s">
        <v>359</v>
      </c>
      <c r="B59" s="254" t="s">
        <v>323</v>
      </c>
      <c r="C59" s="146" t="s">
        <v>206</v>
      </c>
      <c r="D59" s="498" t="s">
        <v>208</v>
      </c>
      <c r="E59" s="499"/>
      <c r="F59" s="498" t="s">
        <v>210</v>
      </c>
      <c r="G59" s="499"/>
      <c r="H59" s="123" t="s">
        <v>212</v>
      </c>
      <c r="I59" s="122" t="s">
        <v>213</v>
      </c>
    </row>
    <row r="60" spans="1:9" x14ac:dyDescent="0.35">
      <c r="A60" s="514"/>
      <c r="B60" s="354">
        <v>0.05</v>
      </c>
      <c r="C60" s="346"/>
      <c r="D60" s="502"/>
      <c r="E60" s="503"/>
      <c r="F60" s="504"/>
      <c r="G60" s="504"/>
      <c r="H60" s="250"/>
      <c r="I60" s="250"/>
    </row>
    <row r="61" spans="1:9" ht="35.15" customHeight="1" x14ac:dyDescent="0.35">
      <c r="A61" s="513" t="s">
        <v>360</v>
      </c>
      <c r="B61" s="254" t="s">
        <v>323</v>
      </c>
      <c r="C61" s="146" t="s">
        <v>206</v>
      </c>
      <c r="D61" s="498" t="s">
        <v>208</v>
      </c>
      <c r="E61" s="499"/>
      <c r="F61" s="498" t="s">
        <v>210</v>
      </c>
      <c r="G61" s="499"/>
      <c r="H61" s="123" t="s">
        <v>212</v>
      </c>
      <c r="I61" s="122" t="s">
        <v>213</v>
      </c>
    </row>
    <row r="62" spans="1:9" x14ac:dyDescent="0.35">
      <c r="A62" s="514"/>
      <c r="B62" s="354">
        <v>0.05</v>
      </c>
      <c r="C62" s="346"/>
      <c r="D62" s="502"/>
      <c r="E62" s="503"/>
      <c r="F62" s="502"/>
      <c r="G62" s="503"/>
      <c r="H62" s="250"/>
      <c r="I62" s="250"/>
    </row>
    <row r="65" spans="1:11" x14ac:dyDescent="0.35">
      <c r="K65" s="231">
        <f>B40+B42+B44+B46+B48+B50+B52+B54+B56+B58+B60+B62</f>
        <v>1</v>
      </c>
    </row>
    <row r="66" spans="1:11" ht="34.5" customHeight="1" x14ac:dyDescent="0.35">
      <c r="A66" s="591" t="s">
        <v>177</v>
      </c>
      <c r="B66" s="591"/>
      <c r="C66" s="591"/>
      <c r="D66" s="591"/>
      <c r="E66" s="591"/>
      <c r="F66" s="591"/>
      <c r="G66" s="591"/>
      <c r="H66" s="591"/>
      <c r="I66" s="591"/>
    </row>
    <row r="67" spans="1:11" ht="98.25" customHeight="1" x14ac:dyDescent="0.35">
      <c r="A67" s="347" t="s">
        <v>178</v>
      </c>
      <c r="B67" s="510" t="s">
        <v>571</v>
      </c>
      <c r="C67" s="511"/>
      <c r="D67" s="510" t="s">
        <v>572</v>
      </c>
      <c r="E67" s="511"/>
      <c r="F67" s="510" t="s">
        <v>573</v>
      </c>
      <c r="G67" s="511"/>
      <c r="H67" s="510" t="s">
        <v>574</v>
      </c>
      <c r="I67" s="511"/>
    </row>
    <row r="68" spans="1:11" ht="40.5" customHeight="1" x14ac:dyDescent="0.35">
      <c r="A68" s="347" t="s">
        <v>180</v>
      </c>
      <c r="B68" s="595">
        <v>7.0000000000000007E-2</v>
      </c>
      <c r="C68" s="596"/>
      <c r="D68" s="595">
        <v>0.08</v>
      </c>
      <c r="E68" s="596"/>
      <c r="F68" s="595">
        <v>0.05</v>
      </c>
      <c r="G68" s="596"/>
      <c r="H68" s="595">
        <v>0.05</v>
      </c>
      <c r="I68" s="598"/>
    </row>
    <row r="69" spans="1:11" ht="30" customHeight="1" x14ac:dyDescent="0.35">
      <c r="A69" s="588" t="s">
        <v>289</v>
      </c>
      <c r="B69" s="355" t="s">
        <v>99</v>
      </c>
      <c r="C69" s="355" t="s">
        <v>206</v>
      </c>
      <c r="D69" s="355" t="s">
        <v>99</v>
      </c>
      <c r="E69" s="355" t="s">
        <v>206</v>
      </c>
      <c r="F69" s="355" t="s">
        <v>99</v>
      </c>
      <c r="G69" s="355" t="s">
        <v>206</v>
      </c>
      <c r="H69" s="355" t="s">
        <v>99</v>
      </c>
      <c r="I69" s="355" t="s">
        <v>206</v>
      </c>
    </row>
    <row r="70" spans="1:11" ht="30" customHeight="1" x14ac:dyDescent="0.35">
      <c r="A70" s="589"/>
      <c r="B70" s="356">
        <v>0.05</v>
      </c>
      <c r="C70" s="357">
        <v>0.05</v>
      </c>
      <c r="D70" s="356">
        <v>0</v>
      </c>
      <c r="E70" s="357">
        <v>0</v>
      </c>
      <c r="F70" s="358">
        <v>0</v>
      </c>
      <c r="G70" s="357">
        <v>0</v>
      </c>
      <c r="H70" s="358">
        <v>0</v>
      </c>
      <c r="I70" s="357">
        <v>0</v>
      </c>
    </row>
    <row r="71" spans="1:11" ht="180" customHeight="1" x14ac:dyDescent="0.35">
      <c r="A71" s="347" t="s">
        <v>365</v>
      </c>
      <c r="B71" s="507" t="s">
        <v>575</v>
      </c>
      <c r="C71" s="508"/>
      <c r="D71" s="687" t="s">
        <v>484</v>
      </c>
      <c r="E71" s="687"/>
      <c r="F71" s="687" t="s">
        <v>484</v>
      </c>
      <c r="G71" s="687"/>
      <c r="H71" s="687" t="s">
        <v>484</v>
      </c>
      <c r="I71" s="687"/>
    </row>
    <row r="72" spans="1:11" ht="80.25" customHeight="1" x14ac:dyDescent="0.35">
      <c r="A72" s="347" t="s">
        <v>369</v>
      </c>
      <c r="B72" s="505" t="s">
        <v>576</v>
      </c>
      <c r="C72" s="506"/>
      <c r="D72" s="690" t="s">
        <v>435</v>
      </c>
      <c r="E72" s="690"/>
      <c r="F72" s="690" t="s">
        <v>435</v>
      </c>
      <c r="G72" s="690"/>
      <c r="H72" s="690" t="s">
        <v>435</v>
      </c>
      <c r="I72" s="690"/>
    </row>
    <row r="73" spans="1:11" ht="30.75" customHeight="1" x14ac:dyDescent="0.35">
      <c r="A73" s="588" t="s">
        <v>290</v>
      </c>
      <c r="B73" s="355" t="s">
        <v>99</v>
      </c>
      <c r="C73" s="355" t="s">
        <v>206</v>
      </c>
      <c r="D73" s="355" t="s">
        <v>99</v>
      </c>
      <c r="E73" s="355" t="s">
        <v>206</v>
      </c>
      <c r="F73" s="355" t="s">
        <v>99</v>
      </c>
      <c r="G73" s="355" t="s">
        <v>206</v>
      </c>
      <c r="H73" s="355" t="s">
        <v>99</v>
      </c>
      <c r="I73" s="355" t="s">
        <v>206</v>
      </c>
    </row>
    <row r="74" spans="1:11" ht="30.75" customHeight="1" x14ac:dyDescent="0.35">
      <c r="A74" s="589"/>
      <c r="B74" s="356">
        <v>0.05</v>
      </c>
      <c r="C74" s="357">
        <v>0.05</v>
      </c>
      <c r="D74" s="356">
        <v>0</v>
      </c>
      <c r="E74" s="357"/>
      <c r="F74" s="358">
        <v>0</v>
      </c>
      <c r="G74" s="359">
        <v>0</v>
      </c>
      <c r="H74" s="358">
        <v>0.09</v>
      </c>
      <c r="I74" s="359">
        <v>0.09</v>
      </c>
    </row>
    <row r="75" spans="1:11" ht="401.25" customHeight="1" x14ac:dyDescent="0.35">
      <c r="A75" s="347" t="s">
        <v>365</v>
      </c>
      <c r="B75" s="507" t="s">
        <v>577</v>
      </c>
      <c r="C75" s="508"/>
      <c r="D75" s="687" t="s">
        <v>484</v>
      </c>
      <c r="E75" s="687"/>
      <c r="F75" s="490" t="s">
        <v>578</v>
      </c>
      <c r="G75" s="491"/>
      <c r="H75" s="688" t="s">
        <v>579</v>
      </c>
      <c r="I75" s="689"/>
    </row>
    <row r="76" spans="1:11" ht="181.5" customHeight="1" x14ac:dyDescent="0.35">
      <c r="A76" s="347" t="s">
        <v>369</v>
      </c>
      <c r="B76" s="505" t="s">
        <v>580</v>
      </c>
      <c r="C76" s="506"/>
      <c r="D76" s="653" t="s">
        <v>435</v>
      </c>
      <c r="E76" s="541"/>
      <c r="F76" s="659" t="s">
        <v>435</v>
      </c>
      <c r="G76" s="660"/>
      <c r="H76" s="494" t="s">
        <v>581</v>
      </c>
      <c r="I76" s="495"/>
    </row>
    <row r="77" spans="1:11" ht="30.75" customHeight="1" x14ac:dyDescent="0.35">
      <c r="A77" s="588" t="s">
        <v>291</v>
      </c>
      <c r="B77" s="355" t="s">
        <v>99</v>
      </c>
      <c r="C77" s="355" t="s">
        <v>206</v>
      </c>
      <c r="D77" s="355" t="s">
        <v>99</v>
      </c>
      <c r="E77" s="355" t="s">
        <v>206</v>
      </c>
      <c r="F77" s="355" t="s">
        <v>99</v>
      </c>
      <c r="G77" s="355" t="s">
        <v>206</v>
      </c>
      <c r="H77" s="355" t="s">
        <v>99</v>
      </c>
      <c r="I77" s="355" t="s">
        <v>206</v>
      </c>
    </row>
    <row r="78" spans="1:11" ht="30.75" customHeight="1" x14ac:dyDescent="0.35">
      <c r="A78" s="589"/>
      <c r="B78" s="356">
        <v>0.1</v>
      </c>
      <c r="C78" s="357">
        <v>0.1</v>
      </c>
      <c r="D78" s="356">
        <v>0.1</v>
      </c>
      <c r="E78" s="357">
        <v>0.1</v>
      </c>
      <c r="F78" s="358">
        <v>0.09</v>
      </c>
      <c r="G78" s="359">
        <v>0.09</v>
      </c>
      <c r="H78" s="358">
        <v>0.09</v>
      </c>
      <c r="I78" s="359">
        <v>0.09</v>
      </c>
    </row>
    <row r="79" spans="1:11" ht="313" customHeight="1" x14ac:dyDescent="0.35">
      <c r="A79" s="347" t="s">
        <v>365</v>
      </c>
      <c r="B79" s="507" t="s">
        <v>582</v>
      </c>
      <c r="C79" s="508"/>
      <c r="D79" s="507" t="s">
        <v>583</v>
      </c>
      <c r="E79" s="508"/>
      <c r="F79" s="507" t="s">
        <v>584</v>
      </c>
      <c r="G79" s="508"/>
      <c r="H79" s="507" t="s">
        <v>585</v>
      </c>
      <c r="I79" s="508"/>
    </row>
    <row r="80" spans="1:11" ht="80.25" customHeight="1" x14ac:dyDescent="0.35">
      <c r="A80" s="347" t="s">
        <v>369</v>
      </c>
      <c r="B80" s="505" t="s">
        <v>586</v>
      </c>
      <c r="C80" s="506"/>
      <c r="D80" s="505" t="s">
        <v>587</v>
      </c>
      <c r="E80" s="506"/>
      <c r="F80" s="505" t="s">
        <v>588</v>
      </c>
      <c r="G80" s="506"/>
      <c r="H80" s="505" t="s">
        <v>589</v>
      </c>
      <c r="I80" s="506"/>
    </row>
    <row r="81" spans="1:9" ht="30.75" customHeight="1" x14ac:dyDescent="0.35">
      <c r="A81" s="588" t="s">
        <v>292</v>
      </c>
      <c r="B81" s="355" t="s">
        <v>99</v>
      </c>
      <c r="C81" s="355" t="s">
        <v>206</v>
      </c>
      <c r="D81" s="355" t="s">
        <v>99</v>
      </c>
      <c r="E81" s="355" t="s">
        <v>206</v>
      </c>
      <c r="F81" s="355" t="s">
        <v>99</v>
      </c>
      <c r="G81" s="355" t="s">
        <v>206</v>
      </c>
      <c r="H81" s="355" t="s">
        <v>99</v>
      </c>
      <c r="I81" s="355" t="s">
        <v>206</v>
      </c>
    </row>
    <row r="82" spans="1:9" ht="30.75" customHeight="1" x14ac:dyDescent="0.35">
      <c r="A82" s="589"/>
      <c r="B82" s="356">
        <v>0.1</v>
      </c>
      <c r="C82" s="357">
        <v>0.1</v>
      </c>
      <c r="D82" s="356">
        <v>0.1</v>
      </c>
      <c r="E82" s="357">
        <v>0.1</v>
      </c>
      <c r="F82" s="358">
        <v>0.09</v>
      </c>
      <c r="G82" s="359">
        <v>0.09</v>
      </c>
      <c r="H82" s="358">
        <v>0.09</v>
      </c>
      <c r="I82" s="359">
        <v>0.09</v>
      </c>
    </row>
    <row r="83" spans="1:9" ht="273" customHeight="1" x14ac:dyDescent="0.35">
      <c r="A83" s="347" t="s">
        <v>365</v>
      </c>
      <c r="B83" s="490" t="s">
        <v>590</v>
      </c>
      <c r="C83" s="491"/>
      <c r="D83" s="490" t="s">
        <v>591</v>
      </c>
      <c r="E83" s="491"/>
      <c r="F83" s="490" t="s">
        <v>592</v>
      </c>
      <c r="G83" s="491"/>
      <c r="H83" s="490" t="s">
        <v>593</v>
      </c>
      <c r="I83" s="491"/>
    </row>
    <row r="84" spans="1:9" ht="43.5" customHeight="1" x14ac:dyDescent="0.35">
      <c r="A84" s="347" t="s">
        <v>369</v>
      </c>
      <c r="B84" s="505" t="s">
        <v>594</v>
      </c>
      <c r="C84" s="506"/>
      <c r="D84" s="505" t="s">
        <v>595</v>
      </c>
      <c r="E84" s="506"/>
      <c r="F84" s="505" t="s">
        <v>596</v>
      </c>
      <c r="G84" s="506"/>
      <c r="H84" s="505" t="s">
        <v>597</v>
      </c>
      <c r="I84" s="506"/>
    </row>
    <row r="85" spans="1:9" x14ac:dyDescent="0.35">
      <c r="A85" s="588" t="s">
        <v>294</v>
      </c>
      <c r="B85" s="355" t="s">
        <v>99</v>
      </c>
      <c r="C85" s="355" t="s">
        <v>206</v>
      </c>
      <c r="D85" s="355" t="s">
        <v>99</v>
      </c>
      <c r="E85" s="355" t="s">
        <v>206</v>
      </c>
      <c r="F85" s="355" t="s">
        <v>99</v>
      </c>
      <c r="G85" s="355" t="s">
        <v>206</v>
      </c>
      <c r="H85" s="355" t="s">
        <v>99</v>
      </c>
      <c r="I85" s="355" t="s">
        <v>206</v>
      </c>
    </row>
    <row r="86" spans="1:9" x14ac:dyDescent="0.35">
      <c r="A86" s="589"/>
      <c r="B86" s="356">
        <v>0.15</v>
      </c>
      <c r="C86" s="357">
        <v>0.05</v>
      </c>
      <c r="D86" s="356">
        <v>0.1</v>
      </c>
      <c r="E86" s="357">
        <v>0.1</v>
      </c>
      <c r="F86" s="358">
        <v>0.1</v>
      </c>
      <c r="G86" s="359">
        <v>0.1</v>
      </c>
      <c r="H86" s="358">
        <v>0.09</v>
      </c>
      <c r="I86" s="359">
        <v>0.09</v>
      </c>
    </row>
    <row r="87" spans="1:9" ht="189" customHeight="1" x14ac:dyDescent="0.35">
      <c r="A87" s="347" t="s">
        <v>365</v>
      </c>
      <c r="B87" s="686" t="s">
        <v>598</v>
      </c>
      <c r="C87" s="686"/>
      <c r="D87" s="512" t="s">
        <v>599</v>
      </c>
      <c r="E87" s="512"/>
      <c r="F87" s="512" t="s">
        <v>600</v>
      </c>
      <c r="G87" s="512"/>
      <c r="H87" s="512" t="s">
        <v>601</v>
      </c>
      <c r="I87" s="512"/>
    </row>
    <row r="88" spans="1:9" ht="14.5" x14ac:dyDescent="0.35">
      <c r="A88" s="347" t="s">
        <v>369</v>
      </c>
      <c r="B88" s="494" t="s">
        <v>602</v>
      </c>
      <c r="C88" s="495"/>
      <c r="D88" s="494" t="s">
        <v>603</v>
      </c>
      <c r="E88" s="495"/>
      <c r="F88" s="494" t="s">
        <v>604</v>
      </c>
      <c r="G88" s="495"/>
      <c r="H88" s="494" t="s">
        <v>605</v>
      </c>
      <c r="I88" s="495"/>
    </row>
    <row r="89" spans="1:9" x14ac:dyDescent="0.35">
      <c r="A89" s="588" t="s">
        <v>295</v>
      </c>
      <c r="B89" s="355" t="s">
        <v>99</v>
      </c>
      <c r="C89" s="355" t="s">
        <v>206</v>
      </c>
      <c r="D89" s="355" t="s">
        <v>99</v>
      </c>
      <c r="E89" s="355" t="s">
        <v>206</v>
      </c>
      <c r="F89" s="355" t="s">
        <v>99</v>
      </c>
      <c r="G89" s="355" t="s">
        <v>206</v>
      </c>
      <c r="H89" s="355" t="s">
        <v>99</v>
      </c>
      <c r="I89" s="355" t="s">
        <v>206</v>
      </c>
    </row>
    <row r="90" spans="1:9" x14ac:dyDescent="0.3">
      <c r="A90" s="589"/>
      <c r="B90" s="356">
        <v>0.15</v>
      </c>
      <c r="C90" s="370">
        <v>0.15</v>
      </c>
      <c r="D90" s="356">
        <v>0.15</v>
      </c>
      <c r="E90" s="356">
        <v>0.15</v>
      </c>
      <c r="F90" s="358">
        <v>0.08</v>
      </c>
      <c r="G90" s="358">
        <v>0.08</v>
      </c>
      <c r="H90" s="358">
        <v>0.09</v>
      </c>
      <c r="I90" s="359">
        <v>0.09</v>
      </c>
    </row>
    <row r="91" spans="1:9" ht="301.5" customHeight="1" x14ac:dyDescent="0.35">
      <c r="A91" s="347" t="s">
        <v>365</v>
      </c>
      <c r="B91" s="497" t="s">
        <v>606</v>
      </c>
      <c r="C91" s="497"/>
      <c r="D91" s="485" t="s">
        <v>607</v>
      </c>
      <c r="E91" s="485"/>
      <c r="F91" s="485" t="s">
        <v>608</v>
      </c>
      <c r="G91" s="485"/>
      <c r="H91" s="512" t="s">
        <v>609</v>
      </c>
      <c r="I91" s="512"/>
    </row>
    <row r="92" spans="1:9" ht="14.5" x14ac:dyDescent="0.35">
      <c r="A92" s="347" t="s">
        <v>369</v>
      </c>
      <c r="B92" s="494" t="s">
        <v>610</v>
      </c>
      <c r="C92" s="495"/>
      <c r="D92" s="494" t="s">
        <v>399</v>
      </c>
      <c r="E92" s="495"/>
      <c r="F92" s="494" t="s">
        <v>400</v>
      </c>
      <c r="G92" s="495"/>
      <c r="H92" s="494" t="s">
        <v>364</v>
      </c>
      <c r="I92" s="495"/>
    </row>
    <row r="93" spans="1:9" x14ac:dyDescent="0.35">
      <c r="A93" s="588" t="s">
        <v>296</v>
      </c>
      <c r="B93" s="355" t="s">
        <v>99</v>
      </c>
      <c r="C93" s="355" t="s">
        <v>206</v>
      </c>
      <c r="D93" s="355" t="s">
        <v>99</v>
      </c>
      <c r="E93" s="355" t="s">
        <v>206</v>
      </c>
      <c r="F93" s="355" t="s">
        <v>99</v>
      </c>
      <c r="G93" s="355" t="s">
        <v>206</v>
      </c>
      <c r="H93" s="355" t="s">
        <v>99</v>
      </c>
      <c r="I93" s="355" t="s">
        <v>206</v>
      </c>
    </row>
    <row r="94" spans="1:9" x14ac:dyDescent="0.3">
      <c r="A94" s="589"/>
      <c r="B94" s="356">
        <v>0.1</v>
      </c>
      <c r="C94" s="370"/>
      <c r="D94" s="356">
        <v>0.15</v>
      </c>
      <c r="E94" s="356">
        <v>0.15</v>
      </c>
      <c r="F94" s="358">
        <v>0.08</v>
      </c>
      <c r="G94" s="358">
        <v>0.08</v>
      </c>
      <c r="H94" s="358">
        <v>0.09</v>
      </c>
      <c r="I94" s="359">
        <v>0.09</v>
      </c>
    </row>
    <row r="95" spans="1:9" ht="211.5" customHeight="1" x14ac:dyDescent="0.3">
      <c r="A95" s="347" t="s">
        <v>365</v>
      </c>
      <c r="B95" s="497" t="s">
        <v>611</v>
      </c>
      <c r="C95" s="497"/>
      <c r="D95" s="685" t="s">
        <v>612</v>
      </c>
      <c r="E95" s="685"/>
      <c r="F95" s="485" t="s">
        <v>613</v>
      </c>
      <c r="G95" s="485"/>
      <c r="H95" s="485" t="s">
        <v>614</v>
      </c>
      <c r="I95" s="496"/>
    </row>
    <row r="96" spans="1:9" ht="14.5" x14ac:dyDescent="0.35">
      <c r="A96" s="347" t="s">
        <v>369</v>
      </c>
      <c r="B96" s="494" t="s">
        <v>615</v>
      </c>
      <c r="C96" s="495"/>
      <c r="D96" s="494" t="s">
        <v>404</v>
      </c>
      <c r="E96" s="495"/>
      <c r="F96" s="494" t="s">
        <v>616</v>
      </c>
      <c r="G96" s="495"/>
      <c r="H96" s="494" t="s">
        <v>617</v>
      </c>
      <c r="I96" s="495"/>
    </row>
    <row r="97" spans="1:9" x14ac:dyDescent="0.35">
      <c r="A97" s="588" t="s">
        <v>297</v>
      </c>
      <c r="B97" s="355" t="s">
        <v>99</v>
      </c>
      <c r="C97" s="355" t="s">
        <v>206</v>
      </c>
      <c r="D97" s="355" t="s">
        <v>99</v>
      </c>
      <c r="E97" s="355" t="s">
        <v>206</v>
      </c>
      <c r="F97" s="355" t="s">
        <v>99</v>
      </c>
      <c r="G97" s="355" t="s">
        <v>206</v>
      </c>
      <c r="H97" s="355" t="s">
        <v>99</v>
      </c>
      <c r="I97" s="355" t="s">
        <v>206</v>
      </c>
    </row>
    <row r="98" spans="1:9" x14ac:dyDescent="0.35">
      <c r="A98" s="589"/>
      <c r="B98" s="356">
        <v>0.1</v>
      </c>
      <c r="C98" s="356">
        <v>0.1</v>
      </c>
      <c r="D98" s="356">
        <v>0.15</v>
      </c>
      <c r="E98" s="356">
        <v>0.15</v>
      </c>
      <c r="F98" s="358">
        <v>0.09</v>
      </c>
      <c r="G98" s="358">
        <v>0.09</v>
      </c>
      <c r="H98" s="358">
        <v>0.09</v>
      </c>
      <c r="I98" s="359">
        <v>0.09</v>
      </c>
    </row>
    <row r="99" spans="1:9" ht="311.25" customHeight="1" x14ac:dyDescent="0.35">
      <c r="A99" s="347" t="s">
        <v>365</v>
      </c>
      <c r="B99" s="497" t="s">
        <v>618</v>
      </c>
      <c r="C99" s="497"/>
      <c r="D99" s="485" t="s">
        <v>619</v>
      </c>
      <c r="E99" s="485"/>
      <c r="F99" s="497" t="s">
        <v>620</v>
      </c>
      <c r="G99" s="479"/>
      <c r="H99" s="497" t="s">
        <v>621</v>
      </c>
      <c r="I99" s="479"/>
    </row>
    <row r="100" spans="1:9" ht="14.5" x14ac:dyDescent="0.35">
      <c r="A100" s="347" t="s">
        <v>369</v>
      </c>
      <c r="B100" s="494" t="s">
        <v>622</v>
      </c>
      <c r="C100" s="495"/>
      <c r="D100" s="494" t="s">
        <v>623</v>
      </c>
      <c r="E100" s="495"/>
      <c r="F100" s="494" t="s">
        <v>624</v>
      </c>
      <c r="G100" s="495"/>
      <c r="H100" s="494" t="s">
        <v>625</v>
      </c>
      <c r="I100" s="495"/>
    </row>
    <row r="101" spans="1:9" x14ac:dyDescent="0.35">
      <c r="A101" s="588" t="s">
        <v>300</v>
      </c>
      <c r="B101" s="355" t="s">
        <v>99</v>
      </c>
      <c r="C101" s="355" t="s">
        <v>206</v>
      </c>
      <c r="D101" s="355" t="s">
        <v>99</v>
      </c>
      <c r="E101" s="355" t="s">
        <v>206</v>
      </c>
      <c r="F101" s="355" t="s">
        <v>99</v>
      </c>
      <c r="G101" s="355" t="s">
        <v>206</v>
      </c>
      <c r="H101" s="355" t="s">
        <v>99</v>
      </c>
      <c r="I101" s="355" t="s">
        <v>206</v>
      </c>
    </row>
    <row r="102" spans="1:9" x14ac:dyDescent="0.3">
      <c r="A102" s="589"/>
      <c r="B102" s="356">
        <v>0.05</v>
      </c>
      <c r="C102" s="370"/>
      <c r="D102" s="356">
        <v>0.1</v>
      </c>
      <c r="E102" s="357"/>
      <c r="F102" s="358">
        <v>0.09</v>
      </c>
      <c r="G102" s="359"/>
      <c r="H102" s="358">
        <v>0.09</v>
      </c>
      <c r="I102" s="359"/>
    </row>
    <row r="103" spans="1:9" ht="28" x14ac:dyDescent="0.3">
      <c r="A103" s="347" t="s">
        <v>365</v>
      </c>
      <c r="B103" s="684"/>
      <c r="C103" s="684"/>
      <c r="D103" s="684"/>
      <c r="E103" s="684"/>
      <c r="F103" s="684"/>
      <c r="G103" s="684"/>
      <c r="H103" s="684"/>
      <c r="I103" s="684"/>
    </row>
    <row r="104" spans="1:9" x14ac:dyDescent="0.35">
      <c r="A104" s="347" t="s">
        <v>369</v>
      </c>
      <c r="B104" s="480"/>
      <c r="C104" s="481"/>
      <c r="D104" s="480"/>
      <c r="E104" s="481"/>
      <c r="F104" s="480"/>
      <c r="G104" s="481"/>
      <c r="H104" s="480"/>
      <c r="I104" s="481"/>
    </row>
    <row r="105" spans="1:9" x14ac:dyDescent="0.35">
      <c r="A105" s="588" t="s">
        <v>301</v>
      </c>
      <c r="B105" s="355" t="s">
        <v>99</v>
      </c>
      <c r="C105" s="355" t="s">
        <v>206</v>
      </c>
      <c r="D105" s="355" t="s">
        <v>99</v>
      </c>
      <c r="E105" s="355" t="s">
        <v>206</v>
      </c>
      <c r="F105" s="355" t="s">
        <v>99</v>
      </c>
      <c r="G105" s="355" t="s">
        <v>206</v>
      </c>
      <c r="H105" s="355" t="s">
        <v>99</v>
      </c>
      <c r="I105" s="355" t="s">
        <v>206</v>
      </c>
    </row>
    <row r="106" spans="1:9" x14ac:dyDescent="0.3">
      <c r="A106" s="589"/>
      <c r="B106" s="356">
        <v>0.05</v>
      </c>
      <c r="C106" s="370"/>
      <c r="D106" s="356">
        <v>0.1</v>
      </c>
      <c r="E106" s="357"/>
      <c r="F106" s="358">
        <v>0.1</v>
      </c>
      <c r="G106" s="359"/>
      <c r="H106" s="358">
        <v>0.09</v>
      </c>
      <c r="I106" s="359"/>
    </row>
    <row r="107" spans="1:9" ht="28" x14ac:dyDescent="0.3">
      <c r="A107" s="347" t="s">
        <v>365</v>
      </c>
      <c r="B107" s="684"/>
      <c r="C107" s="684"/>
      <c r="D107" s="684"/>
      <c r="E107" s="684"/>
      <c r="F107" s="684"/>
      <c r="G107" s="684"/>
      <c r="H107" s="684"/>
      <c r="I107" s="684"/>
    </row>
    <row r="108" spans="1:9" x14ac:dyDescent="0.35">
      <c r="A108" s="347" t="s">
        <v>369</v>
      </c>
      <c r="B108" s="480"/>
      <c r="C108" s="481"/>
      <c r="D108" s="480"/>
      <c r="E108" s="481"/>
      <c r="F108" s="480"/>
      <c r="G108" s="481"/>
      <c r="H108" s="480"/>
      <c r="I108" s="481"/>
    </row>
    <row r="109" spans="1:9" x14ac:dyDescent="0.35">
      <c r="A109" s="588" t="s">
        <v>302</v>
      </c>
      <c r="B109" s="355" t="s">
        <v>99</v>
      </c>
      <c r="C109" s="355" t="s">
        <v>206</v>
      </c>
      <c r="D109" s="355" t="s">
        <v>99</v>
      </c>
      <c r="E109" s="355" t="s">
        <v>206</v>
      </c>
      <c r="F109" s="355" t="s">
        <v>99</v>
      </c>
      <c r="G109" s="355" t="s">
        <v>206</v>
      </c>
      <c r="H109" s="355" t="s">
        <v>99</v>
      </c>
      <c r="I109" s="355" t="s">
        <v>206</v>
      </c>
    </row>
    <row r="110" spans="1:9" x14ac:dyDescent="0.3">
      <c r="A110" s="589"/>
      <c r="B110" s="356">
        <v>0.05</v>
      </c>
      <c r="C110" s="370"/>
      <c r="D110" s="356">
        <v>0.05</v>
      </c>
      <c r="E110" s="357"/>
      <c r="F110" s="358">
        <v>0.13</v>
      </c>
      <c r="G110" s="359"/>
      <c r="H110" s="358">
        <v>0.09</v>
      </c>
      <c r="I110" s="359"/>
    </row>
    <row r="111" spans="1:9" ht="28" x14ac:dyDescent="0.3">
      <c r="A111" s="347" t="s">
        <v>365</v>
      </c>
      <c r="B111" s="684"/>
      <c r="C111" s="684"/>
      <c r="D111" s="684"/>
      <c r="E111" s="684"/>
      <c r="F111" s="684"/>
      <c r="G111" s="684"/>
      <c r="H111" s="684"/>
      <c r="I111" s="684"/>
    </row>
    <row r="112" spans="1:9" x14ac:dyDescent="0.35">
      <c r="A112" s="347" t="s">
        <v>369</v>
      </c>
      <c r="B112" s="480"/>
      <c r="C112" s="481"/>
      <c r="D112" s="480"/>
      <c r="E112" s="481"/>
      <c r="F112" s="480"/>
      <c r="G112" s="481"/>
      <c r="H112" s="480"/>
      <c r="I112" s="481"/>
    </row>
    <row r="113" spans="1:9" x14ac:dyDescent="0.35">
      <c r="A113" s="588" t="s">
        <v>303</v>
      </c>
      <c r="B113" s="355" t="s">
        <v>99</v>
      </c>
      <c r="C113" s="355" t="s">
        <v>206</v>
      </c>
      <c r="D113" s="355" t="s">
        <v>99</v>
      </c>
      <c r="E113" s="355" t="s">
        <v>206</v>
      </c>
      <c r="F113" s="355" t="s">
        <v>99</v>
      </c>
      <c r="G113" s="355" t="s">
        <v>206</v>
      </c>
      <c r="H113" s="355" t="s">
        <v>99</v>
      </c>
      <c r="I113" s="355" t="s">
        <v>206</v>
      </c>
    </row>
    <row r="114" spans="1:9" x14ac:dyDescent="0.3">
      <c r="A114" s="589"/>
      <c r="B114" s="371">
        <v>0.05</v>
      </c>
      <c r="C114" s="372"/>
      <c r="D114" s="371">
        <v>0</v>
      </c>
      <c r="E114" s="372"/>
      <c r="F114" s="371">
        <v>0.15</v>
      </c>
      <c r="G114" s="363"/>
      <c r="H114" s="371">
        <v>0.1</v>
      </c>
      <c r="I114" s="363"/>
    </row>
    <row r="115" spans="1:9" ht="28" x14ac:dyDescent="0.3">
      <c r="A115" s="347" t="s">
        <v>365</v>
      </c>
      <c r="B115" s="683"/>
      <c r="C115" s="683"/>
      <c r="D115" s="683"/>
      <c r="E115" s="683"/>
      <c r="F115" s="683"/>
      <c r="G115" s="683"/>
      <c r="H115" s="683"/>
      <c r="I115" s="683"/>
    </row>
    <row r="116" spans="1:9" x14ac:dyDescent="0.35">
      <c r="A116" s="347" t="s">
        <v>369</v>
      </c>
      <c r="B116" s="480"/>
      <c r="C116" s="481"/>
      <c r="D116" s="480"/>
      <c r="E116" s="481"/>
      <c r="F116" s="480"/>
      <c r="G116" s="481"/>
      <c r="H116" s="480"/>
      <c r="I116" s="481"/>
    </row>
    <row r="117" spans="1:9" x14ac:dyDescent="0.3">
      <c r="A117" s="364" t="s">
        <v>408</v>
      </c>
      <c r="B117" s="373">
        <f t="shared" ref="B117:H117" si="1">(B70+B74+B78+B82+B86+B90+B94+B98+B102+B106+B110+B114)</f>
        <v>1.0000000000000002</v>
      </c>
      <c r="C117" s="374">
        <f t="shared" si="1"/>
        <v>0.6</v>
      </c>
      <c r="D117" s="373">
        <f t="shared" si="1"/>
        <v>1</v>
      </c>
      <c r="E117" s="374">
        <f t="shared" si="1"/>
        <v>0.75000000000000011</v>
      </c>
      <c r="F117" s="373">
        <f t="shared" si="1"/>
        <v>1</v>
      </c>
      <c r="G117" s="374">
        <f t="shared" si="1"/>
        <v>0.53</v>
      </c>
      <c r="H117" s="373">
        <f t="shared" si="1"/>
        <v>0.99999999999999978</v>
      </c>
      <c r="I117" s="374">
        <f>(I70+I74+I78+I82+I86+I90+I94+I98+I102+I106+I110+I114)</f>
        <v>0.62999999999999989</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 ref="D96:E96" r:id="rId20" display="Tarea 2. Julio" xr:uid="{EC756C4F-7037-410C-8D9E-E7494D1D9816}"/>
    <hyperlink ref="F96:G96" r:id="rId21" display="Tarea 3. Julio" xr:uid="{007F401B-B3D5-464F-8BD7-7FEA0FA185DD}"/>
    <hyperlink ref="B96:C96" r:id="rId22" display="Tarea 1. Julio" xr:uid="{0954717D-1058-40F9-AF62-24F73B1175CA}"/>
    <hyperlink ref="H96:I96" r:id="rId23" display="https://secretariadistritald.sharepoint.com/:f:/s/ContratacinSPI-2022/EoEA0vL3KKFCnvFh2GizhWABVwks0HO8ergYF2KudkKEog?e=ScEU7O" xr:uid="{FC958503-32FD-4E9C-940D-91F4A5620E16}"/>
    <hyperlink ref="H100:I100" r:id="rId24" display="https://secretariadistritald.sharepoint.com/:f:/s/ContratacinSPI-2022/Et322ssfjXFKr7j-h8MFSwYBdA9Nu1LRZlCgkGuP_bea6g?e=3wLaMw" xr:uid="{BFF8ADA8-2726-4C6E-B36C-B548A1A79323}"/>
    <hyperlink ref="F100:G100" r:id="rId25" display="Tarea 3. Agosto" xr:uid="{51CF3023-DDCB-422A-BE69-591E866915D2}"/>
    <hyperlink ref="B100:C100" r:id="rId26" display="Tarea 1. Agosto" xr:uid="{103CC779-4D27-46F4-B564-4F41B556CDD9}"/>
    <hyperlink ref="D100:E100" r:id="rId27" display="Tarea 2. Agosto" xr:uid="{79A32381-E4F8-416F-A217-E2E57C0F3025}"/>
  </hyperlinks>
  <pageMargins left="0.25" right="0.25" top="0.75" bottom="0.75" header="0.3" footer="0.3"/>
  <pageSetup scale="25" fitToHeight="0" orientation="landscape" r:id="rId28"/>
  <drawing r:id="rId29"/>
  <legacyDrawing r:id="rId30"/>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A95" zoomScale="70" zoomScaleNormal="70" workbookViewId="0">
      <selection activeCell="B99" sqref="B99:C99"/>
    </sheetView>
  </sheetViews>
  <sheetFormatPr baseColWidth="10" defaultColWidth="10.81640625" defaultRowHeight="14" x14ac:dyDescent="0.35"/>
  <cols>
    <col min="1" max="1" width="49.7265625" style="39" customWidth="1"/>
    <col min="2"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5" customFormat="1" ht="22.15" customHeight="1" thickBot="1" x14ac:dyDescent="0.4">
      <c r="A1" s="570"/>
      <c r="B1" s="547" t="s">
        <v>279</v>
      </c>
      <c r="C1" s="548"/>
      <c r="D1" s="548"/>
      <c r="E1" s="548"/>
      <c r="F1" s="548"/>
      <c r="G1" s="548"/>
      <c r="H1" s="548"/>
      <c r="I1" s="548"/>
      <c r="J1" s="548"/>
      <c r="K1" s="548"/>
      <c r="L1" s="549"/>
      <c r="M1" s="544" t="s">
        <v>280</v>
      </c>
      <c r="N1" s="545"/>
      <c r="O1" s="546"/>
    </row>
    <row r="2" spans="1:15" s="85" customFormat="1" ht="18" customHeight="1" thickBot="1" x14ac:dyDescent="0.4">
      <c r="A2" s="571"/>
      <c r="B2" s="550" t="s">
        <v>281</v>
      </c>
      <c r="C2" s="551"/>
      <c r="D2" s="551"/>
      <c r="E2" s="551"/>
      <c r="F2" s="551"/>
      <c r="G2" s="551"/>
      <c r="H2" s="551"/>
      <c r="I2" s="551"/>
      <c r="J2" s="551"/>
      <c r="K2" s="551"/>
      <c r="L2" s="552"/>
      <c r="M2" s="544" t="s">
        <v>282</v>
      </c>
      <c r="N2" s="545"/>
      <c r="O2" s="546"/>
    </row>
    <row r="3" spans="1:15" s="85" customFormat="1" ht="19.899999999999999" customHeight="1" thickBot="1" x14ac:dyDescent="0.4">
      <c r="A3" s="571"/>
      <c r="B3" s="550" t="s">
        <v>120</v>
      </c>
      <c r="C3" s="551"/>
      <c r="D3" s="551"/>
      <c r="E3" s="551"/>
      <c r="F3" s="551"/>
      <c r="G3" s="551"/>
      <c r="H3" s="551"/>
      <c r="I3" s="551"/>
      <c r="J3" s="551"/>
      <c r="K3" s="551"/>
      <c r="L3" s="552"/>
      <c r="M3" s="544" t="s">
        <v>283</v>
      </c>
      <c r="N3" s="545"/>
      <c r="O3" s="546"/>
    </row>
    <row r="4" spans="1:15" s="85" customFormat="1" ht="21.75" customHeight="1" thickBot="1" x14ac:dyDescent="0.4">
      <c r="A4" s="572"/>
      <c r="B4" s="553" t="s">
        <v>284</v>
      </c>
      <c r="C4" s="554"/>
      <c r="D4" s="554"/>
      <c r="E4" s="554"/>
      <c r="F4" s="554"/>
      <c r="G4" s="554"/>
      <c r="H4" s="554"/>
      <c r="I4" s="554"/>
      <c r="J4" s="554"/>
      <c r="K4" s="554"/>
      <c r="L4" s="555"/>
      <c r="M4" s="544" t="s">
        <v>285</v>
      </c>
      <c r="N4" s="545"/>
      <c r="O4" s="546"/>
    </row>
    <row r="5" spans="1:15" s="85" customFormat="1" ht="21.75" customHeight="1" thickBot="1" x14ac:dyDescent="0.4">
      <c r="A5" s="86"/>
      <c r="B5" s="87"/>
      <c r="C5" s="87"/>
      <c r="D5" s="87"/>
      <c r="E5" s="87"/>
      <c r="F5" s="87"/>
      <c r="G5" s="87"/>
      <c r="H5" s="87"/>
      <c r="I5" s="87"/>
      <c r="J5" s="87"/>
      <c r="K5" s="87"/>
      <c r="L5" s="87"/>
      <c r="M5" s="88"/>
      <c r="N5" s="88"/>
      <c r="O5" s="88"/>
    </row>
    <row r="6" spans="1:15" s="85" customFormat="1" ht="21.75" customHeight="1" thickBot="1" x14ac:dyDescent="0.4">
      <c r="A6" s="70" t="s">
        <v>286</v>
      </c>
      <c r="B6" s="581" t="s">
        <v>287</v>
      </c>
      <c r="C6" s="582"/>
      <c r="D6" s="582"/>
      <c r="E6" s="582"/>
      <c r="F6" s="582"/>
      <c r="G6" s="582"/>
      <c r="H6" s="582"/>
      <c r="I6" s="582"/>
      <c r="J6" s="582"/>
      <c r="K6" s="583"/>
      <c r="L6" s="196" t="s">
        <v>288</v>
      </c>
      <c r="M6" s="584">
        <v>2024110010289</v>
      </c>
      <c r="N6" s="585"/>
      <c r="O6" s="586"/>
    </row>
    <row r="7" spans="1:15" s="85" customFormat="1" ht="21.75" customHeight="1" thickBot="1" x14ac:dyDescent="0.4">
      <c r="A7" s="86"/>
      <c r="B7" s="87"/>
      <c r="C7" s="87"/>
      <c r="D7" s="87"/>
      <c r="E7" s="87"/>
      <c r="F7" s="87"/>
      <c r="G7" s="87"/>
      <c r="H7" s="87"/>
      <c r="I7" s="87"/>
      <c r="J7" s="87"/>
      <c r="K7" s="87"/>
      <c r="L7" s="87"/>
      <c r="M7" s="88"/>
      <c r="N7" s="88"/>
      <c r="O7" s="88"/>
    </row>
    <row r="8" spans="1:15" s="85" customFormat="1" ht="21.75" customHeight="1" thickBot="1" x14ac:dyDescent="0.4">
      <c r="A8" s="574" t="s">
        <v>126</v>
      </c>
      <c r="B8" s="160" t="s">
        <v>289</v>
      </c>
      <c r="C8" s="124"/>
      <c r="D8" s="160" t="s">
        <v>290</v>
      </c>
      <c r="E8" s="124"/>
      <c r="F8" s="160" t="s">
        <v>291</v>
      </c>
      <c r="G8" s="124"/>
      <c r="H8" s="160" t="s">
        <v>292</v>
      </c>
      <c r="I8" s="127"/>
      <c r="J8" s="558" t="s">
        <v>128</v>
      </c>
      <c r="K8" s="573"/>
      <c r="L8" s="159" t="s">
        <v>293</v>
      </c>
      <c r="M8" s="590"/>
      <c r="N8" s="590"/>
      <c r="O8" s="590"/>
    </row>
    <row r="9" spans="1:15" s="85" customFormat="1" ht="21.75" customHeight="1" x14ac:dyDescent="0.4">
      <c r="A9" s="574"/>
      <c r="B9" s="161" t="s">
        <v>294</v>
      </c>
      <c r="C9" s="127"/>
      <c r="D9" s="160" t="s">
        <v>295</v>
      </c>
      <c r="E9" s="127"/>
      <c r="F9" s="160" t="s">
        <v>296</v>
      </c>
      <c r="G9" s="127"/>
      <c r="H9" s="160" t="s">
        <v>297</v>
      </c>
      <c r="I9" s="126" t="s">
        <v>298</v>
      </c>
      <c r="J9" s="558"/>
      <c r="K9" s="573"/>
      <c r="L9" s="159" t="s">
        <v>299</v>
      </c>
      <c r="M9" s="590"/>
      <c r="N9" s="590"/>
      <c r="O9" s="590"/>
    </row>
    <row r="10" spans="1:15" s="85" customFormat="1" ht="21.75" customHeight="1" thickBot="1" x14ac:dyDescent="0.45">
      <c r="A10" s="574"/>
      <c r="B10" s="160" t="s">
        <v>300</v>
      </c>
      <c r="C10" s="124"/>
      <c r="D10" s="160" t="s">
        <v>301</v>
      </c>
      <c r="E10" s="128"/>
      <c r="F10" s="160" t="s">
        <v>302</v>
      </c>
      <c r="G10" s="128"/>
      <c r="H10" s="160" t="s">
        <v>303</v>
      </c>
      <c r="I10" s="126"/>
      <c r="J10" s="558"/>
      <c r="K10" s="573"/>
      <c r="L10" s="159" t="s">
        <v>304</v>
      </c>
      <c r="M10" s="590" t="s">
        <v>298</v>
      </c>
      <c r="N10" s="590"/>
      <c r="O10" s="590"/>
    </row>
    <row r="11" spans="1:15" ht="15" customHeight="1" thickBot="1" x14ac:dyDescent="0.4">
      <c r="A11" s="42"/>
      <c r="B11" s="43"/>
      <c r="C11" s="43"/>
      <c r="D11" s="45"/>
      <c r="E11" s="44"/>
      <c r="F11" s="44"/>
      <c r="G11" s="186"/>
      <c r="H11" s="186"/>
      <c r="I11" s="46"/>
      <c r="J11" s="46"/>
      <c r="K11" s="43"/>
      <c r="L11" s="43"/>
      <c r="M11" s="43"/>
      <c r="N11" s="43"/>
      <c r="O11" s="43"/>
    </row>
    <row r="12" spans="1:15" ht="15" customHeight="1" x14ac:dyDescent="0.35">
      <c r="A12" s="578" t="s">
        <v>305</v>
      </c>
      <c r="B12" s="559" t="s">
        <v>626</v>
      </c>
      <c r="C12" s="560"/>
      <c r="D12" s="560"/>
      <c r="E12" s="560"/>
      <c r="F12" s="560"/>
      <c r="G12" s="560"/>
      <c r="H12" s="560"/>
      <c r="I12" s="560"/>
      <c r="J12" s="560"/>
      <c r="K12" s="560"/>
      <c r="L12" s="560"/>
      <c r="M12" s="560"/>
      <c r="N12" s="560"/>
      <c r="O12" s="561"/>
    </row>
    <row r="13" spans="1:15" ht="15" customHeight="1" x14ac:dyDescent="0.35">
      <c r="A13" s="579"/>
      <c r="B13" s="562"/>
      <c r="C13" s="563"/>
      <c r="D13" s="563"/>
      <c r="E13" s="563"/>
      <c r="F13" s="563"/>
      <c r="G13" s="563"/>
      <c r="H13" s="563"/>
      <c r="I13" s="563"/>
      <c r="J13" s="563"/>
      <c r="K13" s="563"/>
      <c r="L13" s="563"/>
      <c r="M13" s="563"/>
      <c r="N13" s="563"/>
      <c r="O13" s="564"/>
    </row>
    <row r="14" spans="1:15" ht="15" customHeight="1" x14ac:dyDescent="0.35">
      <c r="A14" s="580"/>
      <c r="B14" s="565"/>
      <c r="C14" s="566"/>
      <c r="D14" s="566"/>
      <c r="E14" s="566"/>
      <c r="F14" s="566"/>
      <c r="G14" s="566"/>
      <c r="H14" s="566"/>
      <c r="I14" s="566"/>
      <c r="J14" s="566"/>
      <c r="K14" s="566"/>
      <c r="L14" s="566"/>
      <c r="M14" s="566"/>
      <c r="N14" s="566"/>
      <c r="O14" s="567"/>
    </row>
    <row r="15" spans="1:15" ht="9" customHeight="1" x14ac:dyDescent="0.35">
      <c r="A15" s="47"/>
      <c r="B15" s="84"/>
      <c r="C15" s="48"/>
      <c r="D15" s="48"/>
      <c r="E15" s="48"/>
      <c r="F15" s="48"/>
      <c r="G15" s="49"/>
      <c r="H15" s="49"/>
      <c r="I15" s="49"/>
      <c r="J15" s="49"/>
      <c r="K15" s="49"/>
      <c r="L15" s="50"/>
      <c r="M15" s="50"/>
      <c r="N15" s="50"/>
      <c r="O15" s="50"/>
    </row>
    <row r="16" spans="1:15" s="51" customFormat="1" ht="37.5" customHeight="1" x14ac:dyDescent="0.35">
      <c r="A16" s="70" t="s">
        <v>133</v>
      </c>
      <c r="B16" s="573" t="s">
        <v>627</v>
      </c>
      <c r="C16" s="573"/>
      <c r="D16" s="573"/>
      <c r="E16" s="573"/>
      <c r="F16" s="573"/>
      <c r="G16" s="574" t="s">
        <v>135</v>
      </c>
      <c r="H16" s="574"/>
      <c r="I16" s="569" t="s">
        <v>628</v>
      </c>
      <c r="J16" s="569"/>
      <c r="K16" s="569"/>
      <c r="L16" s="569"/>
      <c r="M16" s="569"/>
      <c r="N16" s="569"/>
      <c r="O16" s="569"/>
    </row>
    <row r="17" spans="1:15" ht="9" customHeight="1" x14ac:dyDescent="0.35">
      <c r="A17" s="47"/>
      <c r="B17" s="49"/>
      <c r="C17" s="48"/>
      <c r="D17" s="48"/>
      <c r="E17" s="48"/>
      <c r="F17" s="48"/>
      <c r="G17" s="49"/>
      <c r="H17" s="49"/>
      <c r="I17" s="49"/>
      <c r="J17" s="49"/>
      <c r="K17" s="49"/>
      <c r="L17" s="50"/>
      <c r="M17" s="50"/>
      <c r="N17" s="50"/>
      <c r="O17" s="50"/>
    </row>
    <row r="18" spans="1:15" ht="56.25" customHeight="1" x14ac:dyDescent="0.35">
      <c r="A18" s="70" t="s">
        <v>137</v>
      </c>
      <c r="B18" s="568" t="s">
        <v>309</v>
      </c>
      <c r="C18" s="568"/>
      <c r="D18" s="568"/>
      <c r="E18" s="568"/>
      <c r="F18" s="70" t="s">
        <v>139</v>
      </c>
      <c r="G18" s="575" t="s">
        <v>310</v>
      </c>
      <c r="H18" s="575"/>
      <c r="I18" s="575"/>
      <c r="J18" s="70" t="s">
        <v>141</v>
      </c>
      <c r="K18" s="568" t="s">
        <v>311</v>
      </c>
      <c r="L18" s="568"/>
      <c r="M18" s="568"/>
      <c r="N18" s="568"/>
      <c r="O18" s="568"/>
    </row>
    <row r="19" spans="1:15" ht="9" customHeight="1" x14ac:dyDescent="0.35">
      <c r="A19" s="41"/>
      <c r="B19" s="40"/>
      <c r="C19" s="577"/>
      <c r="D19" s="577"/>
      <c r="E19" s="577"/>
      <c r="F19" s="577"/>
      <c r="G19" s="577"/>
      <c r="H19" s="577"/>
      <c r="I19" s="577"/>
      <c r="J19" s="577"/>
      <c r="K19" s="577"/>
      <c r="L19" s="577"/>
      <c r="M19" s="577"/>
      <c r="N19" s="577"/>
      <c r="O19" s="577"/>
    </row>
    <row r="21" spans="1:15" ht="16.5" customHeight="1" x14ac:dyDescent="0.35">
      <c r="A21" s="82"/>
      <c r="B21" s="83"/>
      <c r="C21" s="83"/>
      <c r="D21" s="83"/>
      <c r="E21" s="83"/>
      <c r="F21" s="83"/>
      <c r="G21" s="83"/>
      <c r="H21" s="83"/>
      <c r="I21" s="83"/>
      <c r="J21" s="83"/>
      <c r="K21" s="83"/>
      <c r="L21" s="83"/>
      <c r="M21" s="83"/>
      <c r="N21" s="83"/>
      <c r="O21" s="83"/>
    </row>
    <row r="22" spans="1:15" ht="32.15" customHeight="1" x14ac:dyDescent="0.35">
      <c r="A22" s="556" t="s">
        <v>143</v>
      </c>
      <c r="B22" s="557"/>
      <c r="C22" s="557"/>
      <c r="D22" s="557"/>
      <c r="E22" s="557"/>
      <c r="F22" s="557"/>
      <c r="G22" s="557"/>
      <c r="H22" s="557"/>
      <c r="I22" s="557"/>
      <c r="J22" s="557"/>
      <c r="K22" s="557"/>
      <c r="L22" s="557"/>
      <c r="M22" s="557"/>
      <c r="N22" s="557"/>
      <c r="O22" s="558"/>
    </row>
    <row r="23" spans="1:15" ht="32.15" customHeight="1" x14ac:dyDescent="0.35">
      <c r="A23" s="556" t="s">
        <v>312</v>
      </c>
      <c r="B23" s="557"/>
      <c r="C23" s="557"/>
      <c r="D23" s="557"/>
      <c r="E23" s="557"/>
      <c r="F23" s="557"/>
      <c r="G23" s="557"/>
      <c r="H23" s="557"/>
      <c r="I23" s="557"/>
      <c r="J23" s="557"/>
      <c r="K23" s="557"/>
      <c r="L23" s="557"/>
      <c r="M23" s="557"/>
      <c r="N23" s="557"/>
      <c r="O23" s="558"/>
    </row>
    <row r="24" spans="1:15" ht="32.15" customHeight="1" thickBot="1" x14ac:dyDescent="0.4">
      <c r="A24" s="62"/>
      <c r="B24" s="52" t="s">
        <v>289</v>
      </c>
      <c r="C24" s="52" t="s">
        <v>290</v>
      </c>
      <c r="D24" s="52" t="s">
        <v>291</v>
      </c>
      <c r="E24" s="52" t="s">
        <v>292</v>
      </c>
      <c r="F24" s="52" t="s">
        <v>294</v>
      </c>
      <c r="G24" s="52" t="s">
        <v>295</v>
      </c>
      <c r="H24" s="52" t="s">
        <v>296</v>
      </c>
      <c r="I24" s="52" t="s">
        <v>297</v>
      </c>
      <c r="J24" s="52" t="s">
        <v>300</v>
      </c>
      <c r="K24" s="52" t="s">
        <v>301</v>
      </c>
      <c r="L24" s="52" t="s">
        <v>302</v>
      </c>
      <c r="M24" s="52" t="s">
        <v>303</v>
      </c>
      <c r="N24" s="53" t="s">
        <v>313</v>
      </c>
      <c r="O24" s="53" t="s">
        <v>314</v>
      </c>
    </row>
    <row r="25" spans="1:15" ht="32.15" customHeight="1" x14ac:dyDescent="0.35">
      <c r="A25" s="56" t="s">
        <v>144</v>
      </c>
      <c r="B25" s="225">
        <v>31500000</v>
      </c>
      <c r="C25" s="225">
        <v>178871000</v>
      </c>
      <c r="D25" s="225">
        <v>122111000</v>
      </c>
      <c r="E25" s="226">
        <v>0</v>
      </c>
      <c r="F25" s="226">
        <v>0</v>
      </c>
      <c r="G25" s="225">
        <v>20700000</v>
      </c>
      <c r="H25" s="227">
        <v>0</v>
      </c>
      <c r="I25" s="227"/>
      <c r="J25" s="227"/>
      <c r="K25" s="227"/>
      <c r="L25" s="54"/>
      <c r="M25" s="54"/>
      <c r="N25" s="243">
        <f>SUM(B25:M25)</f>
        <v>353182000</v>
      </c>
      <c r="O25" s="55"/>
    </row>
    <row r="26" spans="1:15" ht="32.15" customHeight="1" x14ac:dyDescent="0.35">
      <c r="A26" s="56" t="s">
        <v>146</v>
      </c>
      <c r="B26" s="225">
        <v>31500000</v>
      </c>
      <c r="C26" s="225">
        <v>300982000</v>
      </c>
      <c r="D26" s="225">
        <v>10320000</v>
      </c>
      <c r="E26" s="225">
        <v>-15105833</v>
      </c>
      <c r="F26" s="226">
        <v>0</v>
      </c>
      <c r="G26" s="226">
        <v>0</v>
      </c>
      <c r="H26" s="225">
        <v>1800000</v>
      </c>
      <c r="I26" s="225">
        <v>7560000</v>
      </c>
      <c r="J26" s="226"/>
      <c r="K26" s="226"/>
      <c r="L26" s="57"/>
      <c r="M26" s="57"/>
      <c r="N26" s="434">
        <f t="shared" ref="N26:N30" si="0">SUM(B26:M26)</f>
        <v>337056167</v>
      </c>
      <c r="O26" s="69">
        <f>N26/N25</f>
        <v>0.95434129429019599</v>
      </c>
    </row>
    <row r="27" spans="1:15" ht="32.15" customHeight="1" x14ac:dyDescent="0.35">
      <c r="A27" s="56" t="s">
        <v>148</v>
      </c>
      <c r="B27" s="226"/>
      <c r="C27" s="225">
        <v>840000</v>
      </c>
      <c r="D27" s="225">
        <v>14716168</v>
      </c>
      <c r="E27" s="225">
        <v>32762000</v>
      </c>
      <c r="F27" s="225">
        <v>32762000</v>
      </c>
      <c r="G27" s="225">
        <v>31742000</v>
      </c>
      <c r="H27" s="225">
        <v>34562000</v>
      </c>
      <c r="I27" s="225">
        <v>30962000</v>
      </c>
      <c r="J27" s="226"/>
      <c r="K27" s="226"/>
      <c r="L27" s="57"/>
      <c r="M27" s="57"/>
      <c r="N27" s="434">
        <f t="shared" si="0"/>
        <v>178346168</v>
      </c>
      <c r="O27" s="69">
        <f>+N27/N26</f>
        <v>0.52912892704912295</v>
      </c>
    </row>
    <row r="28" spans="1:15" ht="32.15" customHeight="1" x14ac:dyDescent="0.35">
      <c r="A28" s="56" t="s">
        <v>316</v>
      </c>
      <c r="B28" s="226" t="s">
        <v>315</v>
      </c>
      <c r="C28" s="226" t="s">
        <v>315</v>
      </c>
      <c r="D28" s="226"/>
      <c r="E28" s="226"/>
      <c r="F28" s="226"/>
      <c r="G28" s="226"/>
      <c r="H28" s="226"/>
      <c r="I28" s="226"/>
      <c r="J28" s="226"/>
      <c r="K28" s="226"/>
      <c r="L28" s="57"/>
      <c r="M28" s="57"/>
      <c r="N28" s="194">
        <f t="shared" si="0"/>
        <v>0</v>
      </c>
      <c r="O28" s="58"/>
    </row>
    <row r="29" spans="1:15" ht="32.15" customHeight="1" x14ac:dyDescent="0.35">
      <c r="A29" s="56" t="s">
        <v>317</v>
      </c>
      <c r="B29" s="226" t="s">
        <v>315</v>
      </c>
      <c r="C29" s="226" t="s">
        <v>315</v>
      </c>
      <c r="D29" s="226"/>
      <c r="E29" s="226"/>
      <c r="F29" s="226"/>
      <c r="G29" s="226"/>
      <c r="H29" s="226"/>
      <c r="I29" s="226"/>
      <c r="J29" s="226"/>
      <c r="K29" s="226"/>
      <c r="L29" s="57"/>
      <c r="M29" s="57"/>
      <c r="N29" s="194">
        <f t="shared" si="0"/>
        <v>0</v>
      </c>
      <c r="O29" s="58"/>
    </row>
    <row r="30" spans="1:15" ht="32.15" customHeight="1" thickBot="1" x14ac:dyDescent="0.4">
      <c r="A30" s="59" t="s">
        <v>154</v>
      </c>
      <c r="B30" s="229" t="s">
        <v>315</v>
      </c>
      <c r="C30" s="229" t="s">
        <v>315</v>
      </c>
      <c r="D30" s="229"/>
      <c r="E30" s="229"/>
      <c r="F30" s="229"/>
      <c r="G30" s="229"/>
      <c r="H30" s="229"/>
      <c r="I30" s="229"/>
      <c r="J30" s="229"/>
      <c r="K30" s="229"/>
      <c r="L30" s="60"/>
      <c r="M30" s="60"/>
      <c r="N30" s="195">
        <f t="shared" si="0"/>
        <v>0</v>
      </c>
      <c r="O30" s="63"/>
    </row>
    <row r="31" spans="1:15" s="61" customFormat="1" ht="16.5" customHeight="1" x14ac:dyDescent="0.3"/>
    <row r="32" spans="1:15" s="61" customFormat="1" ht="17.25" customHeight="1" x14ac:dyDescent="0.3"/>
    <row r="34" spans="1:9" ht="48" customHeight="1" x14ac:dyDescent="0.35">
      <c r="A34" s="526" t="s">
        <v>318</v>
      </c>
      <c r="B34" s="527"/>
      <c r="C34" s="527"/>
      <c r="D34" s="527"/>
      <c r="E34" s="527"/>
      <c r="F34" s="527"/>
      <c r="G34" s="527"/>
      <c r="H34" s="527"/>
      <c r="I34" s="528"/>
    </row>
    <row r="35" spans="1:9" ht="50.25" customHeight="1" x14ac:dyDescent="0.35">
      <c r="A35" s="146" t="s">
        <v>319</v>
      </c>
      <c r="B35" s="529" t="str">
        <f>+B12</f>
        <v>Desarrollar 3 acciones de transformación cultural efectivas para prevenir las violencias contra las mujeres, incluyendo campañas educativas.</v>
      </c>
      <c r="C35" s="530"/>
      <c r="D35" s="530"/>
      <c r="E35" s="530"/>
      <c r="F35" s="530"/>
      <c r="G35" s="530"/>
      <c r="H35" s="530"/>
      <c r="I35" s="531"/>
    </row>
    <row r="36" spans="1:9" ht="18.75" customHeight="1" x14ac:dyDescent="0.35">
      <c r="A36" s="513" t="s">
        <v>159</v>
      </c>
      <c r="B36" s="345">
        <v>2024</v>
      </c>
      <c r="C36" s="345">
        <v>2025</v>
      </c>
      <c r="D36" s="345">
        <v>2026</v>
      </c>
      <c r="E36" s="345">
        <v>2027</v>
      </c>
      <c r="F36" s="345" t="s">
        <v>320</v>
      </c>
      <c r="G36" s="539" t="s">
        <v>161</v>
      </c>
      <c r="H36" s="539" t="s">
        <v>21</v>
      </c>
      <c r="I36" s="539"/>
    </row>
    <row r="37" spans="1:9" ht="50.25" customHeight="1" x14ac:dyDescent="0.35">
      <c r="A37" s="514"/>
      <c r="B37" s="250">
        <v>1</v>
      </c>
      <c r="C37" s="250">
        <f>B40+B42+B44+B46+B48+B50+B52+B54+B56+B58+B60+B62</f>
        <v>1</v>
      </c>
      <c r="D37" s="250">
        <v>1</v>
      </c>
      <c r="E37" s="250">
        <v>0</v>
      </c>
      <c r="F37" s="345">
        <f>B37+C37+D37+E37</f>
        <v>3</v>
      </c>
      <c r="G37" s="539"/>
      <c r="H37" s="539"/>
      <c r="I37" s="539"/>
    </row>
    <row r="38" spans="1:9" ht="52.5" customHeight="1" x14ac:dyDescent="0.35">
      <c r="A38" s="254" t="s">
        <v>163</v>
      </c>
      <c r="B38" s="532">
        <v>0.25</v>
      </c>
      <c r="C38" s="533"/>
      <c r="D38" s="534" t="s">
        <v>321</v>
      </c>
      <c r="E38" s="535"/>
      <c r="F38" s="535"/>
      <c r="G38" s="535"/>
      <c r="H38" s="535"/>
      <c r="I38" s="536"/>
    </row>
    <row r="39" spans="1:9" s="64" customFormat="1" ht="73.5" customHeight="1" x14ac:dyDescent="0.35">
      <c r="A39" s="513" t="s">
        <v>322</v>
      </c>
      <c r="B39" s="254" t="s">
        <v>323</v>
      </c>
      <c r="C39" s="146" t="s">
        <v>206</v>
      </c>
      <c r="D39" s="498" t="s">
        <v>208</v>
      </c>
      <c r="E39" s="499"/>
      <c r="F39" s="498" t="s">
        <v>210</v>
      </c>
      <c r="G39" s="499"/>
      <c r="H39" s="123" t="s">
        <v>212</v>
      </c>
      <c r="I39" s="122" t="s">
        <v>213</v>
      </c>
    </row>
    <row r="40" spans="1:9" ht="88.5" customHeight="1" x14ac:dyDescent="0.35">
      <c r="A40" s="514"/>
      <c r="B40" s="350">
        <v>0</v>
      </c>
      <c r="C40" s="257">
        <v>0</v>
      </c>
      <c r="D40" s="500" t="s">
        <v>629</v>
      </c>
      <c r="E40" s="517"/>
      <c r="F40" s="523" t="s">
        <v>630</v>
      </c>
      <c r="G40" s="517"/>
      <c r="H40" s="344" t="s">
        <v>326</v>
      </c>
      <c r="I40" s="155" t="s">
        <v>435</v>
      </c>
    </row>
    <row r="41" spans="1:9" s="64" customFormat="1" ht="76.5" customHeight="1" x14ac:dyDescent="0.35">
      <c r="A41" s="513" t="s">
        <v>328</v>
      </c>
      <c r="B41" s="252" t="s">
        <v>323</v>
      </c>
      <c r="C41" s="123" t="s">
        <v>206</v>
      </c>
      <c r="D41" s="498" t="s">
        <v>208</v>
      </c>
      <c r="E41" s="499"/>
      <c r="F41" s="498" t="s">
        <v>210</v>
      </c>
      <c r="G41" s="499"/>
      <c r="H41" s="123" t="s">
        <v>212</v>
      </c>
      <c r="I41" s="122" t="s">
        <v>213</v>
      </c>
    </row>
    <row r="42" spans="1:9" ht="101.5" customHeight="1" x14ac:dyDescent="0.35">
      <c r="A42" s="514"/>
      <c r="B42" s="352">
        <v>0</v>
      </c>
      <c r="C42" s="257">
        <v>0</v>
      </c>
      <c r="D42" s="500" t="s">
        <v>631</v>
      </c>
      <c r="E42" s="517"/>
      <c r="F42" s="500" t="s">
        <v>632</v>
      </c>
      <c r="G42" s="517"/>
      <c r="H42" s="344" t="s">
        <v>326</v>
      </c>
      <c r="I42" s="155" t="s">
        <v>435</v>
      </c>
    </row>
    <row r="43" spans="1:9" s="64" customFormat="1" ht="66.650000000000006" customHeight="1" x14ac:dyDescent="0.35">
      <c r="A43" s="513" t="s">
        <v>332</v>
      </c>
      <c r="B43" s="252" t="s">
        <v>323</v>
      </c>
      <c r="C43" s="123" t="s">
        <v>206</v>
      </c>
      <c r="D43" s="498" t="s">
        <v>208</v>
      </c>
      <c r="E43" s="499"/>
      <c r="F43" s="498" t="s">
        <v>210</v>
      </c>
      <c r="G43" s="499"/>
      <c r="H43" s="123" t="s">
        <v>212</v>
      </c>
      <c r="I43" s="122" t="s">
        <v>213</v>
      </c>
    </row>
    <row r="44" spans="1:9" ht="90" customHeight="1" x14ac:dyDescent="0.35">
      <c r="A44" s="514"/>
      <c r="B44" s="352">
        <v>0.05</v>
      </c>
      <c r="C44" s="257">
        <v>0.05</v>
      </c>
      <c r="D44" s="500" t="s">
        <v>633</v>
      </c>
      <c r="E44" s="517"/>
      <c r="F44" s="500" t="s">
        <v>634</v>
      </c>
      <c r="G44" s="517"/>
      <c r="H44" s="344" t="s">
        <v>326</v>
      </c>
      <c r="I44" s="155" t="s">
        <v>635</v>
      </c>
    </row>
    <row r="45" spans="1:9" s="64" customFormat="1" ht="35.15" customHeight="1" x14ac:dyDescent="0.35">
      <c r="A45" s="513" t="s">
        <v>336</v>
      </c>
      <c r="B45" s="252" t="s">
        <v>323</v>
      </c>
      <c r="C45" s="252" t="s">
        <v>206</v>
      </c>
      <c r="D45" s="498" t="s">
        <v>208</v>
      </c>
      <c r="E45" s="499"/>
      <c r="F45" s="498" t="s">
        <v>210</v>
      </c>
      <c r="G45" s="499"/>
      <c r="H45" s="123" t="s">
        <v>212</v>
      </c>
      <c r="I45" s="123" t="s">
        <v>213</v>
      </c>
    </row>
    <row r="46" spans="1:9" ht="99.65" customHeight="1" x14ac:dyDescent="0.35">
      <c r="A46" s="514"/>
      <c r="B46" s="352">
        <v>0.1</v>
      </c>
      <c r="C46" s="352">
        <v>0.1</v>
      </c>
      <c r="D46" s="523" t="s">
        <v>636</v>
      </c>
      <c r="E46" s="525"/>
      <c r="F46" s="709" t="s">
        <v>637</v>
      </c>
      <c r="G46" s="710"/>
      <c r="H46" s="344" t="s">
        <v>326</v>
      </c>
      <c r="I46" s="342" t="s">
        <v>638</v>
      </c>
    </row>
    <row r="47" spans="1:9" s="64" customFormat="1" ht="35.15" customHeight="1" x14ac:dyDescent="0.35">
      <c r="A47" s="513" t="s">
        <v>341</v>
      </c>
      <c r="B47" s="252" t="s">
        <v>323</v>
      </c>
      <c r="C47" s="123" t="s">
        <v>206</v>
      </c>
      <c r="D47" s="498" t="s">
        <v>208</v>
      </c>
      <c r="E47" s="499"/>
      <c r="F47" s="498" t="s">
        <v>210</v>
      </c>
      <c r="G47" s="499"/>
      <c r="H47" s="123" t="s">
        <v>212</v>
      </c>
      <c r="I47" s="122" t="s">
        <v>213</v>
      </c>
    </row>
    <row r="48" spans="1:9" ht="198.75" customHeight="1" x14ac:dyDescent="0.35">
      <c r="A48" s="514"/>
      <c r="B48" s="352">
        <v>0.1</v>
      </c>
      <c r="C48" s="352">
        <v>0.1</v>
      </c>
      <c r="D48" s="500" t="s">
        <v>639</v>
      </c>
      <c r="E48" s="522"/>
      <c r="F48" s="500" t="s">
        <v>640</v>
      </c>
      <c r="G48" s="517"/>
      <c r="H48" s="344" t="s">
        <v>326</v>
      </c>
      <c r="I48" s="409" t="s">
        <v>641</v>
      </c>
    </row>
    <row r="49" spans="1:9" s="64" customFormat="1" ht="35.15" customHeight="1" thickBot="1" x14ac:dyDescent="0.4">
      <c r="A49" s="513" t="s">
        <v>345</v>
      </c>
      <c r="B49" s="251" t="s">
        <v>323</v>
      </c>
      <c r="C49" s="123" t="s">
        <v>206</v>
      </c>
      <c r="D49" s="498" t="s">
        <v>208</v>
      </c>
      <c r="E49" s="499"/>
      <c r="F49" s="498" t="s">
        <v>210</v>
      </c>
      <c r="G49" s="499"/>
      <c r="H49" s="123" t="s">
        <v>212</v>
      </c>
      <c r="I49" s="122" t="s">
        <v>213</v>
      </c>
    </row>
    <row r="50" spans="1:9" ht="134.25" customHeight="1" x14ac:dyDescent="0.35">
      <c r="A50" s="708"/>
      <c r="B50" s="378">
        <v>0.12</v>
      </c>
      <c r="C50" s="209">
        <v>0.12</v>
      </c>
      <c r="D50" s="500" t="s">
        <v>642</v>
      </c>
      <c r="E50" s="517"/>
      <c r="F50" s="500" t="s">
        <v>643</v>
      </c>
      <c r="G50" s="517"/>
      <c r="H50" s="344" t="s">
        <v>326</v>
      </c>
      <c r="I50" s="409" t="s">
        <v>644</v>
      </c>
    </row>
    <row r="51" spans="1:9" ht="35.15" customHeight="1" thickBot="1" x14ac:dyDescent="0.4">
      <c r="A51" s="707" t="s">
        <v>349</v>
      </c>
      <c r="B51" s="379" t="s">
        <v>323</v>
      </c>
      <c r="C51" s="205" t="s">
        <v>206</v>
      </c>
      <c r="D51" s="498" t="s">
        <v>208</v>
      </c>
      <c r="E51" s="499"/>
      <c r="F51" s="498" t="s">
        <v>210</v>
      </c>
      <c r="G51" s="499"/>
      <c r="H51" s="123" t="s">
        <v>212</v>
      </c>
      <c r="I51" s="122" t="s">
        <v>213</v>
      </c>
    </row>
    <row r="52" spans="1:9" ht="195.75" customHeight="1" x14ac:dyDescent="0.35">
      <c r="A52" s="708"/>
      <c r="B52" s="380">
        <v>0.12</v>
      </c>
      <c r="C52" s="209">
        <v>0.12</v>
      </c>
      <c r="D52" s="500" t="s">
        <v>645</v>
      </c>
      <c r="E52" s="516"/>
      <c r="F52" s="500" t="s">
        <v>646</v>
      </c>
      <c r="G52" s="517"/>
      <c r="H52" s="344" t="s">
        <v>326</v>
      </c>
      <c r="I52" s="409" t="s">
        <v>647</v>
      </c>
    </row>
    <row r="53" spans="1:9" ht="35.15" customHeight="1" x14ac:dyDescent="0.35">
      <c r="A53" s="707" t="s">
        <v>353</v>
      </c>
      <c r="B53" s="379" t="s">
        <v>323</v>
      </c>
      <c r="C53" s="205" t="s">
        <v>206</v>
      </c>
      <c r="D53" s="498" t="s">
        <v>208</v>
      </c>
      <c r="E53" s="499"/>
      <c r="F53" s="498" t="s">
        <v>210</v>
      </c>
      <c r="G53" s="499"/>
      <c r="H53" s="123" t="s">
        <v>212</v>
      </c>
      <c r="I53" s="416" t="s">
        <v>213</v>
      </c>
    </row>
    <row r="54" spans="1:9" ht="159" customHeight="1" x14ac:dyDescent="0.35">
      <c r="A54" s="708"/>
      <c r="B54" s="380">
        <v>0.13</v>
      </c>
      <c r="C54" s="209">
        <v>0.13</v>
      </c>
      <c r="D54" s="500" t="s">
        <v>648</v>
      </c>
      <c r="E54" s="516"/>
      <c r="F54" s="500" t="s">
        <v>649</v>
      </c>
      <c r="G54" s="517"/>
      <c r="H54" s="426" t="s">
        <v>326</v>
      </c>
      <c r="I54" s="409" t="s">
        <v>647</v>
      </c>
    </row>
    <row r="55" spans="1:9" ht="35.15" customHeight="1" x14ac:dyDescent="0.35">
      <c r="A55" s="707" t="s">
        <v>357</v>
      </c>
      <c r="B55" s="379" t="s">
        <v>323</v>
      </c>
      <c r="C55" s="205" t="s">
        <v>206</v>
      </c>
      <c r="D55" s="498" t="s">
        <v>208</v>
      </c>
      <c r="E55" s="499"/>
      <c r="F55" s="498" t="s">
        <v>210</v>
      </c>
      <c r="G55" s="499"/>
      <c r="H55" s="123" t="s">
        <v>212</v>
      </c>
      <c r="I55" s="205" t="s">
        <v>213</v>
      </c>
    </row>
    <row r="56" spans="1:9" x14ac:dyDescent="0.35">
      <c r="A56" s="708"/>
      <c r="B56" s="380">
        <v>0.13</v>
      </c>
      <c r="C56" s="209"/>
      <c r="D56" s="502"/>
      <c r="E56" s="503"/>
      <c r="F56" s="502"/>
      <c r="G56" s="503"/>
      <c r="H56" s="250"/>
      <c r="I56" s="250"/>
    </row>
    <row r="57" spans="1:9" ht="35.15" customHeight="1" thickBot="1" x14ac:dyDescent="0.4">
      <c r="A57" s="707" t="s">
        <v>358</v>
      </c>
      <c r="B57" s="379" t="s">
        <v>323</v>
      </c>
      <c r="C57" s="205" t="s">
        <v>206</v>
      </c>
      <c r="D57" s="498" t="s">
        <v>208</v>
      </c>
      <c r="E57" s="499"/>
      <c r="F57" s="498" t="s">
        <v>210</v>
      </c>
      <c r="G57" s="499"/>
      <c r="H57" s="123" t="s">
        <v>212</v>
      </c>
      <c r="I57" s="122" t="s">
        <v>213</v>
      </c>
    </row>
    <row r="58" spans="1:9" ht="14.5" thickBot="1" x14ac:dyDescent="0.4">
      <c r="A58" s="708"/>
      <c r="B58" s="380">
        <v>0.12</v>
      </c>
      <c r="C58" s="209"/>
      <c r="D58" s="502"/>
      <c r="E58" s="503"/>
      <c r="F58" s="502"/>
      <c r="G58" s="503"/>
      <c r="H58" s="250"/>
      <c r="I58" s="157"/>
    </row>
    <row r="59" spans="1:9" ht="35.15" customHeight="1" thickBot="1" x14ac:dyDescent="0.4">
      <c r="A59" s="707" t="s">
        <v>359</v>
      </c>
      <c r="B59" s="379" t="s">
        <v>323</v>
      </c>
      <c r="C59" s="205" t="s">
        <v>206</v>
      </c>
      <c r="D59" s="498" t="s">
        <v>208</v>
      </c>
      <c r="E59" s="499"/>
      <c r="F59" s="498" t="s">
        <v>210</v>
      </c>
      <c r="G59" s="499"/>
      <c r="H59" s="123" t="s">
        <v>212</v>
      </c>
      <c r="I59" s="122" t="s">
        <v>213</v>
      </c>
    </row>
    <row r="60" spans="1:9" ht="14.5" thickBot="1" x14ac:dyDescent="0.4">
      <c r="A60" s="708"/>
      <c r="B60" s="380">
        <v>0.08</v>
      </c>
      <c r="C60" s="209"/>
      <c r="D60" s="502"/>
      <c r="E60" s="503"/>
      <c r="F60" s="504"/>
      <c r="G60" s="504"/>
      <c r="H60" s="250"/>
      <c r="I60" s="250"/>
    </row>
    <row r="61" spans="1:9" ht="35.15" customHeight="1" thickBot="1" x14ac:dyDescent="0.4">
      <c r="A61" s="707" t="s">
        <v>360</v>
      </c>
      <c r="B61" s="379" t="s">
        <v>323</v>
      </c>
      <c r="C61" s="205" t="s">
        <v>206</v>
      </c>
      <c r="D61" s="498" t="s">
        <v>208</v>
      </c>
      <c r="E61" s="499"/>
      <c r="F61" s="498" t="s">
        <v>210</v>
      </c>
      <c r="G61" s="499"/>
      <c r="H61" s="123" t="s">
        <v>212</v>
      </c>
      <c r="I61" s="122" t="s">
        <v>213</v>
      </c>
    </row>
    <row r="62" spans="1:9" ht="14.5" thickBot="1" x14ac:dyDescent="0.4">
      <c r="A62" s="708"/>
      <c r="B62" s="380">
        <v>0.05</v>
      </c>
      <c r="C62" s="209"/>
      <c r="D62" s="502"/>
      <c r="E62" s="503"/>
      <c r="F62" s="502"/>
      <c r="G62" s="503"/>
      <c r="H62" s="250"/>
      <c r="I62" s="250"/>
    </row>
    <row r="66" spans="1:9" ht="34.5" customHeight="1" x14ac:dyDescent="0.35">
      <c r="A66" s="591" t="s">
        <v>177</v>
      </c>
      <c r="B66" s="591"/>
      <c r="C66" s="591"/>
      <c r="D66" s="591"/>
      <c r="E66" s="591"/>
      <c r="F66" s="591"/>
      <c r="G66" s="591"/>
      <c r="H66" s="591"/>
      <c r="I66" s="591"/>
    </row>
    <row r="67" spans="1:9" ht="66" customHeight="1" x14ac:dyDescent="0.35">
      <c r="A67" s="347" t="s">
        <v>178</v>
      </c>
      <c r="B67" s="510" t="s">
        <v>650</v>
      </c>
      <c r="C67" s="511"/>
      <c r="D67" s="510" t="s">
        <v>651</v>
      </c>
      <c r="E67" s="511"/>
      <c r="F67" s="510" t="s">
        <v>652</v>
      </c>
      <c r="G67" s="511"/>
      <c r="H67" s="592" t="s">
        <v>364</v>
      </c>
      <c r="I67" s="511"/>
    </row>
    <row r="68" spans="1:9" ht="40.5" customHeight="1" x14ac:dyDescent="0.35">
      <c r="A68" s="347" t="s">
        <v>180</v>
      </c>
      <c r="B68" s="705">
        <v>0.08</v>
      </c>
      <c r="C68" s="706"/>
      <c r="D68" s="705">
        <v>0.12</v>
      </c>
      <c r="E68" s="706"/>
      <c r="F68" s="705">
        <v>0.05</v>
      </c>
      <c r="G68" s="706"/>
      <c r="H68" s="597"/>
      <c r="I68" s="598"/>
    </row>
    <row r="69" spans="1:9" ht="30" customHeight="1" x14ac:dyDescent="0.35">
      <c r="A69" s="588" t="s">
        <v>289</v>
      </c>
      <c r="B69" s="355" t="s">
        <v>99</v>
      </c>
      <c r="C69" s="355" t="s">
        <v>206</v>
      </c>
      <c r="D69" s="355" t="s">
        <v>99</v>
      </c>
      <c r="E69" s="355" t="s">
        <v>206</v>
      </c>
      <c r="F69" s="355" t="s">
        <v>99</v>
      </c>
      <c r="G69" s="355" t="s">
        <v>206</v>
      </c>
      <c r="H69" s="355" t="s">
        <v>99</v>
      </c>
      <c r="I69" s="355" t="s">
        <v>206</v>
      </c>
    </row>
    <row r="70" spans="1:9" ht="30" customHeight="1" x14ac:dyDescent="0.35">
      <c r="A70" s="589"/>
      <c r="B70" s="381">
        <v>0</v>
      </c>
      <c r="C70" s="382">
        <v>0</v>
      </c>
      <c r="D70" s="356">
        <v>0</v>
      </c>
      <c r="E70" s="357">
        <v>0</v>
      </c>
      <c r="F70" s="358">
        <v>0</v>
      </c>
      <c r="G70" s="357">
        <v>0</v>
      </c>
      <c r="H70" s="358"/>
      <c r="I70" s="357"/>
    </row>
    <row r="71" spans="1:9" ht="57.65" customHeight="1" x14ac:dyDescent="0.35">
      <c r="A71" s="383" t="s">
        <v>365</v>
      </c>
      <c r="B71" s="687" t="s">
        <v>484</v>
      </c>
      <c r="C71" s="687"/>
      <c r="D71" s="703" t="s">
        <v>484</v>
      </c>
      <c r="E71" s="491"/>
      <c r="F71" s="490" t="s">
        <v>484</v>
      </c>
      <c r="G71" s="509"/>
      <c r="H71" s="593"/>
      <c r="I71" s="594"/>
    </row>
    <row r="72" spans="1:9" ht="51" customHeight="1" x14ac:dyDescent="0.35">
      <c r="A72" s="383" t="s">
        <v>369</v>
      </c>
      <c r="B72" s="690" t="s">
        <v>435</v>
      </c>
      <c r="C72" s="690"/>
      <c r="D72" s="702" t="s">
        <v>435</v>
      </c>
      <c r="E72" s="704"/>
      <c r="F72" s="657" t="s">
        <v>435</v>
      </c>
      <c r="G72" s="704"/>
      <c r="H72" s="486"/>
      <c r="I72" s="487"/>
    </row>
    <row r="73" spans="1:9" ht="30.75" customHeight="1" x14ac:dyDescent="0.35">
      <c r="A73" s="588" t="s">
        <v>290</v>
      </c>
      <c r="B73" s="384" t="s">
        <v>99</v>
      </c>
      <c r="C73" s="384" t="s">
        <v>206</v>
      </c>
      <c r="D73" s="355" t="s">
        <v>99</v>
      </c>
      <c r="E73" s="355" t="s">
        <v>206</v>
      </c>
      <c r="F73" s="355" t="s">
        <v>99</v>
      </c>
      <c r="G73" s="355" t="s">
        <v>206</v>
      </c>
      <c r="H73" s="355" t="s">
        <v>99</v>
      </c>
      <c r="I73" s="355" t="s">
        <v>206</v>
      </c>
    </row>
    <row r="74" spans="1:9" ht="30.75" customHeight="1" x14ac:dyDescent="0.35">
      <c r="A74" s="589"/>
      <c r="B74" s="356">
        <v>0</v>
      </c>
      <c r="C74" s="357">
        <v>0</v>
      </c>
      <c r="D74" s="356">
        <v>0</v>
      </c>
      <c r="E74" s="356">
        <v>0</v>
      </c>
      <c r="F74" s="358">
        <v>0</v>
      </c>
      <c r="G74" s="359">
        <v>0</v>
      </c>
      <c r="H74" s="358"/>
      <c r="I74" s="359"/>
    </row>
    <row r="75" spans="1:9" ht="49" customHeight="1" x14ac:dyDescent="0.35">
      <c r="A75" s="347" t="s">
        <v>365</v>
      </c>
      <c r="B75" s="687" t="s">
        <v>484</v>
      </c>
      <c r="C75" s="687"/>
      <c r="D75" s="703" t="s">
        <v>484</v>
      </c>
      <c r="E75" s="491"/>
      <c r="F75" s="490" t="s">
        <v>484</v>
      </c>
      <c r="G75" s="509"/>
      <c r="H75" s="542"/>
      <c r="I75" s="543"/>
    </row>
    <row r="76" spans="1:9" ht="52.5" customHeight="1" x14ac:dyDescent="0.35">
      <c r="A76" s="347" t="s">
        <v>369</v>
      </c>
      <c r="B76" s="690" t="s">
        <v>435</v>
      </c>
      <c r="C76" s="690"/>
      <c r="D76" s="702" t="s">
        <v>435</v>
      </c>
      <c r="E76" s="704"/>
      <c r="F76" s="657" t="s">
        <v>435</v>
      </c>
      <c r="G76" s="704"/>
      <c r="H76" s="486"/>
      <c r="I76" s="487"/>
    </row>
    <row r="77" spans="1:9" ht="30.75" customHeight="1" x14ac:dyDescent="0.35">
      <c r="A77" s="588" t="s">
        <v>291</v>
      </c>
      <c r="B77" s="355" t="s">
        <v>99</v>
      </c>
      <c r="C77" s="355" t="s">
        <v>206</v>
      </c>
      <c r="D77" s="355" t="s">
        <v>99</v>
      </c>
      <c r="E77" s="355" t="s">
        <v>206</v>
      </c>
      <c r="F77" s="355" t="s">
        <v>99</v>
      </c>
      <c r="G77" s="355" t="s">
        <v>206</v>
      </c>
      <c r="H77" s="355" t="s">
        <v>99</v>
      </c>
      <c r="I77" s="355" t="s">
        <v>206</v>
      </c>
    </row>
    <row r="78" spans="1:9" ht="30.75" customHeight="1" x14ac:dyDescent="0.35">
      <c r="A78" s="589"/>
      <c r="B78" s="356">
        <v>0.04</v>
      </c>
      <c r="C78" s="357">
        <v>0.04</v>
      </c>
      <c r="D78" s="356">
        <v>0</v>
      </c>
      <c r="E78" s="357">
        <v>0</v>
      </c>
      <c r="F78" s="358">
        <v>0</v>
      </c>
      <c r="G78" s="359">
        <v>0</v>
      </c>
      <c r="H78" s="358"/>
      <c r="I78" s="359"/>
    </row>
    <row r="79" spans="1:9" ht="95.15" customHeight="1" x14ac:dyDescent="0.35">
      <c r="A79" s="347" t="s">
        <v>365</v>
      </c>
      <c r="B79" s="507" t="s">
        <v>653</v>
      </c>
      <c r="C79" s="508"/>
      <c r="D79" s="703" t="s">
        <v>484</v>
      </c>
      <c r="E79" s="491"/>
      <c r="F79" s="703" t="s">
        <v>484</v>
      </c>
      <c r="G79" s="491"/>
      <c r="H79" s="486"/>
      <c r="I79" s="487"/>
    </row>
    <row r="80" spans="1:9" ht="80.25" customHeight="1" x14ac:dyDescent="0.35">
      <c r="A80" s="347" t="s">
        <v>369</v>
      </c>
      <c r="B80" s="505" t="s">
        <v>654</v>
      </c>
      <c r="C80" s="506"/>
      <c r="D80" s="702" t="s">
        <v>435</v>
      </c>
      <c r="E80" s="704"/>
      <c r="F80" s="702" t="s">
        <v>435</v>
      </c>
      <c r="G80" s="704"/>
      <c r="H80" s="486"/>
      <c r="I80" s="487"/>
    </row>
    <row r="81" spans="1:9" ht="30.75" customHeight="1" x14ac:dyDescent="0.35">
      <c r="A81" s="588" t="s">
        <v>292</v>
      </c>
      <c r="B81" s="355" t="s">
        <v>99</v>
      </c>
      <c r="C81" s="355" t="s">
        <v>206</v>
      </c>
      <c r="D81" s="355" t="s">
        <v>99</v>
      </c>
      <c r="E81" s="355" t="s">
        <v>206</v>
      </c>
      <c r="F81" s="355" t="s">
        <v>99</v>
      </c>
      <c r="G81" s="355" t="s">
        <v>206</v>
      </c>
      <c r="H81" s="355" t="s">
        <v>99</v>
      </c>
      <c r="I81" s="355" t="s">
        <v>206</v>
      </c>
    </row>
    <row r="82" spans="1:9" ht="30.75" customHeight="1" x14ac:dyDescent="0.35">
      <c r="A82" s="589"/>
      <c r="B82" s="356">
        <v>0.05</v>
      </c>
      <c r="C82" s="357">
        <v>0.05</v>
      </c>
      <c r="D82" s="356">
        <v>0.05</v>
      </c>
      <c r="E82" s="357">
        <v>0.05</v>
      </c>
      <c r="F82" s="358">
        <v>0.05</v>
      </c>
      <c r="G82" s="359">
        <v>0.05</v>
      </c>
      <c r="H82" s="358"/>
      <c r="I82" s="359"/>
    </row>
    <row r="83" spans="1:9" ht="103.5" customHeight="1" x14ac:dyDescent="0.35">
      <c r="A83" s="347" t="s">
        <v>365</v>
      </c>
      <c r="B83" s="490" t="s">
        <v>655</v>
      </c>
      <c r="C83" s="491"/>
      <c r="D83" s="657" t="s">
        <v>656</v>
      </c>
      <c r="E83" s="658"/>
      <c r="F83" s="702" t="s">
        <v>657</v>
      </c>
      <c r="G83" s="658"/>
      <c r="H83" s="486"/>
      <c r="I83" s="487"/>
    </row>
    <row r="84" spans="1:9" ht="53.5" customHeight="1" x14ac:dyDescent="0.35">
      <c r="A84" s="347" t="s">
        <v>369</v>
      </c>
      <c r="B84" s="505" t="s">
        <v>658</v>
      </c>
      <c r="C84" s="506"/>
      <c r="D84" s="505" t="s">
        <v>659</v>
      </c>
      <c r="E84" s="506"/>
      <c r="F84" s="505" t="s">
        <v>660</v>
      </c>
      <c r="G84" s="506"/>
      <c r="H84" s="486"/>
      <c r="I84" s="487"/>
    </row>
    <row r="85" spans="1:9" x14ac:dyDescent="0.35">
      <c r="A85" s="588" t="s">
        <v>294</v>
      </c>
      <c r="B85" s="355" t="s">
        <v>99</v>
      </c>
      <c r="C85" s="355" t="s">
        <v>206</v>
      </c>
      <c r="D85" s="355" t="s">
        <v>99</v>
      </c>
      <c r="E85" s="355" t="s">
        <v>206</v>
      </c>
      <c r="F85" s="355" t="s">
        <v>99</v>
      </c>
      <c r="G85" s="355" t="s">
        <v>206</v>
      </c>
      <c r="H85" s="355" t="s">
        <v>99</v>
      </c>
      <c r="I85" s="355" t="s">
        <v>206</v>
      </c>
    </row>
    <row r="86" spans="1:9" ht="20.25" customHeight="1" x14ac:dyDescent="0.35">
      <c r="A86" s="589"/>
      <c r="B86" s="356">
        <v>0.15</v>
      </c>
      <c r="C86" s="357">
        <v>0.15</v>
      </c>
      <c r="D86" s="356">
        <v>0.05</v>
      </c>
      <c r="E86" s="357">
        <v>0.05</v>
      </c>
      <c r="F86" s="358">
        <v>0.05</v>
      </c>
      <c r="G86" s="359">
        <v>0.05</v>
      </c>
      <c r="H86" s="358"/>
      <c r="I86" s="359"/>
    </row>
    <row r="87" spans="1:9" ht="172.5" customHeight="1" x14ac:dyDescent="0.35">
      <c r="A87" s="347" t="s">
        <v>365</v>
      </c>
      <c r="B87" s="512" t="s">
        <v>661</v>
      </c>
      <c r="C87" s="655"/>
      <c r="D87" s="507" t="s">
        <v>662</v>
      </c>
      <c r="E87" s="508"/>
      <c r="F87" s="507" t="s">
        <v>663</v>
      </c>
      <c r="G87" s="587"/>
      <c r="H87" s="540"/>
      <c r="I87" s="540"/>
    </row>
    <row r="88" spans="1:9" ht="43.5" customHeight="1" x14ac:dyDescent="0.35">
      <c r="A88" s="347" t="s">
        <v>369</v>
      </c>
      <c r="B88" s="505" t="s">
        <v>664</v>
      </c>
      <c r="C88" s="495"/>
      <c r="D88" s="700" t="s">
        <v>665</v>
      </c>
      <c r="E88" s="701"/>
      <c r="F88" s="700" t="s">
        <v>666</v>
      </c>
      <c r="G88" s="508"/>
      <c r="H88" s="480"/>
      <c r="I88" s="481"/>
    </row>
    <row r="89" spans="1:9" x14ac:dyDescent="0.35">
      <c r="A89" s="588" t="s">
        <v>295</v>
      </c>
      <c r="B89" s="355" t="s">
        <v>99</v>
      </c>
      <c r="C89" s="355" t="s">
        <v>206</v>
      </c>
      <c r="D89" s="355" t="s">
        <v>99</v>
      </c>
      <c r="E89" s="355" t="s">
        <v>206</v>
      </c>
      <c r="F89" s="355" t="s">
        <v>99</v>
      </c>
      <c r="G89" s="355" t="s">
        <v>206</v>
      </c>
      <c r="H89" s="355" t="s">
        <v>99</v>
      </c>
      <c r="I89" s="355" t="s">
        <v>206</v>
      </c>
    </row>
    <row r="90" spans="1:9" x14ac:dyDescent="0.3">
      <c r="A90" s="589"/>
      <c r="B90" s="356">
        <v>0.15</v>
      </c>
      <c r="C90" s="370">
        <v>0.15</v>
      </c>
      <c r="D90" s="356">
        <v>0.1</v>
      </c>
      <c r="E90" s="357">
        <v>0.1</v>
      </c>
      <c r="F90" s="358">
        <v>0.05</v>
      </c>
      <c r="G90" s="359">
        <v>0.05</v>
      </c>
      <c r="H90" s="358"/>
      <c r="I90" s="359"/>
    </row>
    <row r="91" spans="1:9" ht="172.5" customHeight="1" x14ac:dyDescent="0.3">
      <c r="A91" s="347" t="s">
        <v>365</v>
      </c>
      <c r="B91" s="685" t="s">
        <v>667</v>
      </c>
      <c r="C91" s="685"/>
      <c r="D91" s="699" t="s">
        <v>668</v>
      </c>
      <c r="E91" s="699"/>
      <c r="F91" s="485" t="s">
        <v>669</v>
      </c>
      <c r="G91" s="485"/>
      <c r="H91" s="684"/>
      <c r="I91" s="684"/>
    </row>
    <row r="92" spans="1:9" ht="28.5" customHeight="1" x14ac:dyDescent="0.35">
      <c r="A92" s="347" t="s">
        <v>369</v>
      </c>
      <c r="B92" s="494" t="s">
        <v>670</v>
      </c>
      <c r="C92" s="481"/>
      <c r="D92" s="494" t="s">
        <v>671</v>
      </c>
      <c r="E92" s="481"/>
      <c r="F92" s="494" t="s">
        <v>672</v>
      </c>
      <c r="G92" s="481"/>
      <c r="H92" s="480"/>
      <c r="I92" s="481"/>
    </row>
    <row r="93" spans="1:9" x14ac:dyDescent="0.35">
      <c r="A93" s="588" t="s">
        <v>296</v>
      </c>
      <c r="B93" s="355" t="s">
        <v>99</v>
      </c>
      <c r="C93" s="355" t="s">
        <v>206</v>
      </c>
      <c r="D93" s="355" t="s">
        <v>99</v>
      </c>
      <c r="E93" s="355" t="s">
        <v>206</v>
      </c>
      <c r="F93" s="355" t="s">
        <v>99</v>
      </c>
      <c r="G93" s="355" t="s">
        <v>206</v>
      </c>
      <c r="H93" s="355" t="s">
        <v>99</v>
      </c>
      <c r="I93" s="355" t="s">
        <v>206</v>
      </c>
    </row>
    <row r="94" spans="1:9" x14ac:dyDescent="0.3">
      <c r="A94" s="589"/>
      <c r="B94" s="356">
        <v>0.15</v>
      </c>
      <c r="C94" s="370">
        <v>0.15</v>
      </c>
      <c r="D94" s="356">
        <v>0.1</v>
      </c>
      <c r="E94" s="357">
        <v>0.1</v>
      </c>
      <c r="F94" s="358">
        <v>0.05</v>
      </c>
      <c r="G94" s="359">
        <v>0.05</v>
      </c>
      <c r="H94" s="358"/>
      <c r="I94" s="359"/>
    </row>
    <row r="95" spans="1:9" ht="182.25" customHeight="1" x14ac:dyDescent="0.3">
      <c r="A95" s="347" t="s">
        <v>365</v>
      </c>
      <c r="B95" s="697" t="s">
        <v>673</v>
      </c>
      <c r="C95" s="698"/>
      <c r="D95" s="685" t="s">
        <v>674</v>
      </c>
      <c r="E95" s="698"/>
      <c r="F95" s="485" t="s">
        <v>675</v>
      </c>
      <c r="G95" s="485"/>
      <c r="H95" s="684"/>
      <c r="I95" s="684"/>
    </row>
    <row r="96" spans="1:9" ht="14.5" x14ac:dyDescent="0.35">
      <c r="A96" s="347" t="s">
        <v>369</v>
      </c>
      <c r="B96" s="494" t="s">
        <v>676</v>
      </c>
      <c r="C96" s="495"/>
      <c r="D96" s="494" t="s">
        <v>677</v>
      </c>
      <c r="E96" s="495"/>
      <c r="F96" s="494" t="s">
        <v>678</v>
      </c>
      <c r="G96" s="495"/>
      <c r="H96" s="480"/>
      <c r="I96" s="481"/>
    </row>
    <row r="97" spans="1:9" x14ac:dyDescent="0.35">
      <c r="A97" s="588" t="s">
        <v>297</v>
      </c>
      <c r="B97" s="355" t="s">
        <v>99</v>
      </c>
      <c r="C97" s="355" t="s">
        <v>206</v>
      </c>
      <c r="D97" s="355" t="s">
        <v>99</v>
      </c>
      <c r="E97" s="355" t="s">
        <v>206</v>
      </c>
      <c r="F97" s="355" t="s">
        <v>99</v>
      </c>
      <c r="G97" s="355" t="s">
        <v>206</v>
      </c>
      <c r="H97" s="355" t="s">
        <v>99</v>
      </c>
      <c r="I97" s="355" t="s">
        <v>206</v>
      </c>
    </row>
    <row r="98" spans="1:9" x14ac:dyDescent="0.3">
      <c r="A98" s="589"/>
      <c r="B98" s="356">
        <v>0.15</v>
      </c>
      <c r="C98" s="370">
        <v>0.15</v>
      </c>
      <c r="D98" s="356">
        <v>0.15</v>
      </c>
      <c r="E98" s="357">
        <v>0.15</v>
      </c>
      <c r="F98" s="358">
        <v>0.05</v>
      </c>
      <c r="G98" s="359">
        <v>0.05</v>
      </c>
      <c r="H98" s="358"/>
      <c r="I98" s="359"/>
    </row>
    <row r="99" spans="1:9" ht="120" customHeight="1" x14ac:dyDescent="0.3">
      <c r="A99" s="347" t="s">
        <v>365</v>
      </c>
      <c r="B99" s="485" t="s">
        <v>679</v>
      </c>
      <c r="C99" s="485"/>
      <c r="D99" s="685" t="s">
        <v>680</v>
      </c>
      <c r="E99" s="685"/>
      <c r="F99" s="485" t="s">
        <v>681</v>
      </c>
      <c r="G99" s="485"/>
      <c r="H99" s="684"/>
      <c r="I99" s="684"/>
    </row>
    <row r="100" spans="1:9" ht="14.5" x14ac:dyDescent="0.35">
      <c r="A100" s="347" t="s">
        <v>369</v>
      </c>
      <c r="B100" s="494" t="s">
        <v>682</v>
      </c>
      <c r="C100" s="495"/>
      <c r="D100" s="494" t="s">
        <v>683</v>
      </c>
      <c r="E100" s="495"/>
      <c r="F100" s="494" t="s">
        <v>684</v>
      </c>
      <c r="G100" s="495"/>
      <c r="H100" s="480"/>
      <c r="I100" s="481"/>
    </row>
    <row r="101" spans="1:9" x14ac:dyDescent="0.35">
      <c r="A101" s="588" t="s">
        <v>300</v>
      </c>
      <c r="B101" s="355" t="s">
        <v>99</v>
      </c>
      <c r="C101" s="355" t="s">
        <v>206</v>
      </c>
      <c r="D101" s="355" t="s">
        <v>99</v>
      </c>
      <c r="E101" s="355" t="s">
        <v>206</v>
      </c>
      <c r="F101" s="355" t="s">
        <v>99</v>
      </c>
      <c r="G101" s="355" t="s">
        <v>206</v>
      </c>
      <c r="H101" s="355" t="s">
        <v>99</v>
      </c>
      <c r="I101" s="355" t="s">
        <v>206</v>
      </c>
    </row>
    <row r="102" spans="1:9" x14ac:dyDescent="0.3">
      <c r="A102" s="589"/>
      <c r="B102" s="356">
        <v>0.1</v>
      </c>
      <c r="C102" s="370"/>
      <c r="D102" s="356">
        <v>0.2</v>
      </c>
      <c r="E102" s="357"/>
      <c r="F102" s="358">
        <v>0.1</v>
      </c>
      <c r="G102" s="359"/>
      <c r="H102" s="358"/>
      <c r="I102" s="359"/>
    </row>
    <row r="103" spans="1:9" ht="28" x14ac:dyDescent="0.3">
      <c r="A103" s="347" t="s">
        <v>365</v>
      </c>
      <c r="B103" s="684"/>
      <c r="C103" s="684"/>
      <c r="D103" s="684"/>
      <c r="E103" s="684"/>
      <c r="F103" s="684"/>
      <c r="G103" s="684"/>
      <c r="H103" s="684"/>
      <c r="I103" s="684"/>
    </row>
    <row r="104" spans="1:9" x14ac:dyDescent="0.35">
      <c r="A104" s="347" t="s">
        <v>369</v>
      </c>
      <c r="B104" s="480"/>
      <c r="C104" s="481"/>
      <c r="D104" s="480"/>
      <c r="E104" s="481"/>
      <c r="F104" s="480"/>
      <c r="G104" s="481"/>
      <c r="H104" s="480"/>
      <c r="I104" s="481"/>
    </row>
    <row r="105" spans="1:9" x14ac:dyDescent="0.35">
      <c r="A105" s="588" t="s">
        <v>301</v>
      </c>
      <c r="B105" s="355" t="s">
        <v>99</v>
      </c>
      <c r="C105" s="355" t="s">
        <v>206</v>
      </c>
      <c r="D105" s="355" t="s">
        <v>99</v>
      </c>
      <c r="E105" s="355" t="s">
        <v>206</v>
      </c>
      <c r="F105" s="355" t="s">
        <v>99</v>
      </c>
      <c r="G105" s="355" t="s">
        <v>206</v>
      </c>
      <c r="H105" s="355" t="s">
        <v>99</v>
      </c>
      <c r="I105" s="355" t="s">
        <v>206</v>
      </c>
    </row>
    <row r="106" spans="1:9" x14ac:dyDescent="0.3">
      <c r="A106" s="589"/>
      <c r="B106" s="356">
        <v>0.06</v>
      </c>
      <c r="C106" s="370"/>
      <c r="D106" s="356">
        <v>0.2</v>
      </c>
      <c r="E106" s="357"/>
      <c r="F106" s="358">
        <v>0.2</v>
      </c>
      <c r="G106" s="359"/>
      <c r="H106" s="358"/>
      <c r="I106" s="359"/>
    </row>
    <row r="107" spans="1:9" ht="28" x14ac:dyDescent="0.3">
      <c r="A107" s="347" t="s">
        <v>365</v>
      </c>
      <c r="B107" s="684"/>
      <c r="C107" s="684"/>
      <c r="D107" s="684"/>
      <c r="E107" s="684"/>
      <c r="F107" s="684"/>
      <c r="G107" s="684"/>
      <c r="H107" s="684"/>
      <c r="I107" s="684"/>
    </row>
    <row r="108" spans="1:9" x14ac:dyDescent="0.35">
      <c r="A108" s="347" t="s">
        <v>369</v>
      </c>
      <c r="B108" s="480"/>
      <c r="C108" s="481"/>
      <c r="D108" s="480"/>
      <c r="E108" s="481"/>
      <c r="F108" s="480"/>
      <c r="G108" s="481"/>
      <c r="H108" s="480"/>
      <c r="I108" s="481"/>
    </row>
    <row r="109" spans="1:9" x14ac:dyDescent="0.35">
      <c r="A109" s="588" t="s">
        <v>302</v>
      </c>
      <c r="B109" s="355" t="s">
        <v>99</v>
      </c>
      <c r="C109" s="355" t="s">
        <v>206</v>
      </c>
      <c r="D109" s="355" t="s">
        <v>99</v>
      </c>
      <c r="E109" s="355" t="s">
        <v>206</v>
      </c>
      <c r="F109" s="355" t="s">
        <v>99</v>
      </c>
      <c r="G109" s="355" t="s">
        <v>206</v>
      </c>
      <c r="H109" s="355" t="s">
        <v>99</v>
      </c>
      <c r="I109" s="355" t="s">
        <v>206</v>
      </c>
    </row>
    <row r="110" spans="1:9" x14ac:dyDescent="0.3">
      <c r="A110" s="589"/>
      <c r="B110" s="356">
        <v>0.05</v>
      </c>
      <c r="C110" s="370"/>
      <c r="D110" s="356">
        <v>0.1</v>
      </c>
      <c r="E110" s="357"/>
      <c r="F110" s="358">
        <v>0.2</v>
      </c>
      <c r="G110" s="359"/>
      <c r="H110" s="358"/>
      <c r="I110" s="359"/>
    </row>
    <row r="111" spans="1:9" ht="28" x14ac:dyDescent="0.3">
      <c r="A111" s="347" t="s">
        <v>365</v>
      </c>
      <c r="B111" s="684"/>
      <c r="C111" s="684"/>
      <c r="D111" s="684"/>
      <c r="E111" s="684"/>
      <c r="F111" s="684"/>
      <c r="G111" s="684"/>
      <c r="H111" s="684"/>
      <c r="I111" s="684"/>
    </row>
    <row r="112" spans="1:9" x14ac:dyDescent="0.35">
      <c r="A112" s="347" t="s">
        <v>369</v>
      </c>
      <c r="B112" s="480"/>
      <c r="C112" s="481"/>
      <c r="D112" s="480"/>
      <c r="E112" s="481"/>
      <c r="F112" s="480"/>
      <c r="G112" s="481"/>
      <c r="H112" s="480"/>
      <c r="I112" s="481"/>
    </row>
    <row r="113" spans="1:9" x14ac:dyDescent="0.35">
      <c r="A113" s="588" t="s">
        <v>303</v>
      </c>
      <c r="B113" s="355" t="s">
        <v>99</v>
      </c>
      <c r="C113" s="355" t="s">
        <v>206</v>
      </c>
      <c r="D113" s="355" t="s">
        <v>99</v>
      </c>
      <c r="E113" s="355" t="s">
        <v>206</v>
      </c>
      <c r="F113" s="355" t="s">
        <v>99</v>
      </c>
      <c r="G113" s="355" t="s">
        <v>206</v>
      </c>
      <c r="H113" s="355" t="s">
        <v>99</v>
      </c>
      <c r="I113" s="355" t="s">
        <v>206</v>
      </c>
    </row>
    <row r="114" spans="1:9" x14ac:dyDescent="0.3">
      <c r="A114" s="589"/>
      <c r="B114" s="371">
        <v>0.1</v>
      </c>
      <c r="C114" s="372"/>
      <c r="D114" s="371">
        <v>0.05</v>
      </c>
      <c r="E114" s="372"/>
      <c r="F114" s="371">
        <v>0.25</v>
      </c>
      <c r="G114" s="363"/>
      <c r="H114" s="372"/>
      <c r="I114" s="363"/>
    </row>
    <row r="115" spans="1:9" ht="28" x14ac:dyDescent="0.3">
      <c r="A115" s="347" t="s">
        <v>365</v>
      </c>
      <c r="B115" s="683"/>
      <c r="C115" s="683"/>
      <c r="D115" s="683"/>
      <c r="E115" s="683"/>
      <c r="F115" s="683"/>
      <c r="G115" s="683"/>
      <c r="H115" s="683"/>
      <c r="I115" s="683"/>
    </row>
    <row r="116" spans="1:9" x14ac:dyDescent="0.35">
      <c r="A116" s="347" t="s">
        <v>369</v>
      </c>
      <c r="B116" s="480"/>
      <c r="C116" s="481"/>
      <c r="D116" s="480"/>
      <c r="E116" s="481"/>
      <c r="F116" s="480"/>
      <c r="G116" s="481"/>
      <c r="H116" s="480"/>
      <c r="I116" s="481"/>
    </row>
    <row r="117" spans="1:9" x14ac:dyDescent="0.3">
      <c r="A117" s="364" t="s">
        <v>408</v>
      </c>
      <c r="B117" s="373">
        <f t="shared" ref="B117:I117" si="1">(B70+B74+B78+B82+B86+B90+B94+B98+B102+B106+B110+B114)</f>
        <v>1.0000000000000002</v>
      </c>
      <c r="C117" s="373">
        <f t="shared" si="1"/>
        <v>0.69000000000000006</v>
      </c>
      <c r="D117" s="373">
        <f t="shared" si="1"/>
        <v>1</v>
      </c>
      <c r="E117" s="373">
        <f t="shared" si="1"/>
        <v>0.45000000000000007</v>
      </c>
      <c r="F117" s="373">
        <f t="shared" si="1"/>
        <v>1</v>
      </c>
      <c r="G117" s="373">
        <f t="shared" si="1"/>
        <v>0.25</v>
      </c>
      <c r="H117" s="374">
        <f t="shared" si="1"/>
        <v>0</v>
      </c>
      <c r="I117" s="374">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 ref="B96:C96" r:id="rId11" display="Tarea 1: diseño de estrategia Tu Voz" xr:uid="{FD61F31C-5763-476F-BB13-66A5D000E7D9}"/>
    <hyperlink ref="D96:E96" r:id="rId12" display="Tarea 2: pilotajes acciones Tu Voz" xr:uid="{E7317632-BEB0-4E06-8ECE-B32454669E67}"/>
    <hyperlink ref="F96:G96" r:id="rId13" display="Tarea 3: indicadores y reporte estrategia Tu Voz" xr:uid="{33EE4CDE-BA4C-42D1-81EE-F4AA7C725EB9}"/>
    <hyperlink ref="D100:E100" r:id="rId14" display="Tarea 2: Acción tu Voz Cuenta " xr:uid="{C79B960F-040A-4060-BC51-D4EAF365A2B6}"/>
    <hyperlink ref="F100:G100" r:id="rId15" display="Tarea 3: indicadores de la estrategia para la prevención del feminicidio" xr:uid="{B338E9A4-BCC1-4632-9510-17335A7872D8}"/>
    <hyperlink ref="B100:C100" r:id="rId16" display="Tarea 1: metodologías Tu Voz" xr:uid="{C83C4A8C-D61C-498F-BB7C-0A57E370229B}"/>
  </hyperlinks>
  <pageMargins left="0.25" right="0.25" top="0.75" bottom="0.75" header="0.3" footer="0.3"/>
  <pageSetup scale="25" fitToHeight="0" orientation="landscape"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265625" defaultRowHeight="13" x14ac:dyDescent="0.35"/>
  <cols>
    <col min="1" max="1" width="3.26953125" style="176" customWidth="1"/>
    <col min="2" max="2" width="9.26953125" style="176" customWidth="1"/>
    <col min="3" max="3" width="5.7265625" style="176" customWidth="1"/>
    <col min="4" max="4" width="6.7265625" style="176" customWidth="1"/>
    <col min="5" max="5" width="5.7265625" style="176" customWidth="1"/>
    <col min="6" max="6" width="10.26953125" style="176" customWidth="1"/>
    <col min="7" max="7" width="2.1796875" style="176" customWidth="1"/>
    <col min="8" max="8" width="18.7265625" style="176" customWidth="1"/>
    <col min="9" max="9" width="12.7265625" style="176" customWidth="1"/>
    <col min="10" max="10" width="6.7265625" style="176" customWidth="1"/>
    <col min="11" max="11" width="18.7265625" style="176" customWidth="1"/>
    <col min="12" max="12" width="25.7265625" style="176" customWidth="1"/>
    <col min="13" max="16384" width="8.7265625" style="176"/>
  </cols>
  <sheetData>
    <row r="1" spans="1:12" ht="18.75" customHeight="1" x14ac:dyDescent="0.35">
      <c r="A1" s="603"/>
      <c r="B1" s="604"/>
      <c r="C1" s="604"/>
      <c r="D1" s="604"/>
      <c r="E1" s="605"/>
      <c r="F1" s="612" t="s">
        <v>409</v>
      </c>
      <c r="G1" s="613"/>
      <c r="H1" s="613"/>
      <c r="I1" s="613"/>
      <c r="J1" s="613"/>
      <c r="K1" s="613"/>
      <c r="L1" s="175"/>
    </row>
    <row r="2" spans="1:12" ht="18.75" customHeight="1" x14ac:dyDescent="0.35">
      <c r="A2" s="606"/>
      <c r="B2" s="607"/>
      <c r="C2" s="607"/>
      <c r="D2" s="607"/>
      <c r="E2" s="608"/>
      <c r="F2" s="614"/>
      <c r="G2" s="615"/>
      <c r="H2" s="615"/>
      <c r="I2" s="615"/>
      <c r="J2" s="615"/>
      <c r="K2" s="615"/>
      <c r="L2" s="175"/>
    </row>
    <row r="3" spans="1:12" ht="18.75" customHeight="1" x14ac:dyDescent="0.35">
      <c r="A3" s="606"/>
      <c r="B3" s="607"/>
      <c r="C3" s="607"/>
      <c r="D3" s="607"/>
      <c r="E3" s="608"/>
      <c r="F3" s="612" t="s">
        <v>410</v>
      </c>
      <c r="G3" s="613"/>
      <c r="H3" s="613"/>
      <c r="I3" s="613"/>
      <c r="J3" s="613"/>
      <c r="K3" s="613"/>
      <c r="L3" s="175"/>
    </row>
    <row r="4" spans="1:12" ht="18.75" customHeight="1" x14ac:dyDescent="0.35">
      <c r="A4" s="609"/>
      <c r="B4" s="610"/>
      <c r="C4" s="610"/>
      <c r="D4" s="610"/>
      <c r="E4" s="611"/>
      <c r="F4" s="614"/>
      <c r="G4" s="615"/>
      <c r="H4" s="615"/>
      <c r="I4" s="615"/>
      <c r="J4" s="615"/>
      <c r="K4" s="615"/>
      <c r="L4" s="175"/>
    </row>
    <row r="5" spans="1:12" ht="15.75" customHeight="1" x14ac:dyDescent="0.35">
      <c r="A5" s="616" t="s">
        <v>411</v>
      </c>
      <c r="B5" s="617"/>
      <c r="C5" s="617"/>
      <c r="D5" s="617"/>
      <c r="E5" s="617"/>
      <c r="F5" s="617"/>
      <c r="G5" s="617"/>
      <c r="H5" s="617"/>
      <c r="I5" s="617"/>
      <c r="J5" s="617"/>
      <c r="K5" s="617"/>
      <c r="L5" s="618"/>
    </row>
    <row r="6" spans="1:12" ht="23.25" customHeight="1" x14ac:dyDescent="0.35">
      <c r="A6" s="616" t="s">
        <v>412</v>
      </c>
      <c r="B6" s="617"/>
      <c r="C6" s="619"/>
      <c r="D6" s="620" t="s">
        <v>12</v>
      </c>
      <c r="E6" s="621"/>
      <c r="F6" s="621"/>
      <c r="G6" s="621"/>
      <c r="H6" s="622"/>
      <c r="I6" s="616" t="s">
        <v>413</v>
      </c>
      <c r="J6" s="619"/>
      <c r="K6" s="620" t="s">
        <v>37</v>
      </c>
      <c r="L6" s="622"/>
    </row>
    <row r="7" spans="1:12" ht="17.649999999999999" customHeight="1" x14ac:dyDescent="0.35">
      <c r="A7" s="616" t="s">
        <v>414</v>
      </c>
      <c r="B7" s="617"/>
      <c r="C7" s="619"/>
      <c r="D7" s="620" t="s">
        <v>26</v>
      </c>
      <c r="E7" s="621"/>
      <c r="F7" s="621"/>
      <c r="G7" s="621"/>
      <c r="H7" s="622"/>
      <c r="I7" s="616" t="s">
        <v>98</v>
      </c>
      <c r="J7" s="619"/>
      <c r="K7" s="620" t="s">
        <v>53</v>
      </c>
      <c r="L7" s="622"/>
    </row>
    <row r="8" spans="1:12" ht="35.65" customHeight="1" x14ac:dyDescent="0.35">
      <c r="A8" s="616" t="s">
        <v>415</v>
      </c>
      <c r="B8" s="617"/>
      <c r="C8" s="619"/>
      <c r="D8" s="620" t="s">
        <v>63</v>
      </c>
      <c r="E8" s="621"/>
      <c r="F8" s="621"/>
      <c r="G8" s="621"/>
      <c r="H8" s="622"/>
      <c r="I8" s="616" t="s">
        <v>416</v>
      </c>
      <c r="J8" s="619"/>
      <c r="K8" s="620" t="s">
        <v>60</v>
      </c>
      <c r="L8" s="622"/>
    </row>
    <row r="9" spans="1:12" ht="15.75" customHeight="1" x14ac:dyDescent="0.35">
      <c r="A9" s="623" t="s">
        <v>417</v>
      </c>
      <c r="B9" s="624"/>
      <c r="C9" s="624"/>
      <c r="D9" s="624"/>
      <c r="E9" s="617"/>
      <c r="F9" s="617"/>
      <c r="G9" s="617"/>
      <c r="H9" s="617"/>
      <c r="I9" s="617"/>
      <c r="J9" s="617"/>
      <c r="K9" s="617"/>
      <c r="L9" s="618"/>
    </row>
    <row r="10" spans="1:12" ht="33.75" customHeight="1" x14ac:dyDescent="0.35">
      <c r="A10" s="634" t="s">
        <v>221</v>
      </c>
      <c r="B10" s="634"/>
      <c r="C10" s="634"/>
      <c r="D10" s="634"/>
      <c r="E10" s="632"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32"/>
      <c r="G10" s="632"/>
      <c r="H10" s="632"/>
      <c r="I10" s="632"/>
      <c r="J10" s="632"/>
      <c r="K10" s="632"/>
      <c r="L10" s="632"/>
    </row>
    <row r="11" spans="1:12" ht="34.5" customHeight="1" x14ac:dyDescent="0.35">
      <c r="A11" s="626" t="s">
        <v>418</v>
      </c>
      <c r="B11" s="627"/>
      <c r="C11" s="627"/>
      <c r="D11" s="618"/>
      <c r="E11" s="631" t="str">
        <f>+ACTIVIDAD_5!I16</f>
        <v>Número de acciones de transformación cultural que promuevan la eliminación de estereotipos negativos, y garanticen el libre ejercicio de los derechos de las mujeres implementadas, desarrolladas con las comunidades</v>
      </c>
      <c r="F11" s="632"/>
      <c r="G11" s="632"/>
      <c r="H11" s="632"/>
      <c r="I11" s="632"/>
      <c r="J11" s="632"/>
      <c r="K11" s="632"/>
      <c r="L11" s="633"/>
    </row>
    <row r="12" spans="1:12" ht="47.25" customHeight="1" x14ac:dyDescent="0.35">
      <c r="A12" s="616" t="s">
        <v>419</v>
      </c>
      <c r="B12" s="617"/>
      <c r="C12" s="617"/>
      <c r="D12" s="619"/>
      <c r="E12" s="631" t="s">
        <v>685</v>
      </c>
      <c r="F12" s="632"/>
      <c r="G12" s="632"/>
      <c r="H12" s="632"/>
      <c r="I12" s="632"/>
      <c r="J12" s="632"/>
      <c r="K12" s="632"/>
      <c r="L12" s="633"/>
    </row>
    <row r="13" spans="1:12" ht="28.5" customHeight="1" x14ac:dyDescent="0.35">
      <c r="A13" s="616" t="s">
        <v>421</v>
      </c>
      <c r="B13" s="617"/>
      <c r="C13" s="619"/>
      <c r="D13" s="620" t="s">
        <v>422</v>
      </c>
      <c r="E13" s="621"/>
      <c r="F13" s="621"/>
      <c r="G13" s="621"/>
      <c r="H13" s="622"/>
      <c r="I13" s="616" t="s">
        <v>423</v>
      </c>
      <c r="J13" s="619"/>
      <c r="K13" s="620" t="s">
        <v>61</v>
      </c>
      <c r="L13" s="622"/>
    </row>
    <row r="14" spans="1:12" ht="15.75" customHeight="1" x14ac:dyDescent="0.35">
      <c r="A14" s="616" t="s">
        <v>424</v>
      </c>
      <c r="B14" s="617"/>
      <c r="C14" s="617"/>
      <c r="D14" s="617"/>
      <c r="E14" s="617"/>
      <c r="F14" s="617"/>
      <c r="G14" s="617"/>
      <c r="H14" s="617"/>
      <c r="I14" s="617"/>
      <c r="J14" s="617"/>
      <c r="K14" s="617"/>
      <c r="L14" s="618"/>
    </row>
    <row r="15" spans="1:12" ht="25.5" customHeight="1" x14ac:dyDescent="0.35">
      <c r="A15" s="616" t="s">
        <v>425</v>
      </c>
      <c r="B15" s="617"/>
      <c r="C15" s="619"/>
      <c r="D15" s="620" t="s">
        <v>19</v>
      </c>
      <c r="E15" s="621"/>
      <c r="F15" s="621"/>
      <c r="G15" s="621"/>
      <c r="H15" s="622"/>
      <c r="I15" s="616" t="s">
        <v>426</v>
      </c>
      <c r="J15" s="619"/>
      <c r="K15" s="620" t="s">
        <v>20</v>
      </c>
      <c r="L15" s="622"/>
    </row>
    <row r="16" spans="1:12" ht="25.5" customHeight="1" x14ac:dyDescent="0.35">
      <c r="A16" s="616" t="s">
        <v>427</v>
      </c>
      <c r="B16" s="617"/>
      <c r="C16" s="619"/>
      <c r="D16" s="680">
        <f>+ACTIVIDAD_5!C37</f>
        <v>1.0000000000000002</v>
      </c>
      <c r="E16" s="681"/>
      <c r="F16" s="681"/>
      <c r="G16" s="681"/>
      <c r="H16" s="682"/>
      <c r="I16" s="616" t="s">
        <v>161</v>
      </c>
      <c r="J16" s="619"/>
      <c r="K16" s="620" t="s">
        <v>21</v>
      </c>
      <c r="L16" s="622"/>
    </row>
    <row r="17" spans="1:12" ht="27.65" customHeight="1" x14ac:dyDescent="0.35">
      <c r="A17" s="616" t="s">
        <v>428</v>
      </c>
      <c r="B17" s="617"/>
      <c r="C17" s="619"/>
      <c r="D17" s="620" t="s">
        <v>532</v>
      </c>
      <c r="E17" s="621"/>
      <c r="F17" s="621"/>
      <c r="G17" s="621"/>
      <c r="H17" s="622"/>
      <c r="I17" s="638"/>
      <c r="J17" s="639"/>
      <c r="K17" s="639"/>
      <c r="L17" s="640"/>
    </row>
    <row r="18" spans="1:12" ht="12" customHeight="1" x14ac:dyDescent="0.35">
      <c r="A18" s="182" t="s">
        <v>430</v>
      </c>
      <c r="B18" s="182" t="s">
        <v>431</v>
      </c>
      <c r="C18" s="616" t="s">
        <v>432</v>
      </c>
      <c r="D18" s="617"/>
      <c r="E18" s="617"/>
      <c r="F18" s="617"/>
      <c r="G18" s="619"/>
      <c r="H18" s="616" t="s">
        <v>229</v>
      </c>
      <c r="I18" s="619"/>
      <c r="J18" s="616" t="s">
        <v>433</v>
      </c>
      <c r="K18" s="619"/>
      <c r="L18" s="182" t="s">
        <v>434</v>
      </c>
    </row>
    <row r="19" spans="1:12" ht="81.650000000000006" customHeight="1" x14ac:dyDescent="0.35">
      <c r="A19" s="177">
        <v>1</v>
      </c>
      <c r="B19" s="178" t="s">
        <v>422</v>
      </c>
      <c r="C19" s="620" t="s">
        <v>686</v>
      </c>
      <c r="D19" s="621"/>
      <c r="E19" s="621"/>
      <c r="F19" s="621"/>
      <c r="G19" s="622"/>
      <c r="H19" s="620" t="s">
        <v>687</v>
      </c>
      <c r="I19" s="622"/>
      <c r="J19" s="638" t="s">
        <v>22</v>
      </c>
      <c r="K19" s="640"/>
      <c r="L19" s="178" t="s">
        <v>521</v>
      </c>
    </row>
    <row r="20" spans="1:12" ht="34.15" customHeight="1" x14ac:dyDescent="0.35">
      <c r="A20" s="177">
        <v>2</v>
      </c>
      <c r="B20" s="178" t="s">
        <v>422</v>
      </c>
      <c r="C20" s="620" t="s">
        <v>688</v>
      </c>
      <c r="D20" s="621"/>
      <c r="E20" s="621"/>
      <c r="F20" s="621"/>
      <c r="G20" s="622"/>
      <c r="H20" s="620" t="s">
        <v>689</v>
      </c>
      <c r="I20" s="622"/>
      <c r="J20" s="638" t="s">
        <v>22</v>
      </c>
      <c r="K20" s="640"/>
      <c r="L20" s="178" t="s">
        <v>690</v>
      </c>
    </row>
    <row r="21" spans="1:12" ht="82" customHeight="1" x14ac:dyDescent="0.35">
      <c r="A21" s="177">
        <v>3</v>
      </c>
      <c r="B21" s="178" t="s">
        <v>422</v>
      </c>
      <c r="C21" s="620" t="s">
        <v>691</v>
      </c>
      <c r="D21" s="621"/>
      <c r="E21" s="621"/>
      <c r="F21" s="621"/>
      <c r="G21" s="622"/>
      <c r="H21" s="620" t="s">
        <v>692</v>
      </c>
      <c r="I21" s="622"/>
      <c r="J21" s="638" t="s">
        <v>22</v>
      </c>
      <c r="K21" s="640"/>
      <c r="L21" s="178" t="s">
        <v>693</v>
      </c>
    </row>
    <row r="22" spans="1:12" ht="25.5" customHeight="1" x14ac:dyDescent="0.35">
      <c r="A22" s="182" t="s">
        <v>430</v>
      </c>
      <c r="B22" s="616" t="s">
        <v>439</v>
      </c>
      <c r="C22" s="617"/>
      <c r="D22" s="617"/>
      <c r="E22" s="617"/>
      <c r="F22" s="617"/>
      <c r="G22" s="617"/>
      <c r="H22" s="617"/>
      <c r="I22" s="617"/>
      <c r="J22" s="617"/>
      <c r="K22" s="619"/>
      <c r="L22" s="182" t="s">
        <v>440</v>
      </c>
    </row>
    <row r="23" spans="1:12" ht="28.15" customHeight="1" x14ac:dyDescent="0.35">
      <c r="A23" s="177">
        <v>1</v>
      </c>
      <c r="B23" s="620" t="s">
        <v>694</v>
      </c>
      <c r="C23" s="621"/>
      <c r="D23" s="621"/>
      <c r="E23" s="621"/>
      <c r="F23" s="621"/>
      <c r="G23" s="621"/>
      <c r="H23" s="621"/>
      <c r="I23" s="621"/>
      <c r="J23" s="621"/>
      <c r="K23" s="622"/>
      <c r="L23" s="178" t="s">
        <v>22</v>
      </c>
    </row>
    <row r="24" spans="1:12" ht="15.75" customHeight="1" x14ac:dyDescent="0.35">
      <c r="A24" s="616" t="s">
        <v>442</v>
      </c>
      <c r="B24" s="617"/>
      <c r="C24" s="617"/>
      <c r="D24" s="617"/>
      <c r="E24" s="617"/>
      <c r="F24" s="624"/>
      <c r="G24" s="624"/>
      <c r="H24" s="617"/>
      <c r="I24" s="624"/>
      <c r="J24" s="624"/>
      <c r="K24" s="624"/>
      <c r="L24" s="644"/>
    </row>
    <row r="25" spans="1:12" ht="26.25" customHeight="1" x14ac:dyDescent="0.35">
      <c r="A25" s="616" t="s">
        <v>443</v>
      </c>
      <c r="B25" s="617"/>
      <c r="C25" s="619"/>
      <c r="D25" s="620">
        <v>1</v>
      </c>
      <c r="E25" s="621"/>
      <c r="F25" s="634" t="s">
        <v>444</v>
      </c>
      <c r="G25" s="634"/>
      <c r="H25" s="203">
        <v>2024</v>
      </c>
      <c r="I25" s="634" t="s">
        <v>445</v>
      </c>
      <c r="J25" s="634"/>
      <c r="K25" s="671" t="s">
        <v>695</v>
      </c>
      <c r="L25" s="671"/>
    </row>
    <row r="26" spans="1:12" ht="38.25" customHeight="1" x14ac:dyDescent="0.35">
      <c r="A26" s="616" t="s">
        <v>447</v>
      </c>
      <c r="B26" s="617"/>
      <c r="C26" s="619"/>
      <c r="D26" s="620" t="s">
        <v>696</v>
      </c>
      <c r="E26" s="621"/>
      <c r="F26" s="711"/>
      <c r="G26" s="711"/>
      <c r="H26" s="621"/>
      <c r="I26" s="711"/>
      <c r="J26" s="711"/>
      <c r="K26" s="711"/>
      <c r="L26" s="712"/>
    </row>
    <row r="27" spans="1:12" ht="78.650000000000006" customHeight="1" x14ac:dyDescent="0.35">
      <c r="A27" s="616" t="s">
        <v>449</v>
      </c>
      <c r="B27" s="617"/>
      <c r="C27" s="619"/>
      <c r="D27" s="666" t="s">
        <v>697</v>
      </c>
      <c r="E27" s="667"/>
      <c r="F27" s="667"/>
      <c r="G27" s="667"/>
      <c r="H27" s="667"/>
      <c r="I27" s="667"/>
      <c r="J27" s="667"/>
      <c r="K27" s="667"/>
      <c r="L27" s="668"/>
    </row>
    <row r="28" spans="1:12" ht="17.649999999999999" customHeight="1" x14ac:dyDescent="0.35">
      <c r="A28" s="616" t="s">
        <v>451</v>
      </c>
      <c r="B28" s="617"/>
      <c r="C28" s="619"/>
      <c r="D28" s="620"/>
      <c r="E28" s="621"/>
      <c r="F28" s="621"/>
      <c r="G28" s="621"/>
      <c r="H28" s="621"/>
      <c r="I28" s="621"/>
      <c r="J28" s="621"/>
      <c r="K28" s="621"/>
      <c r="L28" s="622"/>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C52" zoomScale="70" zoomScaleNormal="70" workbookViewId="0">
      <selection activeCell="D54" sqref="D54:E54"/>
    </sheetView>
  </sheetViews>
  <sheetFormatPr baseColWidth="10" defaultColWidth="10.81640625" defaultRowHeight="14" x14ac:dyDescent="0.35"/>
  <cols>
    <col min="1" max="1" width="49.7265625" style="39" customWidth="1"/>
    <col min="2"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5" customFormat="1" ht="22.15" customHeight="1" thickBot="1" x14ac:dyDescent="0.4">
      <c r="A1" s="570"/>
      <c r="B1" s="547" t="s">
        <v>279</v>
      </c>
      <c r="C1" s="548"/>
      <c r="D1" s="548"/>
      <c r="E1" s="548"/>
      <c r="F1" s="548"/>
      <c r="G1" s="548"/>
      <c r="H1" s="548"/>
      <c r="I1" s="548"/>
      <c r="J1" s="548"/>
      <c r="K1" s="548"/>
      <c r="L1" s="549"/>
      <c r="M1" s="544" t="s">
        <v>280</v>
      </c>
      <c r="N1" s="545"/>
      <c r="O1" s="546"/>
    </row>
    <row r="2" spans="1:15" s="85" customFormat="1" ht="18" customHeight="1" thickBot="1" x14ac:dyDescent="0.4">
      <c r="A2" s="571"/>
      <c r="B2" s="550" t="s">
        <v>281</v>
      </c>
      <c r="C2" s="551"/>
      <c r="D2" s="551"/>
      <c r="E2" s="551"/>
      <c r="F2" s="551"/>
      <c r="G2" s="551"/>
      <c r="H2" s="551"/>
      <c r="I2" s="551"/>
      <c r="J2" s="551"/>
      <c r="K2" s="551"/>
      <c r="L2" s="552"/>
      <c r="M2" s="544" t="s">
        <v>282</v>
      </c>
      <c r="N2" s="545"/>
      <c r="O2" s="546"/>
    </row>
    <row r="3" spans="1:15" s="85" customFormat="1" ht="19.899999999999999" customHeight="1" thickBot="1" x14ac:dyDescent="0.4">
      <c r="A3" s="571"/>
      <c r="B3" s="550" t="s">
        <v>120</v>
      </c>
      <c r="C3" s="551"/>
      <c r="D3" s="551"/>
      <c r="E3" s="551"/>
      <c r="F3" s="551"/>
      <c r="G3" s="551"/>
      <c r="H3" s="551"/>
      <c r="I3" s="551"/>
      <c r="J3" s="551"/>
      <c r="K3" s="551"/>
      <c r="L3" s="552"/>
      <c r="M3" s="544" t="s">
        <v>283</v>
      </c>
      <c r="N3" s="545"/>
      <c r="O3" s="546"/>
    </row>
    <row r="4" spans="1:15" s="85" customFormat="1" ht="21.75" customHeight="1" thickBot="1" x14ac:dyDescent="0.4">
      <c r="A4" s="572"/>
      <c r="B4" s="553" t="s">
        <v>284</v>
      </c>
      <c r="C4" s="554"/>
      <c r="D4" s="554"/>
      <c r="E4" s="554"/>
      <c r="F4" s="554"/>
      <c r="G4" s="554"/>
      <c r="H4" s="554"/>
      <c r="I4" s="554"/>
      <c r="J4" s="554"/>
      <c r="K4" s="554"/>
      <c r="L4" s="555"/>
      <c r="M4" s="544" t="s">
        <v>285</v>
      </c>
      <c r="N4" s="545"/>
      <c r="O4" s="546"/>
    </row>
    <row r="5" spans="1:15" s="85" customFormat="1" ht="21.75" customHeight="1" thickBot="1" x14ac:dyDescent="0.4">
      <c r="A5" s="86"/>
      <c r="B5" s="87"/>
      <c r="C5" s="87"/>
      <c r="D5" s="87"/>
      <c r="E5" s="87"/>
      <c r="F5" s="87"/>
      <c r="G5" s="87"/>
      <c r="H5" s="87"/>
      <c r="I5" s="87"/>
      <c r="J5" s="87"/>
      <c r="K5" s="87"/>
      <c r="L5" s="87"/>
      <c r="M5" s="88"/>
      <c r="N5" s="88"/>
      <c r="O5" s="88"/>
    </row>
    <row r="6" spans="1:15" s="85" customFormat="1" ht="21.75" customHeight="1" thickBot="1" x14ac:dyDescent="0.4">
      <c r="A6" s="70" t="s">
        <v>286</v>
      </c>
      <c r="B6" s="581" t="s">
        <v>287</v>
      </c>
      <c r="C6" s="582"/>
      <c r="D6" s="582"/>
      <c r="E6" s="582"/>
      <c r="F6" s="582"/>
      <c r="G6" s="582"/>
      <c r="H6" s="582"/>
      <c r="I6" s="582"/>
      <c r="J6" s="582"/>
      <c r="K6" s="583"/>
      <c r="L6" s="196" t="s">
        <v>288</v>
      </c>
      <c r="M6" s="584">
        <v>2024110010289</v>
      </c>
      <c r="N6" s="585"/>
      <c r="O6" s="586"/>
    </row>
    <row r="7" spans="1:15" s="85" customFormat="1" ht="21.75" customHeight="1" thickBot="1" x14ac:dyDescent="0.4">
      <c r="A7" s="86"/>
      <c r="B7" s="87"/>
      <c r="C7" s="87"/>
      <c r="D7" s="87"/>
      <c r="E7" s="87"/>
      <c r="F7" s="87"/>
      <c r="G7" s="87"/>
      <c r="H7" s="87"/>
      <c r="I7" s="87"/>
      <c r="J7" s="87"/>
      <c r="K7" s="87"/>
      <c r="L7" s="87"/>
      <c r="M7" s="88"/>
      <c r="N7" s="88"/>
      <c r="O7" s="88"/>
    </row>
    <row r="8" spans="1:15" s="85" customFormat="1" ht="21.75" customHeight="1" thickBot="1" x14ac:dyDescent="0.4">
      <c r="A8" s="574" t="s">
        <v>126</v>
      </c>
      <c r="B8" s="160" t="s">
        <v>289</v>
      </c>
      <c r="C8" s="124"/>
      <c r="D8" s="160" t="s">
        <v>290</v>
      </c>
      <c r="E8" s="124"/>
      <c r="F8" s="160" t="s">
        <v>291</v>
      </c>
      <c r="G8" s="124"/>
      <c r="H8" s="160" t="s">
        <v>292</v>
      </c>
      <c r="I8" s="127"/>
      <c r="J8" s="558" t="s">
        <v>128</v>
      </c>
      <c r="K8" s="573"/>
      <c r="L8" s="159" t="s">
        <v>293</v>
      </c>
      <c r="M8" s="590"/>
      <c r="N8" s="590"/>
      <c r="O8" s="590"/>
    </row>
    <row r="9" spans="1:15" s="85" customFormat="1" ht="21.75" customHeight="1" x14ac:dyDescent="0.4">
      <c r="A9" s="574"/>
      <c r="B9" s="161" t="s">
        <v>294</v>
      </c>
      <c r="C9" s="127"/>
      <c r="D9" s="160" t="s">
        <v>295</v>
      </c>
      <c r="E9" s="127"/>
      <c r="F9" s="160" t="s">
        <v>296</v>
      </c>
      <c r="G9" s="127"/>
      <c r="H9" s="160" t="s">
        <v>297</v>
      </c>
      <c r="I9" s="126" t="s">
        <v>298</v>
      </c>
      <c r="J9" s="558"/>
      <c r="K9" s="573"/>
      <c r="L9" s="159" t="s">
        <v>299</v>
      </c>
      <c r="M9" s="590"/>
      <c r="N9" s="590"/>
      <c r="O9" s="590"/>
    </row>
    <row r="10" spans="1:15" s="85" customFormat="1" ht="21.75" customHeight="1" thickBot="1" x14ac:dyDescent="0.45">
      <c r="A10" s="574"/>
      <c r="B10" s="160" t="s">
        <v>300</v>
      </c>
      <c r="C10" s="124"/>
      <c r="D10" s="160" t="s">
        <v>301</v>
      </c>
      <c r="E10" s="128"/>
      <c r="F10" s="160" t="s">
        <v>302</v>
      </c>
      <c r="G10" s="128"/>
      <c r="H10" s="160" t="s">
        <v>303</v>
      </c>
      <c r="I10" s="126"/>
      <c r="J10" s="558"/>
      <c r="K10" s="573"/>
      <c r="L10" s="159" t="s">
        <v>304</v>
      </c>
      <c r="M10" s="590" t="s">
        <v>298</v>
      </c>
      <c r="N10" s="590"/>
      <c r="O10" s="590"/>
    </row>
    <row r="11" spans="1:15" ht="15" customHeight="1" thickBot="1" x14ac:dyDescent="0.4">
      <c r="A11" s="42"/>
      <c r="B11" s="43"/>
      <c r="C11" s="43"/>
      <c r="D11" s="45"/>
      <c r="E11" s="44"/>
      <c r="F11" s="44"/>
      <c r="G11" s="186"/>
      <c r="H11" s="186"/>
      <c r="I11" s="46"/>
      <c r="J11" s="46"/>
      <c r="K11" s="43"/>
      <c r="L11" s="43"/>
      <c r="M11" s="43"/>
      <c r="N11" s="43"/>
      <c r="O11" s="43"/>
    </row>
    <row r="12" spans="1:15" ht="15" customHeight="1" x14ac:dyDescent="0.35">
      <c r="A12" s="578" t="s">
        <v>305</v>
      </c>
      <c r="B12" s="559" t="s">
        <v>698</v>
      </c>
      <c r="C12" s="560"/>
      <c r="D12" s="560"/>
      <c r="E12" s="560"/>
      <c r="F12" s="560"/>
      <c r="G12" s="560"/>
      <c r="H12" s="560"/>
      <c r="I12" s="560"/>
      <c r="J12" s="560"/>
      <c r="K12" s="560"/>
      <c r="L12" s="560"/>
      <c r="M12" s="560"/>
      <c r="N12" s="560"/>
      <c r="O12" s="561"/>
    </row>
    <row r="13" spans="1:15" ht="15" customHeight="1" x14ac:dyDescent="0.35">
      <c r="A13" s="579"/>
      <c r="B13" s="562"/>
      <c r="C13" s="563"/>
      <c r="D13" s="563"/>
      <c r="E13" s="563"/>
      <c r="F13" s="563"/>
      <c r="G13" s="563"/>
      <c r="H13" s="563"/>
      <c r="I13" s="563"/>
      <c r="J13" s="563"/>
      <c r="K13" s="563"/>
      <c r="L13" s="563"/>
      <c r="M13" s="563"/>
      <c r="N13" s="563"/>
      <c r="O13" s="564"/>
    </row>
    <row r="14" spans="1:15" ht="15" customHeight="1" x14ac:dyDescent="0.35">
      <c r="A14" s="580"/>
      <c r="B14" s="565"/>
      <c r="C14" s="566"/>
      <c r="D14" s="566"/>
      <c r="E14" s="566"/>
      <c r="F14" s="566"/>
      <c r="G14" s="566"/>
      <c r="H14" s="566"/>
      <c r="I14" s="566"/>
      <c r="J14" s="566"/>
      <c r="K14" s="566"/>
      <c r="L14" s="566"/>
      <c r="M14" s="566"/>
      <c r="N14" s="566"/>
      <c r="O14" s="567"/>
    </row>
    <row r="15" spans="1:15" ht="9" customHeight="1" x14ac:dyDescent="0.35">
      <c r="A15" s="47"/>
      <c r="B15" s="84"/>
      <c r="C15" s="48"/>
      <c r="D15" s="48"/>
      <c r="E15" s="48"/>
      <c r="F15" s="48"/>
      <c r="G15" s="49"/>
      <c r="H15" s="49"/>
      <c r="I15" s="49"/>
      <c r="J15" s="49"/>
      <c r="K15" s="49"/>
      <c r="L15" s="50"/>
      <c r="M15" s="50"/>
      <c r="N15" s="50"/>
      <c r="O15" s="50"/>
    </row>
    <row r="16" spans="1:15" s="51" customFormat="1" ht="37.5" customHeight="1" x14ac:dyDescent="0.35">
      <c r="A16" s="70" t="s">
        <v>133</v>
      </c>
      <c r="B16" s="568" t="s">
        <v>627</v>
      </c>
      <c r="C16" s="568"/>
      <c r="D16" s="568"/>
      <c r="E16" s="568"/>
      <c r="F16" s="568"/>
      <c r="G16" s="574" t="s">
        <v>135</v>
      </c>
      <c r="H16" s="574"/>
      <c r="I16" s="569" t="s">
        <v>699</v>
      </c>
      <c r="J16" s="569"/>
      <c r="K16" s="569"/>
      <c r="L16" s="569"/>
      <c r="M16" s="569"/>
      <c r="N16" s="569"/>
      <c r="O16" s="569"/>
    </row>
    <row r="17" spans="1:15" ht="9" customHeight="1" x14ac:dyDescent="0.35">
      <c r="A17" s="47"/>
      <c r="B17" s="49"/>
      <c r="C17" s="48"/>
      <c r="D17" s="48"/>
      <c r="E17" s="48"/>
      <c r="F17" s="48"/>
      <c r="G17" s="49"/>
      <c r="H17" s="49"/>
      <c r="I17" s="49"/>
      <c r="J17" s="49"/>
      <c r="K17" s="49"/>
      <c r="L17" s="50"/>
      <c r="M17" s="50"/>
      <c r="N17" s="50"/>
      <c r="O17" s="50"/>
    </row>
    <row r="18" spans="1:15" ht="56.25" customHeight="1" x14ac:dyDescent="0.35">
      <c r="A18" s="70" t="s">
        <v>137</v>
      </c>
      <c r="B18" s="568" t="s">
        <v>309</v>
      </c>
      <c r="C18" s="568"/>
      <c r="D18" s="568"/>
      <c r="E18" s="568"/>
      <c r="F18" s="70" t="s">
        <v>139</v>
      </c>
      <c r="G18" s="575" t="s">
        <v>310</v>
      </c>
      <c r="H18" s="575"/>
      <c r="I18" s="575"/>
      <c r="J18" s="70" t="s">
        <v>141</v>
      </c>
      <c r="K18" s="568" t="s">
        <v>311</v>
      </c>
      <c r="L18" s="568"/>
      <c r="M18" s="568"/>
      <c r="N18" s="568"/>
      <c r="O18" s="568"/>
    </row>
    <row r="19" spans="1:15" ht="9" customHeight="1" x14ac:dyDescent="0.35">
      <c r="A19" s="41"/>
      <c r="B19" s="40"/>
      <c r="C19" s="577"/>
      <c r="D19" s="577"/>
      <c r="E19" s="577"/>
      <c r="F19" s="577"/>
      <c r="G19" s="577"/>
      <c r="H19" s="577"/>
      <c r="I19" s="577"/>
      <c r="J19" s="577"/>
      <c r="K19" s="577"/>
      <c r="L19" s="577"/>
      <c r="M19" s="577"/>
      <c r="N19" s="577"/>
      <c r="O19" s="577"/>
    </row>
    <row r="21" spans="1:15" ht="16.5" customHeight="1" x14ac:dyDescent="0.35">
      <c r="A21" s="82"/>
      <c r="B21" s="83"/>
      <c r="C21" s="83"/>
      <c r="D21" s="83"/>
      <c r="E21" s="83"/>
      <c r="F21" s="83"/>
      <c r="G21" s="83"/>
      <c r="H21" s="83"/>
      <c r="I21" s="83"/>
      <c r="J21" s="83"/>
      <c r="K21" s="83"/>
      <c r="L21" s="83"/>
      <c r="M21" s="83"/>
      <c r="N21" s="83"/>
      <c r="O21" s="83"/>
    </row>
    <row r="22" spans="1:15" ht="32.15" customHeight="1" x14ac:dyDescent="0.35">
      <c r="A22" s="556" t="s">
        <v>143</v>
      </c>
      <c r="B22" s="557"/>
      <c r="C22" s="557"/>
      <c r="D22" s="557"/>
      <c r="E22" s="557"/>
      <c r="F22" s="557"/>
      <c r="G22" s="557"/>
      <c r="H22" s="557"/>
      <c r="I22" s="557"/>
      <c r="J22" s="557"/>
      <c r="K22" s="557"/>
      <c r="L22" s="557"/>
      <c r="M22" s="557"/>
      <c r="N22" s="557"/>
      <c r="O22" s="558"/>
    </row>
    <row r="23" spans="1:15" ht="32.15" customHeight="1" x14ac:dyDescent="0.35">
      <c r="A23" s="556" t="s">
        <v>312</v>
      </c>
      <c r="B23" s="557"/>
      <c r="C23" s="557"/>
      <c r="D23" s="557"/>
      <c r="E23" s="557"/>
      <c r="F23" s="557"/>
      <c r="G23" s="557"/>
      <c r="H23" s="557"/>
      <c r="I23" s="557"/>
      <c r="J23" s="557"/>
      <c r="K23" s="557"/>
      <c r="L23" s="557"/>
      <c r="M23" s="557"/>
      <c r="N23" s="557"/>
      <c r="O23" s="558"/>
    </row>
    <row r="24" spans="1:15" ht="32.15" customHeight="1" thickBot="1" x14ac:dyDescent="0.4">
      <c r="A24" s="62"/>
      <c r="B24" s="52" t="s">
        <v>289</v>
      </c>
      <c r="C24" s="52" t="s">
        <v>290</v>
      </c>
      <c r="D24" s="52" t="s">
        <v>291</v>
      </c>
      <c r="E24" s="52" t="s">
        <v>292</v>
      </c>
      <c r="F24" s="52" t="s">
        <v>294</v>
      </c>
      <c r="G24" s="52" t="s">
        <v>295</v>
      </c>
      <c r="H24" s="52" t="s">
        <v>296</v>
      </c>
      <c r="I24" s="52" t="s">
        <v>297</v>
      </c>
      <c r="J24" s="52" t="s">
        <v>300</v>
      </c>
      <c r="K24" s="52" t="s">
        <v>301</v>
      </c>
      <c r="L24" s="52" t="s">
        <v>302</v>
      </c>
      <c r="M24" s="52" t="s">
        <v>303</v>
      </c>
      <c r="N24" s="53" t="s">
        <v>313</v>
      </c>
      <c r="O24" s="53" t="s">
        <v>314</v>
      </c>
    </row>
    <row r="25" spans="1:15" ht="32.15" customHeight="1" x14ac:dyDescent="0.35">
      <c r="A25" s="56" t="s">
        <v>144</v>
      </c>
      <c r="B25" s="225">
        <v>31500000</v>
      </c>
      <c r="C25" s="225">
        <v>318274000</v>
      </c>
      <c r="D25" s="225">
        <v>88100000</v>
      </c>
      <c r="E25" s="226">
        <v>0</v>
      </c>
      <c r="F25" s="226">
        <v>0</v>
      </c>
      <c r="G25" s="225">
        <v>16200000</v>
      </c>
      <c r="H25" s="227">
        <v>0</v>
      </c>
      <c r="I25" s="227"/>
      <c r="J25" s="227"/>
      <c r="K25" s="227"/>
      <c r="L25" s="227"/>
      <c r="M25" s="227"/>
      <c r="N25" s="243">
        <f>SUM(B25:M25)</f>
        <v>454074000</v>
      </c>
      <c r="O25" s="411"/>
    </row>
    <row r="26" spans="1:15" ht="32.15" customHeight="1" x14ac:dyDescent="0.35">
      <c r="A26" s="56" t="s">
        <v>146</v>
      </c>
      <c r="B26" s="225">
        <v>31500000</v>
      </c>
      <c r="C26" s="225">
        <v>401874000</v>
      </c>
      <c r="D26" s="225">
        <v>10320000</v>
      </c>
      <c r="E26" s="225">
        <v>-21453598</v>
      </c>
      <c r="F26" s="226">
        <v>0</v>
      </c>
      <c r="G26" s="226">
        <v>0</v>
      </c>
      <c r="H26" s="225">
        <v>1800000</v>
      </c>
      <c r="I26" s="225">
        <v>7560000</v>
      </c>
      <c r="J26" s="226"/>
      <c r="K26" s="226"/>
      <c r="L26" s="226"/>
      <c r="M26" s="226"/>
      <c r="N26" s="434">
        <f t="shared" ref="N26:N30" si="0">SUM(B26:M26)</f>
        <v>431600402</v>
      </c>
      <c r="O26" s="412">
        <f>+(B26+C26+D26+E26+F26+G26+H26+I26+J26+K26+L26+M26)/N25</f>
        <v>0.95050675000110119</v>
      </c>
    </row>
    <row r="27" spans="1:15" ht="32.15" customHeight="1" x14ac:dyDescent="0.35">
      <c r="A27" s="56" t="s">
        <v>148</v>
      </c>
      <c r="B27" s="226"/>
      <c r="C27" s="225">
        <v>840000</v>
      </c>
      <c r="D27" s="225">
        <v>18680402</v>
      </c>
      <c r="E27" s="225">
        <v>36994000</v>
      </c>
      <c r="F27" s="225">
        <v>45734000</v>
      </c>
      <c r="G27" s="225">
        <v>40914000</v>
      </c>
      <c r="H27" s="225">
        <v>42467334</v>
      </c>
      <c r="I27" s="225">
        <v>36334000</v>
      </c>
      <c r="J27" s="226"/>
      <c r="K27" s="226"/>
      <c r="L27" s="226"/>
      <c r="M27" s="226"/>
      <c r="N27" s="434">
        <f t="shared" si="0"/>
        <v>221963736</v>
      </c>
      <c r="O27" s="412">
        <f>+N27/N26</f>
        <v>0.51428065166630688</v>
      </c>
    </row>
    <row r="28" spans="1:15" ht="32.15" customHeight="1" x14ac:dyDescent="0.35">
      <c r="A28" s="56" t="s">
        <v>316</v>
      </c>
      <c r="B28" s="226" t="s">
        <v>315</v>
      </c>
      <c r="C28" s="225">
        <v>3209344</v>
      </c>
      <c r="D28" s="225">
        <v>5881007</v>
      </c>
      <c r="E28" s="226"/>
      <c r="F28" s="226"/>
      <c r="G28" s="226"/>
      <c r="H28" s="226"/>
      <c r="I28" s="226"/>
      <c r="J28" s="226"/>
      <c r="K28" s="226"/>
      <c r="L28" s="226"/>
      <c r="M28" s="226"/>
      <c r="N28" s="194">
        <f t="shared" si="0"/>
        <v>9090351</v>
      </c>
      <c r="O28" s="413"/>
    </row>
    <row r="29" spans="1:15" ht="32.15" customHeight="1" x14ac:dyDescent="0.35">
      <c r="A29" s="56" t="s">
        <v>317</v>
      </c>
      <c r="B29" s="226" t="s">
        <v>315</v>
      </c>
      <c r="C29" s="226" t="s">
        <v>315</v>
      </c>
      <c r="D29" s="225"/>
      <c r="E29" s="226"/>
      <c r="F29" s="226"/>
      <c r="G29" s="226"/>
      <c r="H29" s="226"/>
      <c r="I29" s="226"/>
      <c r="J29" s="226"/>
      <c r="K29" s="226"/>
      <c r="L29" s="226"/>
      <c r="M29" s="226"/>
      <c r="N29" s="194">
        <f t="shared" si="0"/>
        <v>0</v>
      </c>
      <c r="O29" s="413"/>
    </row>
    <row r="30" spans="1:15" ht="32.15" customHeight="1" thickBot="1" x14ac:dyDescent="0.4">
      <c r="A30" s="59" t="s">
        <v>154</v>
      </c>
      <c r="B30" s="229" t="s">
        <v>315</v>
      </c>
      <c r="C30" s="229" t="s">
        <v>315</v>
      </c>
      <c r="D30" s="229" t="s">
        <v>315</v>
      </c>
      <c r="E30" s="228">
        <v>9090351</v>
      </c>
      <c r="F30" s="229"/>
      <c r="G30" s="229"/>
      <c r="H30" s="229"/>
      <c r="I30" s="229"/>
      <c r="J30" s="229"/>
      <c r="K30" s="229"/>
      <c r="L30" s="229"/>
      <c r="M30" s="229"/>
      <c r="N30" s="195">
        <f t="shared" si="0"/>
        <v>9090351</v>
      </c>
      <c r="O30" s="414">
        <f>N30/N28</f>
        <v>1</v>
      </c>
    </row>
    <row r="31" spans="1:15" s="61" customFormat="1" ht="16.5" customHeight="1" x14ac:dyDescent="0.3"/>
    <row r="32" spans="1:15" s="61" customFormat="1" ht="17.25" customHeight="1" x14ac:dyDescent="0.3"/>
    <row r="33" spans="1:14" x14ac:dyDescent="0.35">
      <c r="N33" s="193"/>
    </row>
    <row r="34" spans="1:14" ht="48" customHeight="1" x14ac:dyDescent="0.35">
      <c r="A34" s="526" t="s">
        <v>318</v>
      </c>
      <c r="B34" s="527"/>
      <c r="C34" s="527"/>
      <c r="D34" s="527"/>
      <c r="E34" s="527"/>
      <c r="F34" s="527"/>
      <c r="G34" s="527"/>
      <c r="H34" s="527"/>
      <c r="I34" s="528"/>
    </row>
    <row r="35" spans="1:14" ht="50.25" customHeight="1" x14ac:dyDescent="0.35">
      <c r="A35" s="146" t="s">
        <v>319</v>
      </c>
      <c r="B35" s="529" t="str">
        <f>+B12</f>
        <v>Implementar 3 acciones de transformación cultural que promuevan y garanticen el libre ejercicio de los derechos de las mujeres y la equidad de género a través de mecanismos de cambio cultural y comportamental desarrollados con las comunidades</v>
      </c>
      <c r="C35" s="530"/>
      <c r="D35" s="530"/>
      <c r="E35" s="530"/>
      <c r="F35" s="530"/>
      <c r="G35" s="530"/>
      <c r="H35" s="530"/>
      <c r="I35" s="531"/>
    </row>
    <row r="36" spans="1:14" ht="18.75" customHeight="1" x14ac:dyDescent="0.35">
      <c r="A36" s="513" t="s">
        <v>159</v>
      </c>
      <c r="B36" s="345">
        <v>2024</v>
      </c>
      <c r="C36" s="345">
        <v>2025</v>
      </c>
      <c r="D36" s="345">
        <v>2026</v>
      </c>
      <c r="E36" s="345">
        <v>2027</v>
      </c>
      <c r="F36" s="345" t="s">
        <v>320</v>
      </c>
      <c r="G36" s="539" t="s">
        <v>161</v>
      </c>
      <c r="H36" s="539"/>
      <c r="I36" s="539"/>
    </row>
    <row r="37" spans="1:14" ht="50.25" customHeight="1" x14ac:dyDescent="0.35">
      <c r="A37" s="514"/>
      <c r="B37" s="250">
        <v>1</v>
      </c>
      <c r="C37" s="349">
        <f>B40+B42+B44+B46+B48+B50+B52+B54+B58+B56+B60+B62</f>
        <v>1.0000000000000002</v>
      </c>
      <c r="D37" s="250">
        <v>1</v>
      </c>
      <c r="E37" s="250">
        <v>0</v>
      </c>
      <c r="F37" s="345">
        <f>B37+C37+D37+E37</f>
        <v>3</v>
      </c>
      <c r="G37" s="539"/>
      <c r="H37" s="539"/>
      <c r="I37" s="539"/>
    </row>
    <row r="38" spans="1:14" ht="52.5" customHeight="1" x14ac:dyDescent="0.35">
      <c r="A38" s="254" t="s">
        <v>163</v>
      </c>
      <c r="B38" s="532">
        <v>0.2</v>
      </c>
      <c r="C38" s="533"/>
      <c r="D38" s="534" t="s">
        <v>321</v>
      </c>
      <c r="E38" s="535"/>
      <c r="F38" s="535"/>
      <c r="G38" s="535"/>
      <c r="H38" s="535"/>
      <c r="I38" s="536"/>
    </row>
    <row r="39" spans="1:14" s="64" customFormat="1" ht="75.650000000000006" customHeight="1" x14ac:dyDescent="0.35">
      <c r="A39" s="513" t="s">
        <v>322</v>
      </c>
      <c r="B39" s="254" t="s">
        <v>323</v>
      </c>
      <c r="C39" s="146" t="s">
        <v>206</v>
      </c>
      <c r="D39" s="498" t="s">
        <v>208</v>
      </c>
      <c r="E39" s="499"/>
      <c r="F39" s="498" t="s">
        <v>210</v>
      </c>
      <c r="G39" s="499"/>
      <c r="H39" s="123" t="s">
        <v>212</v>
      </c>
      <c r="I39" s="122" t="s">
        <v>213</v>
      </c>
    </row>
    <row r="40" spans="1:14" ht="62.5" customHeight="1" x14ac:dyDescent="0.35">
      <c r="A40" s="514"/>
      <c r="B40" s="350">
        <v>0</v>
      </c>
      <c r="C40" s="257">
        <v>0</v>
      </c>
      <c r="D40" s="518" t="s">
        <v>700</v>
      </c>
      <c r="E40" s="691"/>
      <c r="F40" s="709" t="s">
        <v>701</v>
      </c>
      <c r="G40" s="691"/>
      <c r="H40" s="250"/>
      <c r="I40" s="155"/>
    </row>
    <row r="41" spans="1:14" s="64" customFormat="1" ht="85.5" customHeight="1" x14ac:dyDescent="0.35">
      <c r="A41" s="513" t="s">
        <v>328</v>
      </c>
      <c r="B41" s="252" t="s">
        <v>323</v>
      </c>
      <c r="C41" s="123" t="s">
        <v>206</v>
      </c>
      <c r="D41" s="498" t="s">
        <v>208</v>
      </c>
      <c r="E41" s="499"/>
      <c r="F41" s="498" t="s">
        <v>210</v>
      </c>
      <c r="G41" s="499"/>
      <c r="H41" s="123" t="s">
        <v>212</v>
      </c>
      <c r="I41" s="122" t="s">
        <v>213</v>
      </c>
    </row>
    <row r="42" spans="1:14" ht="165" customHeight="1" x14ac:dyDescent="0.35">
      <c r="A42" s="514"/>
      <c r="B42" s="350">
        <v>0.02</v>
      </c>
      <c r="C42" s="257">
        <v>0.02</v>
      </c>
      <c r="D42" s="523" t="s">
        <v>702</v>
      </c>
      <c r="E42" s="517"/>
      <c r="F42" s="523" t="s">
        <v>702</v>
      </c>
      <c r="G42" s="517"/>
      <c r="H42" s="344" t="s">
        <v>548</v>
      </c>
      <c r="I42" s="155" t="s">
        <v>570</v>
      </c>
    </row>
    <row r="43" spans="1:14" s="64" customFormat="1" ht="83.15" customHeight="1" x14ac:dyDescent="0.35">
      <c r="A43" s="513" t="s">
        <v>332</v>
      </c>
      <c r="B43" s="252" t="s">
        <v>323</v>
      </c>
      <c r="C43" s="123" t="s">
        <v>206</v>
      </c>
      <c r="D43" s="498" t="s">
        <v>208</v>
      </c>
      <c r="E43" s="499"/>
      <c r="F43" s="498" t="s">
        <v>210</v>
      </c>
      <c r="G43" s="499"/>
      <c r="H43" s="123" t="s">
        <v>212</v>
      </c>
      <c r="I43" s="122" t="s">
        <v>213</v>
      </c>
    </row>
    <row r="44" spans="1:14" ht="120.75" customHeight="1" x14ac:dyDescent="0.35">
      <c r="A44" s="514"/>
      <c r="B44" s="350">
        <v>0</v>
      </c>
      <c r="C44" s="257">
        <v>0</v>
      </c>
      <c r="D44" s="500" t="s">
        <v>703</v>
      </c>
      <c r="E44" s="517"/>
      <c r="F44" s="500" t="s">
        <v>704</v>
      </c>
      <c r="G44" s="517"/>
      <c r="H44" s="344" t="s">
        <v>548</v>
      </c>
      <c r="I44" s="155" t="s">
        <v>570</v>
      </c>
    </row>
    <row r="45" spans="1:14" s="64" customFormat="1" ht="35.15" customHeight="1" x14ac:dyDescent="0.35">
      <c r="A45" s="513" t="s">
        <v>336</v>
      </c>
      <c r="B45" s="252" t="s">
        <v>323</v>
      </c>
      <c r="C45" s="252" t="s">
        <v>206</v>
      </c>
      <c r="D45" s="498" t="s">
        <v>208</v>
      </c>
      <c r="E45" s="499"/>
      <c r="F45" s="498" t="s">
        <v>210</v>
      </c>
      <c r="G45" s="499"/>
      <c r="H45" s="123" t="s">
        <v>212</v>
      </c>
      <c r="I45" s="123" t="s">
        <v>213</v>
      </c>
    </row>
    <row r="46" spans="1:14" ht="120.75" customHeight="1" x14ac:dyDescent="0.35">
      <c r="A46" s="514"/>
      <c r="B46" s="350">
        <v>0.05</v>
      </c>
      <c r="C46" s="257">
        <v>0.05</v>
      </c>
      <c r="D46" s="500" t="s">
        <v>705</v>
      </c>
      <c r="E46" s="517"/>
      <c r="F46" s="500" t="s">
        <v>706</v>
      </c>
      <c r="G46" s="517"/>
      <c r="H46" s="344" t="s">
        <v>548</v>
      </c>
      <c r="I46" s="155" t="s">
        <v>570</v>
      </c>
    </row>
    <row r="47" spans="1:14" s="64" customFormat="1" ht="35.15" customHeight="1" x14ac:dyDescent="0.35">
      <c r="A47" s="513" t="s">
        <v>341</v>
      </c>
      <c r="B47" s="252" t="s">
        <v>323</v>
      </c>
      <c r="C47" s="123" t="s">
        <v>206</v>
      </c>
      <c r="D47" s="498" t="s">
        <v>208</v>
      </c>
      <c r="E47" s="499"/>
      <c r="F47" s="498" t="s">
        <v>210</v>
      </c>
      <c r="G47" s="499"/>
      <c r="H47" s="123" t="s">
        <v>212</v>
      </c>
      <c r="I47" s="122" t="s">
        <v>213</v>
      </c>
    </row>
    <row r="48" spans="1:14" ht="277.5" customHeight="1" x14ac:dyDescent="0.35">
      <c r="A48" s="514"/>
      <c r="B48" s="350">
        <v>0.05</v>
      </c>
      <c r="C48" s="257">
        <v>0.05</v>
      </c>
      <c r="D48" s="500" t="s">
        <v>707</v>
      </c>
      <c r="E48" s="517"/>
      <c r="F48" s="500" t="s">
        <v>708</v>
      </c>
      <c r="G48" s="517"/>
      <c r="H48" s="250"/>
      <c r="I48" s="157"/>
    </row>
    <row r="49" spans="1:9" s="64" customFormat="1" ht="35.15" customHeight="1" x14ac:dyDescent="0.35">
      <c r="A49" s="513" t="s">
        <v>345</v>
      </c>
      <c r="B49" s="251" t="s">
        <v>323</v>
      </c>
      <c r="C49" s="123" t="s">
        <v>206</v>
      </c>
      <c r="D49" s="498" t="s">
        <v>208</v>
      </c>
      <c r="E49" s="499"/>
      <c r="F49" s="498" t="s">
        <v>210</v>
      </c>
      <c r="G49" s="499"/>
      <c r="H49" s="123" t="s">
        <v>212</v>
      </c>
      <c r="I49" s="122" t="s">
        <v>213</v>
      </c>
    </row>
    <row r="50" spans="1:9" ht="229.5" customHeight="1" x14ac:dyDescent="0.35">
      <c r="A50" s="708"/>
      <c r="B50" s="385">
        <v>0.1</v>
      </c>
      <c r="C50" s="420">
        <v>0.1</v>
      </c>
      <c r="D50" s="500" t="s">
        <v>709</v>
      </c>
      <c r="E50" s="517"/>
      <c r="F50" s="500" t="s">
        <v>710</v>
      </c>
      <c r="G50" s="517"/>
      <c r="H50" s="344" t="s">
        <v>548</v>
      </c>
      <c r="I50" s="155" t="s">
        <v>570</v>
      </c>
    </row>
    <row r="51" spans="1:9" ht="35.15" customHeight="1" x14ac:dyDescent="0.35">
      <c r="A51" s="513" t="s">
        <v>349</v>
      </c>
      <c r="B51" s="348" t="s">
        <v>323</v>
      </c>
      <c r="C51" s="146" t="s">
        <v>206</v>
      </c>
      <c r="D51" s="498" t="s">
        <v>208</v>
      </c>
      <c r="E51" s="499"/>
      <c r="F51" s="498" t="s">
        <v>210</v>
      </c>
      <c r="G51" s="499"/>
      <c r="H51" s="123" t="s">
        <v>212</v>
      </c>
      <c r="I51" s="122" t="s">
        <v>213</v>
      </c>
    </row>
    <row r="52" spans="1:9" ht="228.75" customHeight="1" x14ac:dyDescent="0.35">
      <c r="A52" s="708"/>
      <c r="B52" s="385">
        <v>0.1</v>
      </c>
      <c r="C52" s="385">
        <v>0.1</v>
      </c>
      <c r="D52" s="500" t="s">
        <v>711</v>
      </c>
      <c r="E52" s="516"/>
      <c r="F52" s="500" t="s">
        <v>712</v>
      </c>
      <c r="G52" s="522"/>
      <c r="H52" s="344" t="s">
        <v>548</v>
      </c>
      <c r="I52" s="155" t="s">
        <v>570</v>
      </c>
    </row>
    <row r="53" spans="1:9" ht="35.15" customHeight="1" x14ac:dyDescent="0.35">
      <c r="A53" s="707" t="s">
        <v>353</v>
      </c>
      <c r="B53" s="386" t="s">
        <v>323</v>
      </c>
      <c r="C53" s="205" t="s">
        <v>206</v>
      </c>
      <c r="D53" s="498" t="s">
        <v>208</v>
      </c>
      <c r="E53" s="499"/>
      <c r="F53" s="498" t="s">
        <v>210</v>
      </c>
      <c r="G53" s="499"/>
      <c r="H53" s="123" t="s">
        <v>212</v>
      </c>
      <c r="I53" s="122" t="s">
        <v>213</v>
      </c>
    </row>
    <row r="54" spans="1:9" ht="148.5" customHeight="1" x14ac:dyDescent="0.35">
      <c r="A54" s="708"/>
      <c r="B54" s="387">
        <v>0.13</v>
      </c>
      <c r="C54" s="209">
        <v>0.13</v>
      </c>
      <c r="D54" s="500" t="s">
        <v>713</v>
      </c>
      <c r="E54" s="516"/>
      <c r="F54" s="500" t="s">
        <v>714</v>
      </c>
      <c r="G54" s="516"/>
      <c r="H54" s="344" t="s">
        <v>548</v>
      </c>
      <c r="I54" s="155" t="s">
        <v>570</v>
      </c>
    </row>
    <row r="55" spans="1:9" ht="35.15" customHeight="1" x14ac:dyDescent="0.35">
      <c r="A55" s="513" t="s">
        <v>357</v>
      </c>
      <c r="B55" s="348" t="s">
        <v>323</v>
      </c>
      <c r="C55" s="146" t="s">
        <v>206</v>
      </c>
      <c r="D55" s="498" t="s">
        <v>208</v>
      </c>
      <c r="E55" s="499"/>
      <c r="F55" s="498" t="s">
        <v>210</v>
      </c>
      <c r="G55" s="499"/>
      <c r="H55" s="123" t="s">
        <v>212</v>
      </c>
      <c r="I55" s="122" t="s">
        <v>213</v>
      </c>
    </row>
    <row r="56" spans="1:9" x14ac:dyDescent="0.35">
      <c r="A56" s="708"/>
      <c r="B56" s="380">
        <v>0.15</v>
      </c>
      <c r="C56" s="209"/>
      <c r="D56" s="502"/>
      <c r="E56" s="503"/>
      <c r="F56" s="502"/>
      <c r="G56" s="503"/>
      <c r="H56" s="250"/>
      <c r="I56" s="250"/>
    </row>
    <row r="57" spans="1:9" ht="35.15" customHeight="1" x14ac:dyDescent="0.35">
      <c r="A57" s="513" t="s">
        <v>358</v>
      </c>
      <c r="B57" s="348" t="s">
        <v>323</v>
      </c>
      <c r="C57" s="146" t="s">
        <v>206</v>
      </c>
      <c r="D57" s="498" t="s">
        <v>208</v>
      </c>
      <c r="E57" s="499"/>
      <c r="F57" s="498" t="s">
        <v>210</v>
      </c>
      <c r="G57" s="499"/>
      <c r="H57" s="123" t="s">
        <v>212</v>
      </c>
      <c r="I57" s="122" t="s">
        <v>213</v>
      </c>
    </row>
    <row r="58" spans="1:9" x14ac:dyDescent="0.35">
      <c r="A58" s="708"/>
      <c r="B58" s="385">
        <v>0.2</v>
      </c>
      <c r="C58" s="209"/>
      <c r="D58" s="502"/>
      <c r="E58" s="503"/>
      <c r="F58" s="502"/>
      <c r="G58" s="503"/>
      <c r="H58" s="250"/>
      <c r="I58" s="157"/>
    </row>
    <row r="59" spans="1:9" ht="35.15" customHeight="1" x14ac:dyDescent="0.35">
      <c r="A59" s="513" t="s">
        <v>359</v>
      </c>
      <c r="B59" s="348" t="s">
        <v>323</v>
      </c>
      <c r="C59" s="146" t="s">
        <v>206</v>
      </c>
      <c r="D59" s="498" t="s">
        <v>208</v>
      </c>
      <c r="E59" s="499"/>
      <c r="F59" s="498" t="s">
        <v>210</v>
      </c>
      <c r="G59" s="499"/>
      <c r="H59" s="123" t="s">
        <v>212</v>
      </c>
      <c r="I59" s="122" t="s">
        <v>213</v>
      </c>
    </row>
    <row r="60" spans="1:9" x14ac:dyDescent="0.35">
      <c r="A60" s="708"/>
      <c r="B60" s="380">
        <v>0.15</v>
      </c>
      <c r="C60" s="209"/>
      <c r="D60" s="502"/>
      <c r="E60" s="503"/>
      <c r="F60" s="504"/>
      <c r="G60" s="504"/>
      <c r="H60" s="250"/>
      <c r="I60" s="250"/>
    </row>
    <row r="61" spans="1:9" ht="35.15" customHeight="1" x14ac:dyDescent="0.35">
      <c r="A61" s="513" t="s">
        <v>360</v>
      </c>
      <c r="B61" s="254" t="s">
        <v>323</v>
      </c>
      <c r="C61" s="146" t="s">
        <v>206</v>
      </c>
      <c r="D61" s="498" t="s">
        <v>208</v>
      </c>
      <c r="E61" s="499"/>
      <c r="F61" s="498" t="s">
        <v>210</v>
      </c>
      <c r="G61" s="499"/>
      <c r="H61" s="123" t="s">
        <v>212</v>
      </c>
      <c r="I61" s="122" t="s">
        <v>213</v>
      </c>
    </row>
    <row r="62" spans="1:9" x14ac:dyDescent="0.35">
      <c r="A62" s="514"/>
      <c r="B62" s="354">
        <v>0.05</v>
      </c>
      <c r="C62" s="346"/>
      <c r="D62" s="502"/>
      <c r="E62" s="503"/>
      <c r="F62" s="502"/>
      <c r="G62" s="503"/>
      <c r="H62" s="250"/>
      <c r="I62" s="250"/>
    </row>
    <row r="66" spans="1:11" ht="34.5" customHeight="1" x14ac:dyDescent="0.35">
      <c r="A66" s="737" t="s">
        <v>177</v>
      </c>
      <c r="B66" s="737"/>
      <c r="C66" s="737"/>
      <c r="D66" s="737"/>
      <c r="E66" s="737"/>
      <c r="F66" s="737"/>
      <c r="G66" s="737"/>
      <c r="H66" s="737"/>
      <c r="I66" s="737"/>
      <c r="J66" s="40"/>
      <c r="K66" s="40"/>
    </row>
    <row r="67" spans="1:11" ht="123.75" customHeight="1" x14ac:dyDescent="0.35">
      <c r="A67" s="388" t="s">
        <v>178</v>
      </c>
      <c r="B67" s="736" t="s">
        <v>715</v>
      </c>
      <c r="C67" s="736"/>
      <c r="D67" s="736" t="s">
        <v>716</v>
      </c>
      <c r="E67" s="736"/>
      <c r="F67" s="736" t="s">
        <v>717</v>
      </c>
      <c r="G67" s="736"/>
      <c r="H67" s="736" t="s">
        <v>718</v>
      </c>
      <c r="I67" s="736"/>
      <c r="J67" s="742"/>
      <c r="K67" s="742"/>
    </row>
    <row r="68" spans="1:11" ht="40.5" customHeight="1" x14ac:dyDescent="0.35">
      <c r="A68" s="388" t="s">
        <v>719</v>
      </c>
      <c r="B68" s="746">
        <v>0.04</v>
      </c>
      <c r="C68" s="746"/>
      <c r="D68" s="746">
        <v>0.06</v>
      </c>
      <c r="E68" s="746"/>
      <c r="F68" s="746">
        <v>0.05</v>
      </c>
      <c r="G68" s="746"/>
      <c r="H68" s="746">
        <v>0.05</v>
      </c>
      <c r="I68" s="746"/>
      <c r="J68" s="743"/>
      <c r="K68" s="743"/>
    </row>
    <row r="69" spans="1:11" ht="30" customHeight="1" x14ac:dyDescent="0.35">
      <c r="A69" s="714" t="s">
        <v>289</v>
      </c>
      <c r="B69" s="389" t="s">
        <v>99</v>
      </c>
      <c r="C69" s="389" t="s">
        <v>206</v>
      </c>
      <c r="D69" s="389" t="s">
        <v>99</v>
      </c>
      <c r="E69" s="389" t="s">
        <v>206</v>
      </c>
      <c r="F69" s="389" t="s">
        <v>99</v>
      </c>
      <c r="G69" s="389" t="s">
        <v>206</v>
      </c>
      <c r="H69" s="389" t="s">
        <v>99</v>
      </c>
      <c r="I69" s="389" t="s">
        <v>206</v>
      </c>
      <c r="J69" s="390"/>
      <c r="K69" s="390"/>
    </row>
    <row r="70" spans="1:11" ht="30" customHeight="1" x14ac:dyDescent="0.35">
      <c r="A70" s="714"/>
      <c r="B70" s="391">
        <v>0</v>
      </c>
      <c r="C70" s="392">
        <v>0</v>
      </c>
      <c r="D70" s="391">
        <v>0</v>
      </c>
      <c r="E70" s="392">
        <v>0</v>
      </c>
      <c r="F70" s="393">
        <v>0</v>
      </c>
      <c r="G70" s="392">
        <v>0</v>
      </c>
      <c r="H70" s="393">
        <v>0</v>
      </c>
      <c r="I70" s="392">
        <v>0</v>
      </c>
      <c r="J70" s="394"/>
      <c r="K70" s="395"/>
    </row>
    <row r="71" spans="1:11" ht="46.5" customHeight="1" x14ac:dyDescent="0.35">
      <c r="A71" s="388" t="s">
        <v>365</v>
      </c>
      <c r="B71" s="726" t="s">
        <v>700</v>
      </c>
      <c r="C71" s="726"/>
      <c r="D71" s="732" t="s">
        <v>700</v>
      </c>
      <c r="E71" s="732"/>
      <c r="F71" s="732" t="s">
        <v>700</v>
      </c>
      <c r="G71" s="732"/>
      <c r="H71" s="732" t="s">
        <v>701</v>
      </c>
      <c r="I71" s="733"/>
      <c r="J71" s="744"/>
      <c r="K71" s="744"/>
    </row>
    <row r="72" spans="1:11" ht="44.5" customHeight="1" x14ac:dyDescent="0.35">
      <c r="A72" s="388" t="s">
        <v>369</v>
      </c>
      <c r="B72" s="687" t="s">
        <v>435</v>
      </c>
      <c r="C72" s="687"/>
      <c r="D72" s="687" t="s">
        <v>435</v>
      </c>
      <c r="E72" s="687"/>
      <c r="F72" s="687" t="s">
        <v>435</v>
      </c>
      <c r="G72" s="687"/>
      <c r="H72" s="687" t="s">
        <v>435</v>
      </c>
      <c r="I72" s="687"/>
      <c r="J72" s="740"/>
      <c r="K72" s="740"/>
    </row>
    <row r="73" spans="1:11" ht="30.75" customHeight="1" x14ac:dyDescent="0.35">
      <c r="A73" s="714" t="s">
        <v>290</v>
      </c>
      <c r="B73" s="389" t="s">
        <v>99</v>
      </c>
      <c r="C73" s="389" t="s">
        <v>206</v>
      </c>
      <c r="D73" s="389" t="s">
        <v>99</v>
      </c>
      <c r="E73" s="389" t="s">
        <v>206</v>
      </c>
      <c r="F73" s="389" t="s">
        <v>99</v>
      </c>
      <c r="G73" s="389" t="s">
        <v>206</v>
      </c>
      <c r="H73" s="389" t="s">
        <v>99</v>
      </c>
      <c r="I73" s="389" t="s">
        <v>206</v>
      </c>
      <c r="J73" s="390"/>
      <c r="K73" s="390"/>
    </row>
    <row r="74" spans="1:11" ht="30.75" customHeight="1" x14ac:dyDescent="0.35">
      <c r="A74" s="714"/>
      <c r="B74" s="391">
        <v>0</v>
      </c>
      <c r="C74" s="392">
        <v>0</v>
      </c>
      <c r="D74" s="391">
        <v>0</v>
      </c>
      <c r="E74" s="392">
        <v>0</v>
      </c>
      <c r="F74" s="393">
        <v>0.09</v>
      </c>
      <c r="G74" s="396">
        <v>0.09</v>
      </c>
      <c r="H74" s="393">
        <v>0.09</v>
      </c>
      <c r="I74" s="396">
        <v>0.09</v>
      </c>
      <c r="J74" s="394"/>
      <c r="K74" s="397"/>
    </row>
    <row r="75" spans="1:11" ht="126.65" customHeight="1" x14ac:dyDescent="0.35">
      <c r="A75" s="388" t="s">
        <v>365</v>
      </c>
      <c r="B75" s="726" t="s">
        <v>700</v>
      </c>
      <c r="C75" s="726"/>
      <c r="D75" s="734" t="s">
        <v>700</v>
      </c>
      <c r="E75" s="734"/>
      <c r="F75" s="726" t="s">
        <v>720</v>
      </c>
      <c r="G75" s="726"/>
      <c r="H75" s="735" t="s">
        <v>721</v>
      </c>
      <c r="I75" s="735"/>
      <c r="J75" s="745"/>
      <c r="K75" s="745"/>
    </row>
    <row r="76" spans="1:11" ht="69" customHeight="1" x14ac:dyDescent="0.35">
      <c r="A76" s="388" t="s">
        <v>369</v>
      </c>
      <c r="B76" s="687" t="s">
        <v>435</v>
      </c>
      <c r="C76" s="687"/>
      <c r="D76" s="687" t="s">
        <v>435</v>
      </c>
      <c r="E76" s="687"/>
      <c r="F76" s="727" t="s">
        <v>722</v>
      </c>
      <c r="G76" s="727"/>
      <c r="H76" s="727" t="s">
        <v>723</v>
      </c>
      <c r="I76" s="727"/>
      <c r="J76" s="740"/>
      <c r="K76" s="740"/>
    </row>
    <row r="77" spans="1:11" ht="30.75" customHeight="1" x14ac:dyDescent="0.35">
      <c r="A77" s="714" t="s">
        <v>291</v>
      </c>
      <c r="B77" s="389" t="s">
        <v>99</v>
      </c>
      <c r="C77" s="389" t="s">
        <v>206</v>
      </c>
      <c r="D77" s="389" t="s">
        <v>99</v>
      </c>
      <c r="E77" s="389" t="s">
        <v>206</v>
      </c>
      <c r="F77" s="389" t="s">
        <v>99</v>
      </c>
      <c r="G77" s="389" t="s">
        <v>206</v>
      </c>
      <c r="H77" s="389" t="s">
        <v>99</v>
      </c>
      <c r="I77" s="389" t="s">
        <v>206</v>
      </c>
      <c r="J77" s="390"/>
      <c r="K77" s="390"/>
    </row>
    <row r="78" spans="1:11" ht="30.75" customHeight="1" x14ac:dyDescent="0.35">
      <c r="A78" s="714"/>
      <c r="B78" s="391">
        <v>0</v>
      </c>
      <c r="C78" s="392" t="s">
        <v>724</v>
      </c>
      <c r="D78" s="391">
        <v>0</v>
      </c>
      <c r="E78" s="392" t="s">
        <v>724</v>
      </c>
      <c r="F78" s="393">
        <v>0.09</v>
      </c>
      <c r="G78" s="396">
        <v>0.09</v>
      </c>
      <c r="H78" s="393">
        <v>0.09</v>
      </c>
      <c r="I78" s="396">
        <v>0.09</v>
      </c>
      <c r="J78" s="394"/>
      <c r="K78" s="397"/>
    </row>
    <row r="79" spans="1:11" ht="112.5" customHeight="1" x14ac:dyDescent="0.35">
      <c r="A79" s="388" t="s">
        <v>365</v>
      </c>
      <c r="B79" s="726" t="s">
        <v>700</v>
      </c>
      <c r="C79" s="726"/>
      <c r="D79" s="734" t="s">
        <v>700</v>
      </c>
      <c r="E79" s="734"/>
      <c r="F79" s="726" t="s">
        <v>725</v>
      </c>
      <c r="G79" s="726"/>
      <c r="H79" s="726" t="s">
        <v>726</v>
      </c>
      <c r="I79" s="726"/>
      <c r="J79" s="740"/>
      <c r="K79" s="740"/>
    </row>
    <row r="80" spans="1:11" ht="62.5" customHeight="1" x14ac:dyDescent="0.35">
      <c r="A80" s="388" t="s">
        <v>369</v>
      </c>
      <c r="B80" s="687" t="s">
        <v>435</v>
      </c>
      <c r="C80" s="687"/>
      <c r="D80" s="687" t="s">
        <v>435</v>
      </c>
      <c r="E80" s="687"/>
      <c r="F80" s="727" t="s">
        <v>727</v>
      </c>
      <c r="G80" s="727"/>
      <c r="H80" s="727" t="s">
        <v>728</v>
      </c>
      <c r="I80" s="727"/>
      <c r="J80" s="740"/>
      <c r="K80" s="740"/>
    </row>
    <row r="81" spans="1:11" ht="30.75" customHeight="1" x14ac:dyDescent="0.35">
      <c r="A81" s="714" t="s">
        <v>292</v>
      </c>
      <c r="B81" s="389" t="s">
        <v>99</v>
      </c>
      <c r="C81" s="389" t="s">
        <v>206</v>
      </c>
      <c r="D81" s="389" t="s">
        <v>99</v>
      </c>
      <c r="E81" s="389" t="s">
        <v>206</v>
      </c>
      <c r="F81" s="389" t="s">
        <v>99</v>
      </c>
      <c r="G81" s="389" t="s">
        <v>206</v>
      </c>
      <c r="H81" s="389" t="s">
        <v>99</v>
      </c>
      <c r="I81" s="389" t="s">
        <v>206</v>
      </c>
      <c r="J81" s="390"/>
      <c r="K81" s="390"/>
    </row>
    <row r="82" spans="1:11" ht="30.75" customHeight="1" x14ac:dyDescent="0.35">
      <c r="A82" s="714"/>
      <c r="B82" s="391">
        <v>0.05</v>
      </c>
      <c r="C82" s="392">
        <v>0.05</v>
      </c>
      <c r="D82" s="391">
        <v>0</v>
      </c>
      <c r="E82" s="392"/>
      <c r="F82" s="393">
        <v>0.09</v>
      </c>
      <c r="G82" s="396">
        <v>0.09</v>
      </c>
      <c r="H82" s="393">
        <v>0.09</v>
      </c>
      <c r="I82" s="396">
        <v>0.09</v>
      </c>
      <c r="J82" s="394"/>
      <c r="K82" s="397"/>
    </row>
    <row r="83" spans="1:11" ht="361" customHeight="1" x14ac:dyDescent="0.35">
      <c r="A83" s="388" t="s">
        <v>365</v>
      </c>
      <c r="B83" s="728" t="s">
        <v>729</v>
      </c>
      <c r="C83" s="729"/>
      <c r="D83" s="730" t="s">
        <v>700</v>
      </c>
      <c r="E83" s="731"/>
      <c r="F83" s="732" t="s">
        <v>730</v>
      </c>
      <c r="G83" s="733"/>
      <c r="H83" s="732" t="s">
        <v>731</v>
      </c>
      <c r="I83" s="733"/>
      <c r="J83" s="740"/>
      <c r="K83" s="740"/>
    </row>
    <row r="84" spans="1:11" ht="80.25" customHeight="1" x14ac:dyDescent="0.35">
      <c r="A84" s="388" t="s">
        <v>369</v>
      </c>
      <c r="B84" s="727" t="s">
        <v>732</v>
      </c>
      <c r="C84" s="727"/>
      <c r="D84" s="687" t="s">
        <v>435</v>
      </c>
      <c r="E84" s="687"/>
      <c r="F84" s="727" t="s">
        <v>733</v>
      </c>
      <c r="G84" s="727"/>
      <c r="H84" s="727" t="s">
        <v>734</v>
      </c>
      <c r="I84" s="727"/>
      <c r="J84" s="740"/>
      <c r="K84" s="740"/>
    </row>
    <row r="85" spans="1:11" x14ac:dyDescent="0.35">
      <c r="A85" s="714" t="s">
        <v>294</v>
      </c>
      <c r="B85" s="389" t="s">
        <v>99</v>
      </c>
      <c r="C85" s="389" t="s">
        <v>206</v>
      </c>
      <c r="D85" s="389" t="s">
        <v>99</v>
      </c>
      <c r="E85" s="389" t="s">
        <v>206</v>
      </c>
      <c r="F85" s="389" t="s">
        <v>99</v>
      </c>
      <c r="G85" s="389" t="s">
        <v>206</v>
      </c>
      <c r="H85" s="389" t="s">
        <v>99</v>
      </c>
      <c r="I85" s="389" t="s">
        <v>206</v>
      </c>
      <c r="J85" s="390"/>
      <c r="K85" s="390"/>
    </row>
    <row r="86" spans="1:11" x14ac:dyDescent="0.35">
      <c r="A86" s="714"/>
      <c r="B86" s="391">
        <v>0.05</v>
      </c>
      <c r="C86" s="392">
        <v>0.05</v>
      </c>
      <c r="D86" s="391">
        <v>0</v>
      </c>
      <c r="E86" s="392"/>
      <c r="F86" s="393">
        <v>0.09</v>
      </c>
      <c r="G86" s="396">
        <v>0.09</v>
      </c>
      <c r="H86" s="393">
        <v>0.09</v>
      </c>
      <c r="I86" s="396">
        <v>0.09</v>
      </c>
      <c r="J86" s="394"/>
      <c r="K86" s="397"/>
    </row>
    <row r="87" spans="1:11" ht="191.25" customHeight="1" x14ac:dyDescent="0.35">
      <c r="A87" s="388" t="s">
        <v>365</v>
      </c>
      <c r="B87" s="726" t="s">
        <v>735</v>
      </c>
      <c r="C87" s="726"/>
      <c r="D87" s="713" t="s">
        <v>700</v>
      </c>
      <c r="E87" s="713"/>
      <c r="F87" s="687" t="s">
        <v>736</v>
      </c>
      <c r="G87" s="713"/>
      <c r="H87" s="687" t="s">
        <v>737</v>
      </c>
      <c r="I87" s="713"/>
      <c r="J87" s="739"/>
      <c r="K87" s="739"/>
    </row>
    <row r="88" spans="1:11" ht="28.5" customHeight="1" x14ac:dyDescent="0.35">
      <c r="A88" s="388" t="s">
        <v>369</v>
      </c>
      <c r="B88" s="719" t="s">
        <v>738</v>
      </c>
      <c r="C88" s="719"/>
      <c r="D88" s="713" t="s">
        <v>435</v>
      </c>
      <c r="E88" s="713"/>
      <c r="F88" s="727" t="s">
        <v>739</v>
      </c>
      <c r="G88" s="727"/>
      <c r="H88" s="727" t="s">
        <v>740</v>
      </c>
      <c r="I88" s="727"/>
      <c r="J88" s="739"/>
      <c r="K88" s="739"/>
    </row>
    <row r="89" spans="1:11" x14ac:dyDescent="0.35">
      <c r="A89" s="714" t="s">
        <v>295</v>
      </c>
      <c r="B89" s="389" t="s">
        <v>99</v>
      </c>
      <c r="C89" s="389" t="s">
        <v>206</v>
      </c>
      <c r="D89" s="389" t="s">
        <v>99</v>
      </c>
      <c r="E89" s="389" t="s">
        <v>206</v>
      </c>
      <c r="F89" s="389" t="s">
        <v>99</v>
      </c>
      <c r="G89" s="389" t="s">
        <v>206</v>
      </c>
      <c r="H89" s="389" t="s">
        <v>99</v>
      </c>
      <c r="I89" s="389" t="s">
        <v>206</v>
      </c>
      <c r="J89" s="390"/>
      <c r="K89" s="390"/>
    </row>
    <row r="90" spans="1:11" x14ac:dyDescent="0.3">
      <c r="A90" s="714"/>
      <c r="B90" s="391">
        <v>0.05</v>
      </c>
      <c r="C90" s="398">
        <v>0.05</v>
      </c>
      <c r="D90" s="391">
        <v>0.05</v>
      </c>
      <c r="E90" s="392">
        <v>0.05</v>
      </c>
      <c r="F90" s="393">
        <v>0.09</v>
      </c>
      <c r="G90" s="396">
        <v>0.09</v>
      </c>
      <c r="H90" s="393">
        <v>0.09</v>
      </c>
      <c r="I90" s="396">
        <v>0.09</v>
      </c>
      <c r="J90" s="394"/>
      <c r="K90" s="397"/>
    </row>
    <row r="91" spans="1:11" ht="243" customHeight="1" x14ac:dyDescent="0.3">
      <c r="A91" s="388" t="s">
        <v>365</v>
      </c>
      <c r="B91" s="720" t="s">
        <v>741</v>
      </c>
      <c r="C91" s="720"/>
      <c r="D91" s="724" t="s">
        <v>742</v>
      </c>
      <c r="E91" s="724"/>
      <c r="F91" s="687" t="s">
        <v>743</v>
      </c>
      <c r="G91" s="713"/>
      <c r="H91" s="687" t="s">
        <v>744</v>
      </c>
      <c r="I91" s="713"/>
      <c r="J91" s="741"/>
      <c r="K91" s="741"/>
    </row>
    <row r="92" spans="1:11" ht="14.5" x14ac:dyDescent="0.35">
      <c r="A92" s="388" t="s">
        <v>369</v>
      </c>
      <c r="B92" s="719" t="s">
        <v>745</v>
      </c>
      <c r="C92" s="719"/>
      <c r="D92" s="719" t="s">
        <v>746</v>
      </c>
      <c r="E92" s="719"/>
      <c r="F92" s="719" t="s">
        <v>384</v>
      </c>
      <c r="G92" s="719"/>
      <c r="H92" s="719" t="s">
        <v>364</v>
      </c>
      <c r="I92" s="713"/>
      <c r="J92" s="739"/>
      <c r="K92" s="739"/>
    </row>
    <row r="93" spans="1:11" x14ac:dyDescent="0.35">
      <c r="A93" s="714" t="s">
        <v>296</v>
      </c>
      <c r="B93" s="389" t="s">
        <v>99</v>
      </c>
      <c r="C93" s="389" t="s">
        <v>206</v>
      </c>
      <c r="D93" s="389" t="s">
        <v>99</v>
      </c>
      <c r="E93" s="389" t="s">
        <v>206</v>
      </c>
      <c r="F93" s="389" t="s">
        <v>99</v>
      </c>
      <c r="G93" s="389" t="s">
        <v>206</v>
      </c>
      <c r="H93" s="389" t="s">
        <v>99</v>
      </c>
      <c r="I93" s="389" t="s">
        <v>206</v>
      </c>
      <c r="J93" s="390"/>
      <c r="K93" s="390"/>
    </row>
    <row r="94" spans="1:11" x14ac:dyDescent="0.3">
      <c r="A94" s="714"/>
      <c r="B94" s="391">
        <v>0.1</v>
      </c>
      <c r="C94" s="398">
        <v>0.1</v>
      </c>
      <c r="D94" s="391">
        <v>0.05</v>
      </c>
      <c r="E94" s="392"/>
      <c r="F94" s="393">
        <v>0.09</v>
      </c>
      <c r="G94" s="396">
        <v>0.09</v>
      </c>
      <c r="H94" s="393">
        <v>0.09</v>
      </c>
      <c r="I94" s="396">
        <v>0.09</v>
      </c>
      <c r="J94" s="394"/>
      <c r="K94" s="397"/>
    </row>
    <row r="95" spans="1:11" ht="226.5" customHeight="1" x14ac:dyDescent="0.3">
      <c r="A95" s="388" t="s">
        <v>365</v>
      </c>
      <c r="B95" s="720" t="s">
        <v>747</v>
      </c>
      <c r="C95" s="720"/>
      <c r="D95" s="721" t="s">
        <v>748</v>
      </c>
      <c r="E95" s="722"/>
      <c r="F95" s="720" t="s">
        <v>749</v>
      </c>
      <c r="G95" s="723"/>
      <c r="H95" s="724" t="s">
        <v>750</v>
      </c>
      <c r="I95" s="725"/>
      <c r="J95" s="741"/>
      <c r="K95" s="741"/>
    </row>
    <row r="96" spans="1:11" ht="14.5" x14ac:dyDescent="0.35">
      <c r="A96" s="388" t="s">
        <v>369</v>
      </c>
      <c r="B96" s="719" t="s">
        <v>751</v>
      </c>
      <c r="C96" s="719"/>
      <c r="D96" s="719" t="s">
        <v>752</v>
      </c>
      <c r="E96" s="719"/>
      <c r="F96" s="719" t="s">
        <v>753</v>
      </c>
      <c r="G96" s="719"/>
      <c r="H96" s="719" t="s">
        <v>754</v>
      </c>
      <c r="I96" s="719"/>
      <c r="J96" s="739"/>
      <c r="K96" s="739"/>
    </row>
    <row r="97" spans="1:11" x14ac:dyDescent="0.35">
      <c r="A97" s="714" t="s">
        <v>297</v>
      </c>
      <c r="B97" s="389" t="s">
        <v>99</v>
      </c>
      <c r="C97" s="389" t="s">
        <v>206</v>
      </c>
      <c r="D97" s="389" t="s">
        <v>99</v>
      </c>
      <c r="E97" s="389" t="s">
        <v>206</v>
      </c>
      <c r="F97" s="389" t="s">
        <v>99</v>
      </c>
      <c r="G97" s="389" t="s">
        <v>206</v>
      </c>
      <c r="H97" s="389" t="s">
        <v>99</v>
      </c>
      <c r="I97" s="389" t="s">
        <v>206</v>
      </c>
      <c r="J97" s="390"/>
      <c r="K97" s="390"/>
    </row>
    <row r="98" spans="1:11" x14ac:dyDescent="0.3">
      <c r="A98" s="714"/>
      <c r="B98" s="391">
        <v>0.1</v>
      </c>
      <c r="C98" s="398">
        <v>0.1</v>
      </c>
      <c r="D98" s="391">
        <v>0.1</v>
      </c>
      <c r="E98" s="392">
        <v>0.1</v>
      </c>
      <c r="F98" s="393">
        <v>0.09</v>
      </c>
      <c r="G98" s="396">
        <v>0.09</v>
      </c>
      <c r="H98" s="393">
        <v>0.09</v>
      </c>
      <c r="I98" s="396">
        <v>0.09</v>
      </c>
      <c r="J98" s="394"/>
      <c r="K98" s="397"/>
    </row>
    <row r="99" spans="1:11" ht="344.25" customHeight="1" x14ac:dyDescent="0.3">
      <c r="A99" s="388" t="s">
        <v>365</v>
      </c>
      <c r="B99" s="717" t="s">
        <v>755</v>
      </c>
      <c r="C99" s="717"/>
      <c r="D99" s="717" t="s">
        <v>756</v>
      </c>
      <c r="E99" s="718"/>
      <c r="F99" s="717" t="s">
        <v>757</v>
      </c>
      <c r="G99" s="718"/>
      <c r="H99" s="717" t="s">
        <v>758</v>
      </c>
      <c r="I99" s="718"/>
      <c r="J99" s="741"/>
      <c r="K99" s="741"/>
    </row>
    <row r="100" spans="1:11" ht="14.5" x14ac:dyDescent="0.35">
      <c r="A100" s="388" t="s">
        <v>369</v>
      </c>
      <c r="B100" s="719" t="s">
        <v>751</v>
      </c>
      <c r="C100" s="719"/>
      <c r="D100" s="719" t="s">
        <v>752</v>
      </c>
      <c r="E100" s="719"/>
      <c r="F100" s="719" t="s">
        <v>759</v>
      </c>
      <c r="G100" s="719"/>
      <c r="H100" s="719" t="s">
        <v>760</v>
      </c>
      <c r="I100" s="719"/>
      <c r="J100" s="739"/>
      <c r="K100" s="739"/>
    </row>
    <row r="101" spans="1:11" x14ac:dyDescent="0.35">
      <c r="A101" s="714" t="s">
        <v>300</v>
      </c>
      <c r="B101" s="389" t="s">
        <v>99</v>
      </c>
      <c r="C101" s="389" t="s">
        <v>206</v>
      </c>
      <c r="D101" s="389" t="s">
        <v>99</v>
      </c>
      <c r="E101" s="389" t="s">
        <v>206</v>
      </c>
      <c r="F101" s="389" t="s">
        <v>99</v>
      </c>
      <c r="G101" s="389" t="s">
        <v>206</v>
      </c>
      <c r="H101" s="389" t="s">
        <v>99</v>
      </c>
      <c r="I101" s="389" t="s">
        <v>206</v>
      </c>
      <c r="J101" s="390"/>
      <c r="K101" s="390"/>
    </row>
    <row r="102" spans="1:11" x14ac:dyDescent="0.3">
      <c r="A102" s="714"/>
      <c r="B102" s="391">
        <v>0.15</v>
      </c>
      <c r="C102" s="398"/>
      <c r="D102" s="391">
        <v>0.1</v>
      </c>
      <c r="E102" s="392"/>
      <c r="F102" s="393">
        <v>0.09</v>
      </c>
      <c r="G102" s="396"/>
      <c r="H102" s="393">
        <v>0.09</v>
      </c>
      <c r="I102" s="396"/>
      <c r="J102" s="394"/>
      <c r="K102" s="397"/>
    </row>
    <row r="103" spans="1:11" ht="28" x14ac:dyDescent="0.3">
      <c r="A103" s="388" t="s">
        <v>365</v>
      </c>
      <c r="B103" s="715"/>
      <c r="C103" s="715"/>
      <c r="D103" s="715"/>
      <c r="E103" s="715"/>
      <c r="F103" s="715"/>
      <c r="G103" s="715"/>
      <c r="H103" s="715"/>
      <c r="I103" s="715"/>
      <c r="J103" s="741"/>
      <c r="K103" s="741"/>
    </row>
    <row r="104" spans="1:11" x14ac:dyDescent="0.35">
      <c r="A104" s="388" t="s">
        <v>369</v>
      </c>
      <c r="B104" s="713"/>
      <c r="C104" s="713"/>
      <c r="D104" s="713"/>
      <c r="E104" s="713"/>
      <c r="F104" s="713"/>
      <c r="G104" s="713"/>
      <c r="H104" s="713"/>
      <c r="I104" s="713"/>
      <c r="J104" s="739"/>
      <c r="K104" s="739"/>
    </row>
    <row r="105" spans="1:11" x14ac:dyDescent="0.35">
      <c r="A105" s="714" t="s">
        <v>301</v>
      </c>
      <c r="B105" s="389" t="s">
        <v>99</v>
      </c>
      <c r="C105" s="389" t="s">
        <v>206</v>
      </c>
      <c r="D105" s="389" t="s">
        <v>99</v>
      </c>
      <c r="E105" s="389" t="s">
        <v>206</v>
      </c>
      <c r="F105" s="389" t="s">
        <v>99</v>
      </c>
      <c r="G105" s="389" t="s">
        <v>206</v>
      </c>
      <c r="H105" s="389" t="s">
        <v>99</v>
      </c>
      <c r="I105" s="389" t="s">
        <v>206</v>
      </c>
      <c r="J105" s="390"/>
      <c r="K105" s="390"/>
    </row>
    <row r="106" spans="1:11" x14ac:dyDescent="0.3">
      <c r="A106" s="714"/>
      <c r="B106" s="391">
        <v>0.2</v>
      </c>
      <c r="C106" s="398"/>
      <c r="D106" s="391">
        <v>0.2</v>
      </c>
      <c r="E106" s="392"/>
      <c r="F106" s="393">
        <v>0.09</v>
      </c>
      <c r="G106" s="396"/>
      <c r="H106" s="393">
        <v>0.09</v>
      </c>
      <c r="I106" s="396"/>
      <c r="J106" s="394"/>
      <c r="K106" s="397"/>
    </row>
    <row r="107" spans="1:11" ht="28" x14ac:dyDescent="0.3">
      <c r="A107" s="388" t="s">
        <v>365</v>
      </c>
      <c r="B107" s="715"/>
      <c r="C107" s="715"/>
      <c r="D107" s="715"/>
      <c r="E107" s="715"/>
      <c r="F107" s="715"/>
      <c r="G107" s="715"/>
      <c r="H107" s="715"/>
      <c r="I107" s="715"/>
      <c r="J107" s="741"/>
      <c r="K107" s="741"/>
    </row>
    <row r="108" spans="1:11" x14ac:dyDescent="0.35">
      <c r="A108" s="388" t="s">
        <v>369</v>
      </c>
      <c r="B108" s="713"/>
      <c r="C108" s="713"/>
      <c r="D108" s="713"/>
      <c r="E108" s="713"/>
      <c r="F108" s="713"/>
      <c r="G108" s="713"/>
      <c r="H108" s="713"/>
      <c r="I108" s="713"/>
      <c r="J108" s="739"/>
      <c r="K108" s="739"/>
    </row>
    <row r="109" spans="1:11" x14ac:dyDescent="0.35">
      <c r="A109" s="714" t="s">
        <v>302</v>
      </c>
      <c r="B109" s="389" t="s">
        <v>99</v>
      </c>
      <c r="C109" s="389" t="s">
        <v>206</v>
      </c>
      <c r="D109" s="389" t="s">
        <v>99</v>
      </c>
      <c r="E109" s="389" t="s">
        <v>206</v>
      </c>
      <c r="F109" s="389" t="s">
        <v>99</v>
      </c>
      <c r="G109" s="389" t="s">
        <v>206</v>
      </c>
      <c r="H109" s="389" t="s">
        <v>99</v>
      </c>
      <c r="I109" s="389" t="s">
        <v>206</v>
      </c>
      <c r="J109" s="390"/>
      <c r="K109" s="390"/>
    </row>
    <row r="110" spans="1:11" x14ac:dyDescent="0.3">
      <c r="A110" s="714"/>
      <c r="B110" s="391">
        <v>0.15</v>
      </c>
      <c r="C110" s="398"/>
      <c r="D110" s="391">
        <v>0.2</v>
      </c>
      <c r="E110" s="392"/>
      <c r="F110" s="393">
        <v>0.09</v>
      </c>
      <c r="G110" s="396"/>
      <c r="H110" s="393">
        <v>0.09</v>
      </c>
      <c r="I110" s="396"/>
      <c r="J110" s="394"/>
      <c r="K110" s="397"/>
    </row>
    <row r="111" spans="1:11" ht="28" x14ac:dyDescent="0.3">
      <c r="A111" s="388" t="s">
        <v>365</v>
      </c>
      <c r="B111" s="715"/>
      <c r="C111" s="715"/>
      <c r="D111" s="715"/>
      <c r="E111" s="715"/>
      <c r="F111" s="715"/>
      <c r="G111" s="715"/>
      <c r="H111" s="715"/>
      <c r="I111" s="715"/>
      <c r="J111" s="741"/>
      <c r="K111" s="741"/>
    </row>
    <row r="112" spans="1:11" x14ac:dyDescent="0.35">
      <c r="A112" s="388" t="s">
        <v>369</v>
      </c>
      <c r="B112" s="713"/>
      <c r="C112" s="713"/>
      <c r="D112" s="713"/>
      <c r="E112" s="713"/>
      <c r="F112" s="713"/>
      <c r="G112" s="713"/>
      <c r="H112" s="713"/>
      <c r="I112" s="713"/>
      <c r="J112" s="739"/>
      <c r="K112" s="739"/>
    </row>
    <row r="113" spans="1:11" x14ac:dyDescent="0.35">
      <c r="A113" s="714" t="s">
        <v>303</v>
      </c>
      <c r="B113" s="389" t="s">
        <v>99</v>
      </c>
      <c r="C113" s="389" t="s">
        <v>206</v>
      </c>
      <c r="D113" s="389" t="s">
        <v>99</v>
      </c>
      <c r="E113" s="389" t="s">
        <v>206</v>
      </c>
      <c r="F113" s="389" t="s">
        <v>99</v>
      </c>
      <c r="G113" s="389" t="s">
        <v>206</v>
      </c>
      <c r="H113" s="389" t="s">
        <v>99</v>
      </c>
      <c r="I113" s="389" t="s">
        <v>206</v>
      </c>
      <c r="J113" s="390"/>
      <c r="K113" s="390"/>
    </row>
    <row r="114" spans="1:11" x14ac:dyDescent="0.3">
      <c r="A114" s="714"/>
      <c r="B114" s="399">
        <v>0.15</v>
      </c>
      <c r="C114" s="400"/>
      <c r="D114" s="399">
        <v>0.3</v>
      </c>
      <c r="E114" s="400"/>
      <c r="F114" s="399">
        <v>0.1</v>
      </c>
      <c r="G114" s="401"/>
      <c r="H114" s="399">
        <v>0.1</v>
      </c>
      <c r="I114" s="401"/>
      <c r="J114" s="402"/>
      <c r="K114" s="403"/>
    </row>
    <row r="115" spans="1:11" ht="28" x14ac:dyDescent="0.3">
      <c r="A115" s="388" t="s">
        <v>365</v>
      </c>
      <c r="B115" s="716"/>
      <c r="C115" s="716"/>
      <c r="D115" s="716"/>
      <c r="E115" s="716"/>
      <c r="F115" s="716"/>
      <c r="G115" s="716"/>
      <c r="H115" s="716"/>
      <c r="I115" s="716"/>
      <c r="J115" s="738"/>
      <c r="K115" s="738"/>
    </row>
    <row r="116" spans="1:11" x14ac:dyDescent="0.35">
      <c r="A116" s="388" t="s">
        <v>369</v>
      </c>
      <c r="B116" s="713"/>
      <c r="C116" s="713"/>
      <c r="D116" s="713"/>
      <c r="E116" s="713"/>
      <c r="F116" s="713"/>
      <c r="G116" s="713"/>
      <c r="H116" s="713"/>
      <c r="I116" s="713"/>
      <c r="J116" s="739"/>
      <c r="K116" s="739"/>
    </row>
    <row r="117" spans="1:11" x14ac:dyDescent="0.3">
      <c r="A117" s="404" t="s">
        <v>408</v>
      </c>
      <c r="B117" s="405">
        <f t="shared" ref="B117:I117" si="1">(B70+B74+B78+B82+B86+B90+B94+B98+B102+B106+B110+B114)</f>
        <v>1</v>
      </c>
      <c r="C117" s="405" t="e">
        <f t="shared" si="1"/>
        <v>#VALUE!</v>
      </c>
      <c r="D117" s="405">
        <f t="shared" si="1"/>
        <v>1</v>
      </c>
      <c r="E117" s="405" t="e">
        <f t="shared" si="1"/>
        <v>#VALUE!</v>
      </c>
      <c r="F117" s="405">
        <f t="shared" si="1"/>
        <v>0.99999999999999978</v>
      </c>
      <c r="G117" s="405">
        <f t="shared" si="1"/>
        <v>0.62999999999999989</v>
      </c>
      <c r="H117" s="405">
        <f t="shared" si="1"/>
        <v>0.99999999999999978</v>
      </c>
      <c r="I117" s="406">
        <f t="shared" si="1"/>
        <v>0.62999999999999989</v>
      </c>
      <c r="J117" s="407"/>
      <c r="K117" s="407"/>
    </row>
  </sheetData>
  <mergeCells count="23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39"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 ref="F96:G96" r:id="rId16" display="https://secretariadistritald.sharepoint.com/:f:/s/ContratacinSPI-2022/Eq-CDiV7GDlClzFbNtc7yBUBDJn_yHr_DGNtnDthW0YnpA?e=sgDycP" xr:uid="{144914E8-27B4-447B-B527-B114AE1B315E}"/>
    <hyperlink ref="H96:I96" r:id="rId17" display="https://secretariadistritald.sharepoint.com/:f:/s/ContratacinSPI-2022/EiwslB6Eas9NtUGxrHTymPAB-o057WoaIwPqnYP2lKZAnw?e=aQcfAa" xr:uid="{9B6CA628-444F-4331-BB38-71464303083B}"/>
    <hyperlink ref="B96:C96" r:id="rId18" display="Tarea1_actividad5" xr:uid="{B786E7A8-EA35-4703-91B6-357AD03D5C5A}"/>
    <hyperlink ref="D96:E96" r:id="rId19" display="Tarea2_actividad5" xr:uid="{9DBF7DC3-5BB0-4057-BDDB-6EB10AE1DF3C}"/>
    <hyperlink ref="F100:G100" r:id="rId20" display="https://secretariadistritald.sharepoint.com/:f:/s/ContratacinSPI-2022/Erk0pcrjNMFApyAi0GKDhEsBk87sT6imf-llrEQCOYacSw?e=GTclFq" xr:uid="{4A9FA502-03D5-4390-B68B-1FE4265B735E}"/>
    <hyperlink ref="H100:I100" r:id="rId21" display="https://secretariadistritald.sharepoint.com/:f:/s/ContratacinSPI-2022/ElixzHzDfgFBqQCFf0XauMoBZ7RsNhPjNLNNfgY2i6l_VQ?e=AqH92O" xr:uid="{AEF5CB3C-9E73-4344-BD58-8BC85FA478BA}"/>
    <hyperlink ref="B100:C100" r:id="rId22" display="Tarea1_actividad5" xr:uid="{4653410A-F9E9-48CA-A1B6-E4DDA7FEC1DB}"/>
    <hyperlink ref="D100:E100" r:id="rId23" display="Tarea2_actividad5" xr:uid="{A3D73648-3E8B-4E38-B486-D7DF4487C568}"/>
  </hyperlinks>
  <pageMargins left="0.25" right="0.25" top="0.75" bottom="0.75" header="0.3" footer="0.3"/>
  <pageSetup scale="25" fitToHeight="0" orientation="landscape" r:id="rId24"/>
  <drawing r:id="rId25"/>
  <legacy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abSelected="1" topLeftCell="C42" zoomScale="85" zoomScaleNormal="85" workbookViewId="0">
      <selection activeCell="F43" sqref="F43:G43"/>
    </sheetView>
  </sheetViews>
  <sheetFormatPr baseColWidth="10" defaultColWidth="10.81640625" defaultRowHeight="14" x14ac:dyDescent="0.35"/>
  <cols>
    <col min="1" max="1" width="42.453125" style="39" customWidth="1"/>
    <col min="2" max="6" width="35.7265625" style="39" customWidth="1"/>
    <col min="7" max="7" width="41" style="39" customWidth="1"/>
    <col min="8" max="13" width="35.7265625" style="39" customWidth="1"/>
    <col min="14" max="21" width="18.1796875" style="39" customWidth="1"/>
    <col min="22" max="22" width="22.7265625" style="39" customWidth="1"/>
    <col min="23" max="23" width="19" style="39" customWidth="1"/>
    <col min="24" max="24" width="19.453125" style="39" customWidth="1"/>
    <col min="25" max="25" width="20.453125" style="39" customWidth="1"/>
    <col min="26" max="26" width="22.81640625" style="39" customWidth="1"/>
    <col min="27" max="27" width="18.453125" style="39" bestFit="1" customWidth="1"/>
    <col min="28" max="28" width="8.453125" style="39" customWidth="1"/>
    <col min="29" max="29" width="18.453125" style="39" bestFit="1" customWidth="1"/>
    <col min="30" max="30" width="5.7265625" style="39" customWidth="1"/>
    <col min="31" max="31" width="18.453125" style="39" bestFit="1" customWidth="1"/>
    <col min="32" max="32" width="4.7265625" style="39" customWidth="1"/>
    <col min="33" max="33" width="23" style="39" bestFit="1" customWidth="1"/>
    <col min="34" max="34" width="10.81640625" style="39"/>
    <col min="35" max="35" width="18.453125" style="39" bestFit="1" customWidth="1"/>
    <col min="36" max="36" width="16.1796875" style="39" customWidth="1"/>
    <col min="37" max="16384" width="10.81640625" style="39"/>
  </cols>
  <sheetData>
    <row r="1" spans="1:24" ht="24" customHeight="1" thickBot="1" x14ac:dyDescent="0.4">
      <c r="A1" s="764"/>
      <c r="B1" s="547" t="s">
        <v>279</v>
      </c>
      <c r="C1" s="548"/>
      <c r="D1" s="548"/>
      <c r="E1" s="548"/>
      <c r="F1" s="548"/>
      <c r="G1" s="548"/>
      <c r="H1" s="549"/>
      <c r="I1" s="70" t="s">
        <v>761</v>
      </c>
      <c r="J1" s="544" t="s">
        <v>280</v>
      </c>
      <c r="K1" s="545"/>
      <c r="L1" s="546"/>
      <c r="M1" s="90"/>
    </row>
    <row r="2" spans="1:24" ht="24" customHeight="1" thickBot="1" x14ac:dyDescent="0.4">
      <c r="A2" s="765"/>
      <c r="B2" s="550" t="s">
        <v>281</v>
      </c>
      <c r="C2" s="551"/>
      <c r="D2" s="551"/>
      <c r="E2" s="551"/>
      <c r="F2" s="551"/>
      <c r="G2" s="551"/>
      <c r="H2" s="552"/>
      <c r="I2" s="70" t="s">
        <v>762</v>
      </c>
      <c r="J2" s="544" t="s">
        <v>282</v>
      </c>
      <c r="K2" s="545"/>
      <c r="L2" s="546"/>
      <c r="M2" s="90"/>
    </row>
    <row r="3" spans="1:24" ht="24" customHeight="1" thickBot="1" x14ac:dyDescent="0.4">
      <c r="A3" s="765"/>
      <c r="B3" s="550" t="s">
        <v>120</v>
      </c>
      <c r="C3" s="551"/>
      <c r="D3" s="551"/>
      <c r="E3" s="551"/>
      <c r="F3" s="551"/>
      <c r="G3" s="551"/>
      <c r="H3" s="552"/>
      <c r="I3" s="70" t="s">
        <v>763</v>
      </c>
      <c r="J3" s="544" t="s">
        <v>283</v>
      </c>
      <c r="K3" s="545"/>
      <c r="L3" s="546"/>
      <c r="M3" s="90"/>
    </row>
    <row r="4" spans="1:24" ht="24" customHeight="1" thickBot="1" x14ac:dyDescent="0.4">
      <c r="A4" s="766"/>
      <c r="B4" s="553" t="s">
        <v>764</v>
      </c>
      <c r="C4" s="554"/>
      <c r="D4" s="554"/>
      <c r="E4" s="554"/>
      <c r="F4" s="554"/>
      <c r="G4" s="554"/>
      <c r="H4" s="555"/>
      <c r="I4" s="70" t="s">
        <v>765</v>
      </c>
      <c r="J4" s="544" t="s">
        <v>766</v>
      </c>
      <c r="K4" s="545"/>
      <c r="L4" s="546"/>
      <c r="M4" s="90"/>
    </row>
    <row r="6" spans="1:24" ht="13" customHeight="1" x14ac:dyDescent="0.35">
      <c r="A6" s="591" t="s">
        <v>124</v>
      </c>
      <c r="B6" s="768" t="s">
        <v>287</v>
      </c>
      <c r="C6" s="768"/>
      <c r="D6" s="768"/>
      <c r="E6" s="768"/>
      <c r="F6" s="768"/>
      <c r="G6" s="768"/>
      <c r="H6" s="768"/>
      <c r="I6" s="591" t="s">
        <v>288</v>
      </c>
      <c r="J6" s="769">
        <v>2024110010289</v>
      </c>
      <c r="K6" s="43"/>
      <c r="L6" s="43"/>
      <c r="M6" s="43"/>
      <c r="N6" s="43"/>
      <c r="O6" s="43"/>
      <c r="P6" s="43"/>
      <c r="Q6" s="43"/>
      <c r="R6" s="43"/>
      <c r="S6" s="43"/>
      <c r="T6" s="43"/>
      <c r="U6" s="43"/>
      <c r="V6" s="43"/>
      <c r="W6" s="43"/>
      <c r="X6" s="43"/>
    </row>
    <row r="7" spans="1:24" ht="13" customHeight="1" x14ac:dyDescent="0.35">
      <c r="A7" s="591"/>
      <c r="B7" s="768"/>
      <c r="C7" s="768"/>
      <c r="D7" s="768"/>
      <c r="E7" s="768"/>
      <c r="F7" s="768"/>
      <c r="G7" s="768"/>
      <c r="H7" s="768"/>
      <c r="I7" s="591"/>
      <c r="J7" s="769"/>
      <c r="K7" s="43"/>
      <c r="L7" s="43"/>
      <c r="M7" s="43"/>
      <c r="N7" s="43"/>
      <c r="O7" s="43"/>
      <c r="P7" s="43"/>
      <c r="Q7" s="43"/>
      <c r="R7" s="43"/>
      <c r="S7" s="43"/>
      <c r="T7" s="43"/>
      <c r="U7" s="43"/>
      <c r="V7" s="43"/>
      <c r="W7" s="43"/>
      <c r="X7" s="43"/>
    </row>
    <row r="8" spans="1:24" ht="13" customHeight="1" x14ac:dyDescent="0.35">
      <c r="A8" s="591"/>
      <c r="B8" s="768"/>
      <c r="C8" s="768"/>
      <c r="D8" s="768"/>
      <c r="E8" s="768"/>
      <c r="F8" s="768"/>
      <c r="G8" s="768"/>
      <c r="H8" s="768"/>
      <c r="I8" s="591"/>
      <c r="J8" s="769"/>
      <c r="K8" s="43"/>
      <c r="L8" s="43"/>
      <c r="M8" s="43"/>
      <c r="N8" s="43"/>
      <c r="O8" s="43"/>
      <c r="P8" s="43"/>
      <c r="Q8" s="43"/>
      <c r="R8" s="43"/>
      <c r="S8" s="43"/>
      <c r="T8" s="43"/>
      <c r="U8" s="43"/>
      <c r="V8" s="43"/>
      <c r="W8" s="43"/>
      <c r="X8" s="43"/>
    </row>
    <row r="9" spans="1:24" ht="13" customHeight="1" x14ac:dyDescent="0.35">
      <c r="A9" s="591"/>
      <c r="B9" s="768"/>
      <c r="C9" s="768"/>
      <c r="D9" s="768"/>
      <c r="E9" s="768"/>
      <c r="F9" s="768"/>
      <c r="G9" s="768"/>
      <c r="H9" s="768"/>
      <c r="I9" s="591"/>
      <c r="J9" s="769"/>
      <c r="K9" s="43"/>
      <c r="L9" s="43"/>
      <c r="M9" s="43"/>
      <c r="N9" s="43"/>
      <c r="O9" s="43"/>
      <c r="P9" s="43"/>
      <c r="Q9" s="43"/>
      <c r="R9" s="43"/>
      <c r="S9" s="43"/>
      <c r="T9" s="43"/>
      <c r="U9" s="43"/>
      <c r="V9" s="43"/>
      <c r="W9" s="43"/>
      <c r="X9" s="43"/>
    </row>
    <row r="10" spans="1:24" ht="9" customHeight="1" thickBot="1" x14ac:dyDescent="0.4">
      <c r="A10" s="47"/>
      <c r="B10" s="84"/>
      <c r="C10" s="43"/>
      <c r="D10" s="43"/>
      <c r="E10" s="43"/>
      <c r="F10" s="43"/>
      <c r="G10" s="43"/>
      <c r="H10" s="43"/>
      <c r="I10" s="43"/>
      <c r="J10" s="43"/>
      <c r="K10" s="43"/>
      <c r="L10" s="43"/>
      <c r="M10" s="43"/>
      <c r="N10" s="43"/>
      <c r="O10" s="43"/>
      <c r="P10" s="43"/>
      <c r="Q10" s="43"/>
      <c r="R10" s="43"/>
      <c r="S10" s="43"/>
      <c r="T10" s="43"/>
      <c r="U10" s="43"/>
      <c r="V10" s="43"/>
      <c r="W10" s="43"/>
      <c r="X10" s="43"/>
    </row>
    <row r="11" spans="1:24" s="85" customFormat="1" ht="21.75" customHeight="1" thickBot="1" x14ac:dyDescent="0.4">
      <c r="A11" s="574" t="s">
        <v>126</v>
      </c>
      <c r="B11" s="142" t="s">
        <v>289</v>
      </c>
      <c r="C11" s="162"/>
      <c r="D11" s="142" t="s">
        <v>290</v>
      </c>
      <c r="E11" s="162"/>
      <c r="F11" s="142" t="s">
        <v>291</v>
      </c>
      <c r="G11" s="162"/>
      <c r="H11" s="142" t="s">
        <v>292</v>
      </c>
      <c r="I11" s="91"/>
    </row>
    <row r="12" spans="1:24" s="85" customFormat="1" ht="21.75" customHeight="1" x14ac:dyDescent="0.3">
      <c r="A12" s="574"/>
      <c r="B12" s="143" t="s">
        <v>294</v>
      </c>
      <c r="C12" s="91"/>
      <c r="D12" s="142" t="s">
        <v>295</v>
      </c>
      <c r="E12" s="91"/>
      <c r="F12" s="142" t="s">
        <v>296</v>
      </c>
      <c r="G12" s="91"/>
      <c r="H12" s="142" t="s">
        <v>297</v>
      </c>
      <c r="I12" s="163" t="s">
        <v>298</v>
      </c>
    </row>
    <row r="13" spans="1:24" s="85" customFormat="1" ht="21.75" customHeight="1" thickBot="1" x14ac:dyDescent="0.35">
      <c r="A13" s="574"/>
      <c r="B13" s="142" t="s">
        <v>300</v>
      </c>
      <c r="C13" s="162"/>
      <c r="D13" s="142" t="s">
        <v>301</v>
      </c>
      <c r="E13" s="71"/>
      <c r="F13" s="142" t="s">
        <v>302</v>
      </c>
      <c r="G13" s="71"/>
      <c r="H13" s="142" t="s">
        <v>303</v>
      </c>
      <c r="I13" s="163"/>
    </row>
    <row r="14" spans="1:24" s="85" customFormat="1" ht="21.75" customHeight="1" thickBot="1" x14ac:dyDescent="0.4">
      <c r="A14" s="39"/>
      <c r="B14" s="39"/>
      <c r="C14" s="39"/>
      <c r="D14" s="39"/>
      <c r="E14" s="39"/>
      <c r="F14" s="39"/>
      <c r="G14" s="39"/>
      <c r="H14" s="39"/>
      <c r="I14" s="39"/>
      <c r="J14" s="39"/>
      <c r="K14" s="39"/>
      <c r="L14" s="92"/>
      <c r="M14" s="93"/>
      <c r="N14" s="93"/>
      <c r="O14" s="93"/>
    </row>
    <row r="15" spans="1:24" s="85" customFormat="1" ht="21.75" customHeight="1" thickBot="1" x14ac:dyDescent="0.4">
      <c r="A15" s="573" t="s">
        <v>128</v>
      </c>
      <c r="B15" s="573"/>
      <c r="C15" s="159" t="s">
        <v>293</v>
      </c>
      <c r="D15" s="590"/>
      <c r="E15" s="590"/>
      <c r="F15" s="590"/>
      <c r="G15" s="39"/>
      <c r="H15" s="39"/>
      <c r="I15" s="39"/>
      <c r="J15" s="39"/>
      <c r="K15" s="39"/>
      <c r="L15" s="92"/>
      <c r="M15" s="93"/>
      <c r="N15" s="93"/>
      <c r="O15" s="93"/>
    </row>
    <row r="16" spans="1:24" s="85" customFormat="1" ht="21.75" customHeight="1" x14ac:dyDescent="0.35">
      <c r="A16" s="573"/>
      <c r="B16" s="573"/>
      <c r="C16" s="159" t="s">
        <v>299</v>
      </c>
      <c r="D16" s="590"/>
      <c r="E16" s="590"/>
      <c r="F16" s="590"/>
      <c r="G16" s="39"/>
      <c r="H16" s="39"/>
      <c r="I16" s="39"/>
      <c r="J16" s="39"/>
      <c r="K16" s="39"/>
      <c r="L16" s="92"/>
      <c r="M16" s="93"/>
      <c r="N16" s="93"/>
      <c r="O16" s="93"/>
    </row>
    <row r="17" spans="1:15" s="85" customFormat="1" ht="21.75" customHeight="1" thickBot="1" x14ac:dyDescent="0.4">
      <c r="A17" s="573"/>
      <c r="B17" s="573"/>
      <c r="C17" s="159" t="s">
        <v>304</v>
      </c>
      <c r="D17" s="590" t="s">
        <v>298</v>
      </c>
      <c r="E17" s="590"/>
      <c r="F17" s="590"/>
      <c r="G17" s="39"/>
      <c r="H17" s="39"/>
      <c r="I17" s="39"/>
      <c r="J17" s="39"/>
      <c r="K17" s="39"/>
      <c r="L17" s="92"/>
      <c r="M17" s="93"/>
      <c r="N17" s="93"/>
      <c r="O17" s="93"/>
    </row>
    <row r="18" spans="1:15" s="85" customFormat="1" ht="21.75" customHeight="1" x14ac:dyDescent="0.35">
      <c r="A18" s="39"/>
      <c r="B18" s="39"/>
      <c r="C18" s="39"/>
      <c r="D18" s="39"/>
      <c r="E18" s="39"/>
      <c r="F18" s="39"/>
      <c r="G18" s="39"/>
      <c r="H18" s="39"/>
      <c r="I18" s="39"/>
      <c r="J18" s="39"/>
      <c r="K18" s="39"/>
      <c r="L18" s="92"/>
      <c r="M18" s="93"/>
      <c r="N18" s="93"/>
      <c r="O18" s="93"/>
    </row>
    <row r="19" spans="1:15" s="61" customFormat="1" ht="16.5" customHeight="1" x14ac:dyDescent="0.3"/>
    <row r="20" spans="1:15" ht="5.25" customHeight="1" thickBot="1" x14ac:dyDescent="0.4"/>
    <row r="21" spans="1:15" ht="48" customHeight="1" thickBot="1" x14ac:dyDescent="0.4">
      <c r="A21" s="750" t="s">
        <v>767</v>
      </c>
      <c r="B21" s="750"/>
      <c r="C21" s="750"/>
      <c r="D21" s="750"/>
      <c r="E21" s="750"/>
      <c r="F21" s="750"/>
      <c r="G21" s="750"/>
      <c r="H21" s="750"/>
      <c r="I21" s="750"/>
      <c r="J21" s="750"/>
    </row>
    <row r="22" spans="1:15" ht="70" customHeight="1" thickBot="1" x14ac:dyDescent="0.4">
      <c r="A22" s="146" t="s">
        <v>141</v>
      </c>
      <c r="B22" s="518" t="s">
        <v>768</v>
      </c>
      <c r="C22" s="518"/>
      <c r="D22" s="518"/>
      <c r="E22" s="147" t="s">
        <v>192</v>
      </c>
      <c r="F22" s="148" t="s">
        <v>769</v>
      </c>
      <c r="G22" s="147" t="s">
        <v>194</v>
      </c>
      <c r="H22" s="500" t="s">
        <v>770</v>
      </c>
      <c r="I22" s="500"/>
      <c r="J22" s="767"/>
    </row>
    <row r="23" spans="1:15" ht="50.25" customHeight="1" thickBot="1" x14ac:dyDescent="0.4">
      <c r="A23" s="254" t="s">
        <v>196</v>
      </c>
      <c r="B23" s="518" t="s">
        <v>771</v>
      </c>
      <c r="C23" s="518"/>
      <c r="D23" s="518"/>
      <c r="E23" s="518"/>
      <c r="F23" s="518"/>
      <c r="G23" s="518"/>
      <c r="H23" s="518"/>
      <c r="I23" s="518"/>
      <c r="J23" s="753"/>
    </row>
    <row r="24" spans="1:15" ht="50.25" customHeight="1" thickBot="1" x14ac:dyDescent="0.4">
      <c r="A24" s="513" t="s">
        <v>198</v>
      </c>
      <c r="B24" s="149">
        <v>2024</v>
      </c>
      <c r="C24" s="150">
        <v>2025</v>
      </c>
      <c r="D24" s="150">
        <v>2026</v>
      </c>
      <c r="E24" s="150">
        <v>2027</v>
      </c>
      <c r="F24" s="151" t="s">
        <v>93</v>
      </c>
      <c r="G24" s="152" t="s">
        <v>200</v>
      </c>
      <c r="H24" s="751" t="s">
        <v>202</v>
      </c>
      <c r="I24" s="751"/>
      <c r="J24" s="752"/>
    </row>
    <row r="25" spans="1:15" ht="50.25" customHeight="1" thickBot="1" x14ac:dyDescent="0.4">
      <c r="A25" s="513"/>
      <c r="B25" s="237">
        <v>7.4999999999999997E-2</v>
      </c>
      <c r="C25" s="153" t="s">
        <v>772</v>
      </c>
      <c r="D25" s="153" t="s">
        <v>773</v>
      </c>
      <c r="E25" s="153" t="s">
        <v>774</v>
      </c>
      <c r="F25" s="154">
        <f>B25+C25+D25+E25</f>
        <v>0.75</v>
      </c>
      <c r="G25" s="238">
        <f>B25</f>
        <v>7.4999999999999997E-2</v>
      </c>
      <c r="H25" s="518" t="s">
        <v>21</v>
      </c>
      <c r="I25" s="518"/>
      <c r="J25" s="753"/>
    </row>
    <row r="26" spans="1:15" ht="52.5" customHeight="1" thickBot="1" x14ac:dyDescent="0.4">
      <c r="A26" s="254"/>
      <c r="B26" s="754" t="s">
        <v>775</v>
      </c>
      <c r="C26" s="754"/>
      <c r="D26" s="754"/>
      <c r="E26" s="754"/>
      <c r="F26" s="754"/>
      <c r="G26" s="754"/>
      <c r="H26" s="754"/>
      <c r="I26" s="754"/>
      <c r="J26" s="539"/>
    </row>
    <row r="27" spans="1:15" s="64" customFormat="1" ht="56.25" customHeight="1" thickBot="1" x14ac:dyDescent="0.4">
      <c r="A27" s="513" t="s">
        <v>322</v>
      </c>
      <c r="B27" s="146" t="s">
        <v>323</v>
      </c>
      <c r="C27" s="146" t="s">
        <v>206</v>
      </c>
      <c r="D27" s="498" t="s">
        <v>208</v>
      </c>
      <c r="E27" s="498"/>
      <c r="F27" s="498" t="s">
        <v>210</v>
      </c>
      <c r="G27" s="498"/>
      <c r="H27" s="123" t="s">
        <v>212</v>
      </c>
      <c r="I27" s="122" t="s">
        <v>213</v>
      </c>
      <c r="J27" s="122" t="s">
        <v>215</v>
      </c>
    </row>
    <row r="28" spans="1:15" ht="297" customHeight="1" thickBot="1" x14ac:dyDescent="0.4">
      <c r="A28" s="513"/>
      <c r="B28" s="212">
        <v>3.0000000000000001E-3</v>
      </c>
      <c r="C28" s="257">
        <f>+B58</f>
        <v>0.3</v>
      </c>
      <c r="D28" s="500" t="s">
        <v>776</v>
      </c>
      <c r="E28" s="500"/>
      <c r="F28" s="500" t="s">
        <v>777</v>
      </c>
      <c r="G28" s="500"/>
      <c r="H28" s="250"/>
      <c r="I28" s="155"/>
      <c r="J28" s="155"/>
    </row>
    <row r="29" spans="1:15" s="64" customFormat="1" ht="45" customHeight="1" thickBot="1" x14ac:dyDescent="0.4">
      <c r="A29" s="513" t="s">
        <v>328</v>
      </c>
      <c r="B29" s="252" t="s">
        <v>323</v>
      </c>
      <c r="C29" s="123" t="s">
        <v>206</v>
      </c>
      <c r="D29" s="498" t="s">
        <v>208</v>
      </c>
      <c r="E29" s="498"/>
      <c r="F29" s="498" t="s">
        <v>210</v>
      </c>
      <c r="G29" s="498"/>
      <c r="H29" s="123" t="s">
        <v>212</v>
      </c>
      <c r="I29" s="122" t="s">
        <v>213</v>
      </c>
      <c r="J29" s="122" t="s">
        <v>215</v>
      </c>
    </row>
    <row r="30" spans="1:15" ht="353.15" customHeight="1" thickBot="1" x14ac:dyDescent="0.4">
      <c r="A30" s="513"/>
      <c r="B30" s="212">
        <v>6.0000000000000001E-3</v>
      </c>
      <c r="C30" s="257">
        <f>+C58</f>
        <v>0.6</v>
      </c>
      <c r="D30" s="500" t="s">
        <v>778</v>
      </c>
      <c r="E30" s="500"/>
      <c r="F30" s="759" t="s">
        <v>779</v>
      </c>
      <c r="G30" s="759"/>
      <c r="H30" s="250"/>
      <c r="I30" s="155"/>
      <c r="J30" s="155"/>
    </row>
    <row r="31" spans="1:15" s="64" customFormat="1" ht="45" customHeight="1" thickBot="1" x14ac:dyDescent="0.4">
      <c r="A31" s="513" t="s">
        <v>332</v>
      </c>
      <c r="B31" s="252" t="s">
        <v>323</v>
      </c>
      <c r="C31" s="123" t="s">
        <v>206</v>
      </c>
      <c r="D31" s="498" t="s">
        <v>208</v>
      </c>
      <c r="E31" s="498"/>
      <c r="F31" s="760" t="s">
        <v>210</v>
      </c>
      <c r="G31" s="761"/>
      <c r="H31" s="122" t="s">
        <v>212</v>
      </c>
      <c r="I31" s="122" t="s">
        <v>213</v>
      </c>
      <c r="J31" s="122" t="s">
        <v>215</v>
      </c>
    </row>
    <row r="32" spans="1:15" ht="350.15" customHeight="1" x14ac:dyDescent="0.3">
      <c r="A32" s="513"/>
      <c r="B32" s="235">
        <v>1.125E-2</v>
      </c>
      <c r="C32" s="235">
        <v>1.125E-2</v>
      </c>
      <c r="D32" s="515" t="s">
        <v>780</v>
      </c>
      <c r="E32" s="500"/>
      <c r="F32" s="762" t="s">
        <v>781</v>
      </c>
      <c r="G32" s="763"/>
      <c r="H32" s="239"/>
      <c r="I32" s="240"/>
      <c r="J32" s="241" t="s">
        <v>782</v>
      </c>
    </row>
    <row r="33" spans="1:10" s="64" customFormat="1" ht="47.25" customHeight="1" thickBot="1" x14ac:dyDescent="0.4">
      <c r="A33" s="513" t="s">
        <v>336</v>
      </c>
      <c r="B33" s="252" t="s">
        <v>323</v>
      </c>
      <c r="C33" s="252" t="s">
        <v>206</v>
      </c>
      <c r="D33" s="498" t="s">
        <v>208</v>
      </c>
      <c r="E33" s="498"/>
      <c r="F33" s="770" t="s">
        <v>210</v>
      </c>
      <c r="G33" s="771"/>
      <c r="H33" s="122" t="s">
        <v>212</v>
      </c>
      <c r="I33" s="123" t="s">
        <v>213</v>
      </c>
      <c r="J33" s="122" t="s">
        <v>215</v>
      </c>
    </row>
    <row r="34" spans="1:10" ht="409" customHeight="1" x14ac:dyDescent="0.35">
      <c r="A34" s="513"/>
      <c r="B34" s="208">
        <v>2.2499999999999999E-2</v>
      </c>
      <c r="C34" s="235">
        <f>+E58</f>
        <v>2.2499999999999999E-2</v>
      </c>
      <c r="D34" s="758" t="s">
        <v>783</v>
      </c>
      <c r="E34" s="758"/>
      <c r="F34" s="772" t="s">
        <v>784</v>
      </c>
      <c r="G34" s="773"/>
      <c r="H34" s="234"/>
      <c r="I34" s="156"/>
      <c r="J34" s="342" t="s">
        <v>782</v>
      </c>
    </row>
    <row r="35" spans="1:10" s="64" customFormat="1" ht="28" x14ac:dyDescent="0.35">
      <c r="A35" s="513" t="s">
        <v>341</v>
      </c>
      <c r="B35" s="252" t="s">
        <v>323</v>
      </c>
      <c r="C35" s="123" t="s">
        <v>206</v>
      </c>
      <c r="D35" s="498" t="s">
        <v>208</v>
      </c>
      <c r="E35" s="498"/>
      <c r="F35" s="774" t="s">
        <v>210</v>
      </c>
      <c r="G35" s="774"/>
      <c r="H35" s="123" t="s">
        <v>212</v>
      </c>
      <c r="I35" s="122" t="s">
        <v>213</v>
      </c>
      <c r="J35" s="416" t="s">
        <v>215</v>
      </c>
    </row>
    <row r="36" spans="1:10" ht="406.5" customHeight="1" x14ac:dyDescent="0.35">
      <c r="A36" s="513"/>
      <c r="B36" s="212">
        <v>2.7E-2</v>
      </c>
      <c r="C36" s="212">
        <v>2.7E-2</v>
      </c>
      <c r="D36" s="500" t="s">
        <v>785</v>
      </c>
      <c r="E36" s="500"/>
      <c r="F36" s="749" t="s">
        <v>786</v>
      </c>
      <c r="G36" s="749"/>
      <c r="H36" s="157"/>
      <c r="I36" s="417" t="s">
        <v>787</v>
      </c>
      <c r="J36" s="415" t="s">
        <v>782</v>
      </c>
    </row>
    <row r="37" spans="1:10" s="64" customFormat="1" ht="28" x14ac:dyDescent="0.35">
      <c r="A37" s="513" t="s">
        <v>345</v>
      </c>
      <c r="B37" s="251" t="s">
        <v>323</v>
      </c>
      <c r="C37" s="123" t="s">
        <v>206</v>
      </c>
      <c r="D37" s="707" t="s">
        <v>208</v>
      </c>
      <c r="E37" s="707"/>
      <c r="F37" s="760" t="s">
        <v>210</v>
      </c>
      <c r="G37" s="761"/>
      <c r="H37" s="122" t="s">
        <v>212</v>
      </c>
      <c r="I37" s="122" t="s">
        <v>213</v>
      </c>
      <c r="J37" s="205" t="s">
        <v>215</v>
      </c>
    </row>
    <row r="38" spans="1:10" ht="409.5" customHeight="1" x14ac:dyDescent="0.35">
      <c r="A38" s="513"/>
      <c r="B38" s="210">
        <v>3.15E-2</v>
      </c>
      <c r="C38" s="421">
        <v>3.15E-2</v>
      </c>
      <c r="D38" s="756" t="s">
        <v>788</v>
      </c>
      <c r="E38" s="757"/>
      <c r="F38" s="776" t="s">
        <v>789</v>
      </c>
      <c r="G38" s="777"/>
      <c r="H38" s="157"/>
      <c r="I38" s="417" t="s">
        <v>790</v>
      </c>
      <c r="J38" s="415" t="s">
        <v>791</v>
      </c>
    </row>
    <row r="39" spans="1:10" ht="28" x14ac:dyDescent="0.35">
      <c r="A39" s="707" t="s">
        <v>349</v>
      </c>
      <c r="B39" s="211" t="s">
        <v>323</v>
      </c>
      <c r="C39" s="205" t="s">
        <v>206</v>
      </c>
      <c r="D39" s="708" t="s">
        <v>208</v>
      </c>
      <c r="E39" s="708"/>
      <c r="F39" s="760" t="s">
        <v>210</v>
      </c>
      <c r="G39" s="761"/>
      <c r="H39" s="123" t="s">
        <v>212</v>
      </c>
      <c r="I39" s="122" t="s">
        <v>213</v>
      </c>
      <c r="J39" s="122" t="s">
        <v>215</v>
      </c>
    </row>
    <row r="40" spans="1:10" ht="288" customHeight="1" x14ac:dyDescent="0.3">
      <c r="A40" s="707"/>
      <c r="B40" s="210">
        <v>3.15E-2</v>
      </c>
      <c r="C40" s="209">
        <v>3.15</v>
      </c>
      <c r="D40" s="500" t="s">
        <v>792</v>
      </c>
      <c r="E40" s="755"/>
      <c r="F40" s="747" t="s">
        <v>793</v>
      </c>
      <c r="G40" s="748"/>
      <c r="H40" s="250"/>
      <c r="I40" s="419" t="s">
        <v>794</v>
      </c>
      <c r="J40" s="415" t="s">
        <v>791</v>
      </c>
    </row>
    <row r="41" spans="1:10" ht="28" x14ac:dyDescent="0.35">
      <c r="A41" s="707" t="s">
        <v>353</v>
      </c>
      <c r="B41" s="211" t="s">
        <v>323</v>
      </c>
      <c r="C41" s="205" t="s">
        <v>206</v>
      </c>
      <c r="D41" s="498" t="s">
        <v>208</v>
      </c>
      <c r="E41" s="498"/>
      <c r="F41" s="707" t="s">
        <v>210</v>
      </c>
      <c r="G41" s="707"/>
      <c r="H41" s="123" t="s">
        <v>212</v>
      </c>
      <c r="I41" s="122" t="s">
        <v>213</v>
      </c>
      <c r="J41" s="122" t="s">
        <v>215</v>
      </c>
    </row>
    <row r="42" spans="1:10" ht="408.75" customHeight="1" x14ac:dyDescent="0.35">
      <c r="A42" s="707"/>
      <c r="B42" s="213">
        <v>2.7E-2</v>
      </c>
      <c r="C42" s="209">
        <v>2.7</v>
      </c>
      <c r="D42" s="515" t="s">
        <v>795</v>
      </c>
      <c r="E42" s="755"/>
      <c r="F42" s="779" t="s">
        <v>796</v>
      </c>
      <c r="G42" s="780"/>
      <c r="H42" s="158"/>
      <c r="I42" s="427" t="s">
        <v>797</v>
      </c>
      <c r="J42" s="415" t="s">
        <v>791</v>
      </c>
    </row>
    <row r="43" spans="1:10" ht="28" x14ac:dyDescent="0.35">
      <c r="A43" s="707" t="s">
        <v>357</v>
      </c>
      <c r="B43" s="211" t="s">
        <v>323</v>
      </c>
      <c r="C43" s="205" t="s">
        <v>206</v>
      </c>
      <c r="D43" s="498" t="s">
        <v>208</v>
      </c>
      <c r="E43" s="498"/>
      <c r="F43" s="708" t="s">
        <v>210</v>
      </c>
      <c r="G43" s="708"/>
      <c r="H43" s="123" t="s">
        <v>212</v>
      </c>
      <c r="I43" s="122" t="s">
        <v>213</v>
      </c>
      <c r="J43" s="122" t="s">
        <v>215</v>
      </c>
    </row>
    <row r="44" spans="1:10" ht="14.5" thickBot="1" x14ac:dyDescent="0.4">
      <c r="A44" s="707"/>
      <c r="B44" s="210">
        <v>2.2499999999999999E-2</v>
      </c>
      <c r="C44" s="209">
        <f>+J58</f>
        <v>0</v>
      </c>
      <c r="D44" s="502"/>
      <c r="E44" s="502"/>
      <c r="F44" s="502"/>
      <c r="G44" s="502"/>
      <c r="H44" s="250"/>
      <c r="I44" s="250"/>
      <c r="J44" s="250"/>
    </row>
    <row r="45" spans="1:10" ht="28.5" thickBot="1" x14ac:dyDescent="0.4">
      <c r="A45" s="707" t="s">
        <v>358</v>
      </c>
      <c r="B45" s="211" t="s">
        <v>323</v>
      </c>
      <c r="C45" s="205" t="s">
        <v>206</v>
      </c>
      <c r="D45" s="498" t="s">
        <v>208</v>
      </c>
      <c r="E45" s="498"/>
      <c r="F45" s="498" t="s">
        <v>210</v>
      </c>
      <c r="G45" s="498"/>
      <c r="H45" s="123" t="s">
        <v>212</v>
      </c>
      <c r="I45" s="122" t="s">
        <v>213</v>
      </c>
      <c r="J45" s="122" t="s">
        <v>215</v>
      </c>
    </row>
    <row r="46" spans="1:10" ht="14.5" thickBot="1" x14ac:dyDescent="0.4">
      <c r="A46" s="707"/>
      <c r="B46" s="213">
        <v>1.7999999999999999E-2</v>
      </c>
      <c r="C46" s="209">
        <f>+K58</f>
        <v>0</v>
      </c>
      <c r="D46" s="502"/>
      <c r="E46" s="502"/>
      <c r="F46" s="502"/>
      <c r="G46" s="502"/>
      <c r="H46" s="250"/>
      <c r="I46" s="157"/>
      <c r="J46" s="157"/>
    </row>
    <row r="47" spans="1:10" ht="28.5" thickBot="1" x14ac:dyDescent="0.4">
      <c r="A47" s="707" t="s">
        <v>359</v>
      </c>
      <c r="B47" s="211" t="s">
        <v>323</v>
      </c>
      <c r="C47" s="205" t="s">
        <v>206</v>
      </c>
      <c r="D47" s="498" t="s">
        <v>208</v>
      </c>
      <c r="E47" s="498"/>
      <c r="F47" s="774" t="s">
        <v>210</v>
      </c>
      <c r="G47" s="774"/>
      <c r="H47" s="123" t="s">
        <v>212</v>
      </c>
      <c r="I47" s="122" t="s">
        <v>213</v>
      </c>
      <c r="J47" s="122" t="s">
        <v>215</v>
      </c>
    </row>
    <row r="48" spans="1:10" ht="14.5" thickBot="1" x14ac:dyDescent="0.35">
      <c r="A48" s="707"/>
      <c r="B48" s="210">
        <v>1.35E-2</v>
      </c>
      <c r="C48" s="209">
        <f>+L58</f>
        <v>0</v>
      </c>
      <c r="D48" s="502"/>
      <c r="E48" s="502"/>
      <c r="F48" s="775"/>
      <c r="G48" s="775"/>
      <c r="H48" s="250"/>
      <c r="I48" s="250"/>
      <c r="J48" s="250"/>
    </row>
    <row r="49" spans="1:36" ht="28.5" thickBot="1" x14ac:dyDescent="0.4">
      <c r="A49" s="707" t="s">
        <v>360</v>
      </c>
      <c r="B49" s="211" t="s">
        <v>323</v>
      </c>
      <c r="C49" s="205" t="s">
        <v>206</v>
      </c>
      <c r="D49" s="498" t="s">
        <v>208</v>
      </c>
      <c r="E49" s="498"/>
      <c r="F49" s="498" t="s">
        <v>210</v>
      </c>
      <c r="G49" s="498"/>
      <c r="H49" s="123" t="s">
        <v>212</v>
      </c>
      <c r="I49" s="122" t="s">
        <v>213</v>
      </c>
      <c r="J49" s="122" t="s">
        <v>215</v>
      </c>
    </row>
    <row r="50" spans="1:36" ht="14.5" thickBot="1" x14ac:dyDescent="0.4">
      <c r="A50" s="498"/>
      <c r="B50" s="281">
        <v>1.125E-2</v>
      </c>
      <c r="C50" s="209">
        <f>+M58</f>
        <v>0</v>
      </c>
      <c r="D50" s="502"/>
      <c r="E50" s="502"/>
      <c r="F50" s="502"/>
      <c r="G50" s="502"/>
      <c r="H50" s="250"/>
      <c r="I50" s="250"/>
      <c r="J50" s="250"/>
    </row>
    <row r="52" spans="1:36" s="222" customFormat="1" x14ac:dyDescent="0.3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4" spans="1:36" ht="17.5" x14ac:dyDescent="0.35">
      <c r="A54" s="68" t="s">
        <v>798</v>
      </c>
    </row>
    <row r="55" spans="1:36" ht="57.75" customHeight="1" x14ac:dyDescent="0.35">
      <c r="A55" s="65"/>
    </row>
    <row r="57" spans="1:36" ht="23" x14ac:dyDescent="0.35">
      <c r="A57" s="778" t="s">
        <v>799</v>
      </c>
      <c r="B57" s="66" t="s">
        <v>289</v>
      </c>
      <c r="C57" s="66" t="s">
        <v>290</v>
      </c>
      <c r="D57" s="66" t="s">
        <v>291</v>
      </c>
      <c r="E57" s="66" t="s">
        <v>292</v>
      </c>
      <c r="F57" s="66" t="s">
        <v>294</v>
      </c>
      <c r="G57" s="66" t="s">
        <v>295</v>
      </c>
      <c r="H57" s="66" t="s">
        <v>296</v>
      </c>
      <c r="I57" s="66" t="s">
        <v>297</v>
      </c>
      <c r="J57" s="66" t="s">
        <v>300</v>
      </c>
      <c r="K57" s="66" t="s">
        <v>301</v>
      </c>
      <c r="L57" s="66" t="s">
        <v>302</v>
      </c>
      <c r="M57" s="66" t="s">
        <v>303</v>
      </c>
    </row>
    <row r="58" spans="1:36" ht="24.75" customHeight="1" x14ac:dyDescent="0.35">
      <c r="A58" s="778"/>
      <c r="B58" s="67">
        <v>0.3</v>
      </c>
      <c r="C58" s="67">
        <v>0.6</v>
      </c>
      <c r="D58" s="236">
        <f>C32</f>
        <v>1.125E-2</v>
      </c>
      <c r="E58" s="249">
        <v>2.2499999999999999E-2</v>
      </c>
      <c r="F58" s="249">
        <v>2.7E-2</v>
      </c>
      <c r="G58" s="249">
        <v>3.15E-2</v>
      </c>
      <c r="H58" s="249">
        <v>3.15E-2</v>
      </c>
      <c r="I58" s="249">
        <v>2.7E-2</v>
      </c>
      <c r="J58" s="67"/>
      <c r="K58" s="67"/>
      <c r="L58" s="67"/>
      <c r="M58" s="67"/>
    </row>
    <row r="59" spans="1:36" s="222" customFormat="1" ht="24.75" customHeight="1" x14ac:dyDescent="0.35">
      <c r="A59" s="39"/>
      <c r="B59" s="46"/>
      <c r="C59" s="46"/>
      <c r="D59" s="46"/>
      <c r="E59" s="46"/>
      <c r="F59" s="46"/>
      <c r="G59" s="4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s="223" customFormat="1" ht="30" customHeight="1" x14ac:dyDescent="0.35">
      <c r="A60" s="39"/>
      <c r="B60" s="39"/>
      <c r="C60" s="39"/>
      <c r="D60" s="39"/>
      <c r="E60" s="39"/>
      <c r="F60" s="39"/>
      <c r="G60" s="39"/>
      <c r="H60" s="39"/>
      <c r="I60" s="39"/>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row>
    <row r="61" spans="1:36" ht="14.5" thickBot="1" x14ac:dyDescent="0.4"/>
    <row r="62" spans="1:36" ht="66.650000000000006" customHeight="1" thickBot="1" x14ac:dyDescent="0.4">
      <c r="A62" s="282" t="s">
        <v>800</v>
      </c>
      <c r="B62" s="283" t="s">
        <v>801</v>
      </c>
      <c r="C62" s="164"/>
      <c r="D62" s="284" t="s">
        <v>802</v>
      </c>
      <c r="E62" s="283" t="s">
        <v>801</v>
      </c>
      <c r="F62" s="164"/>
      <c r="G62" s="284" t="s">
        <v>803</v>
      </c>
      <c r="H62" s="283" t="s">
        <v>804</v>
      </c>
      <c r="I62" s="253"/>
      <c r="J62" s="157"/>
    </row>
    <row r="63" spans="1:36" ht="14.5" thickBot="1" x14ac:dyDescent="0.4">
      <c r="A63" s="285"/>
      <c r="B63" s="283" t="s">
        <v>805</v>
      </c>
      <c r="C63" s="164" t="s">
        <v>806</v>
      </c>
      <c r="D63" s="286"/>
      <c r="E63" s="283" t="s">
        <v>805</v>
      </c>
      <c r="F63" s="164" t="s">
        <v>807</v>
      </c>
      <c r="G63" s="286"/>
      <c r="H63" s="283" t="s">
        <v>808</v>
      </c>
      <c r="I63" s="287"/>
      <c r="J63" s="157"/>
    </row>
    <row r="64" spans="1:36" ht="28.5" thickBot="1" x14ac:dyDescent="0.4">
      <c r="A64" s="285"/>
      <c r="B64" s="283" t="s">
        <v>809</v>
      </c>
      <c r="C64" s="164" t="s">
        <v>810</v>
      </c>
      <c r="D64" s="286"/>
      <c r="E64" s="283" t="s">
        <v>809</v>
      </c>
      <c r="F64" s="217" t="s">
        <v>811</v>
      </c>
      <c r="G64" s="286"/>
      <c r="H64" s="283" t="s">
        <v>812</v>
      </c>
      <c r="I64" s="287"/>
      <c r="J64" s="157"/>
    </row>
    <row r="65" spans="1:10" ht="39.75" customHeight="1" thickBot="1" x14ac:dyDescent="0.4">
      <c r="A65" s="285"/>
      <c r="B65" s="283" t="s">
        <v>801</v>
      </c>
      <c r="C65" s="164"/>
      <c r="D65" s="286"/>
      <c r="E65" s="283" t="s">
        <v>801</v>
      </c>
      <c r="F65" s="164"/>
      <c r="G65" s="286"/>
      <c r="H65" s="283" t="s">
        <v>804</v>
      </c>
      <c r="I65" s="253"/>
      <c r="J65" s="157"/>
    </row>
    <row r="66" spans="1:10" ht="14.5" thickBot="1" x14ac:dyDescent="0.4">
      <c r="A66" s="285"/>
      <c r="B66" s="283" t="s">
        <v>805</v>
      </c>
      <c r="C66" s="164" t="s">
        <v>813</v>
      </c>
      <c r="D66" s="286"/>
      <c r="E66" s="283" t="s">
        <v>805</v>
      </c>
      <c r="F66" s="164"/>
      <c r="G66" s="286"/>
      <c r="H66" s="283" t="s">
        <v>808</v>
      </c>
      <c r="I66" s="253"/>
      <c r="J66" s="157"/>
    </row>
    <row r="67" spans="1:10" ht="34.5" customHeight="1" thickBot="1" x14ac:dyDescent="0.4">
      <c r="A67" s="288"/>
      <c r="B67" s="283" t="s">
        <v>809</v>
      </c>
      <c r="C67" s="164" t="s">
        <v>814</v>
      </c>
      <c r="D67" s="289"/>
      <c r="E67" s="283" t="s">
        <v>809</v>
      </c>
      <c r="F67" s="217"/>
      <c r="G67" s="289"/>
      <c r="H67" s="283" t="s">
        <v>812</v>
      </c>
      <c r="I67" s="253"/>
      <c r="J67" s="157"/>
    </row>
  </sheetData>
  <mergeCells count="87">
    <mergeCell ref="A41:A42"/>
    <mergeCell ref="D41:E41"/>
    <mergeCell ref="F41:G41"/>
    <mergeCell ref="D42:E42"/>
    <mergeCell ref="F42:G42"/>
    <mergeCell ref="A57:A58"/>
    <mergeCell ref="A45:A46"/>
    <mergeCell ref="A47:A48"/>
    <mergeCell ref="D47:E47"/>
    <mergeCell ref="D48:E48"/>
    <mergeCell ref="A49:A50"/>
    <mergeCell ref="D49:E49"/>
    <mergeCell ref="A43:A44"/>
    <mergeCell ref="D43:E43"/>
    <mergeCell ref="F43:G43"/>
    <mergeCell ref="D44:E44"/>
    <mergeCell ref="F44:G44"/>
    <mergeCell ref="F49:G49"/>
    <mergeCell ref="D50:E50"/>
    <mergeCell ref="F50:G50"/>
    <mergeCell ref="F33:G33"/>
    <mergeCell ref="D45:E45"/>
    <mergeCell ref="F45:G45"/>
    <mergeCell ref="D46:E46"/>
    <mergeCell ref="F34:G34"/>
    <mergeCell ref="F35:G35"/>
    <mergeCell ref="F46:G46"/>
    <mergeCell ref="F47:G47"/>
    <mergeCell ref="F48:G48"/>
    <mergeCell ref="D36:E36"/>
    <mergeCell ref="F37:G37"/>
    <mergeCell ref="F38:G38"/>
    <mergeCell ref="F39:G39"/>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A31:A32"/>
    <mergeCell ref="D31:E31"/>
    <mergeCell ref="D34:E34"/>
    <mergeCell ref="F27:G27"/>
    <mergeCell ref="A29:A30"/>
    <mergeCell ref="D29:E29"/>
    <mergeCell ref="F29:G29"/>
    <mergeCell ref="D30:E30"/>
    <mergeCell ref="F30:G30"/>
    <mergeCell ref="F31:G31"/>
    <mergeCell ref="D32:E32"/>
    <mergeCell ref="F32:G32"/>
    <mergeCell ref="D33:E33"/>
    <mergeCell ref="F28:G28"/>
    <mergeCell ref="A39:A40"/>
    <mergeCell ref="D39:E39"/>
    <mergeCell ref="D40:E40"/>
    <mergeCell ref="A35:A36"/>
    <mergeCell ref="D35:E35"/>
    <mergeCell ref="A37:A38"/>
    <mergeCell ref="D37:E37"/>
    <mergeCell ref="D38:E38"/>
    <mergeCell ref="F40:G40"/>
    <mergeCell ref="J1:L1"/>
    <mergeCell ref="J2:L2"/>
    <mergeCell ref="J3:L3"/>
    <mergeCell ref="J4:L4"/>
    <mergeCell ref="F36:G36"/>
    <mergeCell ref="D17:F17"/>
    <mergeCell ref="A21:J21"/>
    <mergeCell ref="D28:E28"/>
    <mergeCell ref="A24:A25"/>
    <mergeCell ref="H24:J24"/>
    <mergeCell ref="H25:J25"/>
    <mergeCell ref="B26:J26"/>
    <mergeCell ref="A27:A28"/>
    <mergeCell ref="D27:E27"/>
    <mergeCell ref="A33:A34"/>
  </mergeCells>
  <printOptions horizontalCentered="1" verticalCentered="1"/>
  <pageMargins left="0.23622047244094491" right="0.23622047244094491" top="0.23622047244094491" bottom="0.23622047244094491" header="0.31496062992125984" footer="0.11811023622047245"/>
  <pageSetup scale="2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1640625" defaultRowHeight="13" x14ac:dyDescent="0.35"/>
  <cols>
    <col min="1" max="1" width="3.81640625" style="176" customWidth="1"/>
    <col min="2" max="2" width="10.7265625" style="176" customWidth="1"/>
    <col min="3" max="3" width="6.453125" style="176" customWidth="1"/>
    <col min="4" max="4" width="7.54296875" style="176" customWidth="1"/>
    <col min="5" max="5" width="6.453125" style="176" customWidth="1"/>
    <col min="6" max="6" width="11.81640625" style="176" customWidth="1"/>
    <col min="7" max="7" width="2.453125" style="176" customWidth="1"/>
    <col min="8" max="8" width="21.26953125" style="176" customWidth="1"/>
    <col min="9" max="9" width="14.453125" style="176" customWidth="1"/>
    <col min="10" max="10" width="7.54296875" style="176" customWidth="1"/>
    <col min="11" max="11" width="21.26953125" style="176" customWidth="1"/>
    <col min="12" max="12" width="29.26953125" style="176" customWidth="1"/>
    <col min="13" max="16384" width="9.81640625" style="176"/>
  </cols>
  <sheetData>
    <row r="1" spans="1:12" ht="18" customHeight="1" x14ac:dyDescent="0.35">
      <c r="A1" s="603"/>
      <c r="B1" s="604"/>
      <c r="C1" s="604"/>
      <c r="D1" s="604"/>
      <c r="E1" s="605"/>
      <c r="F1" s="612" t="s">
        <v>409</v>
      </c>
      <c r="G1" s="613"/>
      <c r="H1" s="613"/>
      <c r="I1" s="613"/>
      <c r="J1" s="613"/>
      <c r="K1" s="613"/>
      <c r="L1" s="175"/>
    </row>
    <row r="2" spans="1:12" ht="18" customHeight="1" x14ac:dyDescent="0.35">
      <c r="A2" s="606"/>
      <c r="B2" s="607"/>
      <c r="C2" s="607"/>
      <c r="D2" s="607"/>
      <c r="E2" s="608"/>
      <c r="F2" s="614"/>
      <c r="G2" s="615"/>
      <c r="H2" s="615"/>
      <c r="I2" s="615"/>
      <c r="J2" s="615"/>
      <c r="K2" s="615"/>
      <c r="L2" s="175"/>
    </row>
    <row r="3" spans="1:12" ht="18" customHeight="1" x14ac:dyDescent="0.35">
      <c r="A3" s="606"/>
      <c r="B3" s="607"/>
      <c r="C3" s="607"/>
      <c r="D3" s="607"/>
      <c r="E3" s="608"/>
      <c r="F3" s="612" t="s">
        <v>410</v>
      </c>
      <c r="G3" s="613"/>
      <c r="H3" s="613"/>
      <c r="I3" s="613"/>
      <c r="J3" s="613"/>
      <c r="K3" s="613"/>
      <c r="L3" s="175"/>
    </row>
    <row r="4" spans="1:12" ht="18" customHeight="1" x14ac:dyDescent="0.35">
      <c r="A4" s="609"/>
      <c r="B4" s="610"/>
      <c r="C4" s="610"/>
      <c r="D4" s="610"/>
      <c r="E4" s="611"/>
      <c r="F4" s="614"/>
      <c r="G4" s="615"/>
      <c r="H4" s="615"/>
      <c r="I4" s="615"/>
      <c r="J4" s="615"/>
      <c r="K4" s="615"/>
      <c r="L4" s="175"/>
    </row>
    <row r="5" spans="1:12" x14ac:dyDescent="0.35">
      <c r="A5" s="781" t="s">
        <v>411</v>
      </c>
      <c r="B5" s="782"/>
      <c r="C5" s="782"/>
      <c r="D5" s="782"/>
      <c r="E5" s="782"/>
      <c r="F5" s="782"/>
      <c r="G5" s="782"/>
      <c r="H5" s="782"/>
      <c r="I5" s="782"/>
      <c r="J5" s="782"/>
      <c r="K5" s="782"/>
      <c r="L5" s="794"/>
    </row>
    <row r="6" spans="1:12" ht="24.75" customHeight="1" x14ac:dyDescent="0.35">
      <c r="A6" s="781" t="s">
        <v>412</v>
      </c>
      <c r="B6" s="782"/>
      <c r="C6" s="783"/>
      <c r="D6" s="620" t="s">
        <v>12</v>
      </c>
      <c r="E6" s="621"/>
      <c r="F6" s="621"/>
      <c r="G6" s="621"/>
      <c r="H6" s="622"/>
      <c r="I6" s="781" t="s">
        <v>413</v>
      </c>
      <c r="J6" s="783"/>
      <c r="K6" s="620" t="s">
        <v>37</v>
      </c>
      <c r="L6" s="622"/>
    </row>
    <row r="7" spans="1:12" ht="24.75" customHeight="1" x14ac:dyDescent="0.35">
      <c r="A7" s="781" t="s">
        <v>414</v>
      </c>
      <c r="B7" s="782"/>
      <c r="C7" s="783"/>
      <c r="D7" s="620" t="s">
        <v>26</v>
      </c>
      <c r="E7" s="621"/>
      <c r="F7" s="621"/>
      <c r="G7" s="621"/>
      <c r="H7" s="622"/>
      <c r="I7" s="781" t="s">
        <v>98</v>
      </c>
      <c r="J7" s="783"/>
      <c r="K7" s="620" t="s">
        <v>15</v>
      </c>
      <c r="L7" s="622"/>
    </row>
    <row r="8" spans="1:12" ht="24.75" customHeight="1" x14ac:dyDescent="0.35">
      <c r="A8" s="781" t="s">
        <v>415</v>
      </c>
      <c r="B8" s="782"/>
      <c r="C8" s="783"/>
      <c r="D8" s="620" t="s">
        <v>68</v>
      </c>
      <c r="E8" s="621"/>
      <c r="F8" s="621"/>
      <c r="G8" s="621"/>
      <c r="H8" s="622"/>
      <c r="I8" s="781" t="s">
        <v>416</v>
      </c>
      <c r="J8" s="783"/>
      <c r="K8" s="620" t="s">
        <v>69</v>
      </c>
      <c r="L8" s="622"/>
    </row>
    <row r="9" spans="1:12" ht="24.75" customHeight="1" x14ac:dyDescent="0.35">
      <c r="A9" s="790" t="s">
        <v>417</v>
      </c>
      <c r="B9" s="785"/>
      <c r="C9" s="785"/>
      <c r="D9" s="785"/>
      <c r="E9" s="785"/>
      <c r="F9" s="785"/>
      <c r="G9" s="785"/>
      <c r="H9" s="785"/>
      <c r="I9" s="785"/>
      <c r="J9" s="785"/>
      <c r="K9" s="785"/>
      <c r="L9" s="791"/>
    </row>
    <row r="10" spans="1:12" ht="24.75" customHeight="1" x14ac:dyDescent="0.35">
      <c r="A10" s="784" t="s">
        <v>141</v>
      </c>
      <c r="B10" s="784"/>
      <c r="C10" s="784"/>
      <c r="D10" s="784"/>
      <c r="E10" s="670" t="s">
        <v>768</v>
      </c>
      <c r="F10" s="670"/>
      <c r="G10" s="670"/>
      <c r="H10" s="670"/>
      <c r="I10" s="670"/>
      <c r="J10" s="670"/>
      <c r="K10" s="670"/>
      <c r="L10" s="670"/>
    </row>
    <row r="11" spans="1:12" ht="24.75" customHeight="1" x14ac:dyDescent="0.35">
      <c r="A11" s="792" t="s">
        <v>418</v>
      </c>
      <c r="B11" s="793"/>
      <c r="C11" s="793"/>
      <c r="D11" s="794"/>
      <c r="E11" s="670" t="s">
        <v>815</v>
      </c>
      <c r="F11" s="670"/>
      <c r="G11" s="670"/>
      <c r="H11" s="670"/>
      <c r="I11" s="670"/>
      <c r="J11" s="670"/>
      <c r="K11" s="670"/>
      <c r="L11" s="670"/>
    </row>
    <row r="12" spans="1:12" ht="24.75" customHeight="1" x14ac:dyDescent="0.35">
      <c r="A12" s="781" t="s">
        <v>419</v>
      </c>
      <c r="B12" s="782"/>
      <c r="C12" s="782"/>
      <c r="D12" s="783"/>
      <c r="E12" s="631" t="s">
        <v>816</v>
      </c>
      <c r="F12" s="632"/>
      <c r="G12" s="632"/>
      <c r="H12" s="632"/>
      <c r="I12" s="632"/>
      <c r="J12" s="632"/>
      <c r="K12" s="632"/>
      <c r="L12" s="633"/>
    </row>
    <row r="13" spans="1:12" ht="24.75" customHeight="1" x14ac:dyDescent="0.35">
      <c r="A13" s="781" t="s">
        <v>421</v>
      </c>
      <c r="B13" s="782"/>
      <c r="C13" s="783"/>
      <c r="D13" s="620">
        <v>3969</v>
      </c>
      <c r="E13" s="621"/>
      <c r="F13" s="621"/>
      <c r="G13" s="621"/>
      <c r="H13" s="622"/>
      <c r="I13" s="781" t="s">
        <v>423</v>
      </c>
      <c r="J13" s="783"/>
      <c r="K13" s="620" t="s">
        <v>18</v>
      </c>
      <c r="L13" s="622"/>
    </row>
    <row r="14" spans="1:12" x14ac:dyDescent="0.35">
      <c r="A14" s="781" t="s">
        <v>424</v>
      </c>
      <c r="B14" s="782"/>
      <c r="C14" s="782"/>
      <c r="D14" s="782"/>
      <c r="E14" s="782"/>
      <c r="F14" s="782"/>
      <c r="G14" s="782"/>
      <c r="H14" s="782"/>
      <c r="I14" s="782"/>
      <c r="J14" s="782"/>
      <c r="K14" s="782"/>
      <c r="L14" s="794"/>
    </row>
    <row r="15" spans="1:12" ht="17.25" customHeight="1" x14ac:dyDescent="0.35">
      <c r="A15" s="781" t="s">
        <v>425</v>
      </c>
      <c r="B15" s="782"/>
      <c r="C15" s="783"/>
      <c r="D15" s="620" t="s">
        <v>19</v>
      </c>
      <c r="E15" s="621"/>
      <c r="F15" s="621"/>
      <c r="G15" s="621"/>
      <c r="H15" s="622"/>
      <c r="I15" s="781" t="s">
        <v>426</v>
      </c>
      <c r="J15" s="783"/>
      <c r="K15" s="620" t="s">
        <v>20</v>
      </c>
      <c r="L15" s="622"/>
    </row>
    <row r="16" spans="1:12" ht="17.25" customHeight="1" x14ac:dyDescent="0.35">
      <c r="A16" s="781" t="s">
        <v>427</v>
      </c>
      <c r="B16" s="782"/>
      <c r="C16" s="783"/>
      <c r="D16" s="787">
        <v>30</v>
      </c>
      <c r="E16" s="788"/>
      <c r="F16" s="788"/>
      <c r="G16" s="788"/>
      <c r="H16" s="789"/>
      <c r="I16" s="781" t="s">
        <v>161</v>
      </c>
      <c r="J16" s="783"/>
      <c r="K16" s="620" t="s">
        <v>21</v>
      </c>
      <c r="L16" s="622"/>
    </row>
    <row r="17" spans="1:12" ht="17.25" customHeight="1" x14ac:dyDescent="0.35">
      <c r="A17" s="781" t="s">
        <v>428</v>
      </c>
      <c r="B17" s="782"/>
      <c r="C17" s="783"/>
      <c r="D17" s="620" t="s">
        <v>817</v>
      </c>
      <c r="E17" s="621"/>
      <c r="F17" s="621"/>
      <c r="G17" s="621"/>
      <c r="H17" s="622"/>
      <c r="I17" s="638"/>
      <c r="J17" s="639"/>
      <c r="K17" s="639"/>
      <c r="L17" s="640"/>
    </row>
    <row r="18" spans="1:12" x14ac:dyDescent="0.35">
      <c r="A18" s="216" t="s">
        <v>430</v>
      </c>
      <c r="B18" s="216" t="s">
        <v>431</v>
      </c>
      <c r="C18" s="781" t="s">
        <v>432</v>
      </c>
      <c r="D18" s="782"/>
      <c r="E18" s="782"/>
      <c r="F18" s="782"/>
      <c r="G18" s="783"/>
      <c r="H18" s="781" t="s">
        <v>229</v>
      </c>
      <c r="I18" s="783"/>
      <c r="J18" s="781" t="s">
        <v>433</v>
      </c>
      <c r="K18" s="783"/>
      <c r="L18" s="216" t="s">
        <v>434</v>
      </c>
    </row>
    <row r="19" spans="1:12" ht="73.5" customHeight="1" x14ac:dyDescent="0.35">
      <c r="A19" s="177">
        <v>1</v>
      </c>
      <c r="B19" s="178" t="s">
        <v>818</v>
      </c>
      <c r="C19" s="620" t="s">
        <v>819</v>
      </c>
      <c r="D19" s="621"/>
      <c r="E19" s="621"/>
      <c r="F19" s="621"/>
      <c r="G19" s="622"/>
      <c r="H19" s="620" t="s">
        <v>820</v>
      </c>
      <c r="I19" s="622"/>
      <c r="J19" s="638" t="s">
        <v>34</v>
      </c>
      <c r="K19" s="640"/>
      <c r="L19" s="178" t="s">
        <v>821</v>
      </c>
    </row>
    <row r="20" spans="1:12" ht="73.5" customHeight="1" x14ac:dyDescent="0.35">
      <c r="A20" s="177">
        <v>2</v>
      </c>
      <c r="B20" s="178" t="s">
        <v>818</v>
      </c>
      <c r="C20" s="620" t="s">
        <v>822</v>
      </c>
      <c r="D20" s="621"/>
      <c r="E20" s="621"/>
      <c r="F20" s="621"/>
      <c r="G20" s="622"/>
      <c r="H20" s="620" t="s">
        <v>820</v>
      </c>
      <c r="I20" s="622"/>
      <c r="J20" s="638" t="s">
        <v>34</v>
      </c>
      <c r="K20" s="640"/>
      <c r="L20" s="178" t="s">
        <v>821</v>
      </c>
    </row>
    <row r="21" spans="1:12" x14ac:dyDescent="0.35">
      <c r="A21" s="216" t="s">
        <v>430</v>
      </c>
      <c r="B21" s="781" t="s">
        <v>439</v>
      </c>
      <c r="C21" s="782"/>
      <c r="D21" s="782"/>
      <c r="E21" s="782"/>
      <c r="F21" s="782"/>
      <c r="G21" s="782"/>
      <c r="H21" s="782"/>
      <c r="I21" s="782"/>
      <c r="J21" s="782"/>
      <c r="K21" s="783"/>
      <c r="L21" s="216" t="s">
        <v>440</v>
      </c>
    </row>
    <row r="22" spans="1:12" ht="21.75" customHeight="1" x14ac:dyDescent="0.35">
      <c r="A22" s="177">
        <v>1</v>
      </c>
      <c r="B22" s="620" t="s">
        <v>823</v>
      </c>
      <c r="C22" s="621"/>
      <c r="D22" s="621"/>
      <c r="E22" s="621"/>
      <c r="F22" s="621"/>
      <c r="G22" s="621"/>
      <c r="H22" s="621"/>
      <c r="I22" s="621"/>
      <c r="J22" s="621"/>
      <c r="K22" s="622"/>
      <c r="L22" s="178" t="s">
        <v>34</v>
      </c>
    </row>
    <row r="23" spans="1:12" x14ac:dyDescent="0.35">
      <c r="A23" s="781" t="s">
        <v>442</v>
      </c>
      <c r="B23" s="782"/>
      <c r="C23" s="782"/>
      <c r="D23" s="782"/>
      <c r="E23" s="782"/>
      <c r="F23" s="785"/>
      <c r="G23" s="785"/>
      <c r="H23" s="782"/>
      <c r="I23" s="785"/>
      <c r="J23" s="785"/>
      <c r="K23" s="782"/>
      <c r="L23" s="786"/>
    </row>
    <row r="24" spans="1:12" ht="42" customHeight="1" x14ac:dyDescent="0.35">
      <c r="A24" s="781" t="s">
        <v>443</v>
      </c>
      <c r="B24" s="782"/>
      <c r="C24" s="783"/>
      <c r="D24" s="620">
        <v>10</v>
      </c>
      <c r="E24" s="621"/>
      <c r="F24" s="784" t="s">
        <v>444</v>
      </c>
      <c r="G24" s="784"/>
      <c r="H24" s="184">
        <v>2024</v>
      </c>
      <c r="I24" s="784" t="s">
        <v>445</v>
      </c>
      <c r="J24" s="784"/>
      <c r="L24" s="178" t="s">
        <v>821</v>
      </c>
    </row>
    <row r="25" spans="1:12" ht="42" customHeight="1" x14ac:dyDescent="0.35">
      <c r="A25" s="781" t="s">
        <v>447</v>
      </c>
      <c r="B25" s="782"/>
      <c r="C25" s="783"/>
      <c r="D25" s="631" t="s">
        <v>824</v>
      </c>
      <c r="E25" s="632"/>
      <c r="F25" s="629"/>
      <c r="G25" s="629"/>
      <c r="H25" s="632"/>
      <c r="I25" s="629"/>
      <c r="J25" s="629"/>
      <c r="K25" s="632"/>
      <c r="L25" s="630"/>
    </row>
    <row r="26" spans="1:12" ht="65.25" customHeight="1" x14ac:dyDescent="0.35">
      <c r="A26" s="781" t="s">
        <v>449</v>
      </c>
      <c r="B26" s="782"/>
      <c r="C26" s="783"/>
      <c r="D26" s="666" t="s">
        <v>825</v>
      </c>
      <c r="E26" s="667"/>
      <c r="F26" s="667"/>
      <c r="G26" s="667"/>
      <c r="H26" s="667"/>
      <c r="I26" s="667"/>
      <c r="J26" s="667"/>
      <c r="K26" s="667"/>
      <c r="L26" s="668"/>
    </row>
    <row r="27" spans="1:12" ht="96.75" customHeight="1" x14ac:dyDescent="0.35">
      <c r="A27" s="781" t="s">
        <v>451</v>
      </c>
      <c r="B27" s="782"/>
      <c r="C27" s="783"/>
      <c r="D27" s="666" t="s">
        <v>826</v>
      </c>
      <c r="E27" s="667"/>
      <c r="F27" s="667"/>
      <c r="G27" s="667"/>
      <c r="H27" s="667"/>
      <c r="I27" s="667"/>
      <c r="J27" s="667"/>
      <c r="K27" s="667"/>
      <c r="L27" s="668"/>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32" zoomScale="55" zoomScaleNormal="55" workbookViewId="0">
      <selection activeCell="I40" sqref="I40:I42"/>
    </sheetView>
  </sheetViews>
  <sheetFormatPr baseColWidth="10" defaultColWidth="10.81640625" defaultRowHeight="14" x14ac:dyDescent="0.35"/>
  <cols>
    <col min="1" max="1" width="49.7265625" style="39" customWidth="1"/>
    <col min="2"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10.81640625" style="39"/>
    <col min="23" max="23" width="18.453125" style="39" bestFit="1" customWidth="1"/>
    <col min="24" max="24" width="16.1796875" style="39" customWidth="1"/>
    <col min="25" max="16384" width="10.81640625" style="39"/>
  </cols>
  <sheetData>
    <row r="1" spans="1:24" s="85" customFormat="1" ht="32.25" customHeight="1" thickBot="1" x14ac:dyDescent="0.4">
      <c r="A1" s="570"/>
      <c r="B1" s="547" t="s">
        <v>279</v>
      </c>
      <c r="C1" s="548"/>
      <c r="D1" s="548"/>
      <c r="E1" s="548"/>
      <c r="F1" s="548"/>
      <c r="G1" s="548"/>
      <c r="H1" s="548"/>
      <c r="I1" s="549"/>
      <c r="J1" s="544" t="s">
        <v>280</v>
      </c>
      <c r="K1" s="545"/>
      <c r="L1" s="546"/>
    </row>
    <row r="2" spans="1:24" s="85" customFormat="1" ht="30.75" customHeight="1" thickBot="1" x14ac:dyDescent="0.4">
      <c r="A2" s="571"/>
      <c r="B2" s="550" t="s">
        <v>281</v>
      </c>
      <c r="C2" s="551"/>
      <c r="D2" s="551"/>
      <c r="E2" s="551"/>
      <c r="F2" s="551"/>
      <c r="G2" s="551"/>
      <c r="H2" s="551"/>
      <c r="I2" s="552"/>
      <c r="J2" s="544" t="s">
        <v>282</v>
      </c>
      <c r="K2" s="545"/>
      <c r="L2" s="546"/>
    </row>
    <row r="3" spans="1:24" s="85" customFormat="1" ht="24" customHeight="1" thickBot="1" x14ac:dyDescent="0.4">
      <c r="A3" s="571"/>
      <c r="B3" s="550" t="s">
        <v>120</v>
      </c>
      <c r="C3" s="551"/>
      <c r="D3" s="551"/>
      <c r="E3" s="551"/>
      <c r="F3" s="551"/>
      <c r="G3" s="551"/>
      <c r="H3" s="551"/>
      <c r="I3" s="552"/>
      <c r="J3" s="544" t="s">
        <v>283</v>
      </c>
      <c r="K3" s="545"/>
      <c r="L3" s="546"/>
    </row>
    <row r="4" spans="1:24" s="85" customFormat="1" ht="21.75" customHeight="1" thickBot="1" x14ac:dyDescent="0.4">
      <c r="A4" s="572"/>
      <c r="B4" s="553" t="s">
        <v>827</v>
      </c>
      <c r="C4" s="554"/>
      <c r="D4" s="554"/>
      <c r="E4" s="554"/>
      <c r="F4" s="554"/>
      <c r="G4" s="554"/>
      <c r="H4" s="554"/>
      <c r="I4" s="555"/>
      <c r="J4" s="544" t="s">
        <v>828</v>
      </c>
      <c r="K4" s="545"/>
      <c r="L4" s="546"/>
    </row>
    <row r="5" spans="1:24" s="85" customFormat="1" ht="21.75" customHeight="1" x14ac:dyDescent="0.35">
      <c r="A5" s="86"/>
      <c r="B5" s="87"/>
      <c r="C5" s="87"/>
      <c r="D5" s="87"/>
      <c r="E5" s="87"/>
      <c r="F5" s="87"/>
      <c r="G5" s="87"/>
      <c r="H5" s="87"/>
      <c r="I5" s="87"/>
      <c r="J5" s="88"/>
      <c r="K5" s="88"/>
      <c r="L5" s="88"/>
    </row>
    <row r="6" spans="1:24" ht="9" customHeight="1" x14ac:dyDescent="0.35">
      <c r="A6" s="591" t="s">
        <v>124</v>
      </c>
      <c r="B6" s="768" t="s">
        <v>287</v>
      </c>
      <c r="C6" s="768"/>
      <c r="D6" s="768"/>
      <c r="E6" s="768"/>
      <c r="F6" s="768"/>
      <c r="G6" s="768"/>
      <c r="H6" s="768"/>
      <c r="I6" s="768"/>
      <c r="J6" s="768"/>
      <c r="K6" s="591" t="s">
        <v>288</v>
      </c>
      <c r="L6" s="769">
        <v>2024110010289</v>
      </c>
      <c r="M6" s="43"/>
      <c r="N6" s="43"/>
      <c r="O6" s="43"/>
      <c r="P6" s="43"/>
      <c r="Q6" s="43"/>
      <c r="R6" s="43"/>
      <c r="S6" s="43"/>
      <c r="T6" s="43"/>
      <c r="U6" s="43"/>
      <c r="V6" s="43"/>
      <c r="W6" s="43"/>
      <c r="X6" s="43"/>
    </row>
    <row r="7" spans="1:24" ht="9" customHeight="1" x14ac:dyDescent="0.35">
      <c r="A7" s="591"/>
      <c r="B7" s="768"/>
      <c r="C7" s="768"/>
      <c r="D7" s="768"/>
      <c r="E7" s="768"/>
      <c r="F7" s="768"/>
      <c r="G7" s="768"/>
      <c r="H7" s="768"/>
      <c r="I7" s="768"/>
      <c r="J7" s="768"/>
      <c r="K7" s="591"/>
      <c r="L7" s="769"/>
      <c r="M7" s="43"/>
      <c r="N7" s="43"/>
      <c r="O7" s="43"/>
      <c r="P7" s="43"/>
      <c r="Q7" s="43"/>
      <c r="R7" s="43"/>
      <c r="S7" s="43"/>
      <c r="T7" s="43"/>
      <c r="U7" s="43"/>
      <c r="V7" s="43"/>
      <c r="W7" s="43"/>
      <c r="X7" s="43"/>
    </row>
    <row r="8" spans="1:24" ht="9" customHeight="1" x14ac:dyDescent="0.35">
      <c r="A8" s="591"/>
      <c r="B8" s="768"/>
      <c r="C8" s="768"/>
      <c r="D8" s="768"/>
      <c r="E8" s="768"/>
      <c r="F8" s="768"/>
      <c r="G8" s="768"/>
      <c r="H8" s="768"/>
      <c r="I8" s="768"/>
      <c r="J8" s="768"/>
      <c r="K8" s="591"/>
      <c r="L8" s="769"/>
      <c r="M8" s="43"/>
      <c r="N8" s="43"/>
      <c r="O8" s="43"/>
      <c r="P8" s="43"/>
      <c r="Q8" s="43"/>
      <c r="R8" s="43"/>
      <c r="S8" s="43"/>
      <c r="T8" s="43"/>
      <c r="U8" s="43"/>
      <c r="V8" s="43"/>
      <c r="W8" s="43"/>
      <c r="X8" s="43"/>
    </row>
    <row r="9" spans="1:24" ht="9" customHeight="1" x14ac:dyDescent="0.35">
      <c r="A9" s="591"/>
      <c r="B9" s="768"/>
      <c r="C9" s="768"/>
      <c r="D9" s="768"/>
      <c r="E9" s="768"/>
      <c r="F9" s="768"/>
      <c r="G9" s="768"/>
      <c r="H9" s="768"/>
      <c r="I9" s="768"/>
      <c r="J9" s="768"/>
      <c r="K9" s="591"/>
      <c r="L9" s="769"/>
      <c r="M9" s="43"/>
      <c r="N9" s="43"/>
      <c r="O9" s="43"/>
      <c r="P9" s="43"/>
      <c r="Q9" s="43"/>
      <c r="R9" s="43"/>
      <c r="S9" s="43"/>
      <c r="T9" s="43"/>
      <c r="U9" s="43"/>
      <c r="V9" s="43"/>
      <c r="W9" s="43"/>
      <c r="X9" s="43"/>
    </row>
    <row r="10" spans="1:24" s="85" customFormat="1" ht="21.75" customHeight="1" thickBot="1" x14ac:dyDescent="0.4">
      <c r="A10" s="86"/>
      <c r="B10" s="87"/>
      <c r="C10" s="87"/>
      <c r="D10" s="87"/>
      <c r="E10" s="87"/>
      <c r="F10" s="87"/>
      <c r="G10" s="87"/>
      <c r="H10" s="87"/>
      <c r="I10" s="87"/>
      <c r="J10" s="87"/>
      <c r="K10" s="87"/>
      <c r="L10" s="87"/>
      <c r="M10" s="88"/>
      <c r="N10" s="88"/>
      <c r="O10" s="88"/>
    </row>
    <row r="11" spans="1:24" s="85" customFormat="1" ht="21.75" customHeight="1" x14ac:dyDescent="0.4">
      <c r="A11" s="841" t="s">
        <v>126</v>
      </c>
      <c r="B11" s="160" t="s">
        <v>289</v>
      </c>
      <c r="C11" s="124"/>
      <c r="D11" s="160" t="s">
        <v>290</v>
      </c>
      <c r="E11" s="125"/>
      <c r="F11" s="160" t="s">
        <v>291</v>
      </c>
      <c r="G11" s="125"/>
      <c r="H11" s="160" t="s">
        <v>292</v>
      </c>
      <c r="I11" s="126"/>
      <c r="J11" s="845" t="s">
        <v>128</v>
      </c>
      <c r="K11" s="159" t="s">
        <v>293</v>
      </c>
      <c r="L11" s="204"/>
      <c r="M11" s="849"/>
      <c r="N11" s="849"/>
      <c r="O11" s="849"/>
    </row>
    <row r="12" spans="1:24" s="85" customFormat="1" ht="21.75" customHeight="1" x14ac:dyDescent="0.4">
      <c r="A12" s="841"/>
      <c r="B12" s="161" t="s">
        <v>294</v>
      </c>
      <c r="C12" s="127"/>
      <c r="D12" s="160" t="s">
        <v>295</v>
      </c>
      <c r="E12" s="127"/>
      <c r="F12" s="160" t="s">
        <v>296</v>
      </c>
      <c r="G12" s="127"/>
      <c r="H12" s="160" t="s">
        <v>297</v>
      </c>
      <c r="I12" s="126" t="s">
        <v>298</v>
      </c>
      <c r="J12" s="845"/>
      <c r="K12" s="159" t="s">
        <v>299</v>
      </c>
      <c r="L12" s="89"/>
      <c r="M12" s="849"/>
      <c r="N12" s="849"/>
      <c r="O12" s="849"/>
    </row>
    <row r="13" spans="1:24" s="85" customFormat="1" ht="21.75" customHeight="1" thickBot="1" x14ac:dyDescent="0.45">
      <c r="A13" s="841"/>
      <c r="B13" s="160" t="s">
        <v>300</v>
      </c>
      <c r="C13" s="124"/>
      <c r="D13" s="160" t="s">
        <v>301</v>
      </c>
      <c r="E13" s="128"/>
      <c r="F13" s="160" t="s">
        <v>302</v>
      </c>
      <c r="G13" s="128"/>
      <c r="H13" s="160" t="s">
        <v>303</v>
      </c>
      <c r="I13" s="126"/>
      <c r="J13" s="845"/>
      <c r="K13" s="159" t="s">
        <v>304</v>
      </c>
      <c r="L13" s="204" t="s">
        <v>298</v>
      </c>
      <c r="M13" s="849"/>
      <c r="N13" s="849"/>
      <c r="O13" s="849"/>
    </row>
    <row r="14" spans="1:24" ht="16.5" customHeight="1" thickBot="1" x14ac:dyDescent="0.4">
      <c r="A14" s="82"/>
      <c r="B14" s="83"/>
      <c r="C14" s="83"/>
      <c r="D14" s="83"/>
      <c r="E14" s="83"/>
      <c r="F14" s="83"/>
      <c r="G14" s="83"/>
      <c r="H14" s="83"/>
      <c r="I14" s="83"/>
      <c r="J14" s="83"/>
      <c r="K14" s="83"/>
      <c r="L14" s="83"/>
      <c r="M14" s="83"/>
    </row>
    <row r="15" spans="1:24" ht="32.15" customHeight="1" x14ac:dyDescent="0.35">
      <c r="A15" s="842" t="s">
        <v>829</v>
      </c>
      <c r="B15" s="843"/>
      <c r="C15" s="843"/>
      <c r="D15" s="843"/>
      <c r="E15" s="843"/>
      <c r="F15" s="843"/>
      <c r="G15" s="843"/>
      <c r="H15" s="843"/>
      <c r="I15" s="843"/>
      <c r="J15" s="843"/>
      <c r="K15" s="843"/>
      <c r="L15" s="844"/>
    </row>
    <row r="16" spans="1:24" ht="32.15" customHeight="1" x14ac:dyDescent="0.35">
      <c r="A16" s="846" t="s">
        <v>830</v>
      </c>
      <c r="B16" s="836" t="s">
        <v>221</v>
      </c>
      <c r="C16" s="827" t="s">
        <v>133</v>
      </c>
      <c r="D16" s="821" t="s">
        <v>322</v>
      </c>
      <c r="E16" s="822"/>
      <c r="F16" s="823"/>
      <c r="G16" s="821" t="s">
        <v>328</v>
      </c>
      <c r="H16" s="822"/>
      <c r="I16" s="823"/>
      <c r="J16" s="556" t="s">
        <v>332</v>
      </c>
      <c r="K16" s="557"/>
      <c r="L16" s="835"/>
    </row>
    <row r="17" spans="1:13" ht="32.15" customHeight="1" x14ac:dyDescent="0.35">
      <c r="A17" s="847"/>
      <c r="B17" s="848"/>
      <c r="C17" s="828"/>
      <c r="D17" s="121" t="s">
        <v>146</v>
      </c>
      <c r="E17" s="119" t="s">
        <v>148</v>
      </c>
      <c r="F17" s="120" t="s">
        <v>226</v>
      </c>
      <c r="G17" s="121" t="s">
        <v>146</v>
      </c>
      <c r="H17" s="119" t="s">
        <v>148</v>
      </c>
      <c r="I17" s="120" t="s">
        <v>226</v>
      </c>
      <c r="J17" s="121" t="s">
        <v>146</v>
      </c>
      <c r="K17" s="119" t="s">
        <v>148</v>
      </c>
      <c r="L17" s="190" t="s">
        <v>226</v>
      </c>
    </row>
    <row r="18" spans="1:13" ht="119.25" customHeight="1" x14ac:dyDescent="0.35">
      <c r="A18" s="804" t="s">
        <v>831</v>
      </c>
      <c r="B18" s="192" t="s">
        <v>306</v>
      </c>
      <c r="C18" s="807" t="s">
        <v>832</v>
      </c>
      <c r="D18" s="809">
        <f>ACTIVIDAD_1!B26+ACTIVIDAD_2!B26</f>
        <v>395502000</v>
      </c>
      <c r="E18" s="811">
        <v>0</v>
      </c>
      <c r="F18" s="813">
        <v>0</v>
      </c>
      <c r="G18" s="809">
        <f>+ACTIVIDAD_1!C26+ACTIVIDAD_2!C26</f>
        <v>309757000</v>
      </c>
      <c r="H18" s="811">
        <f>+ACTIVIDAD_1!C27+ACTIVIDAD_2!C27</f>
        <v>4014233</v>
      </c>
      <c r="I18" s="813">
        <v>0</v>
      </c>
      <c r="J18" s="850">
        <f>ACTIVIDAD_1!D26+ACTIVIDAD_2!D26</f>
        <v>20640000</v>
      </c>
      <c r="K18" s="852">
        <f>ACTIVIDAD_1!D27+ACTIVIDAD_2!D27</f>
        <v>37251464</v>
      </c>
      <c r="L18" s="813">
        <v>0</v>
      </c>
    </row>
    <row r="19" spans="1:13" ht="94.5" customHeight="1" x14ac:dyDescent="0.35">
      <c r="A19" s="805"/>
      <c r="B19" s="118" t="s">
        <v>833</v>
      </c>
      <c r="C19" s="808"/>
      <c r="D19" s="810"/>
      <c r="E19" s="812"/>
      <c r="F19" s="814"/>
      <c r="G19" s="810"/>
      <c r="H19" s="812"/>
      <c r="I19" s="814"/>
      <c r="J19" s="851"/>
      <c r="K19" s="853"/>
      <c r="L19" s="814"/>
    </row>
    <row r="20" spans="1:13" ht="69" customHeight="1" x14ac:dyDescent="0.35">
      <c r="A20" s="805"/>
      <c r="B20" s="189" t="s">
        <v>543</v>
      </c>
      <c r="C20" s="815" t="s">
        <v>834</v>
      </c>
      <c r="D20" s="798">
        <f>+ACTIVIDAD_3!B26+ACTIVIDAD_4!B26+ACTIVIDAD_5!B26</f>
        <v>189771000</v>
      </c>
      <c r="E20" s="801">
        <v>0</v>
      </c>
      <c r="F20" s="795">
        <v>0</v>
      </c>
      <c r="G20" s="798">
        <f>+ACTIVIDAD_3!C26+ACTIVIDAD_4!C26+ACTIVIDAD_5!C26</f>
        <v>930441000</v>
      </c>
      <c r="H20" s="801">
        <f>+ACTIVIDAD_3!C27+ACTIVIDAD_4!C27+ACTIVIDAD_5!C27</f>
        <v>3654234</v>
      </c>
      <c r="I20" s="795">
        <v>0</v>
      </c>
      <c r="J20" s="818">
        <f>ACTIVIDAD_3!D26+ACTIVIDAD_4!D26+ACTIVIDAD_5!D26</f>
        <v>30960000</v>
      </c>
      <c r="K20" s="824">
        <f>ACTIVIDAD_3!D27+ACTIVIDAD_4!D27+ACTIVIDAD_5!D27</f>
        <v>51878372</v>
      </c>
      <c r="L20" s="795">
        <v>0</v>
      </c>
    </row>
    <row r="21" spans="1:13" ht="72.75" customHeight="1" x14ac:dyDescent="0.35">
      <c r="A21" s="805"/>
      <c r="B21" s="189" t="s">
        <v>835</v>
      </c>
      <c r="C21" s="816"/>
      <c r="D21" s="799"/>
      <c r="E21" s="802"/>
      <c r="F21" s="796"/>
      <c r="G21" s="799"/>
      <c r="H21" s="802"/>
      <c r="I21" s="796"/>
      <c r="J21" s="819"/>
      <c r="K21" s="825"/>
      <c r="L21" s="796"/>
    </row>
    <row r="22" spans="1:13" ht="127.5" customHeight="1" x14ac:dyDescent="0.35">
      <c r="A22" s="806"/>
      <c r="B22" s="191" t="s">
        <v>698</v>
      </c>
      <c r="C22" s="817"/>
      <c r="D22" s="800"/>
      <c r="E22" s="803"/>
      <c r="F22" s="797"/>
      <c r="G22" s="800"/>
      <c r="H22" s="803"/>
      <c r="I22" s="797"/>
      <c r="J22" s="820"/>
      <c r="K22" s="826"/>
      <c r="L22" s="797"/>
    </row>
    <row r="23" spans="1:13" s="61" customFormat="1" ht="16.5" customHeight="1" x14ac:dyDescent="0.3">
      <c r="E23" s="61">
        <v>0</v>
      </c>
      <c r="M23" s="39"/>
    </row>
    <row r="24" spans="1:13" ht="14.5" thickBot="1" x14ac:dyDescent="0.4"/>
    <row r="25" spans="1:13" ht="35.15" customHeight="1" thickBot="1" x14ac:dyDescent="0.4">
      <c r="A25" s="829" t="s">
        <v>836</v>
      </c>
      <c r="B25" s="830"/>
      <c r="C25" s="830"/>
      <c r="D25" s="830"/>
      <c r="E25" s="830"/>
      <c r="F25" s="830"/>
      <c r="G25" s="830"/>
      <c r="H25" s="830"/>
      <c r="I25" s="830"/>
      <c r="J25" s="830"/>
      <c r="K25" s="830"/>
      <c r="L25" s="831"/>
    </row>
    <row r="26" spans="1:13" ht="35.15" customHeight="1" x14ac:dyDescent="0.35">
      <c r="A26" s="839" t="s">
        <v>830</v>
      </c>
      <c r="B26" s="836" t="s">
        <v>221</v>
      </c>
      <c r="C26" s="827" t="s">
        <v>133</v>
      </c>
      <c r="D26" s="821" t="s">
        <v>336</v>
      </c>
      <c r="E26" s="822"/>
      <c r="F26" s="823"/>
      <c r="G26" s="821" t="s">
        <v>341</v>
      </c>
      <c r="H26" s="822"/>
      <c r="I26" s="823"/>
      <c r="J26" s="821" t="s">
        <v>345</v>
      </c>
      <c r="K26" s="822"/>
      <c r="L26" s="823"/>
    </row>
    <row r="27" spans="1:13" ht="35.15" customHeight="1" x14ac:dyDescent="0.35">
      <c r="A27" s="840"/>
      <c r="B27" s="837"/>
      <c r="C27" s="838"/>
      <c r="D27" s="121" t="s">
        <v>146</v>
      </c>
      <c r="E27" s="119" t="s">
        <v>148</v>
      </c>
      <c r="F27" s="120" t="s">
        <v>226</v>
      </c>
      <c r="G27" s="121" t="s">
        <v>146</v>
      </c>
      <c r="H27" s="119" t="s">
        <v>148</v>
      </c>
      <c r="I27" s="120" t="s">
        <v>226</v>
      </c>
      <c r="J27" s="121" t="s">
        <v>146</v>
      </c>
      <c r="K27" s="119" t="s">
        <v>148</v>
      </c>
      <c r="L27" s="120" t="s">
        <v>226</v>
      </c>
    </row>
    <row r="28" spans="1:13" ht="132.65" customHeight="1" x14ac:dyDescent="0.35">
      <c r="A28" s="804" t="s">
        <v>831</v>
      </c>
      <c r="B28" s="192" t="s">
        <v>306</v>
      </c>
      <c r="C28" s="807" t="s">
        <v>832</v>
      </c>
      <c r="D28" s="809">
        <v>-29574534</v>
      </c>
      <c r="E28" s="811">
        <v>71886067</v>
      </c>
      <c r="F28" s="813"/>
      <c r="G28" s="809">
        <v>77726232</v>
      </c>
      <c r="H28" s="811">
        <v>69344000</v>
      </c>
      <c r="I28" s="813"/>
      <c r="J28" s="809">
        <v>0</v>
      </c>
      <c r="K28" s="811">
        <v>66366000</v>
      </c>
      <c r="L28" s="813"/>
    </row>
    <row r="29" spans="1:13" ht="84" x14ac:dyDescent="0.35">
      <c r="A29" s="805"/>
      <c r="B29" s="118" t="s">
        <v>833</v>
      </c>
      <c r="C29" s="808"/>
      <c r="D29" s="810"/>
      <c r="E29" s="812"/>
      <c r="F29" s="814"/>
      <c r="G29" s="810"/>
      <c r="H29" s="812"/>
      <c r="I29" s="814"/>
      <c r="J29" s="810"/>
      <c r="K29" s="812"/>
      <c r="L29" s="814"/>
    </row>
    <row r="30" spans="1:13" ht="80.5" customHeight="1" x14ac:dyDescent="0.35">
      <c r="A30" s="805"/>
      <c r="B30" s="189" t="s">
        <v>543</v>
      </c>
      <c r="C30" s="815" t="s">
        <v>834</v>
      </c>
      <c r="D30" s="798">
        <v>-40080296</v>
      </c>
      <c r="E30" s="801">
        <v>103712000</v>
      </c>
      <c r="F30" s="795"/>
      <c r="G30" s="798">
        <v>0</v>
      </c>
      <c r="H30" s="801">
        <v>113592000</v>
      </c>
      <c r="I30" s="795"/>
      <c r="J30" s="798">
        <v>0</v>
      </c>
      <c r="K30" s="801">
        <v>106732000</v>
      </c>
      <c r="L30" s="795"/>
    </row>
    <row r="31" spans="1:13" ht="70" x14ac:dyDescent="0.35">
      <c r="A31" s="805"/>
      <c r="B31" s="189" t="s">
        <v>835</v>
      </c>
      <c r="C31" s="816"/>
      <c r="D31" s="799"/>
      <c r="E31" s="802"/>
      <c r="F31" s="796"/>
      <c r="G31" s="799"/>
      <c r="H31" s="802"/>
      <c r="I31" s="796"/>
      <c r="J31" s="799"/>
      <c r="K31" s="802"/>
      <c r="L31" s="796"/>
    </row>
    <row r="32" spans="1:13" ht="116.5" customHeight="1" thickBot="1" x14ac:dyDescent="0.4">
      <c r="A32" s="806"/>
      <c r="B32" s="191" t="s">
        <v>698</v>
      </c>
      <c r="C32" s="817"/>
      <c r="D32" s="800"/>
      <c r="E32" s="803"/>
      <c r="F32" s="797"/>
      <c r="G32" s="800"/>
      <c r="H32" s="803"/>
      <c r="I32" s="797"/>
      <c r="J32" s="800"/>
      <c r="K32" s="803"/>
      <c r="L32" s="797"/>
    </row>
    <row r="34" spans="1:12" ht="14.5" thickBot="1" x14ac:dyDescent="0.4"/>
    <row r="35" spans="1:12" ht="35.15" customHeight="1" thickBot="1" x14ac:dyDescent="0.4">
      <c r="A35" s="832" t="s">
        <v>837</v>
      </c>
      <c r="B35" s="833"/>
      <c r="C35" s="833"/>
      <c r="D35" s="833"/>
      <c r="E35" s="833"/>
      <c r="F35" s="833"/>
      <c r="G35" s="833"/>
      <c r="H35" s="833"/>
      <c r="I35" s="833"/>
      <c r="J35" s="833"/>
      <c r="K35" s="833"/>
      <c r="L35" s="834"/>
    </row>
    <row r="36" spans="1:12" ht="35.15" customHeight="1" x14ac:dyDescent="0.35">
      <c r="A36" s="839" t="s">
        <v>830</v>
      </c>
      <c r="B36" s="836" t="s">
        <v>221</v>
      </c>
      <c r="C36" s="827" t="s">
        <v>133</v>
      </c>
      <c r="D36" s="821" t="s">
        <v>349</v>
      </c>
      <c r="E36" s="822"/>
      <c r="F36" s="823"/>
      <c r="G36" s="821" t="s">
        <v>353</v>
      </c>
      <c r="H36" s="822"/>
      <c r="I36" s="823"/>
      <c r="J36" s="821" t="s">
        <v>357</v>
      </c>
      <c r="K36" s="822"/>
      <c r="L36" s="823"/>
    </row>
    <row r="37" spans="1:12" ht="35.15" customHeight="1" x14ac:dyDescent="0.35">
      <c r="A37" s="840"/>
      <c r="B37" s="837"/>
      <c r="C37" s="838"/>
      <c r="D37" s="121" t="s">
        <v>146</v>
      </c>
      <c r="E37" s="119" t="s">
        <v>148</v>
      </c>
      <c r="F37" s="120" t="s">
        <v>226</v>
      </c>
      <c r="G37" s="121" t="s">
        <v>146</v>
      </c>
      <c r="H37" s="119" t="s">
        <v>148</v>
      </c>
      <c r="I37" s="120" t="s">
        <v>226</v>
      </c>
      <c r="J37" s="121" t="s">
        <v>146</v>
      </c>
      <c r="K37" s="119" t="s">
        <v>148</v>
      </c>
      <c r="L37" s="120" t="s">
        <v>226</v>
      </c>
    </row>
    <row r="38" spans="1:12" ht="126" customHeight="1" x14ac:dyDescent="0.35">
      <c r="A38" s="804" t="s">
        <v>831</v>
      </c>
      <c r="B38" s="192" t="s">
        <v>306</v>
      </c>
      <c r="C38" s="807" t="s">
        <v>832</v>
      </c>
      <c r="D38" s="809">
        <v>3600000</v>
      </c>
      <c r="E38" s="811">
        <v>120184066</v>
      </c>
      <c r="F38" s="813"/>
      <c r="G38" s="809">
        <v>200213666</v>
      </c>
      <c r="H38" s="811">
        <v>66668152</v>
      </c>
      <c r="I38" s="813"/>
      <c r="J38" s="809"/>
      <c r="K38" s="811"/>
      <c r="L38" s="813"/>
    </row>
    <row r="39" spans="1:12" ht="84" x14ac:dyDescent="0.35">
      <c r="A39" s="805"/>
      <c r="B39" s="118" t="s">
        <v>833</v>
      </c>
      <c r="C39" s="808"/>
      <c r="D39" s="810"/>
      <c r="E39" s="812"/>
      <c r="F39" s="814"/>
      <c r="G39" s="810"/>
      <c r="H39" s="812"/>
      <c r="I39" s="814"/>
      <c r="J39" s="810"/>
      <c r="K39" s="812"/>
      <c r="L39" s="814"/>
    </row>
    <row r="40" spans="1:12" ht="56" x14ac:dyDescent="0.35">
      <c r="A40" s="805"/>
      <c r="B40" s="189" t="s">
        <v>543</v>
      </c>
      <c r="C40" s="815" t="s">
        <v>834</v>
      </c>
      <c r="D40" s="798">
        <v>5400000</v>
      </c>
      <c r="E40" s="801">
        <v>113925334</v>
      </c>
      <c r="F40" s="795"/>
      <c r="G40" s="798">
        <v>22680000</v>
      </c>
      <c r="H40" s="801">
        <v>108525334</v>
      </c>
      <c r="I40" s="795"/>
      <c r="J40" s="798"/>
      <c r="K40" s="801"/>
      <c r="L40" s="795"/>
    </row>
    <row r="41" spans="1:12" ht="70" x14ac:dyDescent="0.35">
      <c r="A41" s="805"/>
      <c r="B41" s="189" t="s">
        <v>835</v>
      </c>
      <c r="C41" s="816"/>
      <c r="D41" s="799"/>
      <c r="E41" s="802"/>
      <c r="F41" s="796"/>
      <c r="G41" s="799"/>
      <c r="H41" s="802"/>
      <c r="I41" s="796"/>
      <c r="J41" s="799"/>
      <c r="K41" s="802"/>
      <c r="L41" s="796"/>
    </row>
    <row r="42" spans="1:12" ht="124.5" customHeight="1" thickBot="1" x14ac:dyDescent="0.4">
      <c r="A42" s="806"/>
      <c r="B42" s="191" t="s">
        <v>698</v>
      </c>
      <c r="C42" s="817"/>
      <c r="D42" s="800"/>
      <c r="E42" s="803"/>
      <c r="F42" s="797"/>
      <c r="G42" s="800"/>
      <c r="H42" s="803"/>
      <c r="I42" s="797"/>
      <c r="J42" s="800"/>
      <c r="K42" s="803"/>
      <c r="L42" s="797"/>
    </row>
    <row r="44" spans="1:12" ht="14.5" thickBot="1" x14ac:dyDescent="0.4"/>
    <row r="45" spans="1:12" ht="35.15" customHeight="1" thickBot="1" x14ac:dyDescent="0.4">
      <c r="A45" s="832" t="s">
        <v>838</v>
      </c>
      <c r="B45" s="833"/>
      <c r="C45" s="833"/>
      <c r="D45" s="833"/>
      <c r="E45" s="833"/>
      <c r="F45" s="833"/>
      <c r="G45" s="833"/>
      <c r="H45" s="833"/>
      <c r="I45" s="833"/>
      <c r="J45" s="833"/>
      <c r="K45" s="833"/>
      <c r="L45" s="834"/>
    </row>
    <row r="46" spans="1:12" ht="35.15" customHeight="1" x14ac:dyDescent="0.35">
      <c r="A46" s="839" t="s">
        <v>830</v>
      </c>
      <c r="B46" s="836" t="s">
        <v>221</v>
      </c>
      <c r="C46" s="827" t="s">
        <v>133</v>
      </c>
      <c r="D46" s="821" t="s">
        <v>358</v>
      </c>
      <c r="E46" s="822"/>
      <c r="F46" s="823"/>
      <c r="G46" s="821" t="s">
        <v>839</v>
      </c>
      <c r="H46" s="822"/>
      <c r="I46" s="823"/>
      <c r="J46" s="821" t="s">
        <v>360</v>
      </c>
      <c r="K46" s="822"/>
      <c r="L46" s="823"/>
    </row>
    <row r="47" spans="1:12" ht="35.15" customHeight="1" x14ac:dyDescent="0.35">
      <c r="A47" s="840"/>
      <c r="B47" s="837"/>
      <c r="C47" s="838"/>
      <c r="D47" s="121" t="s">
        <v>146</v>
      </c>
      <c r="E47" s="119" t="s">
        <v>148</v>
      </c>
      <c r="F47" s="120" t="s">
        <v>226</v>
      </c>
      <c r="G47" s="121" t="s">
        <v>146</v>
      </c>
      <c r="H47" s="119" t="s">
        <v>148</v>
      </c>
      <c r="I47" s="120" t="s">
        <v>226</v>
      </c>
      <c r="J47" s="121" t="s">
        <v>146</v>
      </c>
      <c r="K47" s="119" t="s">
        <v>148</v>
      </c>
      <c r="L47" s="120" t="s">
        <v>226</v>
      </c>
    </row>
    <row r="48" spans="1:12" ht="118" customHeight="1" x14ac:dyDescent="0.35">
      <c r="A48" s="804" t="s">
        <v>831</v>
      </c>
      <c r="B48" s="192" t="s">
        <v>306</v>
      </c>
      <c r="C48" s="807" t="s">
        <v>832</v>
      </c>
      <c r="D48" s="809"/>
      <c r="E48" s="811"/>
      <c r="F48" s="813"/>
      <c r="G48" s="809"/>
      <c r="H48" s="811"/>
      <c r="I48" s="813"/>
      <c r="J48" s="809"/>
      <c r="K48" s="811"/>
      <c r="L48" s="813"/>
    </row>
    <row r="49" spans="1:12" ht="84" x14ac:dyDescent="0.35">
      <c r="A49" s="805"/>
      <c r="B49" s="118" t="s">
        <v>833</v>
      </c>
      <c r="C49" s="808"/>
      <c r="D49" s="810"/>
      <c r="E49" s="812"/>
      <c r="F49" s="814"/>
      <c r="G49" s="810"/>
      <c r="H49" s="812"/>
      <c r="I49" s="814"/>
      <c r="J49" s="810"/>
      <c r="K49" s="812"/>
      <c r="L49" s="814"/>
    </row>
    <row r="50" spans="1:12" ht="65.150000000000006" customHeight="1" x14ac:dyDescent="0.35">
      <c r="A50" s="805"/>
      <c r="B50" s="189" t="s">
        <v>543</v>
      </c>
      <c r="C50" s="815" t="s">
        <v>834</v>
      </c>
      <c r="D50" s="798"/>
      <c r="E50" s="801"/>
      <c r="F50" s="795"/>
      <c r="G50" s="798"/>
      <c r="H50" s="801"/>
      <c r="I50" s="795"/>
      <c r="J50" s="798"/>
      <c r="K50" s="801"/>
      <c r="L50" s="795"/>
    </row>
    <row r="51" spans="1:12" ht="78" customHeight="1" x14ac:dyDescent="0.35">
      <c r="A51" s="805"/>
      <c r="B51" s="189" t="s">
        <v>835</v>
      </c>
      <c r="C51" s="816"/>
      <c r="D51" s="799"/>
      <c r="E51" s="802"/>
      <c r="F51" s="796"/>
      <c r="G51" s="799"/>
      <c r="H51" s="802"/>
      <c r="I51" s="796"/>
      <c r="J51" s="799"/>
      <c r="K51" s="802"/>
      <c r="L51" s="796"/>
    </row>
    <row r="52" spans="1:12" ht="126.65" customHeight="1" thickBot="1" x14ac:dyDescent="0.4">
      <c r="A52" s="806"/>
      <c r="B52" s="191" t="s">
        <v>698</v>
      </c>
      <c r="C52" s="817"/>
      <c r="D52" s="800"/>
      <c r="E52" s="803"/>
      <c r="F52" s="797"/>
      <c r="G52" s="800"/>
      <c r="H52" s="803"/>
      <c r="I52" s="797"/>
      <c r="J52" s="800"/>
      <c r="K52" s="803"/>
      <c r="L52" s="797"/>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topLeftCell="A43" zoomScale="55" zoomScaleNormal="55" workbookViewId="0">
      <pane xSplit="2" topLeftCell="J1" activePane="topRight" state="frozen"/>
      <selection pane="topRight" activeCell="J16" sqref="J16"/>
    </sheetView>
  </sheetViews>
  <sheetFormatPr baseColWidth="10" defaultColWidth="10.81640625" defaultRowHeight="14" x14ac:dyDescent="0.35"/>
  <cols>
    <col min="1" max="1" width="25.453125" style="293" customWidth="1"/>
    <col min="2" max="2" width="29.81640625" style="293" customWidth="1"/>
    <col min="3" max="3" width="21.453125" style="293" customWidth="1"/>
    <col min="4" max="4" width="21.7265625" style="293" customWidth="1"/>
    <col min="5" max="5" width="20.7265625" style="293" bestFit="1" customWidth="1"/>
    <col min="6" max="6" width="21.81640625" style="293" customWidth="1"/>
    <col min="7" max="7" width="20.7265625" style="293" bestFit="1" customWidth="1"/>
    <col min="8" max="8" width="21.453125" style="293" customWidth="1"/>
    <col min="9" max="9" width="20.7265625" style="293" bestFit="1" customWidth="1"/>
    <col min="10" max="10" width="22.26953125" style="293" customWidth="1"/>
    <col min="11" max="11" width="20.7265625" style="293" bestFit="1" customWidth="1"/>
    <col min="12" max="12" width="23" style="293" customWidth="1"/>
    <col min="13" max="13" width="20.7265625" style="293" bestFit="1" customWidth="1"/>
    <col min="14" max="14" width="22.26953125" style="293" customWidth="1"/>
    <col min="15" max="15" width="20.7265625" style="293" bestFit="1" customWidth="1"/>
    <col min="16" max="17" width="20.453125" style="293" customWidth="1"/>
    <col min="18" max="18" width="17.26953125" style="293" bestFit="1" customWidth="1"/>
    <col min="19" max="19" width="20.7265625" style="293" bestFit="1" customWidth="1"/>
    <col min="20" max="20" width="21.1796875" style="293" customWidth="1"/>
    <col min="21" max="21" width="20.7265625" style="293" bestFit="1" customWidth="1"/>
    <col min="22" max="22" width="19.81640625" style="293" bestFit="1" customWidth="1"/>
    <col min="23" max="23" width="21.81640625" style="293" customWidth="1"/>
    <col min="24" max="24" width="17.26953125" style="293" bestFit="1" customWidth="1"/>
    <col min="25" max="25" width="20.7265625" style="293" bestFit="1" customWidth="1"/>
    <col min="26" max="26" width="20.453125" style="293" customWidth="1"/>
    <col min="27" max="27" width="17.453125" style="293" customWidth="1"/>
    <col min="28" max="28" width="20.54296875" style="293" customWidth="1"/>
    <col min="29" max="29" width="22.81640625" style="293" customWidth="1"/>
    <col min="30" max="30" width="17" style="293" customWidth="1"/>
    <col min="31" max="31" width="19.81640625" style="293" bestFit="1" customWidth="1"/>
    <col min="32" max="32" width="22" style="293" customWidth="1"/>
    <col min="33" max="36" width="20.453125" style="293" bestFit="1" customWidth="1"/>
    <col min="37" max="16384" width="10.81640625" style="293"/>
  </cols>
  <sheetData>
    <row r="1" spans="1:62" s="294" customFormat="1" ht="20.25" customHeight="1" x14ac:dyDescent="0.35">
      <c r="A1" s="880"/>
      <c r="B1" s="883" t="s">
        <v>840</v>
      </c>
      <c r="C1" s="884"/>
      <c r="D1" s="884"/>
      <c r="E1" s="884"/>
      <c r="F1" s="884"/>
      <c r="G1" s="884"/>
      <c r="H1" s="884"/>
      <c r="I1" s="884"/>
      <c r="J1" s="884"/>
      <c r="K1" s="884"/>
      <c r="L1" s="884"/>
      <c r="M1" s="884"/>
      <c r="N1" s="884"/>
      <c r="O1" s="884"/>
      <c r="P1" s="884"/>
      <c r="Q1" s="884"/>
      <c r="R1" s="884"/>
      <c r="S1" s="884"/>
      <c r="T1" s="884"/>
      <c r="U1" s="884"/>
      <c r="V1" s="884"/>
      <c r="W1" s="884"/>
      <c r="X1" s="884"/>
      <c r="Y1" s="884"/>
      <c r="Z1" s="884"/>
      <c r="AA1" s="884"/>
      <c r="AB1" s="884"/>
      <c r="AC1" s="884"/>
      <c r="AD1" s="884"/>
      <c r="AE1" s="884"/>
      <c r="AF1" s="885"/>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293"/>
      <c r="BJ1" s="293"/>
    </row>
    <row r="2" spans="1:62" s="294" customFormat="1" ht="18.75" customHeight="1" x14ac:dyDescent="0.35">
      <c r="A2" s="881"/>
      <c r="B2" s="886"/>
      <c r="C2" s="887"/>
      <c r="D2" s="887"/>
      <c r="E2" s="887"/>
      <c r="F2" s="887"/>
      <c r="G2" s="887"/>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8"/>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row>
    <row r="3" spans="1:62" s="294" customFormat="1" ht="14.25" customHeight="1" x14ac:dyDescent="0.35">
      <c r="A3" s="881"/>
      <c r="B3" s="886"/>
      <c r="C3" s="887"/>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8"/>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row>
    <row r="4" spans="1:62" s="294" customFormat="1" ht="33" customHeight="1" thickBot="1" x14ac:dyDescent="0.4">
      <c r="A4" s="882"/>
      <c r="B4" s="889"/>
      <c r="C4" s="890"/>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1"/>
      <c r="AG4" s="293"/>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293"/>
      <c r="BI4" s="293"/>
      <c r="BJ4" s="293"/>
    </row>
    <row r="5" spans="1:62" s="294" customFormat="1" x14ac:dyDescent="0.35">
      <c r="B5" s="94"/>
      <c r="C5" s="94"/>
      <c r="D5" s="94"/>
      <c r="E5" s="94"/>
      <c r="F5" s="94"/>
      <c r="G5" s="94"/>
      <c r="H5" s="94"/>
      <c r="I5" s="94"/>
      <c r="J5" s="94"/>
      <c r="K5" s="295"/>
      <c r="L5" s="295"/>
      <c r="M5" s="295"/>
      <c r="N5" s="295"/>
      <c r="O5" s="295"/>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row>
    <row r="6" spans="1:62" s="294" customFormat="1" ht="9" customHeight="1" x14ac:dyDescent="0.35">
      <c r="A6" s="41"/>
      <c r="B6" s="94"/>
      <c r="C6" s="94"/>
      <c r="D6" s="94"/>
      <c r="E6" s="94"/>
      <c r="F6" s="94"/>
      <c r="G6" s="94"/>
      <c r="H6" s="94"/>
      <c r="I6" s="94"/>
      <c r="J6" s="94"/>
      <c r="K6" s="94"/>
      <c r="L6" s="94"/>
      <c r="M6" s="94"/>
      <c r="N6" s="94"/>
      <c r="O6" s="94"/>
      <c r="P6" s="40"/>
      <c r="Q6" s="40"/>
      <c r="R6" s="290"/>
      <c r="S6" s="290"/>
      <c r="T6" s="40"/>
      <c r="U6" s="40"/>
      <c r="V6" s="40"/>
      <c r="W6" s="293"/>
      <c r="X6" s="291"/>
      <c r="Y6" s="291"/>
      <c r="Z6" s="291"/>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row>
    <row r="7" spans="1:62" s="294" customFormat="1" ht="15" customHeight="1" thickBot="1" x14ac:dyDescent="0.4">
      <c r="A7" s="42"/>
      <c r="B7" s="94"/>
      <c r="C7" s="94"/>
      <c r="D7" s="94"/>
      <c r="E7" s="94"/>
      <c r="F7" s="94"/>
      <c r="G7" s="94"/>
      <c r="H7" s="94"/>
      <c r="I7" s="94"/>
      <c r="J7" s="94"/>
      <c r="K7" s="94"/>
      <c r="L7" s="94"/>
      <c r="M7" s="94"/>
      <c r="N7" s="94"/>
      <c r="O7" s="94"/>
      <c r="P7" s="40"/>
      <c r="Q7" s="40"/>
      <c r="R7" s="290"/>
      <c r="S7" s="290"/>
      <c r="T7" s="40"/>
      <c r="U7" s="40"/>
      <c r="V7" s="40"/>
      <c r="W7" s="293"/>
      <c r="X7" s="291"/>
      <c r="Y7" s="291"/>
      <c r="Z7" s="292"/>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row>
    <row r="8" spans="1:62" s="294" customFormat="1" ht="15" customHeight="1" thickBot="1" x14ac:dyDescent="0.4">
      <c r="A8" s="892" t="s">
        <v>124</v>
      </c>
      <c r="B8" s="895" t="s">
        <v>287</v>
      </c>
      <c r="C8" s="896"/>
      <c r="D8" s="896"/>
      <c r="E8" s="896"/>
      <c r="F8" s="896"/>
      <c r="G8" s="896"/>
      <c r="H8" s="896"/>
      <c r="I8" s="896"/>
      <c r="J8" s="896"/>
      <c r="K8" s="896"/>
      <c r="L8" s="896"/>
      <c r="M8" s="896"/>
      <c r="N8" s="896"/>
      <c r="O8" s="896"/>
      <c r="P8" s="896"/>
      <c r="Q8" s="896"/>
      <c r="R8" s="896"/>
      <c r="S8" s="896"/>
      <c r="T8" s="896"/>
      <c r="U8" s="896"/>
      <c r="V8" s="896"/>
      <c r="W8" s="896"/>
      <c r="X8" s="896"/>
      <c r="Y8" s="896"/>
      <c r="Z8" s="896"/>
      <c r="AA8" s="901" t="s">
        <v>288</v>
      </c>
      <c r="AB8" s="904">
        <v>2024110010289</v>
      </c>
      <c r="AC8" s="907" t="s">
        <v>761</v>
      </c>
      <c r="AD8" s="908"/>
      <c r="AE8" s="909" t="s">
        <v>280</v>
      </c>
      <c r="AF8" s="910"/>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row>
    <row r="9" spans="1:62" s="294" customFormat="1" ht="15" customHeight="1" thickBot="1" x14ac:dyDescent="0.4">
      <c r="A9" s="893"/>
      <c r="B9" s="897"/>
      <c r="C9" s="898"/>
      <c r="D9" s="898"/>
      <c r="E9" s="898"/>
      <c r="F9" s="898"/>
      <c r="G9" s="898"/>
      <c r="H9" s="898"/>
      <c r="I9" s="898"/>
      <c r="J9" s="898"/>
      <c r="K9" s="898"/>
      <c r="L9" s="898"/>
      <c r="M9" s="898"/>
      <c r="N9" s="898"/>
      <c r="O9" s="898"/>
      <c r="P9" s="898"/>
      <c r="Q9" s="898"/>
      <c r="R9" s="898"/>
      <c r="S9" s="898"/>
      <c r="T9" s="898"/>
      <c r="U9" s="898"/>
      <c r="V9" s="898"/>
      <c r="W9" s="898"/>
      <c r="X9" s="898"/>
      <c r="Y9" s="898"/>
      <c r="Z9" s="898"/>
      <c r="AA9" s="902"/>
      <c r="AB9" s="905"/>
      <c r="AC9" s="907" t="s">
        <v>762</v>
      </c>
      <c r="AD9" s="908"/>
      <c r="AE9" s="909" t="s">
        <v>282</v>
      </c>
      <c r="AF9" s="910"/>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row>
    <row r="10" spans="1:62" s="294" customFormat="1" ht="15" customHeight="1" thickBot="1" x14ac:dyDescent="0.4">
      <c r="A10" s="893"/>
      <c r="B10" s="897"/>
      <c r="C10" s="898"/>
      <c r="D10" s="898"/>
      <c r="E10" s="898"/>
      <c r="F10" s="898"/>
      <c r="G10" s="898"/>
      <c r="H10" s="898"/>
      <c r="I10" s="898"/>
      <c r="J10" s="898"/>
      <c r="K10" s="898"/>
      <c r="L10" s="898"/>
      <c r="M10" s="898"/>
      <c r="N10" s="898"/>
      <c r="O10" s="898"/>
      <c r="P10" s="898"/>
      <c r="Q10" s="898"/>
      <c r="R10" s="898"/>
      <c r="S10" s="898"/>
      <c r="T10" s="898"/>
      <c r="U10" s="898"/>
      <c r="V10" s="898"/>
      <c r="W10" s="898"/>
      <c r="X10" s="898"/>
      <c r="Y10" s="898"/>
      <c r="Z10" s="898"/>
      <c r="AA10" s="902"/>
      <c r="AB10" s="905"/>
      <c r="AC10" s="907" t="s">
        <v>763</v>
      </c>
      <c r="AD10" s="908"/>
      <c r="AE10" s="911" t="s">
        <v>283</v>
      </c>
      <c r="AF10" s="912"/>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row>
    <row r="11" spans="1:62" s="294" customFormat="1" ht="15" customHeight="1" thickBot="1" x14ac:dyDescent="0.4">
      <c r="A11" s="894"/>
      <c r="B11" s="899"/>
      <c r="C11" s="900"/>
      <c r="D11" s="900"/>
      <c r="E11" s="900"/>
      <c r="F11" s="900"/>
      <c r="G11" s="900"/>
      <c r="H11" s="900"/>
      <c r="I11" s="900"/>
      <c r="J11" s="900"/>
      <c r="K11" s="900"/>
      <c r="L11" s="900"/>
      <c r="M11" s="900"/>
      <c r="N11" s="900"/>
      <c r="O11" s="900"/>
      <c r="P11" s="900"/>
      <c r="Q11" s="900"/>
      <c r="R11" s="900"/>
      <c r="S11" s="900"/>
      <c r="T11" s="900"/>
      <c r="U11" s="900"/>
      <c r="V11" s="900"/>
      <c r="W11" s="900"/>
      <c r="X11" s="900"/>
      <c r="Y11" s="900"/>
      <c r="Z11" s="900"/>
      <c r="AA11" s="903"/>
      <c r="AB11" s="906"/>
      <c r="AC11" s="907" t="s">
        <v>765</v>
      </c>
      <c r="AD11" s="908"/>
      <c r="AE11" s="909" t="s">
        <v>841</v>
      </c>
      <c r="AF11" s="910"/>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row>
    <row r="12" spans="1:62" s="294" customFormat="1" ht="9" customHeight="1" x14ac:dyDescent="0.35">
      <c r="A12" s="47"/>
      <c r="B12" s="296"/>
      <c r="C12" s="296"/>
      <c r="D12" s="296"/>
      <c r="E12" s="296"/>
      <c r="F12" s="296"/>
      <c r="G12" s="296"/>
      <c r="H12" s="296"/>
      <c r="I12" s="304"/>
      <c r="J12" s="304"/>
      <c r="K12" s="304"/>
      <c r="L12" s="304"/>
      <c r="M12" s="304"/>
      <c r="N12" s="304"/>
      <c r="O12" s="304"/>
      <c r="P12" s="304"/>
      <c r="Q12" s="304"/>
      <c r="R12" s="296"/>
      <c r="S12" s="296"/>
      <c r="T12" s="296"/>
      <c r="U12" s="296"/>
      <c r="V12" s="296"/>
      <c r="W12" s="296"/>
      <c r="X12" s="296"/>
      <c r="Y12" s="296"/>
      <c r="Z12" s="296"/>
      <c r="AA12" s="296"/>
      <c r="AB12" s="296"/>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row>
    <row r="13" spans="1:62" s="297" customFormat="1" ht="16.5" customHeight="1" thickBot="1" x14ac:dyDescent="0.35">
      <c r="C13" s="298"/>
      <c r="D13" s="298"/>
      <c r="E13" s="298"/>
      <c r="F13" s="298"/>
      <c r="G13" s="298"/>
      <c r="H13" s="298"/>
      <c r="I13" s="304"/>
      <c r="J13" s="304"/>
      <c r="K13" s="304"/>
      <c r="L13" s="304"/>
      <c r="M13" s="304"/>
      <c r="N13" s="304"/>
      <c r="O13" s="304"/>
      <c r="P13" s="304"/>
      <c r="Q13" s="304"/>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row>
    <row r="14" spans="1:62" s="305" customFormat="1" ht="21.75" customHeight="1" thickBot="1" x14ac:dyDescent="0.45">
      <c r="A14" s="574" t="s">
        <v>126</v>
      </c>
      <c r="B14" s="160" t="s">
        <v>289</v>
      </c>
      <c r="C14" s="300"/>
      <c r="D14" s="160" t="s">
        <v>290</v>
      </c>
      <c r="E14" s="301"/>
      <c r="F14" s="160" t="s">
        <v>291</v>
      </c>
      <c r="G14" s="301"/>
      <c r="H14" s="160" t="s">
        <v>292</v>
      </c>
      <c r="I14" s="126"/>
      <c r="J14" s="302"/>
      <c r="K14" s="573" t="s">
        <v>128</v>
      </c>
      <c r="L14" s="573"/>
      <c r="M14" s="879" t="s">
        <v>293</v>
      </c>
      <c r="N14" s="879"/>
      <c r="O14" s="879"/>
      <c r="P14" s="303"/>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row>
    <row r="15" spans="1:62" s="305" customFormat="1" ht="21.75" customHeight="1" x14ac:dyDescent="0.4">
      <c r="A15" s="574"/>
      <c r="B15" s="306" t="s">
        <v>294</v>
      </c>
      <c r="C15" s="127"/>
      <c r="D15" s="160" t="s">
        <v>295</v>
      </c>
      <c r="E15" s="127"/>
      <c r="F15" s="160" t="s">
        <v>296</v>
      </c>
      <c r="G15" s="127"/>
      <c r="H15" s="160" t="s">
        <v>297</v>
      </c>
      <c r="I15" s="126" t="s">
        <v>298</v>
      </c>
      <c r="J15" s="302"/>
      <c r="K15" s="573"/>
      <c r="L15" s="573"/>
      <c r="M15" s="879" t="s">
        <v>299</v>
      </c>
      <c r="N15" s="879"/>
      <c r="O15" s="879"/>
      <c r="P15" s="303"/>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row>
    <row r="16" spans="1:62" s="305" customFormat="1" ht="21.75" customHeight="1" thickBot="1" x14ac:dyDescent="0.45">
      <c r="A16" s="574"/>
      <c r="B16" s="160" t="s">
        <v>300</v>
      </c>
      <c r="C16" s="300"/>
      <c r="D16" s="160" t="s">
        <v>301</v>
      </c>
      <c r="E16" s="128"/>
      <c r="F16" s="160" t="s">
        <v>302</v>
      </c>
      <c r="G16" s="128"/>
      <c r="H16" s="160" t="s">
        <v>303</v>
      </c>
      <c r="I16" s="126"/>
      <c r="K16" s="573"/>
      <c r="L16" s="573"/>
      <c r="M16" s="879" t="s">
        <v>304</v>
      </c>
      <c r="N16" s="879"/>
      <c r="O16" s="879"/>
      <c r="P16" s="336" t="s">
        <v>298</v>
      </c>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row>
    <row r="17" spans="1:62" s="305" customFormat="1" ht="21.75" customHeight="1" thickBot="1" x14ac:dyDescent="0.4">
      <c r="A17" s="294"/>
      <c r="B17" s="294"/>
      <c r="C17" s="294"/>
      <c r="D17" s="294"/>
      <c r="E17" s="294"/>
      <c r="F17" s="294"/>
      <c r="G17" s="302"/>
      <c r="H17" s="302"/>
      <c r="I17" s="302"/>
      <c r="J17" s="302"/>
      <c r="K17" s="307"/>
      <c r="L17" s="307"/>
      <c r="M17" s="298"/>
      <c r="N17" s="298"/>
      <c r="O17" s="298"/>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row>
    <row r="18" spans="1:62" s="294" customFormat="1" ht="48" customHeight="1" thickBot="1" x14ac:dyDescent="0.4">
      <c r="A18" s="869" t="s">
        <v>842</v>
      </c>
      <c r="B18" s="870"/>
      <c r="C18" s="870"/>
      <c r="D18" s="870"/>
      <c r="E18" s="870"/>
      <c r="F18" s="870"/>
      <c r="G18" s="870"/>
      <c r="H18" s="870"/>
      <c r="I18" s="870"/>
      <c r="J18" s="870"/>
      <c r="K18" s="870"/>
      <c r="L18" s="870"/>
      <c r="M18" s="870"/>
      <c r="N18" s="870"/>
      <c r="O18" s="870"/>
      <c r="P18" s="870"/>
      <c r="Q18" s="870"/>
      <c r="R18" s="870"/>
      <c r="S18" s="870"/>
      <c r="T18" s="870"/>
      <c r="U18" s="870"/>
      <c r="V18" s="870"/>
      <c r="W18" s="870"/>
      <c r="X18" s="870"/>
      <c r="Y18" s="870"/>
      <c r="Z18" s="870"/>
      <c r="AA18" s="870"/>
      <c r="AB18" s="870"/>
      <c r="AC18" s="870"/>
      <c r="AD18" s="870"/>
      <c r="AE18" s="870"/>
      <c r="AF18" s="871"/>
      <c r="AG18" s="304"/>
      <c r="AH18" s="304"/>
      <c r="AI18" s="304"/>
      <c r="AJ18" s="304"/>
      <c r="AK18" s="304"/>
      <c r="AL18" s="304"/>
      <c r="AM18" s="304"/>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row>
    <row r="19" spans="1:62" s="294" customFormat="1" ht="50.25" customHeight="1" thickBot="1" x14ac:dyDescent="0.4">
      <c r="A19" s="872" t="s">
        <v>843</v>
      </c>
      <c r="B19" s="873"/>
      <c r="C19" s="874"/>
      <c r="D19" s="874"/>
      <c r="E19" s="874"/>
      <c r="F19" s="874"/>
      <c r="G19" s="874"/>
      <c r="H19" s="874"/>
      <c r="I19" s="874"/>
      <c r="J19" s="874"/>
      <c r="K19" s="874"/>
      <c r="L19" s="874"/>
      <c r="M19" s="874"/>
      <c r="N19" s="874"/>
      <c r="O19" s="874"/>
      <c r="P19" s="874"/>
      <c r="Q19" s="874"/>
      <c r="R19" s="874"/>
      <c r="S19" s="874"/>
      <c r="T19" s="874"/>
      <c r="U19" s="874"/>
      <c r="V19" s="874"/>
      <c r="W19" s="874"/>
      <c r="X19" s="874"/>
      <c r="Y19" s="874"/>
      <c r="Z19" s="874"/>
      <c r="AA19" s="874"/>
      <c r="AB19" s="874"/>
      <c r="AC19" s="874"/>
      <c r="AD19" s="874"/>
      <c r="AE19" s="874"/>
      <c r="AF19" s="875"/>
      <c r="AG19" s="304"/>
      <c r="AH19" s="304"/>
      <c r="AI19" s="304"/>
      <c r="AJ19" s="304"/>
      <c r="AK19" s="304"/>
      <c r="AL19" s="304"/>
      <c r="AM19" s="304"/>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row>
    <row r="20" spans="1:62" s="310" customFormat="1" ht="21.75" customHeight="1" thickBot="1" x14ac:dyDescent="0.4">
      <c r="A20" s="860" t="s">
        <v>844</v>
      </c>
      <c r="B20" s="876" t="s">
        <v>845</v>
      </c>
      <c r="C20" s="866" t="s">
        <v>99</v>
      </c>
      <c r="D20" s="867"/>
      <c r="E20" s="867"/>
      <c r="F20" s="867"/>
      <c r="G20" s="867"/>
      <c r="H20" s="867"/>
      <c r="I20" s="867"/>
      <c r="J20" s="867"/>
      <c r="K20" s="867"/>
      <c r="L20" s="867"/>
      <c r="M20" s="867"/>
      <c r="N20" s="868"/>
      <c r="O20" s="854" t="s">
        <v>206</v>
      </c>
      <c r="P20" s="855"/>
      <c r="Q20" s="855"/>
      <c r="R20" s="855"/>
      <c r="S20" s="855"/>
      <c r="T20" s="855"/>
      <c r="U20" s="855"/>
      <c r="V20" s="855"/>
      <c r="W20" s="855"/>
      <c r="X20" s="855"/>
      <c r="Y20" s="855"/>
      <c r="Z20" s="855"/>
      <c r="AA20" s="855"/>
      <c r="AB20" s="855"/>
      <c r="AC20" s="855"/>
      <c r="AD20" s="855"/>
      <c r="AE20" s="855"/>
      <c r="AF20" s="856"/>
      <c r="AG20" s="304"/>
      <c r="AH20" s="304"/>
      <c r="AI20" s="304"/>
      <c r="AJ20" s="304"/>
      <c r="AK20" s="304"/>
      <c r="AL20" s="304"/>
      <c r="AM20" s="304"/>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row>
    <row r="21" spans="1:62" s="310" customFormat="1" ht="21.75" customHeight="1" thickBot="1" x14ac:dyDescent="0.4">
      <c r="A21" s="861"/>
      <c r="B21" s="876"/>
      <c r="C21" s="877" t="s">
        <v>322</v>
      </c>
      <c r="D21" s="878"/>
      <c r="E21" s="877" t="s">
        <v>328</v>
      </c>
      <c r="F21" s="878"/>
      <c r="G21" s="877" t="s">
        <v>332</v>
      </c>
      <c r="H21" s="878"/>
      <c r="I21" s="877" t="s">
        <v>336</v>
      </c>
      <c r="J21" s="878"/>
      <c r="K21" s="877" t="s">
        <v>341</v>
      </c>
      <c r="L21" s="878"/>
      <c r="M21" s="877" t="s">
        <v>345</v>
      </c>
      <c r="N21" s="878"/>
      <c r="O21" s="854" t="s">
        <v>322</v>
      </c>
      <c r="P21" s="855"/>
      <c r="Q21" s="856"/>
      <c r="R21" s="857" t="s">
        <v>328</v>
      </c>
      <c r="S21" s="858"/>
      <c r="T21" s="859"/>
      <c r="U21" s="857" t="s">
        <v>332</v>
      </c>
      <c r="V21" s="858"/>
      <c r="W21" s="859"/>
      <c r="X21" s="857" t="s">
        <v>336</v>
      </c>
      <c r="Y21" s="858"/>
      <c r="Z21" s="859"/>
      <c r="AA21" s="857" t="s">
        <v>341</v>
      </c>
      <c r="AB21" s="858"/>
      <c r="AC21" s="859"/>
      <c r="AD21" s="857" t="s">
        <v>345</v>
      </c>
      <c r="AE21" s="858"/>
      <c r="AF21" s="859"/>
      <c r="AG21" s="304"/>
      <c r="AH21" s="304"/>
      <c r="AI21" s="304"/>
      <c r="AJ21" s="304"/>
      <c r="AK21" s="304"/>
      <c r="AL21" s="304"/>
      <c r="AM21" s="304"/>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row>
    <row r="22" spans="1:62" s="310" customFormat="1" ht="28.5" customHeight="1" thickBot="1" x14ac:dyDescent="0.4">
      <c r="A22" s="861"/>
      <c r="B22" s="876"/>
      <c r="C22" s="311" t="s">
        <v>100</v>
      </c>
      <c r="D22" s="311" t="s">
        <v>846</v>
      </c>
      <c r="E22" s="311" t="s">
        <v>100</v>
      </c>
      <c r="F22" s="311" t="s">
        <v>846</v>
      </c>
      <c r="G22" s="311" t="s">
        <v>100</v>
      </c>
      <c r="H22" s="311" t="s">
        <v>846</v>
      </c>
      <c r="I22" s="311" t="s">
        <v>100</v>
      </c>
      <c r="J22" s="311" t="s">
        <v>846</v>
      </c>
      <c r="K22" s="311" t="s">
        <v>100</v>
      </c>
      <c r="L22" s="311" t="s">
        <v>846</v>
      </c>
      <c r="M22" s="311" t="s">
        <v>100</v>
      </c>
      <c r="N22" s="311" t="s">
        <v>846</v>
      </c>
      <c r="O22" s="312" t="s">
        <v>100</v>
      </c>
      <c r="P22" s="312" t="s">
        <v>847</v>
      </c>
      <c r="Q22" s="312" t="s">
        <v>148</v>
      </c>
      <c r="R22" s="312" t="s">
        <v>100</v>
      </c>
      <c r="S22" s="312" t="s">
        <v>847</v>
      </c>
      <c r="T22" s="312" t="s">
        <v>148</v>
      </c>
      <c r="U22" s="312" t="s">
        <v>100</v>
      </c>
      <c r="V22" s="312" t="s">
        <v>847</v>
      </c>
      <c r="W22" s="312" t="s">
        <v>148</v>
      </c>
      <c r="X22" s="312" t="s">
        <v>100</v>
      </c>
      <c r="Y22" s="312" t="s">
        <v>847</v>
      </c>
      <c r="Z22" s="312" t="s">
        <v>148</v>
      </c>
      <c r="AA22" s="312" t="s">
        <v>100</v>
      </c>
      <c r="AB22" s="312" t="s">
        <v>847</v>
      </c>
      <c r="AC22" s="312" t="s">
        <v>148</v>
      </c>
      <c r="AD22" s="312" t="s">
        <v>100</v>
      </c>
      <c r="AE22" s="312" t="s">
        <v>847</v>
      </c>
      <c r="AF22" s="312" t="s">
        <v>148</v>
      </c>
      <c r="AG22" s="304"/>
      <c r="AH22" s="304"/>
      <c r="AI22" s="304"/>
      <c r="AJ22" s="304"/>
      <c r="AK22" s="304"/>
      <c r="AL22" s="304"/>
      <c r="AM22" s="304"/>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row>
    <row r="23" spans="1:62" s="310" customFormat="1" ht="15.75" customHeight="1" x14ac:dyDescent="0.35">
      <c r="A23" s="861"/>
      <c r="B23" s="313" t="s">
        <v>848</v>
      </c>
      <c r="C23" s="316">
        <v>0</v>
      </c>
      <c r="D23" s="315"/>
      <c r="E23" s="314">
        <v>8</v>
      </c>
      <c r="F23" s="315"/>
      <c r="G23" s="314">
        <v>16</v>
      </c>
      <c r="H23" s="315"/>
      <c r="I23" s="314">
        <v>16</v>
      </c>
      <c r="J23" s="315"/>
      <c r="K23" s="314">
        <v>16</v>
      </c>
      <c r="L23" s="315"/>
      <c r="M23" s="314">
        <v>14</v>
      </c>
      <c r="N23" s="315"/>
      <c r="O23" s="316">
        <v>0</v>
      </c>
      <c r="P23" s="315"/>
      <c r="Q23" s="315"/>
      <c r="R23" s="316">
        <v>0</v>
      </c>
      <c r="S23" s="315"/>
      <c r="T23" s="315"/>
      <c r="U23" s="316">
        <v>0</v>
      </c>
      <c r="V23" s="315"/>
      <c r="W23" s="315"/>
      <c r="X23" s="316">
        <v>0</v>
      </c>
      <c r="Y23" s="315"/>
      <c r="Z23" s="315"/>
      <c r="AA23" s="316"/>
      <c r="AB23" s="315"/>
      <c r="AC23" s="315"/>
      <c r="AD23" s="316">
        <v>123</v>
      </c>
      <c r="AE23" s="317"/>
      <c r="AF23" s="318"/>
      <c r="AG23" s="304"/>
      <c r="AH23" s="304"/>
      <c r="AI23" s="304"/>
      <c r="AJ23" s="304"/>
      <c r="AK23" s="304"/>
      <c r="AL23" s="304"/>
      <c r="AM23" s="304"/>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row>
    <row r="24" spans="1:62" s="310" customFormat="1" ht="15.75" customHeight="1" x14ac:dyDescent="0.35">
      <c r="A24" s="861"/>
      <c r="B24" s="319" t="s">
        <v>849</v>
      </c>
      <c r="C24" s="316">
        <v>0</v>
      </c>
      <c r="D24" s="315"/>
      <c r="E24" s="316">
        <v>5</v>
      </c>
      <c r="F24" s="315"/>
      <c r="G24" s="316">
        <v>10</v>
      </c>
      <c r="H24" s="315"/>
      <c r="I24" s="316">
        <v>10</v>
      </c>
      <c r="J24" s="315"/>
      <c r="K24" s="316">
        <v>10</v>
      </c>
      <c r="L24" s="315"/>
      <c r="M24" s="316">
        <v>10</v>
      </c>
      <c r="N24" s="315"/>
      <c r="O24" s="316">
        <v>0</v>
      </c>
      <c r="P24" s="315"/>
      <c r="Q24" s="315"/>
      <c r="R24" s="316">
        <v>0</v>
      </c>
      <c r="S24" s="315"/>
      <c r="T24" s="315"/>
      <c r="U24" s="316">
        <v>0</v>
      </c>
      <c r="V24" s="315"/>
      <c r="W24" s="315"/>
      <c r="X24" s="316">
        <v>0</v>
      </c>
      <c r="Y24" s="315"/>
      <c r="Z24" s="315"/>
      <c r="AA24" s="316"/>
      <c r="AB24" s="315"/>
      <c r="AC24" s="315"/>
      <c r="AD24" s="316">
        <v>34</v>
      </c>
      <c r="AE24" s="317"/>
      <c r="AF24" s="318"/>
      <c r="AG24" s="304"/>
      <c r="AH24" s="304"/>
      <c r="AI24" s="304"/>
      <c r="AJ24" s="304"/>
      <c r="AK24" s="304"/>
      <c r="AL24" s="304"/>
      <c r="AM24" s="304"/>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row>
    <row r="25" spans="1:62" s="310" customFormat="1" ht="15.75" customHeight="1" x14ac:dyDescent="0.35">
      <c r="A25" s="861"/>
      <c r="B25" s="319" t="s">
        <v>850</v>
      </c>
      <c r="C25" s="316">
        <v>0</v>
      </c>
      <c r="D25" s="315"/>
      <c r="E25" s="316">
        <v>6</v>
      </c>
      <c r="F25" s="315"/>
      <c r="G25" s="316">
        <v>12</v>
      </c>
      <c r="H25" s="315"/>
      <c r="I25" s="316">
        <v>12</v>
      </c>
      <c r="J25" s="315"/>
      <c r="K25" s="316">
        <v>12</v>
      </c>
      <c r="L25" s="315"/>
      <c r="M25" s="316">
        <v>12</v>
      </c>
      <c r="N25" s="315"/>
      <c r="O25" s="316">
        <v>0</v>
      </c>
      <c r="P25" s="315"/>
      <c r="Q25" s="315"/>
      <c r="R25" s="316">
        <v>0</v>
      </c>
      <c r="S25" s="315"/>
      <c r="T25" s="315"/>
      <c r="U25" s="316">
        <v>0</v>
      </c>
      <c r="V25" s="315"/>
      <c r="W25" s="315"/>
      <c r="X25" s="316">
        <v>130</v>
      </c>
      <c r="Y25" s="315"/>
      <c r="Z25" s="315"/>
      <c r="AA25" s="316">
        <v>15</v>
      </c>
      <c r="AB25" s="315"/>
      <c r="AC25" s="315"/>
      <c r="AD25" s="316">
        <v>30</v>
      </c>
      <c r="AE25" s="317"/>
      <c r="AF25" s="318"/>
      <c r="AG25" s="304"/>
      <c r="AH25" s="304"/>
      <c r="AI25" s="304"/>
      <c r="AJ25" s="304"/>
      <c r="AK25" s="304"/>
      <c r="AL25" s="304"/>
      <c r="AM25" s="304"/>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row>
    <row r="26" spans="1:62" s="310" customFormat="1" ht="15.75" customHeight="1" x14ac:dyDescent="0.35">
      <c r="A26" s="861"/>
      <c r="B26" s="319" t="s">
        <v>851</v>
      </c>
      <c r="C26" s="316">
        <v>0</v>
      </c>
      <c r="D26" s="315"/>
      <c r="E26" s="316">
        <v>9</v>
      </c>
      <c r="F26" s="315"/>
      <c r="G26" s="316">
        <v>13</v>
      </c>
      <c r="H26" s="315"/>
      <c r="I26" s="316">
        <v>13</v>
      </c>
      <c r="J26" s="315"/>
      <c r="K26" s="316">
        <v>13</v>
      </c>
      <c r="L26" s="315"/>
      <c r="M26" s="316">
        <v>13</v>
      </c>
      <c r="N26" s="315"/>
      <c r="O26" s="316">
        <v>0</v>
      </c>
      <c r="P26" s="315"/>
      <c r="Q26" s="315"/>
      <c r="R26" s="316">
        <v>0</v>
      </c>
      <c r="S26" s="315"/>
      <c r="T26" s="315"/>
      <c r="U26" s="316">
        <v>0</v>
      </c>
      <c r="V26" s="315"/>
      <c r="W26" s="315"/>
      <c r="X26" s="316">
        <v>0</v>
      </c>
      <c r="Y26" s="315"/>
      <c r="Z26" s="315"/>
      <c r="AA26" s="316">
        <v>100</v>
      </c>
      <c r="AB26" s="315"/>
      <c r="AC26" s="315"/>
      <c r="AD26" s="316">
        <v>129</v>
      </c>
      <c r="AE26" s="317"/>
      <c r="AF26" s="318"/>
      <c r="AG26" s="304"/>
      <c r="AH26" s="304"/>
      <c r="AI26" s="304"/>
      <c r="AJ26" s="304"/>
      <c r="AK26" s="304"/>
      <c r="AL26" s="304"/>
      <c r="AM26" s="304"/>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row>
    <row r="27" spans="1:62" s="310" customFormat="1" ht="15.75" customHeight="1" x14ac:dyDescent="0.35">
      <c r="A27" s="861"/>
      <c r="B27" s="319" t="s">
        <v>852</v>
      </c>
      <c r="C27" s="316">
        <v>0</v>
      </c>
      <c r="D27" s="315"/>
      <c r="E27" s="316">
        <v>9</v>
      </c>
      <c r="F27" s="315"/>
      <c r="G27" s="316">
        <v>15</v>
      </c>
      <c r="H27" s="315"/>
      <c r="I27" s="316">
        <v>15</v>
      </c>
      <c r="J27" s="315"/>
      <c r="K27" s="316">
        <v>15</v>
      </c>
      <c r="L27" s="315"/>
      <c r="M27" s="316">
        <v>15</v>
      </c>
      <c r="N27" s="315"/>
      <c r="O27" s="316">
        <v>0</v>
      </c>
      <c r="P27" s="315"/>
      <c r="Q27" s="315"/>
      <c r="R27" s="316">
        <v>0</v>
      </c>
      <c r="S27" s="315"/>
      <c r="T27" s="315"/>
      <c r="U27" s="316">
        <v>0</v>
      </c>
      <c r="V27" s="315"/>
      <c r="W27" s="315"/>
      <c r="X27" s="316">
        <v>0</v>
      </c>
      <c r="Y27" s="315"/>
      <c r="Z27" s="315"/>
      <c r="AA27" s="316"/>
      <c r="AB27" s="315"/>
      <c r="AC27" s="315"/>
      <c r="AD27" s="316"/>
      <c r="AE27" s="317"/>
      <c r="AF27" s="318"/>
      <c r="AG27" s="304"/>
      <c r="AH27" s="304"/>
      <c r="AI27" s="304"/>
      <c r="AJ27" s="304"/>
      <c r="AK27" s="304"/>
      <c r="AL27" s="304"/>
      <c r="AM27" s="304"/>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row>
    <row r="28" spans="1:62" s="310" customFormat="1" ht="15.75" customHeight="1" x14ac:dyDescent="0.35">
      <c r="A28" s="861"/>
      <c r="B28" s="319" t="s">
        <v>853</v>
      </c>
      <c r="C28" s="316">
        <v>0</v>
      </c>
      <c r="D28" s="315"/>
      <c r="E28" s="316">
        <v>5</v>
      </c>
      <c r="F28" s="315"/>
      <c r="G28" s="316">
        <v>11</v>
      </c>
      <c r="H28" s="315"/>
      <c r="I28" s="316">
        <v>11</v>
      </c>
      <c r="J28" s="315"/>
      <c r="K28" s="316">
        <v>11</v>
      </c>
      <c r="L28" s="315"/>
      <c r="M28" s="316">
        <v>11</v>
      </c>
      <c r="N28" s="315"/>
      <c r="O28" s="316">
        <v>0</v>
      </c>
      <c r="P28" s="315"/>
      <c r="Q28" s="315"/>
      <c r="R28" s="316">
        <v>0</v>
      </c>
      <c r="S28" s="315"/>
      <c r="T28" s="315"/>
      <c r="U28" s="316">
        <v>36</v>
      </c>
      <c r="V28" s="315"/>
      <c r="W28" s="315"/>
      <c r="X28" s="316">
        <v>0</v>
      </c>
      <c r="Y28" s="315"/>
      <c r="Z28" s="315"/>
      <c r="AA28" s="316"/>
      <c r="AB28" s="315"/>
      <c r="AC28" s="315"/>
      <c r="AD28" s="316"/>
      <c r="AE28" s="317"/>
      <c r="AF28" s="318"/>
      <c r="AG28" s="304"/>
      <c r="AH28" s="304"/>
      <c r="AI28" s="304"/>
      <c r="AJ28" s="304"/>
      <c r="AK28" s="304"/>
      <c r="AL28" s="304"/>
      <c r="AM28" s="304"/>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row>
    <row r="29" spans="1:62" s="310" customFormat="1" ht="15.75" customHeight="1" x14ac:dyDescent="0.35">
      <c r="A29" s="861"/>
      <c r="B29" s="319" t="s">
        <v>854</v>
      </c>
      <c r="C29" s="316">
        <v>0</v>
      </c>
      <c r="D29" s="315"/>
      <c r="E29" s="316">
        <v>10</v>
      </c>
      <c r="F29" s="315"/>
      <c r="G29" s="316">
        <v>30</v>
      </c>
      <c r="H29" s="315"/>
      <c r="I29" s="316">
        <v>30</v>
      </c>
      <c r="J29" s="315"/>
      <c r="K29" s="316">
        <v>30</v>
      </c>
      <c r="L29" s="315"/>
      <c r="M29" s="316">
        <v>30</v>
      </c>
      <c r="N29" s="315"/>
      <c r="O29" s="316">
        <v>0</v>
      </c>
      <c r="P29" s="315"/>
      <c r="Q29" s="315"/>
      <c r="R29" s="316">
        <v>0</v>
      </c>
      <c r="S29" s="315"/>
      <c r="T29" s="315"/>
      <c r="U29" s="316">
        <v>0</v>
      </c>
      <c r="V29" s="315"/>
      <c r="W29" s="315"/>
      <c r="X29" s="316">
        <v>0</v>
      </c>
      <c r="Y29" s="315"/>
      <c r="Z29" s="315"/>
      <c r="AA29" s="316">
        <f>39+18+58</f>
        <v>115</v>
      </c>
      <c r="AC29" s="315"/>
      <c r="AD29" s="316">
        <v>52</v>
      </c>
      <c r="AE29" s="317"/>
      <c r="AF29" s="318"/>
      <c r="AG29" s="304"/>
      <c r="AH29" s="304"/>
      <c r="AI29" s="304"/>
      <c r="AJ29" s="304"/>
      <c r="AK29" s="304"/>
      <c r="AL29" s="304"/>
      <c r="AM29" s="304"/>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row>
    <row r="30" spans="1:62" s="310" customFormat="1" ht="15.75" customHeight="1" x14ac:dyDescent="0.35">
      <c r="A30" s="861"/>
      <c r="B30" s="319" t="s">
        <v>855</v>
      </c>
      <c r="C30" s="316">
        <v>0</v>
      </c>
      <c r="D30" s="315"/>
      <c r="E30" s="316">
        <v>13</v>
      </c>
      <c r="F30" s="315"/>
      <c r="G30" s="316">
        <v>20</v>
      </c>
      <c r="H30" s="315"/>
      <c r="I30" s="316">
        <v>20</v>
      </c>
      <c r="J30" s="315"/>
      <c r="K30" s="316">
        <v>20</v>
      </c>
      <c r="L30" s="315"/>
      <c r="M30" s="316">
        <v>20</v>
      </c>
      <c r="N30" s="315"/>
      <c r="O30" s="316">
        <v>0</v>
      </c>
      <c r="P30" s="315"/>
      <c r="Q30" s="315"/>
      <c r="R30" s="316">
        <v>0</v>
      </c>
      <c r="S30" s="315"/>
      <c r="T30" s="315"/>
      <c r="U30" s="316">
        <v>0</v>
      </c>
      <c r="V30" s="315"/>
      <c r="W30" s="315"/>
      <c r="X30" s="316">
        <v>0</v>
      </c>
      <c r="Y30" s="315"/>
      <c r="Z30" s="315"/>
      <c r="AA30" s="316">
        <v>12</v>
      </c>
      <c r="AB30" s="315"/>
      <c r="AC30" s="315"/>
      <c r="AD30" s="316"/>
      <c r="AE30" s="317"/>
      <c r="AF30" s="318"/>
      <c r="AG30" s="304"/>
      <c r="AH30" s="304"/>
      <c r="AI30" s="304"/>
      <c r="AJ30" s="304"/>
      <c r="AK30" s="304"/>
      <c r="AL30" s="304"/>
      <c r="AM30" s="304"/>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row>
    <row r="31" spans="1:62" s="310" customFormat="1" ht="15.75" customHeight="1" x14ac:dyDescent="0.35">
      <c r="A31" s="861"/>
      <c r="B31" s="319" t="s">
        <v>856</v>
      </c>
      <c r="C31" s="316">
        <v>0</v>
      </c>
      <c r="D31" s="315"/>
      <c r="E31" s="316">
        <v>8</v>
      </c>
      <c r="F31" s="315"/>
      <c r="G31" s="316">
        <v>17</v>
      </c>
      <c r="H31" s="315"/>
      <c r="I31" s="316">
        <v>17</v>
      </c>
      <c r="J31" s="315"/>
      <c r="K31" s="316">
        <v>17</v>
      </c>
      <c r="L31" s="315"/>
      <c r="M31" s="316">
        <v>17</v>
      </c>
      <c r="N31" s="315"/>
      <c r="O31" s="316">
        <v>0</v>
      </c>
      <c r="P31" s="315"/>
      <c r="Q31" s="315"/>
      <c r="R31" s="316">
        <v>0</v>
      </c>
      <c r="S31" s="315"/>
      <c r="T31" s="315"/>
      <c r="U31" s="316">
        <v>0</v>
      </c>
      <c r="V31" s="315"/>
      <c r="W31" s="315"/>
      <c r="X31" s="316">
        <v>0</v>
      </c>
      <c r="Y31" s="315"/>
      <c r="Z31" s="315"/>
      <c r="AA31" s="316"/>
      <c r="AB31" s="315"/>
      <c r="AC31" s="315"/>
      <c r="AD31" s="316">
        <v>141</v>
      </c>
      <c r="AE31" s="317"/>
      <c r="AF31" s="318"/>
      <c r="AG31" s="304"/>
      <c r="AH31" s="304"/>
      <c r="AI31" s="304"/>
      <c r="AJ31" s="304"/>
      <c r="AK31" s="304"/>
      <c r="AL31" s="304"/>
      <c r="AM31" s="304"/>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row>
    <row r="32" spans="1:62" s="310" customFormat="1" ht="15.75" customHeight="1" x14ac:dyDescent="0.35">
      <c r="A32" s="861"/>
      <c r="B32" s="319" t="s">
        <v>857</v>
      </c>
      <c r="C32" s="316">
        <v>0</v>
      </c>
      <c r="D32" s="315"/>
      <c r="E32" s="316">
        <v>15</v>
      </c>
      <c r="F32" s="315"/>
      <c r="G32" s="316">
        <v>34</v>
      </c>
      <c r="H32" s="315"/>
      <c r="I32" s="316">
        <v>34</v>
      </c>
      <c r="J32" s="315"/>
      <c r="K32" s="316">
        <v>34</v>
      </c>
      <c r="L32" s="315"/>
      <c r="M32" s="316">
        <v>34</v>
      </c>
      <c r="N32" s="315"/>
      <c r="O32" s="316">
        <v>0</v>
      </c>
      <c r="P32" s="315"/>
      <c r="Q32" s="315"/>
      <c r="R32" s="316">
        <v>0</v>
      </c>
      <c r="S32" s="315"/>
      <c r="T32" s="315"/>
      <c r="U32" s="316">
        <v>0</v>
      </c>
      <c r="V32" s="315"/>
      <c r="W32" s="315"/>
      <c r="X32" s="316">
        <v>39</v>
      </c>
      <c r="Y32" s="315"/>
      <c r="Z32" s="315"/>
      <c r="AA32" s="316">
        <f>20+24+32+30</f>
        <v>106</v>
      </c>
      <c r="AB32" s="315"/>
      <c r="AC32" s="315"/>
      <c r="AD32" s="316">
        <v>106</v>
      </c>
      <c r="AE32" s="317"/>
      <c r="AF32" s="318"/>
      <c r="AG32" s="304"/>
      <c r="AH32" s="304"/>
      <c r="AI32" s="304"/>
      <c r="AJ32" s="304"/>
      <c r="AK32" s="304"/>
      <c r="AL32" s="304"/>
      <c r="AM32" s="304"/>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row>
    <row r="33" spans="1:62" s="310" customFormat="1" ht="15.75" customHeight="1" x14ac:dyDescent="0.35">
      <c r="A33" s="861"/>
      <c r="B33" s="319" t="s">
        <v>858</v>
      </c>
      <c r="C33" s="316">
        <v>0</v>
      </c>
      <c r="D33" s="315"/>
      <c r="E33" s="316">
        <v>20</v>
      </c>
      <c r="F33" s="315"/>
      <c r="G33" s="316">
        <v>35</v>
      </c>
      <c r="H33" s="315"/>
      <c r="I33" s="316">
        <v>35</v>
      </c>
      <c r="J33" s="315"/>
      <c r="K33" s="316">
        <v>35</v>
      </c>
      <c r="L33" s="315"/>
      <c r="M33" s="316">
        <v>35</v>
      </c>
      <c r="N33" s="315"/>
      <c r="O33" s="316">
        <v>0</v>
      </c>
      <c r="P33" s="315"/>
      <c r="Q33" s="315"/>
      <c r="R33" s="316">
        <v>0</v>
      </c>
      <c r="S33" s="315"/>
      <c r="T33" s="315"/>
      <c r="U33" s="316">
        <v>0</v>
      </c>
      <c r="V33" s="315"/>
      <c r="W33" s="315"/>
      <c r="X33" s="316">
        <v>0</v>
      </c>
      <c r="Y33" s="315"/>
      <c r="Z33" s="315"/>
      <c r="AA33" s="316"/>
      <c r="AB33" s="315"/>
      <c r="AC33" s="315"/>
      <c r="AD33" s="316">
        <v>20</v>
      </c>
      <c r="AE33" s="317"/>
      <c r="AF33" s="318"/>
      <c r="AG33" s="304"/>
      <c r="AH33" s="304"/>
      <c r="AI33" s="304"/>
      <c r="AJ33" s="304"/>
      <c r="AK33" s="304"/>
      <c r="AL33" s="304"/>
      <c r="AM33" s="304"/>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row>
    <row r="34" spans="1:62" s="310" customFormat="1" ht="15.75" customHeight="1" x14ac:dyDescent="0.35">
      <c r="A34" s="861"/>
      <c r="B34" s="319" t="s">
        <v>859</v>
      </c>
      <c r="C34" s="316">
        <v>0</v>
      </c>
      <c r="D34" s="315"/>
      <c r="E34" s="316">
        <v>5</v>
      </c>
      <c r="F34" s="315"/>
      <c r="G34" s="316">
        <v>10</v>
      </c>
      <c r="H34" s="315"/>
      <c r="I34" s="316">
        <v>10</v>
      </c>
      <c r="J34" s="315"/>
      <c r="K34" s="316">
        <v>10</v>
      </c>
      <c r="L34" s="315"/>
      <c r="M34" s="316">
        <v>10</v>
      </c>
      <c r="N34" s="315"/>
      <c r="O34" s="316">
        <v>0</v>
      </c>
      <c r="P34" s="315"/>
      <c r="Q34" s="315"/>
      <c r="R34" s="316">
        <v>0</v>
      </c>
      <c r="S34" s="315"/>
      <c r="T34" s="315"/>
      <c r="U34" s="316">
        <v>0</v>
      </c>
      <c r="V34" s="315"/>
      <c r="W34" s="315"/>
      <c r="X34" s="316">
        <v>0</v>
      </c>
      <c r="Y34" s="315"/>
      <c r="Z34" s="315"/>
      <c r="AA34" s="316">
        <v>39</v>
      </c>
      <c r="AB34" s="315"/>
      <c r="AC34" s="315"/>
      <c r="AD34" s="316">
        <v>8</v>
      </c>
      <c r="AE34" s="317"/>
      <c r="AF34" s="318"/>
      <c r="AG34" s="304"/>
      <c r="AH34" s="304"/>
      <c r="AI34" s="304"/>
      <c r="AJ34" s="304"/>
      <c r="AK34" s="304"/>
      <c r="AL34" s="304"/>
      <c r="AM34" s="304"/>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row>
    <row r="35" spans="1:62" s="310" customFormat="1" ht="15.75" customHeight="1" x14ac:dyDescent="0.35">
      <c r="A35" s="861"/>
      <c r="B35" s="319" t="s">
        <v>860</v>
      </c>
      <c r="C35" s="316">
        <v>0</v>
      </c>
      <c r="D35" s="315"/>
      <c r="E35" s="316">
        <v>4</v>
      </c>
      <c r="F35" s="315"/>
      <c r="G35" s="316">
        <v>9</v>
      </c>
      <c r="H35" s="315"/>
      <c r="I35" s="316">
        <v>9</v>
      </c>
      <c r="J35" s="315"/>
      <c r="K35" s="316">
        <v>9</v>
      </c>
      <c r="L35" s="315"/>
      <c r="M35" s="316">
        <v>9</v>
      </c>
      <c r="N35" s="315"/>
      <c r="O35" s="316">
        <v>0</v>
      </c>
      <c r="P35" s="315"/>
      <c r="Q35" s="315"/>
      <c r="R35" s="316">
        <v>0</v>
      </c>
      <c r="S35" s="315"/>
      <c r="T35" s="315"/>
      <c r="U35" s="316">
        <v>0</v>
      </c>
      <c r="V35" s="315"/>
      <c r="W35" s="315"/>
      <c r="X35" s="316">
        <v>0</v>
      </c>
      <c r="Y35" s="315"/>
      <c r="Z35" s="315"/>
      <c r="AA35" s="316"/>
      <c r="AB35" s="315"/>
      <c r="AC35" s="315"/>
      <c r="AD35" s="316"/>
      <c r="AE35" s="317"/>
      <c r="AF35" s="318"/>
      <c r="AG35" s="304"/>
      <c r="AH35" s="304"/>
      <c r="AI35" s="304"/>
      <c r="AJ35" s="304"/>
      <c r="AK35" s="304"/>
      <c r="AL35" s="304"/>
      <c r="AM35" s="304"/>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row>
    <row r="36" spans="1:62" s="310" customFormat="1" ht="15.75" customHeight="1" x14ac:dyDescent="0.35">
      <c r="A36" s="861"/>
      <c r="B36" s="319" t="s">
        <v>861</v>
      </c>
      <c r="C36" s="316">
        <v>0</v>
      </c>
      <c r="D36" s="315"/>
      <c r="E36" s="316">
        <v>4</v>
      </c>
      <c r="F36" s="315"/>
      <c r="G36" s="316">
        <v>9</v>
      </c>
      <c r="H36" s="315"/>
      <c r="I36" s="316">
        <v>9</v>
      </c>
      <c r="J36" s="315"/>
      <c r="K36" s="316">
        <v>9</v>
      </c>
      <c r="L36" s="315"/>
      <c r="M36" s="316">
        <v>9</v>
      </c>
      <c r="N36" s="315"/>
      <c r="O36" s="316">
        <v>0</v>
      </c>
      <c r="P36" s="315"/>
      <c r="Q36" s="315"/>
      <c r="R36" s="316">
        <v>0</v>
      </c>
      <c r="S36" s="315"/>
      <c r="T36" s="315"/>
      <c r="U36" s="316">
        <v>0</v>
      </c>
      <c r="V36" s="315"/>
      <c r="W36" s="315"/>
      <c r="X36" s="316">
        <v>0</v>
      </c>
      <c r="Y36" s="315"/>
      <c r="Z36" s="315"/>
      <c r="AA36" s="316"/>
      <c r="AB36" s="315"/>
      <c r="AC36" s="315"/>
      <c r="AD36" s="316"/>
      <c r="AE36" s="317"/>
      <c r="AF36" s="318"/>
      <c r="AG36" s="304"/>
      <c r="AH36" s="304"/>
      <c r="AI36" s="304"/>
      <c r="AJ36" s="304"/>
      <c r="AK36" s="304"/>
      <c r="AL36" s="304"/>
      <c r="AM36" s="304"/>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row>
    <row r="37" spans="1:62" s="310" customFormat="1" ht="15.75" customHeight="1" x14ac:dyDescent="0.35">
      <c r="A37" s="861"/>
      <c r="B37" s="319" t="s">
        <v>862</v>
      </c>
      <c r="C37" s="316">
        <v>0</v>
      </c>
      <c r="D37" s="315"/>
      <c r="E37" s="316">
        <v>3</v>
      </c>
      <c r="F37" s="315"/>
      <c r="G37" s="316">
        <v>7</v>
      </c>
      <c r="H37" s="315"/>
      <c r="I37" s="316">
        <v>7</v>
      </c>
      <c r="J37" s="315"/>
      <c r="K37" s="316">
        <v>7</v>
      </c>
      <c r="L37" s="315"/>
      <c r="M37" s="316">
        <v>7</v>
      </c>
      <c r="N37" s="315"/>
      <c r="O37" s="316">
        <v>0</v>
      </c>
      <c r="P37" s="315"/>
      <c r="Q37" s="315"/>
      <c r="R37" s="316">
        <v>0</v>
      </c>
      <c r="S37" s="315"/>
      <c r="T37" s="315"/>
      <c r="U37" s="316">
        <v>0</v>
      </c>
      <c r="V37" s="315"/>
      <c r="W37" s="315"/>
      <c r="X37" s="316">
        <v>0</v>
      </c>
      <c r="Y37" s="315"/>
      <c r="Z37" s="315"/>
      <c r="AA37" s="316"/>
      <c r="AB37" s="315"/>
      <c r="AC37" s="315"/>
      <c r="AD37" s="316">
        <v>21</v>
      </c>
      <c r="AE37" s="317"/>
      <c r="AF37" s="318"/>
      <c r="AG37" s="304"/>
      <c r="AH37" s="304"/>
      <c r="AI37" s="304"/>
      <c r="AJ37" s="304"/>
      <c r="AK37" s="304"/>
      <c r="AL37" s="304"/>
      <c r="AM37" s="304"/>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row>
    <row r="38" spans="1:62" s="310" customFormat="1" ht="15.75" customHeight="1" x14ac:dyDescent="0.35">
      <c r="A38" s="861"/>
      <c r="B38" s="319" t="s">
        <v>863</v>
      </c>
      <c r="C38" s="316">
        <v>0</v>
      </c>
      <c r="D38" s="315"/>
      <c r="E38" s="316">
        <v>8</v>
      </c>
      <c r="F38" s="315"/>
      <c r="G38" s="316">
        <v>15</v>
      </c>
      <c r="H38" s="315"/>
      <c r="I38" s="316">
        <v>15</v>
      </c>
      <c r="J38" s="315"/>
      <c r="K38" s="316">
        <v>15</v>
      </c>
      <c r="L38" s="315"/>
      <c r="M38" s="316">
        <v>15</v>
      </c>
      <c r="N38" s="315"/>
      <c r="O38" s="316">
        <v>0</v>
      </c>
      <c r="P38" s="315"/>
      <c r="Q38" s="315"/>
      <c r="R38" s="316">
        <v>0</v>
      </c>
      <c r="S38" s="315"/>
      <c r="T38" s="315"/>
      <c r="U38" s="316">
        <v>8</v>
      </c>
      <c r="V38" s="315"/>
      <c r="W38" s="315"/>
      <c r="X38" s="316">
        <v>0</v>
      </c>
      <c r="Y38" s="315"/>
      <c r="Z38" s="315"/>
      <c r="AA38" s="316"/>
      <c r="AB38" s="315"/>
      <c r="AC38" s="315"/>
      <c r="AD38" s="316"/>
      <c r="AE38" s="317"/>
      <c r="AF38" s="318"/>
      <c r="AG38" s="304"/>
      <c r="AH38" s="304"/>
      <c r="AI38" s="304"/>
      <c r="AJ38" s="304"/>
      <c r="AK38" s="304"/>
      <c r="AL38" s="304"/>
      <c r="AM38" s="304"/>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row>
    <row r="39" spans="1:62" s="310" customFormat="1" ht="15.75" customHeight="1" x14ac:dyDescent="0.35">
      <c r="A39" s="861"/>
      <c r="B39" s="319" t="s">
        <v>864</v>
      </c>
      <c r="C39" s="316">
        <v>0</v>
      </c>
      <c r="D39" s="315"/>
      <c r="E39" s="316">
        <v>2</v>
      </c>
      <c r="F39" s="315"/>
      <c r="G39" s="316">
        <v>5</v>
      </c>
      <c r="H39" s="315"/>
      <c r="I39" s="316">
        <v>5</v>
      </c>
      <c r="J39" s="315"/>
      <c r="K39" s="316">
        <v>5</v>
      </c>
      <c r="L39" s="315"/>
      <c r="M39" s="316">
        <v>4</v>
      </c>
      <c r="N39" s="315"/>
      <c r="O39" s="316">
        <v>0</v>
      </c>
      <c r="P39" s="315"/>
      <c r="Q39" s="315"/>
      <c r="R39" s="316">
        <v>0</v>
      </c>
      <c r="S39" s="315"/>
      <c r="T39" s="315"/>
      <c r="U39" s="316">
        <v>0</v>
      </c>
      <c r="V39" s="315"/>
      <c r="W39" s="315"/>
      <c r="X39" s="316">
        <v>0</v>
      </c>
      <c r="Y39" s="315"/>
      <c r="Z39" s="315"/>
      <c r="AA39" s="316">
        <v>12</v>
      </c>
      <c r="AB39" s="315"/>
      <c r="AC39" s="315"/>
      <c r="AD39" s="316">
        <v>40</v>
      </c>
      <c r="AE39" s="317"/>
      <c r="AF39" s="318"/>
      <c r="AG39" s="304"/>
      <c r="AH39" s="304"/>
      <c r="AI39" s="304"/>
      <c r="AJ39" s="304"/>
      <c r="AK39" s="304"/>
      <c r="AL39" s="304"/>
      <c r="AM39" s="304"/>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row>
    <row r="40" spans="1:62" s="310" customFormat="1" ht="15.75" customHeight="1" x14ac:dyDescent="0.35">
      <c r="A40" s="861"/>
      <c r="B40" s="319" t="s">
        <v>865</v>
      </c>
      <c r="C40" s="316">
        <v>0</v>
      </c>
      <c r="D40" s="315"/>
      <c r="E40" s="316">
        <v>6</v>
      </c>
      <c r="F40" s="315"/>
      <c r="G40" s="316">
        <v>17</v>
      </c>
      <c r="H40" s="315"/>
      <c r="I40" s="316">
        <v>17</v>
      </c>
      <c r="J40" s="315"/>
      <c r="K40" s="316">
        <v>17</v>
      </c>
      <c r="L40" s="315"/>
      <c r="M40" s="316">
        <v>15</v>
      </c>
      <c r="N40" s="315"/>
      <c r="O40" s="316">
        <v>0</v>
      </c>
      <c r="P40" s="315"/>
      <c r="Q40" s="315"/>
      <c r="R40" s="316">
        <v>0</v>
      </c>
      <c r="S40" s="315"/>
      <c r="T40" s="315"/>
      <c r="U40" s="316">
        <v>0</v>
      </c>
      <c r="V40" s="315"/>
      <c r="W40" s="315"/>
      <c r="X40" s="316">
        <v>295</v>
      </c>
      <c r="Y40" s="315"/>
      <c r="Z40" s="315"/>
      <c r="AA40" s="316"/>
      <c r="AB40" s="315"/>
      <c r="AC40" s="315"/>
      <c r="AD40" s="316">
        <v>36</v>
      </c>
      <c r="AE40" s="317"/>
      <c r="AF40" s="318"/>
      <c r="AG40" s="304"/>
      <c r="AH40" s="304"/>
      <c r="AI40" s="304"/>
      <c r="AJ40" s="304"/>
      <c r="AK40" s="304"/>
      <c r="AL40" s="304"/>
      <c r="AM40" s="304"/>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row>
    <row r="41" spans="1:62" s="310" customFormat="1" ht="15.75" customHeight="1" x14ac:dyDescent="0.35">
      <c r="A41" s="861"/>
      <c r="B41" s="319" t="s">
        <v>866</v>
      </c>
      <c r="C41" s="316">
        <v>0</v>
      </c>
      <c r="D41" s="315"/>
      <c r="E41" s="316">
        <v>10</v>
      </c>
      <c r="F41" s="315"/>
      <c r="G41" s="316">
        <v>15</v>
      </c>
      <c r="H41" s="315"/>
      <c r="I41" s="316">
        <v>15</v>
      </c>
      <c r="J41" s="315"/>
      <c r="K41" s="316">
        <v>15</v>
      </c>
      <c r="L41" s="315"/>
      <c r="M41" s="316">
        <v>15</v>
      </c>
      <c r="N41" s="315"/>
      <c r="O41" s="316">
        <v>0</v>
      </c>
      <c r="P41" s="315"/>
      <c r="Q41" s="315"/>
      <c r="R41" s="316">
        <v>0</v>
      </c>
      <c r="S41" s="315"/>
      <c r="T41" s="315"/>
      <c r="U41" s="316">
        <v>39</v>
      </c>
      <c r="V41" s="315"/>
      <c r="W41" s="315"/>
      <c r="X41" s="316">
        <v>80</v>
      </c>
      <c r="Y41" s="315"/>
      <c r="Z41" s="315"/>
      <c r="AA41" s="316">
        <f>29+40+28</f>
        <v>97</v>
      </c>
      <c r="AB41" s="315"/>
      <c r="AC41" s="315"/>
      <c r="AD41" s="316">
        <v>40</v>
      </c>
      <c r="AE41" s="317"/>
      <c r="AF41" s="318"/>
      <c r="AG41" s="304"/>
      <c r="AH41" s="304"/>
      <c r="AI41" s="304"/>
      <c r="AJ41" s="304"/>
      <c r="AK41" s="304"/>
      <c r="AL41" s="304"/>
      <c r="AM41" s="304"/>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row>
    <row r="42" spans="1:62" s="310" customFormat="1" ht="15.75" customHeight="1" x14ac:dyDescent="0.35">
      <c r="A42" s="861"/>
      <c r="B42" s="319" t="s">
        <v>867</v>
      </c>
      <c r="C42" s="329">
        <v>0</v>
      </c>
      <c r="D42" s="315"/>
      <c r="E42" s="316">
        <v>0</v>
      </c>
      <c r="F42" s="315"/>
      <c r="G42" s="316">
        <v>0</v>
      </c>
      <c r="H42" s="315"/>
      <c r="I42" s="316">
        <v>0</v>
      </c>
      <c r="J42" s="315"/>
      <c r="K42" s="316">
        <v>0</v>
      </c>
      <c r="L42" s="315"/>
      <c r="M42" s="316">
        <v>5</v>
      </c>
      <c r="N42" s="315"/>
      <c r="O42" s="316">
        <v>0</v>
      </c>
      <c r="P42" s="315"/>
      <c r="Q42" s="315"/>
      <c r="R42" s="316">
        <v>0</v>
      </c>
      <c r="S42" s="315"/>
      <c r="T42" s="315"/>
      <c r="U42" s="316">
        <v>0</v>
      </c>
      <c r="V42" s="315"/>
      <c r="W42" s="315"/>
      <c r="X42" s="316">
        <v>0</v>
      </c>
      <c r="Y42" s="315"/>
      <c r="Z42" s="315"/>
      <c r="AA42" s="316"/>
      <c r="AB42" s="315"/>
      <c r="AC42" s="315"/>
      <c r="AD42" s="316"/>
      <c r="AE42" s="317"/>
      <c r="AF42" s="318"/>
      <c r="AG42" s="304"/>
      <c r="AH42" s="304"/>
      <c r="AI42" s="304"/>
      <c r="AJ42" s="304"/>
      <c r="AK42" s="304"/>
      <c r="AL42" s="304"/>
      <c r="AM42" s="304"/>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row>
    <row r="43" spans="1:62" s="310" customFormat="1" ht="29.25" customHeight="1" x14ac:dyDescent="0.35">
      <c r="A43" s="862"/>
      <c r="B43" s="320" t="s">
        <v>93</v>
      </c>
      <c r="C43" s="337">
        <f>SUM(C23:C42)</f>
        <v>0</v>
      </c>
      <c r="D43" s="322"/>
      <c r="E43" s="337">
        <f>SUM(E23:E42)</f>
        <v>150</v>
      </c>
      <c r="F43" s="322"/>
      <c r="G43" s="337">
        <f>SUM(G23:G42)</f>
        <v>300</v>
      </c>
      <c r="H43" s="322"/>
      <c r="I43" s="337">
        <f>SUM(I23:I42)</f>
        <v>300</v>
      </c>
      <c r="J43" s="322"/>
      <c r="K43" s="337">
        <f>SUM(K23:K42)</f>
        <v>300</v>
      </c>
      <c r="L43" s="322"/>
      <c r="M43" s="337">
        <f>SUM(M23:M42)</f>
        <v>300</v>
      </c>
      <c r="N43" s="322"/>
      <c r="O43" s="321">
        <f>SUM(O23:O42)</f>
        <v>0</v>
      </c>
      <c r="P43" s="322"/>
      <c r="Q43" s="322"/>
      <c r="R43" s="321">
        <f>SUM(R23:R42)</f>
        <v>0</v>
      </c>
      <c r="S43" s="322"/>
      <c r="T43" s="322"/>
      <c r="U43" s="321">
        <f>SUM(U23:U42)</f>
        <v>83</v>
      </c>
      <c r="V43" s="322"/>
      <c r="W43" s="322"/>
      <c r="X43" s="321">
        <f>SUM(X23:X42)</f>
        <v>544</v>
      </c>
      <c r="Y43" s="322"/>
      <c r="Z43" s="322"/>
      <c r="AA43" s="321">
        <f>SUM(AA23:AA42)</f>
        <v>496</v>
      </c>
      <c r="AB43" s="322"/>
      <c r="AC43" s="322"/>
      <c r="AD43" s="321">
        <f>SUM(AD23:AD42)</f>
        <v>780</v>
      </c>
      <c r="AE43" s="323"/>
      <c r="AF43" s="324"/>
      <c r="AG43" s="304"/>
      <c r="AH43" s="304"/>
      <c r="AI43" s="304"/>
      <c r="AJ43" s="304"/>
      <c r="AK43" s="304"/>
      <c r="AL43" s="304"/>
      <c r="AM43" s="304"/>
      <c r="AN43" s="309"/>
      <c r="AO43" s="309"/>
      <c r="AP43" s="309"/>
      <c r="AQ43" s="309"/>
      <c r="AR43" s="309"/>
      <c r="AS43" s="309"/>
      <c r="AT43" s="309"/>
      <c r="AU43" s="309"/>
      <c r="AV43" s="309"/>
      <c r="AW43" s="309"/>
      <c r="AX43" s="309"/>
      <c r="AY43" s="309"/>
      <c r="AZ43" s="309"/>
      <c r="BA43" s="309"/>
      <c r="BB43" s="309"/>
      <c r="BC43" s="309"/>
      <c r="BD43" s="309"/>
      <c r="BE43" s="309"/>
      <c r="BF43" s="309"/>
      <c r="BG43" s="309"/>
      <c r="BH43" s="309"/>
      <c r="BI43" s="309"/>
      <c r="BJ43" s="309"/>
    </row>
    <row r="44" spans="1:62" s="294" customFormat="1" ht="24" customHeight="1" x14ac:dyDescent="0.35">
      <c r="K44" s="295"/>
      <c r="L44" s="295"/>
      <c r="M44" s="295"/>
      <c r="N44" s="295"/>
      <c r="O44" s="295"/>
      <c r="AG44" s="304"/>
      <c r="AH44" s="304"/>
      <c r="AI44" s="304"/>
      <c r="AJ44" s="304"/>
      <c r="AK44" s="304"/>
      <c r="AL44" s="304"/>
      <c r="AM44" s="304"/>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row>
    <row r="45" spans="1:62" s="294" customFormat="1" ht="24" customHeight="1" thickBot="1" x14ac:dyDescent="0.4">
      <c r="A45" s="860" t="s">
        <v>868</v>
      </c>
      <c r="B45" s="863" t="s">
        <v>845</v>
      </c>
      <c r="C45" s="866" t="s">
        <v>99</v>
      </c>
      <c r="D45" s="867"/>
      <c r="E45" s="867"/>
      <c r="F45" s="867"/>
      <c r="G45" s="867"/>
      <c r="H45" s="867"/>
      <c r="I45" s="867"/>
      <c r="J45" s="867"/>
      <c r="K45" s="867"/>
      <c r="L45" s="867"/>
      <c r="M45" s="867"/>
      <c r="N45" s="868"/>
      <c r="O45" s="854" t="s">
        <v>206</v>
      </c>
      <c r="P45" s="855"/>
      <c r="Q45" s="855"/>
      <c r="R45" s="855"/>
      <c r="S45" s="855"/>
      <c r="T45" s="855"/>
      <c r="U45" s="855"/>
      <c r="V45" s="855"/>
      <c r="W45" s="855"/>
      <c r="X45" s="855"/>
      <c r="Y45" s="855"/>
      <c r="Z45" s="855"/>
      <c r="AA45" s="855"/>
      <c r="AB45" s="855"/>
      <c r="AC45" s="855"/>
      <c r="AD45" s="855"/>
      <c r="AE45" s="855"/>
      <c r="AF45" s="856"/>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row>
    <row r="46" spans="1:62" s="294" customFormat="1" ht="24" customHeight="1" thickBot="1" x14ac:dyDescent="0.4">
      <c r="A46" s="861"/>
      <c r="B46" s="864"/>
      <c r="C46" s="866" t="s">
        <v>349</v>
      </c>
      <c r="D46" s="868"/>
      <c r="E46" s="866" t="s">
        <v>353</v>
      </c>
      <c r="F46" s="868"/>
      <c r="G46" s="866" t="s">
        <v>357</v>
      </c>
      <c r="H46" s="868"/>
      <c r="I46" s="866" t="s">
        <v>358</v>
      </c>
      <c r="J46" s="868"/>
      <c r="K46" s="866" t="s">
        <v>839</v>
      </c>
      <c r="L46" s="868"/>
      <c r="M46" s="866" t="s">
        <v>360</v>
      </c>
      <c r="N46" s="868"/>
      <c r="O46" s="854" t="s">
        <v>349</v>
      </c>
      <c r="P46" s="855"/>
      <c r="Q46" s="856"/>
      <c r="R46" s="854" t="s">
        <v>353</v>
      </c>
      <c r="S46" s="855"/>
      <c r="T46" s="856"/>
      <c r="U46" s="854" t="s">
        <v>357</v>
      </c>
      <c r="V46" s="855"/>
      <c r="W46" s="856"/>
      <c r="X46" s="854" t="s">
        <v>358</v>
      </c>
      <c r="Y46" s="855"/>
      <c r="Z46" s="856"/>
      <c r="AA46" s="854" t="s">
        <v>839</v>
      </c>
      <c r="AB46" s="855"/>
      <c r="AC46" s="856"/>
      <c r="AD46" s="854" t="s">
        <v>360</v>
      </c>
      <c r="AE46" s="855"/>
      <c r="AF46" s="856"/>
      <c r="AG46" s="293"/>
      <c r="AH46" s="293"/>
      <c r="AI46" s="293"/>
      <c r="AJ46" s="293"/>
      <c r="AK46" s="293"/>
      <c r="AL46" s="293"/>
      <c r="AM46" s="293"/>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row>
    <row r="47" spans="1:62" s="294" customFormat="1" ht="29.25" customHeight="1" thickBot="1" x14ac:dyDescent="0.4">
      <c r="A47" s="861"/>
      <c r="B47" s="865"/>
      <c r="C47" s="325" t="s">
        <v>100</v>
      </c>
      <c r="D47" s="308" t="s">
        <v>846</v>
      </c>
      <c r="E47" s="325" t="s">
        <v>100</v>
      </c>
      <c r="F47" s="308" t="s">
        <v>846</v>
      </c>
      <c r="G47" s="325" t="s">
        <v>100</v>
      </c>
      <c r="H47" s="308" t="s">
        <v>846</v>
      </c>
      <c r="I47" s="325" t="s">
        <v>100</v>
      </c>
      <c r="J47" s="308" t="s">
        <v>846</v>
      </c>
      <c r="K47" s="325" t="s">
        <v>100</v>
      </c>
      <c r="L47" s="308" t="s">
        <v>846</v>
      </c>
      <c r="M47" s="325" t="s">
        <v>100</v>
      </c>
      <c r="N47" s="308" t="s">
        <v>846</v>
      </c>
      <c r="O47" s="312" t="s">
        <v>100</v>
      </c>
      <c r="P47" s="312" t="s">
        <v>847</v>
      </c>
      <c r="Q47" s="312" t="s">
        <v>148</v>
      </c>
      <c r="R47" s="312" t="s">
        <v>100</v>
      </c>
      <c r="S47" s="312" t="s">
        <v>847</v>
      </c>
      <c r="T47" s="312" t="s">
        <v>148</v>
      </c>
      <c r="U47" s="312" t="s">
        <v>100</v>
      </c>
      <c r="V47" s="312" t="s">
        <v>847</v>
      </c>
      <c r="W47" s="312" t="s">
        <v>148</v>
      </c>
      <c r="X47" s="312" t="s">
        <v>100</v>
      </c>
      <c r="Y47" s="312" t="s">
        <v>847</v>
      </c>
      <c r="Z47" s="312" t="s">
        <v>148</v>
      </c>
      <c r="AA47" s="312" t="s">
        <v>100</v>
      </c>
      <c r="AB47" s="312" t="s">
        <v>847</v>
      </c>
      <c r="AC47" s="312" t="s">
        <v>148</v>
      </c>
      <c r="AD47" s="312" t="s">
        <v>100</v>
      </c>
      <c r="AE47" s="312" t="s">
        <v>847</v>
      </c>
      <c r="AF47" s="312" t="s">
        <v>148</v>
      </c>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row>
    <row r="48" spans="1:62" s="294" customFormat="1" ht="16.5" x14ac:dyDescent="0.35">
      <c r="A48" s="861"/>
      <c r="B48" s="326" t="s">
        <v>848</v>
      </c>
      <c r="C48" s="316">
        <v>14</v>
      </c>
      <c r="E48" s="316">
        <v>14</v>
      </c>
      <c r="F48" s="318"/>
      <c r="G48" s="316">
        <v>14</v>
      </c>
      <c r="H48" s="318"/>
      <c r="I48" s="316">
        <v>14</v>
      </c>
      <c r="J48" s="318"/>
      <c r="K48" s="316">
        <v>14</v>
      </c>
      <c r="L48" s="318"/>
      <c r="M48" s="316">
        <v>6</v>
      </c>
      <c r="N48" s="318"/>
      <c r="O48" s="318">
        <v>141</v>
      </c>
      <c r="P48" s="315"/>
      <c r="Q48" s="318"/>
      <c r="R48" s="316">
        <v>173</v>
      </c>
      <c r="S48" s="315"/>
      <c r="T48" s="318"/>
      <c r="U48" s="316"/>
      <c r="V48" s="315"/>
      <c r="W48" s="318"/>
      <c r="X48" s="316"/>
      <c r="Y48" s="315"/>
      <c r="Z48" s="318"/>
      <c r="AA48" s="316"/>
      <c r="AB48" s="315"/>
      <c r="AC48" s="318"/>
      <c r="AD48" s="316"/>
      <c r="AE48" s="317"/>
      <c r="AF48" s="318"/>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row>
    <row r="49" spans="1:62" s="294" customFormat="1" ht="16.5" x14ac:dyDescent="0.35">
      <c r="A49" s="861"/>
      <c r="B49" s="327" t="s">
        <v>849</v>
      </c>
      <c r="C49" s="316">
        <v>10</v>
      </c>
      <c r="E49" s="316">
        <v>10</v>
      </c>
      <c r="F49" s="318"/>
      <c r="G49" s="316">
        <v>10</v>
      </c>
      <c r="H49" s="318"/>
      <c r="I49" s="316">
        <v>10</v>
      </c>
      <c r="J49" s="318"/>
      <c r="K49" s="316">
        <v>10</v>
      </c>
      <c r="L49" s="318"/>
      <c r="M49" s="316">
        <v>5</v>
      </c>
      <c r="N49" s="318"/>
      <c r="O49" s="318">
        <f>9+21</f>
        <v>30</v>
      </c>
      <c r="P49" s="315"/>
      <c r="Q49" s="318"/>
      <c r="R49" s="316">
        <v>0</v>
      </c>
      <c r="S49" s="315"/>
      <c r="T49" s="318"/>
      <c r="U49" s="316"/>
      <c r="V49" s="315"/>
      <c r="W49" s="318"/>
      <c r="X49" s="316"/>
      <c r="Y49" s="315"/>
      <c r="Z49" s="318"/>
      <c r="AA49" s="316"/>
      <c r="AB49" s="315"/>
      <c r="AC49" s="318"/>
      <c r="AD49" s="316"/>
      <c r="AE49" s="317"/>
      <c r="AF49" s="318"/>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row>
    <row r="50" spans="1:62" s="294" customFormat="1" ht="16.5" x14ac:dyDescent="0.35">
      <c r="A50" s="861"/>
      <c r="B50" s="327" t="s">
        <v>850</v>
      </c>
      <c r="C50" s="316">
        <v>12</v>
      </c>
      <c r="E50" s="316">
        <v>12</v>
      </c>
      <c r="F50" s="318"/>
      <c r="G50" s="316">
        <v>12</v>
      </c>
      <c r="H50" s="318"/>
      <c r="I50" s="316">
        <v>12</v>
      </c>
      <c r="J50" s="318"/>
      <c r="K50" s="316">
        <v>12</v>
      </c>
      <c r="L50" s="318"/>
      <c r="M50" s="316">
        <v>6</v>
      </c>
      <c r="N50" s="318"/>
      <c r="O50" s="318">
        <v>30</v>
      </c>
      <c r="P50" s="315"/>
      <c r="Q50" s="318"/>
      <c r="R50" s="316">
        <v>0</v>
      </c>
      <c r="S50" s="315"/>
      <c r="T50" s="318"/>
      <c r="U50" s="316"/>
      <c r="V50" s="315"/>
      <c r="W50" s="318"/>
      <c r="X50" s="316"/>
      <c r="Y50" s="315"/>
      <c r="Z50" s="318"/>
      <c r="AA50" s="316"/>
      <c r="AB50" s="315"/>
      <c r="AC50" s="318"/>
      <c r="AD50" s="316"/>
      <c r="AE50" s="317"/>
      <c r="AF50" s="318"/>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row>
    <row r="51" spans="1:62" s="294" customFormat="1" ht="16.5" x14ac:dyDescent="0.35">
      <c r="A51" s="861"/>
      <c r="B51" s="327" t="s">
        <v>851</v>
      </c>
      <c r="C51" s="316">
        <v>13</v>
      </c>
      <c r="E51" s="316">
        <v>13</v>
      </c>
      <c r="F51" s="318"/>
      <c r="G51" s="316">
        <v>13</v>
      </c>
      <c r="H51" s="318"/>
      <c r="I51" s="316">
        <v>13</v>
      </c>
      <c r="J51" s="318"/>
      <c r="K51" s="316">
        <v>13</v>
      </c>
      <c r="L51" s="318"/>
      <c r="M51" s="316">
        <v>8</v>
      </c>
      <c r="N51" s="318"/>
      <c r="O51" s="318">
        <v>120</v>
      </c>
      <c r="P51" s="315"/>
      <c r="Q51" s="318"/>
      <c r="R51" s="316">
        <v>112</v>
      </c>
      <c r="S51" s="315"/>
      <c r="T51" s="318"/>
      <c r="U51" s="316"/>
      <c r="V51" s="315"/>
      <c r="W51" s="318"/>
      <c r="X51" s="316"/>
      <c r="Y51" s="315"/>
      <c r="Z51" s="318"/>
      <c r="AA51" s="316"/>
      <c r="AB51" s="315"/>
      <c r="AC51" s="318"/>
      <c r="AD51" s="316"/>
      <c r="AE51" s="317"/>
      <c r="AF51" s="318"/>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row>
    <row r="52" spans="1:62" s="294" customFormat="1" ht="16.5" x14ac:dyDescent="0.35">
      <c r="A52" s="861"/>
      <c r="B52" s="327" t="s">
        <v>852</v>
      </c>
      <c r="C52" s="316">
        <v>15</v>
      </c>
      <c r="E52" s="316">
        <v>15</v>
      </c>
      <c r="F52" s="318"/>
      <c r="G52" s="316">
        <v>15</v>
      </c>
      <c r="H52" s="318"/>
      <c r="I52" s="316">
        <v>15</v>
      </c>
      <c r="J52" s="318"/>
      <c r="K52" s="316">
        <v>15</v>
      </c>
      <c r="L52" s="318"/>
      <c r="M52" s="316">
        <v>8</v>
      </c>
      <c r="N52" s="318"/>
      <c r="O52" s="318">
        <v>0</v>
      </c>
      <c r="P52" s="315"/>
      <c r="Q52" s="318"/>
      <c r="R52" s="316">
        <v>126</v>
      </c>
      <c r="S52" s="315"/>
      <c r="T52" s="318"/>
      <c r="U52" s="316"/>
      <c r="V52" s="315"/>
      <c r="W52" s="318"/>
      <c r="X52" s="316"/>
      <c r="Y52" s="315"/>
      <c r="Z52" s="318"/>
      <c r="AA52" s="316"/>
      <c r="AB52" s="315"/>
      <c r="AC52" s="318"/>
      <c r="AD52" s="316"/>
      <c r="AE52" s="317"/>
      <c r="AF52" s="318"/>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row>
    <row r="53" spans="1:62" s="294" customFormat="1" ht="16.5" x14ac:dyDescent="0.35">
      <c r="A53" s="861"/>
      <c r="B53" s="327" t="s">
        <v>853</v>
      </c>
      <c r="C53" s="316">
        <v>11</v>
      </c>
      <c r="E53" s="316">
        <v>11</v>
      </c>
      <c r="F53" s="318"/>
      <c r="G53" s="316">
        <v>11</v>
      </c>
      <c r="H53" s="318"/>
      <c r="I53" s="316">
        <v>11</v>
      </c>
      <c r="J53" s="318"/>
      <c r="K53" s="316">
        <v>11</v>
      </c>
      <c r="L53" s="318"/>
      <c r="M53" s="316">
        <v>5</v>
      </c>
      <c r="N53" s="318"/>
      <c r="O53" s="318">
        <f>14+50</f>
        <v>64</v>
      </c>
      <c r="P53" s="315"/>
      <c r="Q53" s="318"/>
      <c r="R53" s="316">
        <v>231</v>
      </c>
      <c r="S53" s="315"/>
      <c r="T53" s="318"/>
      <c r="U53" s="316"/>
      <c r="V53" s="315"/>
      <c r="W53" s="318"/>
      <c r="X53" s="316"/>
      <c r="Y53" s="315"/>
      <c r="Z53" s="318"/>
      <c r="AA53" s="316"/>
      <c r="AB53" s="315"/>
      <c r="AC53" s="318"/>
      <c r="AD53" s="316"/>
      <c r="AE53" s="317"/>
      <c r="AF53" s="318"/>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row>
    <row r="54" spans="1:62" s="294" customFormat="1" ht="16.5" x14ac:dyDescent="0.35">
      <c r="A54" s="861"/>
      <c r="B54" s="327" t="s">
        <v>854</v>
      </c>
      <c r="C54" s="316">
        <v>30</v>
      </c>
      <c r="E54" s="316">
        <v>30</v>
      </c>
      <c r="F54" s="318"/>
      <c r="G54" s="316">
        <v>30</v>
      </c>
      <c r="H54" s="318"/>
      <c r="I54" s="316">
        <v>30</v>
      </c>
      <c r="J54" s="318"/>
      <c r="K54" s="316">
        <v>30</v>
      </c>
      <c r="L54" s="318"/>
      <c r="M54" s="316">
        <v>14</v>
      </c>
      <c r="N54" s="318"/>
      <c r="O54" s="318">
        <v>84</v>
      </c>
      <c r="P54" s="315"/>
      <c r="Q54" s="318"/>
      <c r="R54" s="316">
        <v>86</v>
      </c>
      <c r="S54" s="315"/>
      <c r="T54" s="318"/>
      <c r="U54" s="316"/>
      <c r="V54" s="315"/>
      <c r="W54" s="318"/>
      <c r="X54" s="316"/>
      <c r="Y54" s="315"/>
      <c r="Z54" s="318"/>
      <c r="AA54" s="316"/>
      <c r="AB54" s="315"/>
      <c r="AC54" s="318"/>
      <c r="AD54" s="316"/>
      <c r="AE54" s="317"/>
      <c r="AF54" s="318"/>
      <c r="AG54" s="293"/>
      <c r="AH54" s="293"/>
      <c r="AI54" s="293"/>
      <c r="AJ54" s="293"/>
      <c r="AK54" s="293"/>
      <c r="AL54" s="293"/>
      <c r="AM54" s="293"/>
      <c r="AN54" s="293"/>
      <c r="AO54" s="293"/>
      <c r="AP54" s="293"/>
      <c r="AQ54" s="293"/>
      <c r="AR54" s="293"/>
      <c r="AS54" s="293"/>
      <c r="AT54" s="293"/>
      <c r="AU54" s="293"/>
      <c r="AV54" s="293"/>
      <c r="AW54" s="293"/>
      <c r="AX54" s="293"/>
      <c r="AY54" s="293"/>
      <c r="AZ54" s="293"/>
      <c r="BA54" s="293"/>
      <c r="BB54" s="293"/>
      <c r="BC54" s="293"/>
      <c r="BD54" s="293"/>
      <c r="BE54" s="293"/>
      <c r="BF54" s="293"/>
      <c r="BG54" s="293"/>
      <c r="BH54" s="293"/>
      <c r="BI54" s="293"/>
      <c r="BJ54" s="293"/>
    </row>
    <row r="55" spans="1:62" s="294" customFormat="1" ht="16.5" x14ac:dyDescent="0.35">
      <c r="A55" s="861"/>
      <c r="B55" s="327" t="s">
        <v>855</v>
      </c>
      <c r="C55" s="316">
        <v>20</v>
      </c>
      <c r="E55" s="316">
        <v>20</v>
      </c>
      <c r="F55" s="318"/>
      <c r="G55" s="316">
        <v>20</v>
      </c>
      <c r="H55" s="318"/>
      <c r="I55" s="316">
        <v>20</v>
      </c>
      <c r="J55" s="318"/>
      <c r="K55" s="316">
        <v>20</v>
      </c>
      <c r="L55" s="318"/>
      <c r="M55" s="316">
        <v>15</v>
      </c>
      <c r="N55" s="318"/>
      <c r="O55" s="318">
        <v>30</v>
      </c>
      <c r="P55" s="315"/>
      <c r="Q55" s="318"/>
      <c r="R55" s="316">
        <v>353</v>
      </c>
      <c r="S55" s="315"/>
      <c r="T55" s="318"/>
      <c r="U55" s="316"/>
      <c r="V55" s="315"/>
      <c r="W55" s="318"/>
      <c r="X55" s="316"/>
      <c r="Y55" s="315"/>
      <c r="Z55" s="318"/>
      <c r="AA55" s="316"/>
      <c r="AB55" s="315"/>
      <c r="AC55" s="318"/>
      <c r="AD55" s="316"/>
      <c r="AE55" s="317"/>
      <c r="AF55" s="318"/>
      <c r="AG55" s="293"/>
      <c r="AH55" s="293"/>
      <c r="AI55" s="293"/>
      <c r="AJ55" s="293"/>
      <c r="AK55" s="293"/>
      <c r="AL55" s="293"/>
      <c r="AM55" s="293"/>
      <c r="AN55" s="293"/>
      <c r="AO55" s="293"/>
      <c r="AP55" s="293"/>
      <c r="AQ55" s="293"/>
      <c r="AR55" s="293"/>
      <c r="AS55" s="293"/>
      <c r="AT55" s="293"/>
      <c r="AU55" s="293"/>
      <c r="AV55" s="293"/>
      <c r="AW55" s="293"/>
      <c r="AX55" s="293"/>
      <c r="AY55" s="293"/>
      <c r="AZ55" s="293"/>
      <c r="BA55" s="293"/>
      <c r="BB55" s="293"/>
      <c r="BC55" s="293"/>
      <c r="BD55" s="293"/>
      <c r="BE55" s="293"/>
      <c r="BF55" s="293"/>
      <c r="BG55" s="293"/>
      <c r="BH55" s="293"/>
      <c r="BI55" s="293"/>
      <c r="BJ55" s="293"/>
    </row>
    <row r="56" spans="1:62" s="294" customFormat="1" ht="16.5" x14ac:dyDescent="0.35">
      <c r="A56" s="861"/>
      <c r="B56" s="327" t="s">
        <v>856</v>
      </c>
      <c r="C56" s="316">
        <v>17</v>
      </c>
      <c r="E56" s="316">
        <v>17</v>
      </c>
      <c r="F56" s="318"/>
      <c r="G56" s="316">
        <v>17</v>
      </c>
      <c r="H56" s="318"/>
      <c r="I56" s="316">
        <v>17</v>
      </c>
      <c r="J56" s="318"/>
      <c r="K56" s="316">
        <v>17</v>
      </c>
      <c r="L56" s="318"/>
      <c r="M56" s="316">
        <v>8</v>
      </c>
      <c r="N56" s="318"/>
      <c r="O56" s="318">
        <v>10</v>
      </c>
      <c r="P56" s="315"/>
      <c r="Q56" s="318"/>
      <c r="R56" s="316">
        <v>42</v>
      </c>
      <c r="S56" s="315"/>
      <c r="T56" s="318"/>
      <c r="U56" s="316"/>
      <c r="V56" s="315"/>
      <c r="W56" s="318"/>
      <c r="X56" s="316"/>
      <c r="Y56" s="315"/>
      <c r="Z56" s="318"/>
      <c r="AA56" s="316"/>
      <c r="AB56" s="315"/>
      <c r="AC56" s="318"/>
      <c r="AD56" s="316"/>
      <c r="AE56" s="317"/>
      <c r="AF56" s="318"/>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row>
    <row r="57" spans="1:62" s="294" customFormat="1" ht="16.5" x14ac:dyDescent="0.35">
      <c r="A57" s="861"/>
      <c r="B57" s="327" t="s">
        <v>857</v>
      </c>
      <c r="C57" s="316">
        <v>34</v>
      </c>
      <c r="E57" s="316">
        <v>34</v>
      </c>
      <c r="F57" s="318"/>
      <c r="G57" s="316">
        <v>34</v>
      </c>
      <c r="H57" s="318"/>
      <c r="I57" s="316">
        <v>34</v>
      </c>
      <c r="J57" s="318"/>
      <c r="K57" s="316">
        <v>34</v>
      </c>
      <c r="L57" s="318"/>
      <c r="M57" s="316">
        <v>12</v>
      </c>
      <c r="N57" s="318"/>
      <c r="O57" s="318">
        <f>12+31+10</f>
        <v>53</v>
      </c>
      <c r="P57" s="315"/>
      <c r="Q57" s="318"/>
      <c r="R57" s="316">
        <v>52</v>
      </c>
      <c r="S57" s="315"/>
      <c r="T57" s="318"/>
      <c r="U57" s="316"/>
      <c r="V57" s="315"/>
      <c r="W57" s="318"/>
      <c r="X57" s="316"/>
      <c r="Y57" s="315"/>
      <c r="Z57" s="318"/>
      <c r="AA57" s="316"/>
      <c r="AB57" s="315"/>
      <c r="AC57" s="318"/>
      <c r="AD57" s="316"/>
      <c r="AE57" s="317"/>
      <c r="AF57" s="318"/>
      <c r="AG57" s="293"/>
      <c r="AH57" s="293"/>
      <c r="AI57" s="293"/>
      <c r="AJ57" s="293"/>
      <c r="AK57" s="293"/>
      <c r="AL57" s="293"/>
      <c r="AM57" s="293"/>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row>
    <row r="58" spans="1:62" s="294" customFormat="1" ht="16.5" x14ac:dyDescent="0.35">
      <c r="A58" s="861"/>
      <c r="B58" s="327" t="s">
        <v>858</v>
      </c>
      <c r="C58" s="316">
        <v>35</v>
      </c>
      <c r="E58" s="316">
        <v>35</v>
      </c>
      <c r="F58" s="318"/>
      <c r="G58" s="316">
        <v>35</v>
      </c>
      <c r="H58" s="318"/>
      <c r="I58" s="316">
        <v>35</v>
      </c>
      <c r="J58" s="318"/>
      <c r="K58" s="316">
        <v>35</v>
      </c>
      <c r="L58" s="318"/>
      <c r="M58" s="316">
        <v>15</v>
      </c>
      <c r="N58" s="318"/>
      <c r="O58" s="318">
        <v>67</v>
      </c>
      <c r="P58" s="315"/>
      <c r="Q58" s="318"/>
      <c r="R58" s="316">
        <v>31</v>
      </c>
      <c r="S58" s="315"/>
      <c r="T58" s="318"/>
      <c r="U58" s="316"/>
      <c r="V58" s="315"/>
      <c r="W58" s="318"/>
      <c r="X58" s="316"/>
      <c r="Y58" s="315"/>
      <c r="Z58" s="318"/>
      <c r="AA58" s="316"/>
      <c r="AB58" s="315"/>
      <c r="AC58" s="318"/>
      <c r="AD58" s="316"/>
      <c r="AE58" s="317"/>
      <c r="AF58" s="318"/>
      <c r="AG58" s="293"/>
      <c r="AH58" s="293"/>
      <c r="AI58" s="293"/>
      <c r="AJ58" s="293"/>
      <c r="AK58" s="293"/>
      <c r="AL58" s="293"/>
      <c r="AM58" s="293"/>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row>
    <row r="59" spans="1:62" s="294" customFormat="1" ht="16.5" x14ac:dyDescent="0.35">
      <c r="A59" s="861"/>
      <c r="B59" s="327" t="s">
        <v>859</v>
      </c>
      <c r="C59" s="316">
        <v>10</v>
      </c>
      <c r="E59" s="316">
        <v>10</v>
      </c>
      <c r="F59" s="318"/>
      <c r="G59" s="316">
        <v>10</v>
      </c>
      <c r="H59" s="318"/>
      <c r="I59" s="316">
        <v>10</v>
      </c>
      <c r="J59" s="318"/>
      <c r="K59" s="316">
        <v>10</v>
      </c>
      <c r="L59" s="318"/>
      <c r="M59" s="316">
        <v>5</v>
      </c>
      <c r="N59" s="318"/>
      <c r="O59" s="318">
        <v>0</v>
      </c>
      <c r="P59" s="315"/>
      <c r="Q59" s="318"/>
      <c r="R59" s="316">
        <v>0</v>
      </c>
      <c r="S59" s="315"/>
      <c r="T59" s="318"/>
      <c r="U59" s="316"/>
      <c r="V59" s="315"/>
      <c r="W59" s="318"/>
      <c r="X59" s="316"/>
      <c r="Y59" s="315"/>
      <c r="Z59" s="318"/>
      <c r="AA59" s="316"/>
      <c r="AB59" s="315"/>
      <c r="AC59" s="318"/>
      <c r="AD59" s="316"/>
      <c r="AE59" s="317"/>
      <c r="AF59" s="318"/>
      <c r="AG59" s="293"/>
      <c r="AH59" s="293"/>
      <c r="AI59" s="293"/>
      <c r="AJ59" s="293"/>
      <c r="AK59" s="293"/>
      <c r="AL59" s="293"/>
      <c r="AM59" s="293"/>
      <c r="AN59" s="293"/>
      <c r="AO59" s="293"/>
      <c r="AP59" s="293"/>
      <c r="AQ59" s="293"/>
      <c r="AR59" s="293"/>
      <c r="AS59" s="293"/>
      <c r="AT59" s="293"/>
      <c r="AU59" s="293"/>
      <c r="AV59" s="293"/>
      <c r="AW59" s="293"/>
      <c r="AX59" s="293"/>
      <c r="AY59" s="293"/>
      <c r="AZ59" s="293"/>
      <c r="BA59" s="293"/>
      <c r="BB59" s="293"/>
      <c r="BC59" s="293"/>
      <c r="BD59" s="293"/>
      <c r="BE59" s="293"/>
      <c r="BF59" s="293"/>
      <c r="BG59" s="293"/>
      <c r="BH59" s="293"/>
      <c r="BI59" s="293"/>
      <c r="BJ59" s="293"/>
    </row>
    <row r="60" spans="1:62" s="294" customFormat="1" ht="16.5" x14ac:dyDescent="0.35">
      <c r="A60" s="861"/>
      <c r="B60" s="327" t="s">
        <v>860</v>
      </c>
      <c r="C60" s="316">
        <v>9</v>
      </c>
      <c r="E60" s="316">
        <v>9</v>
      </c>
      <c r="F60" s="318"/>
      <c r="G60" s="316">
        <v>9</v>
      </c>
      <c r="H60" s="318"/>
      <c r="I60" s="316">
        <v>9</v>
      </c>
      <c r="J60" s="318"/>
      <c r="K60" s="316">
        <v>9</v>
      </c>
      <c r="L60" s="318"/>
      <c r="M60" s="316">
        <v>4</v>
      </c>
      <c r="N60" s="318"/>
      <c r="O60" s="318">
        <f>21+24</f>
        <v>45</v>
      </c>
      <c r="P60" s="315"/>
      <c r="Q60" s="318"/>
      <c r="R60" s="316">
        <v>0</v>
      </c>
      <c r="S60" s="315"/>
      <c r="T60" s="318"/>
      <c r="U60" s="316"/>
      <c r="V60" s="315"/>
      <c r="W60" s="318"/>
      <c r="X60" s="316"/>
      <c r="Y60" s="315"/>
      <c r="Z60" s="318"/>
      <c r="AA60" s="316"/>
      <c r="AB60" s="315"/>
      <c r="AC60" s="318"/>
      <c r="AD60" s="316"/>
      <c r="AE60" s="317"/>
      <c r="AF60" s="318"/>
      <c r="AG60" s="293"/>
      <c r="AH60" s="293"/>
      <c r="AI60" s="293"/>
      <c r="AJ60" s="293"/>
      <c r="AK60" s="293"/>
      <c r="AL60" s="293"/>
      <c r="AM60" s="293"/>
      <c r="AN60" s="293"/>
      <c r="AO60" s="293"/>
      <c r="AP60" s="293"/>
      <c r="AQ60" s="293"/>
      <c r="AR60" s="293"/>
      <c r="AS60" s="293"/>
      <c r="AT60" s="293"/>
      <c r="AU60" s="293"/>
      <c r="AV60" s="293"/>
      <c r="AW60" s="293"/>
      <c r="AX60" s="293"/>
      <c r="AY60" s="293"/>
      <c r="AZ60" s="293"/>
      <c r="BA60" s="293"/>
      <c r="BB60" s="293"/>
      <c r="BC60" s="293"/>
      <c r="BD60" s="293"/>
      <c r="BE60" s="293"/>
      <c r="BF60" s="293"/>
      <c r="BG60" s="293"/>
      <c r="BH60" s="293"/>
      <c r="BI60" s="293"/>
      <c r="BJ60" s="293"/>
    </row>
    <row r="61" spans="1:62" s="294" customFormat="1" ht="16.5" x14ac:dyDescent="0.35">
      <c r="A61" s="861"/>
      <c r="B61" s="327" t="s">
        <v>861</v>
      </c>
      <c r="C61" s="316">
        <v>9</v>
      </c>
      <c r="E61" s="316">
        <v>9</v>
      </c>
      <c r="F61" s="318"/>
      <c r="G61" s="316">
        <v>9</v>
      </c>
      <c r="H61" s="318"/>
      <c r="I61" s="316">
        <v>9</v>
      </c>
      <c r="J61" s="318"/>
      <c r="K61" s="316">
        <v>9</v>
      </c>
      <c r="L61" s="318"/>
      <c r="M61" s="316">
        <v>4</v>
      </c>
      <c r="N61" s="318"/>
      <c r="O61" s="318">
        <v>36</v>
      </c>
      <c r="P61" s="315"/>
      <c r="Q61" s="318"/>
      <c r="R61" s="316">
        <v>35</v>
      </c>
      <c r="S61" s="315"/>
      <c r="T61" s="318"/>
      <c r="U61" s="316"/>
      <c r="V61" s="315"/>
      <c r="W61" s="318"/>
      <c r="X61" s="316"/>
      <c r="Y61" s="315"/>
      <c r="Z61" s="318"/>
      <c r="AA61" s="316"/>
      <c r="AB61" s="315"/>
      <c r="AC61" s="318"/>
      <c r="AD61" s="316"/>
      <c r="AE61" s="317"/>
      <c r="AF61" s="318"/>
      <c r="AG61" s="293"/>
      <c r="AH61" s="293"/>
      <c r="AI61" s="293"/>
      <c r="AJ61" s="293"/>
      <c r="AK61" s="293"/>
      <c r="AL61" s="293"/>
      <c r="AM61" s="293"/>
      <c r="AN61" s="293"/>
      <c r="AO61" s="293"/>
      <c r="AP61" s="293"/>
      <c r="AQ61" s="293"/>
      <c r="AR61" s="293"/>
      <c r="AS61" s="293"/>
      <c r="AT61" s="293"/>
      <c r="AU61" s="293"/>
      <c r="AV61" s="293"/>
      <c r="AW61" s="293"/>
      <c r="AX61" s="293"/>
      <c r="AY61" s="293"/>
      <c r="AZ61" s="293"/>
      <c r="BA61" s="293"/>
      <c r="BB61" s="293"/>
      <c r="BC61" s="293"/>
      <c r="BD61" s="293"/>
      <c r="BE61" s="293"/>
      <c r="BF61" s="293"/>
      <c r="BG61" s="293"/>
      <c r="BH61" s="293"/>
      <c r="BI61" s="293"/>
      <c r="BJ61" s="293"/>
    </row>
    <row r="62" spans="1:62" s="294" customFormat="1" ht="16.5" x14ac:dyDescent="0.35">
      <c r="A62" s="861"/>
      <c r="B62" s="327" t="s">
        <v>862</v>
      </c>
      <c r="C62" s="316">
        <v>7</v>
      </c>
      <c r="E62" s="316">
        <v>7</v>
      </c>
      <c r="F62" s="318"/>
      <c r="G62" s="316">
        <v>7</v>
      </c>
      <c r="H62" s="318"/>
      <c r="I62" s="316">
        <v>7</v>
      </c>
      <c r="J62" s="318"/>
      <c r="K62" s="316">
        <v>7</v>
      </c>
      <c r="L62" s="318"/>
      <c r="M62" s="316">
        <v>3</v>
      </c>
      <c r="N62" s="318"/>
      <c r="O62" s="318">
        <f>103</f>
        <v>103</v>
      </c>
      <c r="P62" s="315"/>
      <c r="Q62" s="318"/>
      <c r="R62" s="316">
        <v>87</v>
      </c>
      <c r="S62" s="315"/>
      <c r="T62" s="318"/>
      <c r="U62" s="316"/>
      <c r="V62" s="315"/>
      <c r="W62" s="318"/>
      <c r="X62" s="316"/>
      <c r="Y62" s="315"/>
      <c r="Z62" s="318"/>
      <c r="AA62" s="316"/>
      <c r="AB62" s="315"/>
      <c r="AC62" s="318"/>
      <c r="AD62" s="316"/>
      <c r="AE62" s="317"/>
      <c r="AF62" s="318"/>
      <c r="AG62" s="293"/>
      <c r="AH62" s="293"/>
      <c r="AI62" s="293"/>
      <c r="AJ62" s="293"/>
      <c r="AK62" s="293"/>
      <c r="AL62" s="293"/>
      <c r="AM62" s="293"/>
      <c r="AN62" s="293"/>
      <c r="AO62" s="293"/>
      <c r="AP62" s="293"/>
      <c r="AQ62" s="293"/>
      <c r="AR62" s="293"/>
      <c r="AS62" s="293"/>
      <c r="AT62" s="293"/>
      <c r="AU62" s="293"/>
      <c r="AV62" s="293"/>
      <c r="AW62" s="293"/>
      <c r="AX62" s="293"/>
      <c r="AY62" s="293"/>
      <c r="AZ62" s="293"/>
      <c r="BA62" s="293"/>
      <c r="BB62" s="293"/>
      <c r="BC62" s="293"/>
      <c r="BD62" s="293"/>
      <c r="BE62" s="293"/>
      <c r="BF62" s="293"/>
      <c r="BG62" s="293"/>
      <c r="BH62" s="293"/>
      <c r="BI62" s="293"/>
      <c r="BJ62" s="293"/>
    </row>
    <row r="63" spans="1:62" s="294" customFormat="1" ht="16.5" x14ac:dyDescent="0.35">
      <c r="A63" s="861"/>
      <c r="B63" s="327" t="s">
        <v>863</v>
      </c>
      <c r="C63" s="316">
        <v>15</v>
      </c>
      <c r="E63" s="316">
        <v>15</v>
      </c>
      <c r="F63" s="318"/>
      <c r="G63" s="316">
        <v>15</v>
      </c>
      <c r="H63" s="318"/>
      <c r="I63" s="316">
        <v>15</v>
      </c>
      <c r="J63" s="318"/>
      <c r="K63" s="316">
        <v>15</v>
      </c>
      <c r="L63" s="318"/>
      <c r="M63" s="316">
        <v>8</v>
      </c>
      <c r="N63" s="318"/>
      <c r="O63" s="318">
        <v>60</v>
      </c>
      <c r="P63" s="315"/>
      <c r="Q63" s="318"/>
      <c r="R63" s="316">
        <v>26</v>
      </c>
      <c r="S63" s="315"/>
      <c r="T63" s="318"/>
      <c r="U63" s="316"/>
      <c r="V63" s="315"/>
      <c r="W63" s="318"/>
      <c r="X63" s="316"/>
      <c r="Y63" s="315"/>
      <c r="Z63" s="318"/>
      <c r="AA63" s="316"/>
      <c r="AB63" s="315"/>
      <c r="AC63" s="318"/>
      <c r="AD63" s="316"/>
      <c r="AE63" s="317"/>
      <c r="AF63" s="318"/>
      <c r="AG63" s="293"/>
      <c r="AH63" s="293"/>
      <c r="AI63" s="293"/>
      <c r="AJ63" s="293"/>
      <c r="AK63" s="293"/>
      <c r="AL63" s="293"/>
      <c r="AM63" s="293"/>
      <c r="AN63" s="293"/>
      <c r="AO63" s="293"/>
      <c r="AP63" s="293"/>
      <c r="AQ63" s="293"/>
      <c r="AR63" s="293"/>
      <c r="AS63" s="293"/>
      <c r="AT63" s="293"/>
      <c r="AU63" s="293"/>
      <c r="AV63" s="293"/>
      <c r="AW63" s="293"/>
      <c r="AX63" s="293"/>
      <c r="AY63" s="293"/>
      <c r="AZ63" s="293"/>
      <c r="BA63" s="293"/>
      <c r="BB63" s="293"/>
      <c r="BC63" s="293"/>
      <c r="BD63" s="293"/>
      <c r="BE63" s="293"/>
      <c r="BF63" s="293"/>
      <c r="BG63" s="293"/>
      <c r="BH63" s="293"/>
      <c r="BI63" s="293"/>
      <c r="BJ63" s="293"/>
    </row>
    <row r="64" spans="1:62" s="294" customFormat="1" ht="16.5" x14ac:dyDescent="0.35">
      <c r="A64" s="861"/>
      <c r="B64" s="327" t="s">
        <v>864</v>
      </c>
      <c r="C64" s="316">
        <v>4</v>
      </c>
      <c r="E64" s="316">
        <v>4</v>
      </c>
      <c r="F64" s="318"/>
      <c r="G64" s="316">
        <v>4</v>
      </c>
      <c r="H64" s="318"/>
      <c r="I64" s="316">
        <v>4</v>
      </c>
      <c r="J64" s="318"/>
      <c r="K64" s="316">
        <v>4</v>
      </c>
      <c r="L64" s="318"/>
      <c r="M64" s="316">
        <v>2</v>
      </c>
      <c r="N64" s="318"/>
      <c r="O64" s="318">
        <v>0</v>
      </c>
      <c r="P64" s="315"/>
      <c r="Q64" s="318"/>
      <c r="R64" s="316">
        <v>0</v>
      </c>
      <c r="S64" s="315"/>
      <c r="T64" s="318"/>
      <c r="U64" s="316"/>
      <c r="V64" s="315"/>
      <c r="W64" s="318"/>
      <c r="X64" s="316"/>
      <c r="Y64" s="315"/>
      <c r="Z64" s="318"/>
      <c r="AA64" s="316"/>
      <c r="AB64" s="315"/>
      <c r="AC64" s="318"/>
      <c r="AD64" s="316"/>
      <c r="AE64" s="317"/>
      <c r="AF64" s="318"/>
      <c r="AG64" s="293"/>
      <c r="AH64" s="293"/>
      <c r="AI64" s="293"/>
      <c r="AJ64" s="293"/>
      <c r="AK64" s="293"/>
      <c r="AL64" s="293"/>
      <c r="AM64" s="293"/>
      <c r="AN64" s="293"/>
      <c r="AO64" s="293"/>
      <c r="AP64" s="293"/>
      <c r="AQ64" s="293"/>
      <c r="AR64" s="293"/>
      <c r="AS64" s="293"/>
      <c r="AT64" s="293"/>
      <c r="AU64" s="293"/>
      <c r="AV64" s="293"/>
      <c r="AW64" s="293"/>
      <c r="AX64" s="293"/>
      <c r="AY64" s="293"/>
      <c r="AZ64" s="293"/>
      <c r="BA64" s="293"/>
      <c r="BB64" s="293"/>
      <c r="BC64" s="293"/>
      <c r="BD64" s="293"/>
      <c r="BE64" s="293"/>
      <c r="BF64" s="293"/>
      <c r="BG64" s="293"/>
      <c r="BH64" s="293"/>
      <c r="BI64" s="293"/>
      <c r="BJ64" s="293"/>
    </row>
    <row r="65" spans="1:62" s="294" customFormat="1" ht="16.5" x14ac:dyDescent="0.35">
      <c r="A65" s="861"/>
      <c r="B65" s="327" t="s">
        <v>865</v>
      </c>
      <c r="C65" s="316">
        <v>15</v>
      </c>
      <c r="E65" s="316">
        <v>15</v>
      </c>
      <c r="F65" s="318"/>
      <c r="G65" s="316">
        <v>15</v>
      </c>
      <c r="H65" s="318"/>
      <c r="I65" s="316">
        <v>15</v>
      </c>
      <c r="J65" s="318"/>
      <c r="K65" s="316">
        <v>15</v>
      </c>
      <c r="L65" s="318"/>
      <c r="M65" s="316">
        <v>9</v>
      </c>
      <c r="N65" s="318"/>
      <c r="O65" s="318">
        <v>76</v>
      </c>
      <c r="P65" s="315"/>
      <c r="Q65" s="318"/>
      <c r="R65" s="316">
        <v>15</v>
      </c>
      <c r="S65" s="315"/>
      <c r="T65" s="318"/>
      <c r="U65" s="316"/>
      <c r="V65" s="315"/>
      <c r="W65" s="318"/>
      <c r="X65" s="316"/>
      <c r="Y65" s="315"/>
      <c r="Z65" s="318"/>
      <c r="AA65" s="316"/>
      <c r="AB65" s="315"/>
      <c r="AC65" s="318"/>
      <c r="AD65" s="316"/>
      <c r="AE65" s="317"/>
      <c r="AF65" s="318"/>
      <c r="AG65" s="293"/>
      <c r="AH65" s="293"/>
      <c r="AI65" s="293"/>
      <c r="AJ65" s="293"/>
      <c r="AK65" s="293"/>
      <c r="AL65" s="293"/>
      <c r="AM65" s="293"/>
      <c r="AN65" s="293"/>
      <c r="AO65" s="293"/>
      <c r="AP65" s="293"/>
      <c r="AQ65" s="293"/>
      <c r="AR65" s="293"/>
      <c r="AS65" s="293"/>
      <c r="AT65" s="293"/>
      <c r="AU65" s="293"/>
      <c r="AV65" s="293"/>
      <c r="AW65" s="293"/>
      <c r="AX65" s="293"/>
      <c r="AY65" s="293"/>
      <c r="AZ65" s="293"/>
      <c r="BA65" s="293"/>
      <c r="BB65" s="293"/>
      <c r="BC65" s="293"/>
      <c r="BD65" s="293"/>
      <c r="BE65" s="293"/>
      <c r="BF65" s="293"/>
      <c r="BG65" s="293"/>
      <c r="BH65" s="293"/>
      <c r="BI65" s="293"/>
      <c r="BJ65" s="293"/>
    </row>
    <row r="66" spans="1:62" s="294" customFormat="1" ht="16.5" x14ac:dyDescent="0.35">
      <c r="A66" s="861"/>
      <c r="B66" s="327" t="s">
        <v>866</v>
      </c>
      <c r="C66" s="316">
        <v>15</v>
      </c>
      <c r="E66" s="316">
        <v>15</v>
      </c>
      <c r="F66" s="318"/>
      <c r="G66" s="316">
        <v>15</v>
      </c>
      <c r="H66" s="318"/>
      <c r="I66" s="316">
        <v>15</v>
      </c>
      <c r="J66" s="318"/>
      <c r="K66" s="316">
        <v>15</v>
      </c>
      <c r="L66" s="318"/>
      <c r="M66" s="316">
        <v>8</v>
      </c>
      <c r="N66" s="318"/>
      <c r="O66" s="318">
        <f>108+125</f>
        <v>233</v>
      </c>
      <c r="P66" s="315"/>
      <c r="Q66" s="318"/>
      <c r="R66" s="316">
        <v>0</v>
      </c>
      <c r="S66" s="315"/>
      <c r="T66" s="318"/>
      <c r="U66" s="316"/>
      <c r="V66" s="315"/>
      <c r="W66" s="318"/>
      <c r="X66" s="316"/>
      <c r="Y66" s="315"/>
      <c r="Z66" s="318"/>
      <c r="AA66" s="316"/>
      <c r="AB66" s="315"/>
      <c r="AC66" s="318"/>
      <c r="AD66" s="316"/>
      <c r="AE66" s="317"/>
      <c r="AF66" s="318"/>
      <c r="AG66" s="293"/>
      <c r="AH66" s="293"/>
      <c r="AI66" s="293"/>
      <c r="AJ66" s="293"/>
      <c r="AK66" s="293"/>
      <c r="AL66" s="293"/>
      <c r="AM66" s="293"/>
      <c r="AN66" s="293"/>
      <c r="AO66" s="293"/>
      <c r="AP66" s="293"/>
      <c r="AQ66" s="293"/>
      <c r="AR66" s="293"/>
      <c r="AS66" s="293"/>
      <c r="AT66" s="293"/>
      <c r="AU66" s="293"/>
      <c r="AV66" s="293"/>
      <c r="AW66" s="293"/>
      <c r="AX66" s="293"/>
      <c r="AY66" s="293"/>
      <c r="AZ66" s="293"/>
      <c r="BA66" s="293"/>
      <c r="BB66" s="293"/>
      <c r="BC66" s="293"/>
      <c r="BD66" s="293"/>
      <c r="BE66" s="293"/>
      <c r="BF66" s="293"/>
      <c r="BG66" s="293"/>
      <c r="BH66" s="293"/>
      <c r="BI66" s="293"/>
      <c r="BJ66" s="293"/>
    </row>
    <row r="67" spans="1:62" s="294" customFormat="1" ht="16.5" x14ac:dyDescent="0.35">
      <c r="A67" s="861"/>
      <c r="B67" s="328" t="s">
        <v>867</v>
      </c>
      <c r="C67" s="329">
        <v>5</v>
      </c>
      <c r="E67" s="329">
        <v>5</v>
      </c>
      <c r="F67" s="330"/>
      <c r="G67" s="329">
        <v>5</v>
      </c>
      <c r="H67" s="330"/>
      <c r="I67" s="329">
        <v>5</v>
      </c>
      <c r="J67" s="330"/>
      <c r="K67" s="329">
        <v>5</v>
      </c>
      <c r="L67" s="330"/>
      <c r="M67" s="329">
        <v>5</v>
      </c>
      <c r="N67" s="330"/>
      <c r="O67" s="330">
        <v>0</v>
      </c>
      <c r="P67" s="331"/>
      <c r="Q67" s="330"/>
      <c r="R67" s="329">
        <v>0</v>
      </c>
      <c r="S67" s="331"/>
      <c r="T67" s="330"/>
      <c r="U67" s="329"/>
      <c r="V67" s="331"/>
      <c r="W67" s="330"/>
      <c r="X67" s="329"/>
      <c r="Y67" s="331"/>
      <c r="Z67" s="330"/>
      <c r="AA67" s="329"/>
      <c r="AB67" s="331"/>
      <c r="AC67" s="330"/>
      <c r="AD67" s="329"/>
      <c r="AE67" s="331"/>
      <c r="AF67" s="330"/>
      <c r="AG67" s="293"/>
      <c r="AH67" s="293"/>
      <c r="AI67" s="293"/>
      <c r="AJ67" s="293"/>
      <c r="AK67" s="293"/>
      <c r="AL67" s="293"/>
      <c r="AM67" s="293"/>
      <c r="AN67" s="293"/>
      <c r="AO67" s="293"/>
      <c r="AP67" s="293"/>
      <c r="AQ67" s="293"/>
      <c r="AR67" s="293"/>
      <c r="AS67" s="293"/>
      <c r="AT67" s="293"/>
      <c r="AU67" s="293"/>
      <c r="AV67" s="293"/>
      <c r="AW67" s="293"/>
      <c r="AX67" s="293"/>
      <c r="AY67" s="293"/>
      <c r="AZ67" s="293"/>
      <c r="BA67" s="293"/>
      <c r="BB67" s="293"/>
      <c r="BC67" s="293"/>
      <c r="BD67" s="293"/>
      <c r="BE67" s="293"/>
      <c r="BF67" s="293"/>
      <c r="BG67" s="293"/>
      <c r="BH67" s="293"/>
      <c r="BI67" s="293"/>
      <c r="BJ67" s="293"/>
    </row>
    <row r="68" spans="1:62" s="294" customFormat="1" ht="16.5" x14ac:dyDescent="0.35">
      <c r="A68" s="862"/>
      <c r="B68" s="323" t="s">
        <v>93</v>
      </c>
      <c r="C68" s="337">
        <f>SUM(C48:C67)</f>
        <v>300</v>
      </c>
      <c r="E68" s="337">
        <f>SUM(E48:E67)</f>
        <v>300</v>
      </c>
      <c r="F68" s="333"/>
      <c r="G68" s="337">
        <f>SUM(G48:G67)</f>
        <v>300</v>
      </c>
      <c r="H68" s="333"/>
      <c r="I68" s="337">
        <f>SUM(I48:I67)</f>
        <v>300</v>
      </c>
      <c r="J68" s="333"/>
      <c r="K68" s="337">
        <f>SUM(K48:K67)</f>
        <v>300</v>
      </c>
      <c r="L68" s="334"/>
      <c r="M68" s="337">
        <f>SUM(M48:M67)</f>
        <v>150</v>
      </c>
      <c r="N68" s="334"/>
      <c r="O68" s="337">
        <f>SUM(O48:O67)</f>
        <v>1182</v>
      </c>
      <c r="P68" s="335"/>
      <c r="Q68" s="333"/>
      <c r="R68" s="337">
        <f>SUM(R48:R67)</f>
        <v>1369</v>
      </c>
      <c r="S68" s="335"/>
      <c r="T68" s="333"/>
      <c r="U68" s="332"/>
      <c r="V68" s="335"/>
      <c r="W68" s="333"/>
      <c r="X68" s="332"/>
      <c r="Y68" s="335"/>
      <c r="Z68" s="333"/>
      <c r="AA68" s="332"/>
      <c r="AB68" s="335"/>
      <c r="AC68" s="333"/>
      <c r="AD68" s="332"/>
      <c r="AE68" s="335"/>
      <c r="AF68" s="33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3"/>
      <c r="BD68" s="293"/>
      <c r="BE68" s="293"/>
      <c r="BF68" s="293"/>
      <c r="BG68" s="293"/>
      <c r="BH68" s="293"/>
      <c r="BI68" s="293"/>
      <c r="BJ68" s="293"/>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A11" zoomScale="70" zoomScaleNormal="70" workbookViewId="0">
      <selection activeCell="AK34" sqref="AK34"/>
    </sheetView>
  </sheetViews>
  <sheetFormatPr baseColWidth="10" defaultColWidth="11.453125" defaultRowHeight="14.5" x14ac:dyDescent="0.35"/>
  <cols>
    <col min="1" max="1" width="9.26953125" style="97" customWidth="1"/>
    <col min="2" max="2" width="35.453125" style="97" customWidth="1"/>
    <col min="3" max="3" width="27.81640625" style="97" customWidth="1"/>
    <col min="4" max="4" width="12" style="97" customWidth="1"/>
    <col min="5" max="5" width="35" style="97" customWidth="1"/>
    <col min="6" max="6" width="17.26953125" style="97" customWidth="1"/>
    <col min="7" max="7" width="13.7265625" style="97" customWidth="1"/>
    <col min="8" max="8" width="13.54296875" style="97" customWidth="1"/>
    <col min="9" max="9" width="13.7265625" style="98" customWidth="1"/>
    <col min="10" max="10" width="11.453125" style="98" customWidth="1"/>
    <col min="11" max="11" width="11.453125" style="98"/>
    <col min="12" max="12" width="10.1796875" style="98" customWidth="1"/>
    <col min="13" max="13" width="10.1796875" style="97" customWidth="1"/>
    <col min="14" max="14" width="12.81640625" style="97" customWidth="1"/>
    <col min="15" max="16" width="10.1796875" style="97" customWidth="1"/>
    <col min="17" max="17" width="12.81640625" style="97" customWidth="1"/>
    <col min="18" max="19" width="10.1796875" style="97" customWidth="1"/>
    <col min="20" max="20" width="41.453125" style="97" customWidth="1"/>
    <col min="21" max="21" width="10.1796875" style="97" customWidth="1"/>
    <col min="22" max="22" width="12.26953125" style="97" customWidth="1"/>
    <col min="23" max="23" width="38.1796875" style="97" customWidth="1"/>
    <col min="24" max="24" width="10.26953125" style="97" customWidth="1"/>
    <col min="25" max="25" width="9.81640625" style="97" customWidth="1"/>
    <col min="26" max="26" width="40.26953125" style="97" customWidth="1"/>
    <col min="27" max="28" width="10.26953125" style="97" customWidth="1"/>
    <col min="29" max="29" width="34.1796875" style="97" customWidth="1"/>
    <col min="30" max="31" width="10.26953125" style="97" customWidth="1"/>
    <col min="32" max="32" width="34.81640625" style="97" customWidth="1"/>
    <col min="33" max="34" width="10.26953125" style="97" customWidth="1"/>
    <col min="35" max="35" width="65.453125" style="97" customWidth="1"/>
    <col min="36" max="37" width="10.26953125" style="97" customWidth="1"/>
    <col min="38" max="38" width="13.54296875" style="97" customWidth="1"/>
    <col min="39" max="40" width="10.26953125" style="97" customWidth="1"/>
    <col min="41" max="41" width="13.453125" style="97" customWidth="1"/>
    <col min="42" max="43" width="10.26953125" style="97" customWidth="1"/>
    <col min="44" max="44" width="12" style="97" customWidth="1"/>
    <col min="45" max="46" width="10.26953125" style="97" customWidth="1"/>
    <col min="47" max="47" width="12.54296875" style="97" customWidth="1"/>
    <col min="48" max="48" width="14" style="97" customWidth="1"/>
    <col min="49" max="50" width="12" style="97" customWidth="1"/>
    <col min="51" max="91" width="11.453125" style="117"/>
    <col min="92" max="16384" width="11.453125" style="97"/>
  </cols>
  <sheetData>
    <row r="1" spans="1:91" s="85" customFormat="1" ht="25.5" customHeight="1" thickBot="1" x14ac:dyDescent="0.4">
      <c r="A1" s="571"/>
      <c r="B1" s="930"/>
      <c r="C1" s="935" t="s">
        <v>279</v>
      </c>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544" t="s">
        <v>280</v>
      </c>
      <c r="AW1" s="545"/>
      <c r="AX1" s="546"/>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95"/>
      <c r="CB1" s="95"/>
      <c r="CC1" s="95"/>
      <c r="CD1" s="95"/>
      <c r="CE1" s="95"/>
      <c r="CF1" s="95"/>
      <c r="CG1" s="95"/>
      <c r="CH1" s="95"/>
      <c r="CI1" s="95"/>
      <c r="CJ1" s="95"/>
      <c r="CK1" s="95"/>
      <c r="CL1" s="95"/>
      <c r="CM1" s="95"/>
    </row>
    <row r="2" spans="1:91" s="85" customFormat="1" ht="25.5" customHeight="1" thickBot="1" x14ac:dyDescent="0.4">
      <c r="A2" s="571"/>
      <c r="B2" s="930"/>
      <c r="C2" s="936" t="s">
        <v>281</v>
      </c>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544" t="s">
        <v>282</v>
      </c>
      <c r="AW2" s="545"/>
      <c r="AX2" s="546"/>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95"/>
      <c r="CB2" s="95"/>
      <c r="CC2" s="95"/>
      <c r="CD2" s="95"/>
      <c r="CE2" s="95"/>
      <c r="CF2" s="95"/>
      <c r="CG2" s="95"/>
      <c r="CH2" s="95"/>
      <c r="CI2" s="95"/>
      <c r="CJ2" s="95"/>
      <c r="CK2" s="95"/>
      <c r="CL2" s="95"/>
      <c r="CM2" s="95"/>
    </row>
    <row r="3" spans="1:91" s="85" customFormat="1" ht="25.5" customHeight="1" thickBot="1" x14ac:dyDescent="0.4">
      <c r="A3" s="571"/>
      <c r="B3" s="930"/>
      <c r="C3" s="936" t="s">
        <v>120</v>
      </c>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6"/>
      <c r="AS3" s="936"/>
      <c r="AT3" s="936"/>
      <c r="AU3" s="936"/>
      <c r="AV3" s="544" t="s">
        <v>283</v>
      </c>
      <c r="AW3" s="545"/>
      <c r="AX3" s="546"/>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95"/>
      <c r="CB3" s="95"/>
      <c r="CC3" s="95"/>
      <c r="CD3" s="95"/>
      <c r="CE3" s="95"/>
      <c r="CF3" s="95"/>
      <c r="CG3" s="95"/>
      <c r="CH3" s="95"/>
      <c r="CI3" s="95"/>
      <c r="CJ3" s="95"/>
      <c r="CK3" s="95"/>
      <c r="CL3" s="95"/>
      <c r="CM3" s="95"/>
    </row>
    <row r="4" spans="1:91" s="85" customFormat="1" ht="25.5" customHeight="1" thickBot="1" x14ac:dyDescent="0.4">
      <c r="A4" s="572"/>
      <c r="B4" s="931"/>
      <c r="C4" s="932" t="s">
        <v>869</v>
      </c>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c r="AD4" s="933"/>
      <c r="AE4" s="933"/>
      <c r="AF4" s="933"/>
      <c r="AG4" s="933"/>
      <c r="AH4" s="933"/>
      <c r="AI4" s="933"/>
      <c r="AJ4" s="933"/>
      <c r="AK4" s="933"/>
      <c r="AL4" s="933"/>
      <c r="AM4" s="933"/>
      <c r="AN4" s="933"/>
      <c r="AO4" s="933"/>
      <c r="AP4" s="933"/>
      <c r="AQ4" s="933"/>
      <c r="AR4" s="933"/>
      <c r="AS4" s="933"/>
      <c r="AT4" s="933"/>
      <c r="AU4" s="934"/>
      <c r="AV4" s="544" t="s">
        <v>870</v>
      </c>
      <c r="AW4" s="545"/>
      <c r="AX4" s="546"/>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95"/>
      <c r="CB4" s="95"/>
      <c r="CC4" s="95"/>
      <c r="CD4" s="95"/>
      <c r="CE4" s="95"/>
      <c r="CF4" s="95"/>
      <c r="CG4" s="95"/>
      <c r="CH4" s="95"/>
      <c r="CI4" s="95"/>
      <c r="CJ4" s="95"/>
      <c r="CK4" s="95"/>
      <c r="CL4" s="95"/>
      <c r="CM4" s="95"/>
    </row>
    <row r="5" spans="1:91" s="85" customFormat="1" ht="25.5" customHeight="1" thickBot="1" x14ac:dyDescent="0.4">
      <c r="A5" s="95"/>
      <c r="B5" s="244"/>
      <c r="C5" s="96"/>
      <c r="D5" s="96"/>
      <c r="E5" s="96"/>
      <c r="F5" s="96"/>
      <c r="G5" s="96"/>
      <c r="H5" s="96"/>
      <c r="I5" s="96"/>
      <c r="J5" s="96"/>
      <c r="K5" s="96"/>
      <c r="L5" s="96"/>
      <c r="M5" s="96"/>
      <c r="N5" s="96"/>
      <c r="O5" s="96"/>
      <c r="P5" s="96"/>
      <c r="Q5" s="96"/>
      <c r="R5" s="96"/>
      <c r="S5" s="96"/>
      <c r="T5" s="96"/>
      <c r="U5" s="96"/>
      <c r="V5" s="96"/>
      <c r="W5" s="96"/>
      <c r="X5" s="96"/>
      <c r="Y5" s="96"/>
      <c r="Z5" s="96"/>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row>
    <row r="6" spans="1:91" s="39" customFormat="1" ht="29.5" customHeight="1" thickBot="1" x14ac:dyDescent="0.4">
      <c r="A6" s="573" t="s">
        <v>124</v>
      </c>
      <c r="B6" s="573"/>
      <c r="C6" s="929" t="s">
        <v>287</v>
      </c>
      <c r="D6" s="929"/>
      <c r="E6" s="929"/>
      <c r="F6" s="929"/>
      <c r="G6" s="929"/>
      <c r="H6" s="929"/>
      <c r="I6" s="929"/>
      <c r="J6" s="929"/>
      <c r="K6" s="929"/>
      <c r="L6" s="929"/>
      <c r="M6" s="929"/>
      <c r="N6" s="929"/>
      <c r="O6" s="929"/>
      <c r="P6" s="929"/>
      <c r="Q6" s="929"/>
      <c r="R6" s="929"/>
      <c r="S6" s="929"/>
      <c r="T6" s="929"/>
      <c r="U6" s="927" t="s">
        <v>288</v>
      </c>
      <c r="V6" s="927"/>
      <c r="W6" s="927"/>
      <c r="X6" s="928">
        <v>2024110010289</v>
      </c>
      <c r="Y6" s="928"/>
      <c r="Z6" s="928"/>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row>
    <row r="7" spans="1:91" s="95" customFormat="1" ht="29.5" customHeight="1" thickBot="1" x14ac:dyDescent="0.4"/>
    <row r="8" spans="1:91" s="85" customFormat="1" ht="21.75" customHeight="1" x14ac:dyDescent="0.35">
      <c r="A8" s="841" t="s">
        <v>126</v>
      </c>
      <c r="B8" s="841"/>
      <c r="C8" s="142" t="s">
        <v>289</v>
      </c>
      <c r="D8" s="130"/>
      <c r="E8" s="142" t="s">
        <v>290</v>
      </c>
      <c r="F8" s="130"/>
      <c r="G8" s="142" t="s">
        <v>291</v>
      </c>
      <c r="H8" s="130"/>
      <c r="I8" s="165" t="s">
        <v>292</v>
      </c>
      <c r="J8" s="215"/>
      <c r="K8" s="95"/>
      <c r="L8" s="95"/>
      <c r="M8" s="95"/>
      <c r="N8" s="917" t="s">
        <v>128</v>
      </c>
      <c r="O8" s="918"/>
      <c r="P8" s="919"/>
      <c r="Q8" s="926" t="s">
        <v>293</v>
      </c>
      <c r="R8" s="926"/>
      <c r="S8" s="926"/>
      <c r="T8" s="913"/>
      <c r="U8" s="914"/>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row>
    <row r="9" spans="1:91" s="85" customFormat="1" ht="21.75" customHeight="1" x14ac:dyDescent="0.35">
      <c r="A9" s="841"/>
      <c r="B9" s="841"/>
      <c r="C9" s="143" t="s">
        <v>294</v>
      </c>
      <c r="D9" s="215"/>
      <c r="E9" s="142" t="s">
        <v>295</v>
      </c>
      <c r="F9" s="418"/>
      <c r="G9" s="142" t="s">
        <v>296</v>
      </c>
      <c r="H9" s="215"/>
      <c r="I9" s="165" t="s">
        <v>297</v>
      </c>
      <c r="J9" s="215" t="s">
        <v>298</v>
      </c>
      <c r="K9" s="95"/>
      <c r="L9" s="95"/>
      <c r="M9" s="95"/>
      <c r="N9" s="920"/>
      <c r="O9" s="921"/>
      <c r="P9" s="922"/>
      <c r="Q9" s="926" t="s">
        <v>299</v>
      </c>
      <c r="R9" s="926"/>
      <c r="S9" s="926"/>
      <c r="T9" s="913"/>
      <c r="U9" s="914"/>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row>
    <row r="10" spans="1:91" s="85" customFormat="1" ht="21.75" customHeight="1" thickBot="1" x14ac:dyDescent="0.4">
      <c r="A10" s="841"/>
      <c r="B10" s="841"/>
      <c r="C10" s="142" t="s">
        <v>300</v>
      </c>
      <c r="D10" s="130"/>
      <c r="E10" s="142" t="s">
        <v>301</v>
      </c>
      <c r="F10" s="130"/>
      <c r="G10" s="142" t="s">
        <v>302</v>
      </c>
      <c r="H10" s="144"/>
      <c r="I10" s="165" t="s">
        <v>303</v>
      </c>
      <c r="J10" s="215"/>
      <c r="K10" s="95"/>
      <c r="L10" s="95"/>
      <c r="M10" s="95"/>
      <c r="N10" s="923"/>
      <c r="O10" s="924"/>
      <c r="P10" s="925"/>
      <c r="Q10" s="926" t="s">
        <v>304</v>
      </c>
      <c r="R10" s="926"/>
      <c r="S10" s="926"/>
      <c r="T10" s="915" t="s">
        <v>298</v>
      </c>
      <c r="U10" s="916"/>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row>
    <row r="11" spans="1:91" s="95" customFormat="1" ht="21.75" customHeight="1" thickBot="1" x14ac:dyDescent="0.4">
      <c r="I11" s="166"/>
      <c r="J11" s="166"/>
      <c r="K11" s="166"/>
      <c r="L11" s="166"/>
    </row>
    <row r="12" spans="1:91" ht="23.5" customHeight="1" x14ac:dyDescent="0.35">
      <c r="A12" s="951" t="s">
        <v>242</v>
      </c>
      <c r="B12" s="939" t="s">
        <v>244</v>
      </c>
      <c r="C12" s="937" t="s">
        <v>53</v>
      </c>
      <c r="D12" s="937" t="s">
        <v>248</v>
      </c>
      <c r="E12" s="937" t="s">
        <v>250</v>
      </c>
      <c r="F12" s="937" t="s">
        <v>252</v>
      </c>
      <c r="G12" s="939" t="s">
        <v>254</v>
      </c>
      <c r="H12" s="939" t="s">
        <v>256</v>
      </c>
      <c r="I12" s="941" t="s">
        <v>871</v>
      </c>
      <c r="J12" s="941" t="s">
        <v>872</v>
      </c>
      <c r="K12" s="949" t="s">
        <v>262</v>
      </c>
      <c r="L12" s="945" t="s">
        <v>289</v>
      </c>
      <c r="M12" s="946"/>
      <c r="N12" s="947"/>
      <c r="O12" s="948" t="s">
        <v>290</v>
      </c>
      <c r="P12" s="946"/>
      <c r="Q12" s="947"/>
      <c r="R12" s="948" t="s">
        <v>291</v>
      </c>
      <c r="S12" s="946"/>
      <c r="T12" s="947"/>
      <c r="U12" s="948" t="s">
        <v>292</v>
      </c>
      <c r="V12" s="946"/>
      <c r="W12" s="947"/>
      <c r="X12" s="948" t="s">
        <v>294</v>
      </c>
      <c r="Y12" s="946"/>
      <c r="Z12" s="947"/>
      <c r="AA12" s="948" t="s">
        <v>295</v>
      </c>
      <c r="AB12" s="946"/>
      <c r="AC12" s="947"/>
      <c r="AD12" s="948" t="s">
        <v>296</v>
      </c>
      <c r="AE12" s="946"/>
      <c r="AF12" s="947"/>
      <c r="AG12" s="948" t="s">
        <v>297</v>
      </c>
      <c r="AH12" s="946"/>
      <c r="AI12" s="947"/>
      <c r="AJ12" s="948" t="s">
        <v>300</v>
      </c>
      <c r="AK12" s="946"/>
      <c r="AL12" s="947"/>
      <c r="AM12" s="948" t="s">
        <v>301</v>
      </c>
      <c r="AN12" s="946"/>
      <c r="AO12" s="947"/>
      <c r="AP12" s="948" t="s">
        <v>302</v>
      </c>
      <c r="AQ12" s="946"/>
      <c r="AR12" s="947"/>
      <c r="AS12" s="948" t="s">
        <v>303</v>
      </c>
      <c r="AT12" s="946"/>
      <c r="AU12" s="947"/>
      <c r="AV12" s="943" t="s">
        <v>873</v>
      </c>
      <c r="AW12" s="954" t="s">
        <v>874</v>
      </c>
      <c r="AX12" s="956"/>
      <c r="AY12" s="953"/>
      <c r="AZ12" s="953"/>
      <c r="BA12" s="953"/>
      <c r="BB12" s="953"/>
      <c r="BC12" s="953"/>
      <c r="BD12" s="953"/>
      <c r="BE12" s="953"/>
      <c r="BF12" s="953"/>
      <c r="BG12" s="953"/>
    </row>
    <row r="13" spans="1:91" s="98" customFormat="1" ht="36.75" customHeight="1" thickBot="1" x14ac:dyDescent="0.4">
      <c r="A13" s="952"/>
      <c r="B13" s="940"/>
      <c r="C13" s="938"/>
      <c r="D13" s="938"/>
      <c r="E13" s="938"/>
      <c r="F13" s="938"/>
      <c r="G13" s="940"/>
      <c r="H13" s="940"/>
      <c r="I13" s="942"/>
      <c r="J13" s="942"/>
      <c r="K13" s="950"/>
      <c r="L13" s="145" t="s">
        <v>875</v>
      </c>
      <c r="M13" s="259" t="s">
        <v>876</v>
      </c>
      <c r="N13" s="259" t="s">
        <v>267</v>
      </c>
      <c r="O13" s="145" t="s">
        <v>875</v>
      </c>
      <c r="P13" s="259" t="s">
        <v>876</v>
      </c>
      <c r="Q13" s="259" t="s">
        <v>267</v>
      </c>
      <c r="R13" s="145" t="s">
        <v>875</v>
      </c>
      <c r="S13" s="259" t="s">
        <v>876</v>
      </c>
      <c r="T13" s="259" t="s">
        <v>267</v>
      </c>
      <c r="U13" s="145" t="s">
        <v>875</v>
      </c>
      <c r="V13" s="259" t="s">
        <v>876</v>
      </c>
      <c r="W13" s="259" t="s">
        <v>267</v>
      </c>
      <c r="X13" s="145" t="s">
        <v>875</v>
      </c>
      <c r="Y13" s="259" t="s">
        <v>876</v>
      </c>
      <c r="Z13" s="259" t="s">
        <v>267</v>
      </c>
      <c r="AA13" s="145" t="s">
        <v>875</v>
      </c>
      <c r="AB13" s="259" t="s">
        <v>876</v>
      </c>
      <c r="AC13" s="259" t="s">
        <v>267</v>
      </c>
      <c r="AD13" s="145" t="s">
        <v>875</v>
      </c>
      <c r="AE13" s="259" t="s">
        <v>876</v>
      </c>
      <c r="AF13" s="259" t="s">
        <v>267</v>
      </c>
      <c r="AG13" s="145" t="s">
        <v>875</v>
      </c>
      <c r="AH13" s="259" t="s">
        <v>876</v>
      </c>
      <c r="AI13" s="259" t="s">
        <v>267</v>
      </c>
      <c r="AJ13" s="145" t="s">
        <v>875</v>
      </c>
      <c r="AK13" s="259" t="s">
        <v>876</v>
      </c>
      <c r="AL13" s="259" t="s">
        <v>267</v>
      </c>
      <c r="AM13" s="145" t="s">
        <v>875</v>
      </c>
      <c r="AN13" s="259" t="s">
        <v>876</v>
      </c>
      <c r="AO13" s="259" t="s">
        <v>267</v>
      </c>
      <c r="AP13" s="145" t="s">
        <v>875</v>
      </c>
      <c r="AQ13" s="259" t="s">
        <v>876</v>
      </c>
      <c r="AR13" s="259" t="s">
        <v>267</v>
      </c>
      <c r="AS13" s="145" t="s">
        <v>875</v>
      </c>
      <c r="AT13" s="259" t="s">
        <v>876</v>
      </c>
      <c r="AU13" s="259" t="s">
        <v>267</v>
      </c>
      <c r="AV13" s="944"/>
      <c r="AW13" s="955"/>
      <c r="AX13" s="956"/>
      <c r="AY13" s="953"/>
      <c r="AZ13" s="953"/>
      <c r="BA13" s="953"/>
      <c r="BB13" s="953"/>
      <c r="BC13" s="953"/>
      <c r="BD13" s="953"/>
      <c r="BE13" s="953"/>
      <c r="BF13" s="953"/>
      <c r="BG13" s="953"/>
      <c r="BH13" s="258"/>
      <c r="BI13" s="258"/>
      <c r="BJ13" s="258"/>
      <c r="BK13" s="258"/>
      <c r="BL13" s="258"/>
      <c r="BM13" s="258"/>
      <c r="BN13" s="258"/>
      <c r="BO13" s="258"/>
      <c r="BP13" s="258"/>
      <c r="BQ13" s="258"/>
      <c r="BR13" s="258"/>
      <c r="BS13" s="258"/>
      <c r="BT13" s="258"/>
      <c r="BU13" s="258"/>
      <c r="BV13" s="258"/>
      <c r="BW13" s="258"/>
      <c r="BX13" s="258"/>
      <c r="BY13" s="258"/>
      <c r="BZ13" s="258"/>
      <c r="CA13" s="258"/>
      <c r="CB13" s="258"/>
      <c r="CC13" s="258"/>
      <c r="CD13" s="258"/>
      <c r="CE13" s="258"/>
      <c r="CF13" s="258"/>
      <c r="CG13" s="258"/>
      <c r="CH13" s="258"/>
      <c r="CI13" s="258"/>
      <c r="CJ13" s="258"/>
      <c r="CK13" s="258"/>
      <c r="CL13" s="258"/>
      <c r="CM13" s="258"/>
    </row>
    <row r="14" spans="1:91" ht="51.75" hidden="1" customHeight="1" x14ac:dyDescent="0.35">
      <c r="A14" s="108" t="s">
        <v>877</v>
      </c>
      <c r="B14" s="109" t="s">
        <v>878</v>
      </c>
      <c r="C14" s="109" t="s">
        <v>879</v>
      </c>
      <c r="D14" s="110">
        <v>1</v>
      </c>
      <c r="E14" s="109" t="s">
        <v>880</v>
      </c>
      <c r="F14" s="109"/>
      <c r="G14" s="110" t="s">
        <v>881</v>
      </c>
      <c r="H14" s="110" t="s">
        <v>882</v>
      </c>
      <c r="I14" s="167">
        <v>3520</v>
      </c>
      <c r="J14" s="167">
        <v>9846</v>
      </c>
      <c r="K14" s="168">
        <v>1000</v>
      </c>
      <c r="L14" s="169">
        <v>42</v>
      </c>
      <c r="M14" s="131"/>
      <c r="N14" s="131"/>
      <c r="O14" s="132">
        <v>84</v>
      </c>
      <c r="P14" s="133"/>
      <c r="Q14" s="133"/>
      <c r="R14" s="132">
        <v>104</v>
      </c>
      <c r="S14" s="133"/>
      <c r="T14" s="133"/>
      <c r="U14" s="132">
        <v>104</v>
      </c>
      <c r="V14" s="133"/>
      <c r="W14" s="133"/>
      <c r="X14" s="132">
        <v>104</v>
      </c>
      <c r="Y14" s="133"/>
      <c r="Z14" s="133"/>
      <c r="AA14" s="132">
        <v>104</v>
      </c>
      <c r="AB14" s="133"/>
      <c r="AC14" s="133"/>
      <c r="AD14" s="132">
        <v>104</v>
      </c>
      <c r="AE14" s="133"/>
      <c r="AF14" s="133"/>
      <c r="AG14" s="132">
        <v>104</v>
      </c>
      <c r="AH14" s="133"/>
      <c r="AI14" s="133"/>
      <c r="AJ14" s="132">
        <v>104</v>
      </c>
      <c r="AK14" s="133"/>
      <c r="AL14" s="133"/>
      <c r="AM14" s="132">
        <v>104</v>
      </c>
      <c r="AN14" s="133"/>
      <c r="AO14" s="133"/>
      <c r="AP14" s="132">
        <v>42</v>
      </c>
      <c r="AQ14" s="133"/>
      <c r="AR14" s="133"/>
      <c r="AS14" s="132">
        <v>0</v>
      </c>
      <c r="AT14" s="133"/>
      <c r="AU14" s="133"/>
      <c r="AV14" s="111">
        <f>+L14+O14+R14+U14+X14+AA14+AD14+AG14+AJ14+AM14+AP14+AS14</f>
        <v>1000</v>
      </c>
      <c r="AW14" s="134">
        <f>+M14+P14+S14+V14+Y14+AB14+AE14+AH14+AK14+AN14+AQ14+AT14</f>
        <v>0</v>
      </c>
      <c r="AX14" s="112" t="s">
        <v>883</v>
      </c>
    </row>
    <row r="15" spans="1:91" ht="51.75" hidden="1" customHeight="1" x14ac:dyDescent="0.35">
      <c r="A15" s="102" t="s">
        <v>877</v>
      </c>
      <c r="B15" s="100" t="s">
        <v>878</v>
      </c>
      <c r="C15" s="100" t="s">
        <v>879</v>
      </c>
      <c r="D15" s="99">
        <v>2</v>
      </c>
      <c r="E15" s="100" t="s">
        <v>884</v>
      </c>
      <c r="F15" s="100"/>
      <c r="G15" s="99" t="s">
        <v>881</v>
      </c>
      <c r="H15" s="99" t="s">
        <v>882</v>
      </c>
      <c r="I15" s="101">
        <v>111340</v>
      </c>
      <c r="J15" s="101">
        <v>350292</v>
      </c>
      <c r="K15" s="170">
        <v>35000</v>
      </c>
      <c r="L15" s="171">
        <v>2916</v>
      </c>
      <c r="M15" s="135"/>
      <c r="N15" s="135"/>
      <c r="O15" s="136">
        <v>2916</v>
      </c>
      <c r="P15" s="137"/>
      <c r="Q15" s="137"/>
      <c r="R15" s="136">
        <v>2916</v>
      </c>
      <c r="S15" s="137"/>
      <c r="T15" s="137"/>
      <c r="U15" s="136">
        <v>2916</v>
      </c>
      <c r="V15" s="137"/>
      <c r="W15" s="137"/>
      <c r="X15" s="136">
        <v>2917</v>
      </c>
      <c r="Y15" s="137"/>
      <c r="Z15" s="137"/>
      <c r="AA15" s="136">
        <v>2917</v>
      </c>
      <c r="AB15" s="137"/>
      <c r="AC15" s="137"/>
      <c r="AD15" s="136">
        <v>2917</v>
      </c>
      <c r="AE15" s="137"/>
      <c r="AF15" s="137"/>
      <c r="AG15" s="136">
        <v>2917</v>
      </c>
      <c r="AH15" s="137"/>
      <c r="AI15" s="137"/>
      <c r="AJ15" s="136">
        <v>2917</v>
      </c>
      <c r="AK15" s="137"/>
      <c r="AL15" s="137"/>
      <c r="AM15" s="136">
        <v>2917</v>
      </c>
      <c r="AN15" s="137"/>
      <c r="AO15" s="137"/>
      <c r="AP15" s="136">
        <v>2917</v>
      </c>
      <c r="AQ15" s="137"/>
      <c r="AR15" s="137"/>
      <c r="AS15" s="136">
        <v>2917</v>
      </c>
      <c r="AT15" s="137"/>
      <c r="AU15" s="137"/>
      <c r="AV15" s="111">
        <f t="shared" ref="AV15:AV36" si="0">+L15+O15+R15+U15+X15+AA15+AD15+AG15+AJ15+AM15+AP15+AS15</f>
        <v>35000</v>
      </c>
      <c r="AW15" s="134">
        <f t="shared" ref="AW15:AW37" si="1">+M15+P15+S15+V15+Y15+AB15+AE15+AH15+AK15+AN15+AQ15+AT15</f>
        <v>0</v>
      </c>
      <c r="AX15" s="113" t="s">
        <v>885</v>
      </c>
    </row>
    <row r="16" spans="1:91" ht="51.75" hidden="1" customHeight="1" x14ac:dyDescent="0.35">
      <c r="A16" s="102" t="s">
        <v>877</v>
      </c>
      <c r="B16" s="100" t="s">
        <v>878</v>
      </c>
      <c r="C16" s="100" t="s">
        <v>879</v>
      </c>
      <c r="D16" s="99">
        <v>3</v>
      </c>
      <c r="E16" s="100" t="s">
        <v>886</v>
      </c>
      <c r="F16" s="100"/>
      <c r="G16" s="99" t="s">
        <v>881</v>
      </c>
      <c r="H16" s="99" t="s">
        <v>882</v>
      </c>
      <c r="I16" s="101">
        <v>196518110</v>
      </c>
      <c r="J16" s="101">
        <v>56451000</v>
      </c>
      <c r="K16" s="103">
        <v>5020000</v>
      </c>
      <c r="L16" s="171">
        <v>418000</v>
      </c>
      <c r="M16" s="135"/>
      <c r="N16" s="135"/>
      <c r="O16" s="136">
        <v>418000</v>
      </c>
      <c r="P16" s="137"/>
      <c r="Q16" s="137"/>
      <c r="R16" s="136">
        <v>418000</v>
      </c>
      <c r="S16" s="137"/>
      <c r="T16" s="137"/>
      <c r="U16" s="136">
        <v>550000</v>
      </c>
      <c r="V16" s="137"/>
      <c r="W16" s="137"/>
      <c r="X16" s="136">
        <v>418000</v>
      </c>
      <c r="Y16" s="137"/>
      <c r="Z16" s="137"/>
      <c r="AA16" s="136">
        <v>418000</v>
      </c>
      <c r="AB16" s="137"/>
      <c r="AC16" s="137"/>
      <c r="AD16" s="136">
        <v>418000</v>
      </c>
      <c r="AE16" s="137"/>
      <c r="AF16" s="137"/>
      <c r="AG16" s="136">
        <v>418000</v>
      </c>
      <c r="AH16" s="137"/>
      <c r="AI16" s="137"/>
      <c r="AJ16" s="136">
        <v>418000</v>
      </c>
      <c r="AK16" s="137"/>
      <c r="AL16" s="137"/>
      <c r="AM16" s="136">
        <v>418000</v>
      </c>
      <c r="AN16" s="137"/>
      <c r="AO16" s="137"/>
      <c r="AP16" s="136">
        <v>500000</v>
      </c>
      <c r="AQ16" s="137"/>
      <c r="AR16" s="137"/>
      <c r="AS16" s="136">
        <v>208000</v>
      </c>
      <c r="AT16" s="137"/>
      <c r="AU16" s="137"/>
      <c r="AV16" s="111">
        <f t="shared" si="0"/>
        <v>5020000</v>
      </c>
      <c r="AW16" s="134">
        <f t="shared" si="1"/>
        <v>0</v>
      </c>
      <c r="AX16" s="113" t="s">
        <v>887</v>
      </c>
    </row>
    <row r="17" spans="1:50" ht="51.75" hidden="1" customHeight="1" x14ac:dyDescent="0.35">
      <c r="A17" s="102" t="s">
        <v>877</v>
      </c>
      <c r="B17" s="100" t="s">
        <v>878</v>
      </c>
      <c r="C17" s="100" t="s">
        <v>879</v>
      </c>
      <c r="D17" s="99">
        <v>4</v>
      </c>
      <c r="E17" s="100" t="s">
        <v>888</v>
      </c>
      <c r="F17" s="100"/>
      <c r="G17" s="99" t="s">
        <v>881</v>
      </c>
      <c r="H17" s="99" t="s">
        <v>882</v>
      </c>
      <c r="I17" s="101">
        <v>3993</v>
      </c>
      <c r="J17" s="101">
        <v>9916</v>
      </c>
      <c r="K17" s="170">
        <v>1000</v>
      </c>
      <c r="L17" s="171">
        <v>0</v>
      </c>
      <c r="M17" s="135"/>
      <c r="N17" s="135"/>
      <c r="O17" s="136">
        <v>60</v>
      </c>
      <c r="P17" s="137"/>
      <c r="Q17" s="137"/>
      <c r="R17" s="136">
        <v>110</v>
      </c>
      <c r="S17" s="137"/>
      <c r="T17" s="137"/>
      <c r="U17" s="136">
        <v>110</v>
      </c>
      <c r="V17" s="137"/>
      <c r="W17" s="137"/>
      <c r="X17" s="136">
        <v>110</v>
      </c>
      <c r="Y17" s="137"/>
      <c r="Z17" s="137"/>
      <c r="AA17" s="136">
        <v>110</v>
      </c>
      <c r="AB17" s="137"/>
      <c r="AC17" s="137"/>
      <c r="AD17" s="136">
        <v>110</v>
      </c>
      <c r="AE17" s="137"/>
      <c r="AF17" s="137"/>
      <c r="AG17" s="136">
        <v>110</v>
      </c>
      <c r="AH17" s="137"/>
      <c r="AI17" s="137"/>
      <c r="AJ17" s="136">
        <v>110</v>
      </c>
      <c r="AK17" s="137"/>
      <c r="AL17" s="137"/>
      <c r="AM17" s="136">
        <v>110</v>
      </c>
      <c r="AN17" s="137"/>
      <c r="AO17" s="137"/>
      <c r="AP17" s="136">
        <v>60</v>
      </c>
      <c r="AQ17" s="137"/>
      <c r="AR17" s="137"/>
      <c r="AS17" s="136">
        <v>0</v>
      </c>
      <c r="AT17" s="137"/>
      <c r="AU17" s="137"/>
      <c r="AV17" s="111">
        <f t="shared" si="0"/>
        <v>1000</v>
      </c>
      <c r="AW17" s="134">
        <f t="shared" si="1"/>
        <v>0</v>
      </c>
      <c r="AX17" s="113" t="s">
        <v>885</v>
      </c>
    </row>
    <row r="18" spans="1:50" ht="51.75" hidden="1" customHeight="1" x14ac:dyDescent="0.35">
      <c r="A18" s="102" t="s">
        <v>877</v>
      </c>
      <c r="B18" s="100" t="s">
        <v>878</v>
      </c>
      <c r="C18" s="100" t="s">
        <v>879</v>
      </c>
      <c r="D18" s="99">
        <v>5</v>
      </c>
      <c r="E18" s="100" t="s">
        <v>889</v>
      </c>
      <c r="F18" s="100"/>
      <c r="G18" s="99" t="s">
        <v>881</v>
      </c>
      <c r="H18" s="99" t="s">
        <v>890</v>
      </c>
      <c r="I18" s="101">
        <v>90102</v>
      </c>
      <c r="J18" s="101">
        <v>286385</v>
      </c>
      <c r="K18" s="170">
        <v>29000</v>
      </c>
      <c r="L18" s="171">
        <v>0</v>
      </c>
      <c r="M18" s="135"/>
      <c r="N18" s="135"/>
      <c r="O18" s="136">
        <v>1500</v>
      </c>
      <c r="P18" s="137"/>
      <c r="Q18" s="137"/>
      <c r="R18" s="136">
        <v>3000</v>
      </c>
      <c r="S18" s="137"/>
      <c r="T18" s="137"/>
      <c r="U18" s="136">
        <v>3000</v>
      </c>
      <c r="V18" s="137"/>
      <c r="W18" s="137"/>
      <c r="X18" s="136">
        <v>3000</v>
      </c>
      <c r="Y18" s="137"/>
      <c r="Z18" s="137"/>
      <c r="AA18" s="136">
        <v>3000</v>
      </c>
      <c r="AB18" s="137"/>
      <c r="AC18" s="137"/>
      <c r="AD18" s="136">
        <v>3000</v>
      </c>
      <c r="AE18" s="137"/>
      <c r="AF18" s="137"/>
      <c r="AG18" s="136">
        <v>3000</v>
      </c>
      <c r="AH18" s="137"/>
      <c r="AI18" s="137"/>
      <c r="AJ18" s="136">
        <v>3000</v>
      </c>
      <c r="AK18" s="137"/>
      <c r="AL18" s="137"/>
      <c r="AM18" s="136">
        <v>3000</v>
      </c>
      <c r="AN18" s="137"/>
      <c r="AO18" s="137"/>
      <c r="AP18" s="136">
        <v>3500</v>
      </c>
      <c r="AQ18" s="137"/>
      <c r="AR18" s="137"/>
      <c r="AS18" s="136">
        <v>0</v>
      </c>
      <c r="AT18" s="137"/>
      <c r="AU18" s="137"/>
      <c r="AV18" s="111">
        <f t="shared" si="0"/>
        <v>29000</v>
      </c>
      <c r="AW18" s="134">
        <f t="shared" si="1"/>
        <v>0</v>
      </c>
      <c r="AX18" s="113" t="s">
        <v>885</v>
      </c>
    </row>
    <row r="19" spans="1:50" ht="51.75" hidden="1" customHeight="1" x14ac:dyDescent="0.35">
      <c r="A19" s="102" t="s">
        <v>877</v>
      </c>
      <c r="B19" s="100" t="s">
        <v>878</v>
      </c>
      <c r="C19" s="100" t="s">
        <v>879</v>
      </c>
      <c r="D19" s="99">
        <v>6</v>
      </c>
      <c r="E19" s="100" t="s">
        <v>891</v>
      </c>
      <c r="F19" s="100"/>
      <c r="G19" s="99" t="s">
        <v>881</v>
      </c>
      <c r="H19" s="99" t="s">
        <v>882</v>
      </c>
      <c r="I19" s="101">
        <v>3430</v>
      </c>
      <c r="J19" s="101">
        <v>11841</v>
      </c>
      <c r="K19" s="170">
        <v>1200</v>
      </c>
      <c r="L19" s="171">
        <v>100</v>
      </c>
      <c r="M19" s="135"/>
      <c r="N19" s="135"/>
      <c r="O19" s="136">
        <v>100</v>
      </c>
      <c r="P19" s="137"/>
      <c r="Q19" s="137"/>
      <c r="R19" s="136">
        <v>100</v>
      </c>
      <c r="S19" s="137"/>
      <c r="T19" s="137"/>
      <c r="U19" s="136">
        <v>100</v>
      </c>
      <c r="V19" s="137"/>
      <c r="W19" s="137"/>
      <c r="X19" s="136">
        <v>100</v>
      </c>
      <c r="Y19" s="137"/>
      <c r="Z19" s="137"/>
      <c r="AA19" s="136">
        <v>100</v>
      </c>
      <c r="AB19" s="137"/>
      <c r="AC19" s="137"/>
      <c r="AD19" s="136">
        <v>100</v>
      </c>
      <c r="AE19" s="137"/>
      <c r="AF19" s="137"/>
      <c r="AG19" s="136">
        <v>100</v>
      </c>
      <c r="AH19" s="137"/>
      <c r="AI19" s="137"/>
      <c r="AJ19" s="136">
        <v>100</v>
      </c>
      <c r="AK19" s="137"/>
      <c r="AL19" s="137"/>
      <c r="AM19" s="136">
        <v>100</v>
      </c>
      <c r="AN19" s="137"/>
      <c r="AO19" s="137"/>
      <c r="AP19" s="136">
        <v>100</v>
      </c>
      <c r="AQ19" s="137"/>
      <c r="AR19" s="137"/>
      <c r="AS19" s="136">
        <v>100</v>
      </c>
      <c r="AT19" s="137"/>
      <c r="AU19" s="137"/>
      <c r="AV19" s="111">
        <f t="shared" si="0"/>
        <v>1200</v>
      </c>
      <c r="AW19" s="134">
        <f t="shared" si="1"/>
        <v>0</v>
      </c>
      <c r="AX19" s="113" t="s">
        <v>885</v>
      </c>
    </row>
    <row r="20" spans="1:50" ht="51.75" hidden="1" customHeight="1" x14ac:dyDescent="0.35">
      <c r="A20" s="102" t="s">
        <v>877</v>
      </c>
      <c r="B20" s="100" t="s">
        <v>878</v>
      </c>
      <c r="C20" s="100" t="s">
        <v>879</v>
      </c>
      <c r="D20" s="99">
        <v>7</v>
      </c>
      <c r="E20" s="100" t="s">
        <v>892</v>
      </c>
      <c r="F20" s="100"/>
      <c r="G20" s="99" t="s">
        <v>881</v>
      </c>
      <c r="H20" s="99" t="s">
        <v>882</v>
      </c>
      <c r="I20" s="101">
        <v>13336</v>
      </c>
      <c r="J20" s="101">
        <v>12778</v>
      </c>
      <c r="K20" s="170">
        <v>1200</v>
      </c>
      <c r="L20" s="171">
        <v>0</v>
      </c>
      <c r="M20" s="135"/>
      <c r="N20" s="135"/>
      <c r="O20" s="136">
        <v>100</v>
      </c>
      <c r="P20" s="137"/>
      <c r="Q20" s="137"/>
      <c r="R20" s="136">
        <v>125</v>
      </c>
      <c r="S20" s="137"/>
      <c r="T20" s="137"/>
      <c r="U20" s="136">
        <v>125</v>
      </c>
      <c r="V20" s="137"/>
      <c r="W20" s="137"/>
      <c r="X20" s="136">
        <v>125</v>
      </c>
      <c r="Y20" s="137"/>
      <c r="Z20" s="137"/>
      <c r="AA20" s="136">
        <v>125</v>
      </c>
      <c r="AB20" s="137"/>
      <c r="AC20" s="137"/>
      <c r="AD20" s="136">
        <v>125</v>
      </c>
      <c r="AE20" s="137"/>
      <c r="AF20" s="137"/>
      <c r="AG20" s="136">
        <v>125</v>
      </c>
      <c r="AH20" s="137"/>
      <c r="AI20" s="137"/>
      <c r="AJ20" s="136">
        <v>125</v>
      </c>
      <c r="AK20" s="137"/>
      <c r="AL20" s="137"/>
      <c r="AM20" s="136">
        <v>125</v>
      </c>
      <c r="AN20" s="137"/>
      <c r="AO20" s="137"/>
      <c r="AP20" s="136">
        <v>100</v>
      </c>
      <c r="AQ20" s="137"/>
      <c r="AR20" s="137"/>
      <c r="AS20" s="136">
        <v>0</v>
      </c>
      <c r="AT20" s="137"/>
      <c r="AU20" s="137"/>
      <c r="AV20" s="111">
        <f t="shared" si="0"/>
        <v>1200</v>
      </c>
      <c r="AW20" s="134">
        <f t="shared" si="1"/>
        <v>0</v>
      </c>
      <c r="AX20" s="113" t="s">
        <v>885</v>
      </c>
    </row>
    <row r="21" spans="1:50" ht="51.75" hidden="1" customHeight="1" x14ac:dyDescent="0.35">
      <c r="A21" s="102" t="s">
        <v>877</v>
      </c>
      <c r="B21" s="100" t="s">
        <v>878</v>
      </c>
      <c r="C21" s="100" t="s">
        <v>879</v>
      </c>
      <c r="D21" s="99">
        <v>8</v>
      </c>
      <c r="E21" s="100" t="s">
        <v>893</v>
      </c>
      <c r="F21" s="100"/>
      <c r="G21" s="99" t="s">
        <v>881</v>
      </c>
      <c r="H21" s="99" t="s">
        <v>882</v>
      </c>
      <c r="I21" s="101">
        <v>14921</v>
      </c>
      <c r="J21" s="101">
        <v>24269</v>
      </c>
      <c r="K21" s="170">
        <v>2400</v>
      </c>
      <c r="L21" s="171">
        <v>0</v>
      </c>
      <c r="M21" s="135"/>
      <c r="N21" s="135"/>
      <c r="O21" s="136">
        <v>160</v>
      </c>
      <c r="P21" s="137"/>
      <c r="Q21" s="137"/>
      <c r="R21" s="136">
        <v>280</v>
      </c>
      <c r="S21" s="137"/>
      <c r="T21" s="137"/>
      <c r="U21" s="136">
        <v>280</v>
      </c>
      <c r="V21" s="137"/>
      <c r="W21" s="137"/>
      <c r="X21" s="136">
        <v>280</v>
      </c>
      <c r="Y21" s="137"/>
      <c r="Z21" s="137"/>
      <c r="AA21" s="136">
        <v>280</v>
      </c>
      <c r="AB21" s="137"/>
      <c r="AC21" s="137"/>
      <c r="AD21" s="136">
        <v>280</v>
      </c>
      <c r="AE21" s="137"/>
      <c r="AF21" s="137"/>
      <c r="AG21" s="136">
        <v>280</v>
      </c>
      <c r="AH21" s="137"/>
      <c r="AI21" s="137"/>
      <c r="AJ21" s="136">
        <v>280</v>
      </c>
      <c r="AK21" s="137"/>
      <c r="AL21" s="137"/>
      <c r="AM21" s="136">
        <v>280</v>
      </c>
      <c r="AN21" s="137"/>
      <c r="AO21" s="137"/>
      <c r="AP21" s="136">
        <v>0</v>
      </c>
      <c r="AQ21" s="137"/>
      <c r="AR21" s="137"/>
      <c r="AS21" s="136">
        <v>0</v>
      </c>
      <c r="AT21" s="137"/>
      <c r="AU21" s="137"/>
      <c r="AV21" s="111">
        <f t="shared" si="0"/>
        <v>2400</v>
      </c>
      <c r="AW21" s="134">
        <f t="shared" si="1"/>
        <v>0</v>
      </c>
      <c r="AX21" s="113" t="s">
        <v>885</v>
      </c>
    </row>
    <row r="22" spans="1:50" ht="51.75" hidden="1" customHeight="1" x14ac:dyDescent="0.35">
      <c r="A22" s="102" t="s">
        <v>877</v>
      </c>
      <c r="B22" s="100" t="s">
        <v>878</v>
      </c>
      <c r="C22" s="100" t="s">
        <v>879</v>
      </c>
      <c r="D22" s="99">
        <v>9</v>
      </c>
      <c r="E22" s="100" t="s">
        <v>894</v>
      </c>
      <c r="F22" s="100"/>
      <c r="G22" s="99" t="s">
        <v>881</v>
      </c>
      <c r="H22" s="99" t="s">
        <v>890</v>
      </c>
      <c r="I22" s="101">
        <v>34622</v>
      </c>
      <c r="J22" s="101">
        <v>116050</v>
      </c>
      <c r="K22" s="170">
        <v>11500</v>
      </c>
      <c r="L22" s="171">
        <v>479</v>
      </c>
      <c r="M22" s="135"/>
      <c r="N22" s="135"/>
      <c r="O22" s="136">
        <v>958</v>
      </c>
      <c r="P22" s="137"/>
      <c r="Q22" s="137"/>
      <c r="R22" s="136">
        <v>1150</v>
      </c>
      <c r="S22" s="137"/>
      <c r="T22" s="137"/>
      <c r="U22" s="136">
        <v>1150</v>
      </c>
      <c r="V22" s="137"/>
      <c r="W22" s="137"/>
      <c r="X22" s="136">
        <v>1150</v>
      </c>
      <c r="Y22" s="137"/>
      <c r="Z22" s="137"/>
      <c r="AA22" s="136">
        <v>1150</v>
      </c>
      <c r="AB22" s="137"/>
      <c r="AC22" s="137"/>
      <c r="AD22" s="136">
        <v>1150</v>
      </c>
      <c r="AE22" s="137"/>
      <c r="AF22" s="137"/>
      <c r="AG22" s="136">
        <v>1150</v>
      </c>
      <c r="AH22" s="137"/>
      <c r="AI22" s="137"/>
      <c r="AJ22" s="136">
        <v>1150</v>
      </c>
      <c r="AK22" s="137"/>
      <c r="AL22" s="137"/>
      <c r="AM22" s="136">
        <v>1150</v>
      </c>
      <c r="AN22" s="137"/>
      <c r="AO22" s="137"/>
      <c r="AP22" s="136">
        <v>479</v>
      </c>
      <c r="AQ22" s="137"/>
      <c r="AR22" s="137"/>
      <c r="AS22" s="136">
        <v>384</v>
      </c>
      <c r="AT22" s="137"/>
      <c r="AU22" s="137"/>
      <c r="AV22" s="111">
        <f t="shared" si="0"/>
        <v>11500</v>
      </c>
      <c r="AW22" s="134">
        <f t="shared" si="1"/>
        <v>0</v>
      </c>
      <c r="AX22" s="113" t="s">
        <v>883</v>
      </c>
    </row>
    <row r="23" spans="1:50" ht="51.75" hidden="1" customHeight="1" x14ac:dyDescent="0.35">
      <c r="A23" s="102" t="s">
        <v>895</v>
      </c>
      <c r="B23" s="100" t="s">
        <v>896</v>
      </c>
      <c r="C23" s="100" t="s">
        <v>897</v>
      </c>
      <c r="D23" s="99">
        <v>23</v>
      </c>
      <c r="E23" s="100" t="s">
        <v>898</v>
      </c>
      <c r="F23" s="100"/>
      <c r="G23" s="99" t="s">
        <v>881</v>
      </c>
      <c r="H23" s="99" t="s">
        <v>882</v>
      </c>
      <c r="I23" s="101">
        <v>15</v>
      </c>
      <c r="J23" s="101">
        <v>47</v>
      </c>
      <c r="K23" s="103">
        <v>4</v>
      </c>
      <c r="L23" s="171"/>
      <c r="M23" s="135"/>
      <c r="N23" s="135"/>
      <c r="O23" s="136"/>
      <c r="P23" s="137"/>
      <c r="Q23" s="137"/>
      <c r="R23" s="136">
        <v>1</v>
      </c>
      <c r="S23" s="137"/>
      <c r="T23" s="137"/>
      <c r="U23" s="136"/>
      <c r="V23" s="137"/>
      <c r="W23" s="137"/>
      <c r="X23" s="136"/>
      <c r="Y23" s="137"/>
      <c r="Z23" s="137"/>
      <c r="AA23" s="136"/>
      <c r="AB23" s="137"/>
      <c r="AC23" s="137"/>
      <c r="AD23" s="136"/>
      <c r="AE23" s="137"/>
      <c r="AF23" s="137"/>
      <c r="AG23" s="136"/>
      <c r="AH23" s="137"/>
      <c r="AI23" s="137"/>
      <c r="AJ23" s="136">
        <v>1</v>
      </c>
      <c r="AK23" s="137"/>
      <c r="AL23" s="137"/>
      <c r="AM23" s="136">
        <v>1</v>
      </c>
      <c r="AN23" s="137"/>
      <c r="AO23" s="137"/>
      <c r="AP23" s="136">
        <v>1</v>
      </c>
      <c r="AQ23" s="137"/>
      <c r="AR23" s="137"/>
      <c r="AS23" s="136"/>
      <c r="AT23" s="137"/>
      <c r="AU23" s="137"/>
      <c r="AV23" s="111">
        <f t="shared" si="0"/>
        <v>4</v>
      </c>
      <c r="AW23" s="134">
        <f t="shared" si="1"/>
        <v>0</v>
      </c>
      <c r="AX23" s="113" t="s">
        <v>899</v>
      </c>
    </row>
    <row r="24" spans="1:50" ht="51.75" hidden="1" customHeight="1" x14ac:dyDescent="0.35">
      <c r="A24" s="102" t="s">
        <v>895</v>
      </c>
      <c r="B24" s="100" t="s">
        <v>896</v>
      </c>
      <c r="C24" s="100" t="s">
        <v>897</v>
      </c>
      <c r="D24" s="99">
        <v>24</v>
      </c>
      <c r="E24" s="100" t="s">
        <v>900</v>
      </c>
      <c r="F24" s="100"/>
      <c r="G24" s="99" t="s">
        <v>881</v>
      </c>
      <c r="H24" s="99" t="s">
        <v>882</v>
      </c>
      <c r="I24" s="101">
        <v>15</v>
      </c>
      <c r="J24" s="101">
        <v>47</v>
      </c>
      <c r="K24" s="104">
        <v>4</v>
      </c>
      <c r="L24" s="171"/>
      <c r="M24" s="135"/>
      <c r="N24" s="135"/>
      <c r="O24" s="136"/>
      <c r="P24" s="137"/>
      <c r="Q24" s="137"/>
      <c r="R24" s="136"/>
      <c r="S24" s="137"/>
      <c r="T24" s="137"/>
      <c r="U24" s="136">
        <v>1</v>
      </c>
      <c r="V24" s="137"/>
      <c r="W24" s="137"/>
      <c r="X24" s="136"/>
      <c r="Y24" s="137"/>
      <c r="Z24" s="137"/>
      <c r="AA24" s="136"/>
      <c r="AB24" s="137"/>
      <c r="AC24" s="137"/>
      <c r="AD24" s="136"/>
      <c r="AE24" s="137"/>
      <c r="AF24" s="137"/>
      <c r="AG24" s="136"/>
      <c r="AH24" s="137"/>
      <c r="AI24" s="137"/>
      <c r="AJ24" s="136"/>
      <c r="AK24" s="137"/>
      <c r="AL24" s="137"/>
      <c r="AM24" s="136">
        <v>1</v>
      </c>
      <c r="AN24" s="137"/>
      <c r="AO24" s="137"/>
      <c r="AP24" s="136">
        <v>1</v>
      </c>
      <c r="AQ24" s="137"/>
      <c r="AR24" s="137"/>
      <c r="AS24" s="136">
        <v>1</v>
      </c>
      <c r="AT24" s="137"/>
      <c r="AU24" s="137"/>
      <c r="AV24" s="111">
        <f t="shared" si="0"/>
        <v>4</v>
      </c>
      <c r="AW24" s="134">
        <f t="shared" si="1"/>
        <v>0</v>
      </c>
      <c r="AX24" s="113" t="s">
        <v>899</v>
      </c>
    </row>
    <row r="25" spans="1:50" ht="51.75" hidden="1" customHeight="1" x14ac:dyDescent="0.35">
      <c r="A25" s="102" t="s">
        <v>901</v>
      </c>
      <c r="B25" s="100" t="s">
        <v>902</v>
      </c>
      <c r="C25" s="100" t="s">
        <v>903</v>
      </c>
      <c r="D25" s="99">
        <v>10</v>
      </c>
      <c r="E25" s="100" t="s">
        <v>904</v>
      </c>
      <c r="F25" s="100"/>
      <c r="G25" s="99" t="s">
        <v>881</v>
      </c>
      <c r="H25" s="99" t="s">
        <v>890</v>
      </c>
      <c r="I25" s="101">
        <v>45565</v>
      </c>
      <c r="J25" s="101">
        <v>121298</v>
      </c>
      <c r="K25" s="170">
        <v>12500</v>
      </c>
      <c r="L25" s="171">
        <v>768</v>
      </c>
      <c r="M25" s="135"/>
      <c r="N25" s="135"/>
      <c r="O25" s="136">
        <v>1000</v>
      </c>
      <c r="P25" s="137"/>
      <c r="Q25" s="137"/>
      <c r="R25" s="136">
        <v>1250</v>
      </c>
      <c r="S25" s="137"/>
      <c r="T25" s="137"/>
      <c r="U25" s="136">
        <v>885.00000000000011</v>
      </c>
      <c r="V25" s="137"/>
      <c r="W25" s="137"/>
      <c r="X25" s="136">
        <v>1260</v>
      </c>
      <c r="Y25" s="137"/>
      <c r="Z25" s="137"/>
      <c r="AA25" s="136">
        <v>1259</v>
      </c>
      <c r="AB25" s="137"/>
      <c r="AC25" s="137"/>
      <c r="AD25" s="136">
        <v>1078</v>
      </c>
      <c r="AE25" s="137"/>
      <c r="AF25" s="137"/>
      <c r="AG25" s="136">
        <v>1250</v>
      </c>
      <c r="AH25" s="137"/>
      <c r="AI25" s="137"/>
      <c r="AJ25" s="136">
        <v>1125</v>
      </c>
      <c r="AK25" s="137"/>
      <c r="AL25" s="137"/>
      <c r="AM25" s="136">
        <v>875.00000000000011</v>
      </c>
      <c r="AN25" s="137"/>
      <c r="AO25" s="137"/>
      <c r="AP25" s="136">
        <v>1000</v>
      </c>
      <c r="AQ25" s="137"/>
      <c r="AR25" s="137"/>
      <c r="AS25" s="136">
        <v>750</v>
      </c>
      <c r="AT25" s="137"/>
      <c r="AU25" s="137"/>
      <c r="AV25" s="111">
        <f t="shared" si="0"/>
        <v>12500</v>
      </c>
      <c r="AW25" s="134">
        <f t="shared" si="1"/>
        <v>0</v>
      </c>
      <c r="AX25" s="113" t="s">
        <v>905</v>
      </c>
    </row>
    <row r="26" spans="1:50" ht="51.75" hidden="1" customHeight="1" x14ac:dyDescent="0.35">
      <c r="A26" s="102" t="s">
        <v>901</v>
      </c>
      <c r="B26" s="100" t="s">
        <v>902</v>
      </c>
      <c r="C26" s="100" t="s">
        <v>903</v>
      </c>
      <c r="D26" s="99">
        <v>11</v>
      </c>
      <c r="E26" s="100" t="s">
        <v>906</v>
      </c>
      <c r="F26" s="100"/>
      <c r="G26" s="99" t="s">
        <v>881</v>
      </c>
      <c r="H26" s="99" t="s">
        <v>890</v>
      </c>
      <c r="I26" s="101">
        <v>166214</v>
      </c>
      <c r="J26" s="101">
        <v>386196</v>
      </c>
      <c r="K26" s="170">
        <v>41500</v>
      </c>
      <c r="L26" s="171">
        <v>867</v>
      </c>
      <c r="M26" s="135"/>
      <c r="N26" s="135"/>
      <c r="O26" s="136">
        <v>2493</v>
      </c>
      <c r="P26" s="137"/>
      <c r="Q26" s="137"/>
      <c r="R26" s="136">
        <v>5398</v>
      </c>
      <c r="S26" s="137"/>
      <c r="T26" s="137"/>
      <c r="U26" s="136">
        <v>2299</v>
      </c>
      <c r="V26" s="137"/>
      <c r="W26" s="137"/>
      <c r="X26" s="136">
        <v>4983</v>
      </c>
      <c r="Y26" s="137"/>
      <c r="Z26" s="137"/>
      <c r="AA26" s="136">
        <v>3323</v>
      </c>
      <c r="AB26" s="137"/>
      <c r="AC26" s="137"/>
      <c r="AD26" s="136">
        <v>3542</v>
      </c>
      <c r="AE26" s="137"/>
      <c r="AF26" s="137"/>
      <c r="AG26" s="136">
        <v>3662</v>
      </c>
      <c r="AH26" s="137"/>
      <c r="AI26" s="137"/>
      <c r="AJ26" s="136">
        <v>3674</v>
      </c>
      <c r="AK26" s="137"/>
      <c r="AL26" s="137"/>
      <c r="AM26" s="136">
        <v>3374</v>
      </c>
      <c r="AN26" s="137"/>
      <c r="AO26" s="137"/>
      <c r="AP26" s="136">
        <v>4565</v>
      </c>
      <c r="AQ26" s="137"/>
      <c r="AR26" s="137"/>
      <c r="AS26" s="136">
        <v>3320</v>
      </c>
      <c r="AT26" s="137"/>
      <c r="AU26" s="137"/>
      <c r="AV26" s="111">
        <f t="shared" si="0"/>
        <v>41500</v>
      </c>
      <c r="AW26" s="134">
        <f t="shared" si="1"/>
        <v>0</v>
      </c>
      <c r="AX26" s="113" t="s">
        <v>905</v>
      </c>
    </row>
    <row r="27" spans="1:50" ht="51.75" hidden="1" customHeight="1" x14ac:dyDescent="0.35">
      <c r="A27" s="102" t="s">
        <v>901</v>
      </c>
      <c r="B27" s="100" t="s">
        <v>902</v>
      </c>
      <c r="C27" s="100" t="s">
        <v>903</v>
      </c>
      <c r="D27" s="99">
        <v>13</v>
      </c>
      <c r="E27" s="100" t="s">
        <v>907</v>
      </c>
      <c r="F27" s="100"/>
      <c r="G27" s="99" t="s">
        <v>881</v>
      </c>
      <c r="H27" s="99" t="s">
        <v>890</v>
      </c>
      <c r="I27" s="101">
        <v>46329</v>
      </c>
      <c r="J27" s="101">
        <v>122579</v>
      </c>
      <c r="K27" s="170">
        <v>12800</v>
      </c>
      <c r="L27" s="171">
        <v>768</v>
      </c>
      <c r="M27" s="135"/>
      <c r="N27" s="135"/>
      <c r="O27" s="136">
        <v>1024</v>
      </c>
      <c r="P27" s="137"/>
      <c r="Q27" s="137"/>
      <c r="R27" s="136">
        <v>1280</v>
      </c>
      <c r="S27" s="137"/>
      <c r="T27" s="137"/>
      <c r="U27" s="136">
        <v>896.00000000000011</v>
      </c>
      <c r="V27" s="137"/>
      <c r="W27" s="137"/>
      <c r="X27" s="136">
        <v>1280</v>
      </c>
      <c r="Y27" s="137"/>
      <c r="Z27" s="137"/>
      <c r="AA27" s="136">
        <v>1280</v>
      </c>
      <c r="AB27" s="137"/>
      <c r="AC27" s="137"/>
      <c r="AD27" s="136">
        <v>1152</v>
      </c>
      <c r="AE27" s="137"/>
      <c r="AF27" s="137"/>
      <c r="AG27" s="136">
        <v>1280</v>
      </c>
      <c r="AH27" s="137"/>
      <c r="AI27" s="137"/>
      <c r="AJ27" s="136">
        <v>1152</v>
      </c>
      <c r="AK27" s="137"/>
      <c r="AL27" s="137"/>
      <c r="AM27" s="136">
        <v>896.00000000000011</v>
      </c>
      <c r="AN27" s="137"/>
      <c r="AO27" s="137"/>
      <c r="AP27" s="136">
        <v>1024</v>
      </c>
      <c r="AQ27" s="137"/>
      <c r="AR27" s="137"/>
      <c r="AS27" s="136">
        <v>768</v>
      </c>
      <c r="AT27" s="137"/>
      <c r="AU27" s="137"/>
      <c r="AV27" s="111">
        <f t="shared" si="0"/>
        <v>12800</v>
      </c>
      <c r="AW27" s="134">
        <f t="shared" si="1"/>
        <v>0</v>
      </c>
      <c r="AX27" s="113" t="s">
        <v>905</v>
      </c>
    </row>
    <row r="28" spans="1:50" ht="51.75" hidden="1" customHeight="1" x14ac:dyDescent="0.35">
      <c r="A28" s="102" t="s">
        <v>901</v>
      </c>
      <c r="B28" s="100" t="s">
        <v>902</v>
      </c>
      <c r="C28" s="100" t="s">
        <v>903</v>
      </c>
      <c r="D28" s="99">
        <v>14</v>
      </c>
      <c r="E28" s="100" t="s">
        <v>908</v>
      </c>
      <c r="F28" s="100"/>
      <c r="G28" s="99" t="s">
        <v>881</v>
      </c>
      <c r="H28" s="99" t="s">
        <v>890</v>
      </c>
      <c r="I28" s="101">
        <v>13521</v>
      </c>
      <c r="J28" s="101">
        <v>20650</v>
      </c>
      <c r="K28" s="170">
        <v>3500</v>
      </c>
      <c r="L28" s="171">
        <v>150</v>
      </c>
      <c r="M28" s="135"/>
      <c r="N28" s="135"/>
      <c r="O28" s="136">
        <v>200</v>
      </c>
      <c r="P28" s="137"/>
      <c r="Q28" s="137"/>
      <c r="R28" s="136">
        <v>250</v>
      </c>
      <c r="S28" s="137"/>
      <c r="T28" s="137"/>
      <c r="U28" s="136">
        <v>350</v>
      </c>
      <c r="V28" s="137"/>
      <c r="W28" s="137"/>
      <c r="X28" s="136">
        <v>350</v>
      </c>
      <c r="Y28" s="137"/>
      <c r="Z28" s="137"/>
      <c r="AA28" s="136">
        <v>450</v>
      </c>
      <c r="AB28" s="137"/>
      <c r="AC28" s="137"/>
      <c r="AD28" s="136">
        <v>450</v>
      </c>
      <c r="AE28" s="137"/>
      <c r="AF28" s="137"/>
      <c r="AG28" s="136">
        <v>350</v>
      </c>
      <c r="AH28" s="137"/>
      <c r="AI28" s="137"/>
      <c r="AJ28" s="136">
        <v>350</v>
      </c>
      <c r="AK28" s="137"/>
      <c r="AL28" s="137"/>
      <c r="AM28" s="136">
        <v>250</v>
      </c>
      <c r="AN28" s="137"/>
      <c r="AO28" s="137"/>
      <c r="AP28" s="136">
        <v>200</v>
      </c>
      <c r="AQ28" s="137"/>
      <c r="AR28" s="137"/>
      <c r="AS28" s="136">
        <v>150</v>
      </c>
      <c r="AT28" s="137"/>
      <c r="AU28" s="137"/>
      <c r="AV28" s="111">
        <f t="shared" si="0"/>
        <v>3500</v>
      </c>
      <c r="AW28" s="134">
        <f t="shared" si="1"/>
        <v>0</v>
      </c>
      <c r="AX28" s="113" t="s">
        <v>909</v>
      </c>
    </row>
    <row r="29" spans="1:50" ht="51.75" hidden="1" customHeight="1" x14ac:dyDescent="0.35">
      <c r="A29" s="102" t="s">
        <v>901</v>
      </c>
      <c r="B29" s="100" t="s">
        <v>902</v>
      </c>
      <c r="C29" s="100" t="s">
        <v>903</v>
      </c>
      <c r="D29" s="99">
        <v>15</v>
      </c>
      <c r="E29" s="100" t="s">
        <v>910</v>
      </c>
      <c r="F29" s="100"/>
      <c r="G29" s="99" t="s">
        <v>881</v>
      </c>
      <c r="H29" s="99" t="s">
        <v>890</v>
      </c>
      <c r="I29" s="101">
        <v>8570</v>
      </c>
      <c r="J29" s="101">
        <v>20178</v>
      </c>
      <c r="K29" s="170">
        <v>2300</v>
      </c>
      <c r="L29" s="171">
        <v>100</v>
      </c>
      <c r="M29" s="135"/>
      <c r="N29" s="135"/>
      <c r="O29" s="136">
        <v>140</v>
      </c>
      <c r="P29" s="137"/>
      <c r="Q29" s="137"/>
      <c r="R29" s="136">
        <v>180</v>
      </c>
      <c r="S29" s="137"/>
      <c r="T29" s="137"/>
      <c r="U29" s="136">
        <v>200</v>
      </c>
      <c r="V29" s="137"/>
      <c r="W29" s="137"/>
      <c r="X29" s="136">
        <v>230</v>
      </c>
      <c r="Y29" s="137"/>
      <c r="Z29" s="137"/>
      <c r="AA29" s="136">
        <v>300</v>
      </c>
      <c r="AB29" s="137"/>
      <c r="AC29" s="137"/>
      <c r="AD29" s="136">
        <v>300</v>
      </c>
      <c r="AE29" s="137"/>
      <c r="AF29" s="137"/>
      <c r="AG29" s="136">
        <v>230</v>
      </c>
      <c r="AH29" s="137"/>
      <c r="AI29" s="137"/>
      <c r="AJ29" s="136">
        <v>200</v>
      </c>
      <c r="AK29" s="137"/>
      <c r="AL29" s="137"/>
      <c r="AM29" s="136">
        <v>180</v>
      </c>
      <c r="AN29" s="137"/>
      <c r="AO29" s="137"/>
      <c r="AP29" s="136">
        <v>140</v>
      </c>
      <c r="AQ29" s="137"/>
      <c r="AR29" s="137"/>
      <c r="AS29" s="136">
        <v>100</v>
      </c>
      <c r="AT29" s="137"/>
      <c r="AU29" s="137"/>
      <c r="AV29" s="111">
        <f t="shared" si="0"/>
        <v>2300</v>
      </c>
      <c r="AW29" s="134">
        <f t="shared" si="1"/>
        <v>0</v>
      </c>
      <c r="AX29" s="113" t="s">
        <v>909</v>
      </c>
    </row>
    <row r="30" spans="1:50" ht="51.75" hidden="1" customHeight="1" x14ac:dyDescent="0.35">
      <c r="A30" s="102" t="s">
        <v>901</v>
      </c>
      <c r="B30" s="100" t="s">
        <v>902</v>
      </c>
      <c r="C30" s="100" t="s">
        <v>903</v>
      </c>
      <c r="D30" s="99">
        <v>16</v>
      </c>
      <c r="E30" s="100" t="s">
        <v>911</v>
      </c>
      <c r="F30" s="100"/>
      <c r="G30" s="99" t="s">
        <v>881</v>
      </c>
      <c r="H30" s="99" t="s">
        <v>890</v>
      </c>
      <c r="I30" s="101">
        <v>20697</v>
      </c>
      <c r="J30" s="101">
        <v>22950</v>
      </c>
      <c r="K30" s="170">
        <v>4000</v>
      </c>
      <c r="L30" s="171">
        <v>150</v>
      </c>
      <c r="M30" s="135"/>
      <c r="N30" s="135"/>
      <c r="O30" s="136">
        <v>250</v>
      </c>
      <c r="P30" s="137"/>
      <c r="Q30" s="137"/>
      <c r="R30" s="136">
        <v>250</v>
      </c>
      <c r="S30" s="137"/>
      <c r="T30" s="137"/>
      <c r="U30" s="136">
        <v>350</v>
      </c>
      <c r="V30" s="137"/>
      <c r="W30" s="137"/>
      <c r="X30" s="136">
        <v>450</v>
      </c>
      <c r="Y30" s="137"/>
      <c r="Z30" s="137"/>
      <c r="AA30" s="136">
        <v>550</v>
      </c>
      <c r="AB30" s="137"/>
      <c r="AC30" s="137"/>
      <c r="AD30" s="136">
        <v>550</v>
      </c>
      <c r="AE30" s="137"/>
      <c r="AF30" s="137"/>
      <c r="AG30" s="136">
        <v>450</v>
      </c>
      <c r="AH30" s="137"/>
      <c r="AI30" s="137"/>
      <c r="AJ30" s="136">
        <v>350</v>
      </c>
      <c r="AK30" s="137"/>
      <c r="AL30" s="137"/>
      <c r="AM30" s="136">
        <v>250</v>
      </c>
      <c r="AN30" s="137"/>
      <c r="AO30" s="137"/>
      <c r="AP30" s="136">
        <v>250</v>
      </c>
      <c r="AQ30" s="137"/>
      <c r="AR30" s="137"/>
      <c r="AS30" s="136">
        <v>150</v>
      </c>
      <c r="AT30" s="137"/>
      <c r="AU30" s="137"/>
      <c r="AV30" s="111">
        <f t="shared" si="0"/>
        <v>4000</v>
      </c>
      <c r="AW30" s="134">
        <f t="shared" si="1"/>
        <v>0</v>
      </c>
      <c r="AX30" s="113" t="s">
        <v>909</v>
      </c>
    </row>
    <row r="31" spans="1:50" ht="51.75" hidden="1" customHeight="1" x14ac:dyDescent="0.35">
      <c r="A31" s="102" t="s">
        <v>901</v>
      </c>
      <c r="B31" s="100" t="s">
        <v>902</v>
      </c>
      <c r="C31" s="100" t="s">
        <v>912</v>
      </c>
      <c r="D31" s="99">
        <v>17</v>
      </c>
      <c r="E31" s="100" t="s">
        <v>913</v>
      </c>
      <c r="F31" s="100"/>
      <c r="G31" s="99" t="s">
        <v>881</v>
      </c>
      <c r="H31" s="99" t="s">
        <v>890</v>
      </c>
      <c r="I31" s="101">
        <v>24162</v>
      </c>
      <c r="J31" s="101">
        <v>77500</v>
      </c>
      <c r="K31" s="103">
        <v>7900</v>
      </c>
      <c r="L31" s="171">
        <v>0</v>
      </c>
      <c r="M31" s="135"/>
      <c r="N31" s="135"/>
      <c r="O31" s="136">
        <v>750</v>
      </c>
      <c r="P31" s="137"/>
      <c r="Q31" s="137"/>
      <c r="R31" s="136">
        <v>750</v>
      </c>
      <c r="S31" s="137"/>
      <c r="T31" s="137"/>
      <c r="U31" s="136">
        <v>750</v>
      </c>
      <c r="V31" s="137"/>
      <c r="W31" s="137"/>
      <c r="X31" s="136">
        <v>750</v>
      </c>
      <c r="Y31" s="137"/>
      <c r="Z31" s="137"/>
      <c r="AA31" s="136">
        <v>750</v>
      </c>
      <c r="AB31" s="137"/>
      <c r="AC31" s="137"/>
      <c r="AD31" s="136">
        <v>750</v>
      </c>
      <c r="AE31" s="137"/>
      <c r="AF31" s="137"/>
      <c r="AG31" s="136">
        <v>750</v>
      </c>
      <c r="AH31" s="137"/>
      <c r="AI31" s="137"/>
      <c r="AJ31" s="136">
        <v>750</v>
      </c>
      <c r="AK31" s="137"/>
      <c r="AL31" s="137"/>
      <c r="AM31" s="136">
        <v>750</v>
      </c>
      <c r="AN31" s="137"/>
      <c r="AO31" s="137"/>
      <c r="AP31" s="136">
        <v>750</v>
      </c>
      <c r="AQ31" s="137"/>
      <c r="AR31" s="137"/>
      <c r="AS31" s="136">
        <v>400</v>
      </c>
      <c r="AT31" s="137"/>
      <c r="AU31" s="137"/>
      <c r="AV31" s="111">
        <f t="shared" si="0"/>
        <v>7900</v>
      </c>
      <c r="AW31" s="134">
        <f t="shared" si="1"/>
        <v>0</v>
      </c>
      <c r="AX31" s="113" t="s">
        <v>914</v>
      </c>
    </row>
    <row r="32" spans="1:50" ht="51.75" hidden="1" customHeight="1" x14ac:dyDescent="0.35">
      <c r="A32" s="102" t="s">
        <v>915</v>
      </c>
      <c r="B32" s="100" t="s">
        <v>916</v>
      </c>
      <c r="C32" s="100" t="s">
        <v>917</v>
      </c>
      <c r="D32" s="99">
        <v>20</v>
      </c>
      <c r="E32" s="100" t="s">
        <v>918</v>
      </c>
      <c r="F32" s="100"/>
      <c r="G32" s="99" t="s">
        <v>881</v>
      </c>
      <c r="H32" s="99" t="s">
        <v>882</v>
      </c>
      <c r="I32" s="101">
        <v>5332</v>
      </c>
      <c r="J32" s="101">
        <v>13748</v>
      </c>
      <c r="K32" s="170">
        <v>1800</v>
      </c>
      <c r="L32" s="171">
        <v>0</v>
      </c>
      <c r="M32" s="135"/>
      <c r="N32" s="135"/>
      <c r="O32" s="136">
        <v>200</v>
      </c>
      <c r="P32" s="137"/>
      <c r="Q32" s="137"/>
      <c r="R32" s="136">
        <v>300</v>
      </c>
      <c r="S32" s="137"/>
      <c r="T32" s="137"/>
      <c r="U32" s="136">
        <v>200</v>
      </c>
      <c r="V32" s="137"/>
      <c r="W32" s="137"/>
      <c r="X32" s="136">
        <v>300</v>
      </c>
      <c r="Y32" s="137"/>
      <c r="Z32" s="137"/>
      <c r="AA32" s="136">
        <v>200</v>
      </c>
      <c r="AB32" s="137"/>
      <c r="AC32" s="137"/>
      <c r="AD32" s="136">
        <v>200</v>
      </c>
      <c r="AE32" s="137"/>
      <c r="AF32" s="137"/>
      <c r="AG32" s="136">
        <v>200</v>
      </c>
      <c r="AH32" s="137"/>
      <c r="AI32" s="137"/>
      <c r="AJ32" s="136">
        <v>200</v>
      </c>
      <c r="AK32" s="137"/>
      <c r="AL32" s="137"/>
      <c r="AM32" s="136"/>
      <c r="AN32" s="137"/>
      <c r="AO32" s="137"/>
      <c r="AP32" s="136"/>
      <c r="AQ32" s="137"/>
      <c r="AR32" s="137"/>
      <c r="AS32" s="136"/>
      <c r="AT32" s="137"/>
      <c r="AU32" s="137"/>
      <c r="AV32" s="111">
        <f t="shared" si="0"/>
        <v>1800</v>
      </c>
      <c r="AW32" s="134">
        <f t="shared" si="1"/>
        <v>0</v>
      </c>
      <c r="AX32" s="113" t="s">
        <v>905</v>
      </c>
    </row>
    <row r="33" spans="1:50" ht="51.75" hidden="1" customHeight="1" x14ac:dyDescent="0.35">
      <c r="A33" s="102" t="s">
        <v>919</v>
      </c>
      <c r="B33" s="100" t="s">
        <v>920</v>
      </c>
      <c r="C33" s="100" t="s">
        <v>921</v>
      </c>
      <c r="D33" s="99">
        <v>21</v>
      </c>
      <c r="E33" s="100" t="s">
        <v>922</v>
      </c>
      <c r="F33" s="100"/>
      <c r="G33" s="99" t="s">
        <v>881</v>
      </c>
      <c r="H33" s="99" t="s">
        <v>890</v>
      </c>
      <c r="I33" s="101">
        <v>11925</v>
      </c>
      <c r="J33" s="101">
        <v>25000</v>
      </c>
      <c r="K33" s="170">
        <v>3000</v>
      </c>
      <c r="L33" s="171">
        <v>0</v>
      </c>
      <c r="M33" s="135"/>
      <c r="N33" s="135"/>
      <c r="O33" s="136">
        <v>0</v>
      </c>
      <c r="P33" s="137"/>
      <c r="Q33" s="137"/>
      <c r="R33" s="136">
        <v>500</v>
      </c>
      <c r="S33" s="137"/>
      <c r="T33" s="137"/>
      <c r="U33" s="136">
        <v>0</v>
      </c>
      <c r="V33" s="247"/>
      <c r="W33" s="137"/>
      <c r="X33" s="136">
        <v>0</v>
      </c>
      <c r="Y33" s="137"/>
      <c r="Z33" s="137"/>
      <c r="AA33" s="136">
        <v>1000</v>
      </c>
      <c r="AB33" s="137"/>
      <c r="AC33" s="137"/>
      <c r="AD33" s="136">
        <v>0</v>
      </c>
      <c r="AE33" s="137"/>
      <c r="AF33" s="137"/>
      <c r="AG33" s="136">
        <v>0</v>
      </c>
      <c r="AH33" s="137"/>
      <c r="AI33" s="247"/>
      <c r="AJ33" s="136">
        <v>500</v>
      </c>
      <c r="AK33" s="137"/>
      <c r="AL33" s="137"/>
      <c r="AM33" s="136">
        <v>0</v>
      </c>
      <c r="AN33" s="137"/>
      <c r="AO33" s="137"/>
      <c r="AP33" s="136">
        <v>0</v>
      </c>
      <c r="AQ33" s="137"/>
      <c r="AR33" s="137"/>
      <c r="AS33" s="136">
        <v>1000</v>
      </c>
      <c r="AT33" s="137"/>
      <c r="AU33" s="137"/>
      <c r="AV33" s="111">
        <f t="shared" si="0"/>
        <v>3000</v>
      </c>
      <c r="AW33" s="134">
        <f t="shared" si="1"/>
        <v>0</v>
      </c>
      <c r="AX33" s="113" t="s">
        <v>923</v>
      </c>
    </row>
    <row r="34" spans="1:50" ht="303" customHeight="1" x14ac:dyDescent="0.35">
      <c r="A34" s="102" t="s">
        <v>919</v>
      </c>
      <c r="B34" s="100" t="s">
        <v>920</v>
      </c>
      <c r="C34" s="100" t="s">
        <v>921</v>
      </c>
      <c r="D34" s="99">
        <v>22</v>
      </c>
      <c r="E34" s="100" t="s">
        <v>924</v>
      </c>
      <c r="F34" s="100" t="s">
        <v>925</v>
      </c>
      <c r="G34" s="99" t="s">
        <v>881</v>
      </c>
      <c r="H34" s="99" t="s">
        <v>890</v>
      </c>
      <c r="I34" s="101">
        <v>16877</v>
      </c>
      <c r="J34" s="101">
        <v>32500</v>
      </c>
      <c r="K34" s="170">
        <v>3000</v>
      </c>
      <c r="L34" s="171">
        <v>0</v>
      </c>
      <c r="M34" s="135">
        <v>0</v>
      </c>
      <c r="N34" s="135">
        <v>0</v>
      </c>
      <c r="O34" s="136">
        <v>150</v>
      </c>
      <c r="P34" s="232">
        <v>0</v>
      </c>
      <c r="Q34" s="233" t="s">
        <v>926</v>
      </c>
      <c r="R34" s="428">
        <v>300</v>
      </c>
      <c r="S34" s="429">
        <v>83</v>
      </c>
      <c r="T34" s="423" t="s">
        <v>927</v>
      </c>
      <c r="U34" s="430">
        <v>300</v>
      </c>
      <c r="V34" s="248">
        <v>544</v>
      </c>
      <c r="W34" s="424" t="s">
        <v>928</v>
      </c>
      <c r="X34" s="428">
        <v>300</v>
      </c>
      <c r="Y34" s="248">
        <v>496</v>
      </c>
      <c r="Z34" s="410" t="s">
        <v>929</v>
      </c>
      <c r="AA34" s="428">
        <v>300</v>
      </c>
      <c r="AB34" s="248">
        <v>780</v>
      </c>
      <c r="AC34" s="410" t="s">
        <v>607</v>
      </c>
      <c r="AD34" s="428">
        <v>300</v>
      </c>
      <c r="AE34" s="429">
        <v>1415</v>
      </c>
      <c r="AF34" s="423" t="s">
        <v>930</v>
      </c>
      <c r="AG34" s="428">
        <v>300</v>
      </c>
      <c r="AH34" s="431">
        <v>1369</v>
      </c>
      <c r="AI34" s="433" t="s">
        <v>931</v>
      </c>
      <c r="AJ34" s="432">
        <v>300</v>
      </c>
      <c r="AK34" s="429"/>
      <c r="AL34" s="137"/>
      <c r="AM34" s="136">
        <v>300</v>
      </c>
      <c r="AN34" s="137"/>
      <c r="AO34" s="137"/>
      <c r="AP34" s="136">
        <v>300</v>
      </c>
      <c r="AQ34" s="137"/>
      <c r="AR34" s="137"/>
      <c r="AS34" s="136">
        <v>150</v>
      </c>
      <c r="AT34" s="137"/>
      <c r="AU34" s="137"/>
      <c r="AV34" s="111">
        <f t="shared" si="0"/>
        <v>3000</v>
      </c>
      <c r="AW34" s="134" t="e">
        <f>+M34+P34+S34+V34+Z34+AB34+AE34+AH34+AK34+AN34+AQ34+AT34</f>
        <v>#VALUE!</v>
      </c>
      <c r="AX34" s="219">
        <v>8198</v>
      </c>
    </row>
    <row r="35" spans="1:50" ht="51.75" hidden="1" customHeight="1" x14ac:dyDescent="0.35">
      <c r="A35" s="102">
        <v>11</v>
      </c>
      <c r="B35" s="100" t="s">
        <v>932</v>
      </c>
      <c r="C35" s="100" t="s">
        <v>933</v>
      </c>
      <c r="D35" s="99">
        <v>25</v>
      </c>
      <c r="E35" s="100" t="s">
        <v>934</v>
      </c>
      <c r="F35" s="100"/>
      <c r="G35" s="99" t="s">
        <v>935</v>
      </c>
      <c r="H35" s="99" t="s">
        <v>882</v>
      </c>
      <c r="I35" s="101">
        <v>100</v>
      </c>
      <c r="J35" s="101">
        <v>100</v>
      </c>
      <c r="K35" s="170">
        <v>100</v>
      </c>
      <c r="L35" s="171">
        <v>100</v>
      </c>
      <c r="M35" s="135"/>
      <c r="N35" s="135"/>
      <c r="O35" s="136">
        <v>100</v>
      </c>
      <c r="P35" s="137"/>
      <c r="Q35" s="137"/>
      <c r="R35" s="136">
        <v>100</v>
      </c>
      <c r="S35" s="137"/>
      <c r="T35" s="137"/>
      <c r="U35" s="136">
        <v>100</v>
      </c>
      <c r="V35" s="133"/>
      <c r="W35" s="137"/>
      <c r="X35" s="136">
        <v>100</v>
      </c>
      <c r="Y35" s="137"/>
      <c r="Z35" s="137"/>
      <c r="AA35" s="136">
        <v>100</v>
      </c>
      <c r="AB35" s="137"/>
      <c r="AC35" s="137"/>
      <c r="AD35" s="136">
        <v>100</v>
      </c>
      <c r="AE35" s="137"/>
      <c r="AF35" s="137"/>
      <c r="AG35" s="136">
        <v>100</v>
      </c>
      <c r="AH35" s="137"/>
      <c r="AI35" s="197"/>
      <c r="AJ35" s="136">
        <v>100</v>
      </c>
      <c r="AK35" s="137"/>
      <c r="AL35" s="137"/>
      <c r="AM35" s="136">
        <v>100</v>
      </c>
      <c r="AN35" s="137"/>
      <c r="AO35" s="137"/>
      <c r="AP35" s="136">
        <v>100</v>
      </c>
      <c r="AQ35" s="137"/>
      <c r="AR35" s="137"/>
      <c r="AS35" s="136">
        <v>100</v>
      </c>
      <c r="AT35" s="137"/>
      <c r="AU35" s="137"/>
      <c r="AV35" s="111">
        <v>100</v>
      </c>
      <c r="AW35" s="134">
        <f t="shared" si="1"/>
        <v>0</v>
      </c>
      <c r="AX35" s="114">
        <v>8225</v>
      </c>
    </row>
    <row r="36" spans="1:50" ht="51.75" hidden="1" customHeight="1" x14ac:dyDescent="0.35">
      <c r="A36" s="102">
        <v>11</v>
      </c>
      <c r="B36" s="100" t="s">
        <v>932</v>
      </c>
      <c r="C36" s="100" t="s">
        <v>936</v>
      </c>
      <c r="D36" s="99">
        <v>26</v>
      </c>
      <c r="E36" s="100" t="s">
        <v>937</v>
      </c>
      <c r="F36" s="100"/>
      <c r="G36" s="99" t="s">
        <v>935</v>
      </c>
      <c r="H36" s="99" t="s">
        <v>882</v>
      </c>
      <c r="I36" s="101">
        <v>100</v>
      </c>
      <c r="J36" s="101">
        <v>100</v>
      </c>
      <c r="K36" s="170">
        <v>100</v>
      </c>
      <c r="L36" s="171">
        <v>0</v>
      </c>
      <c r="M36" s="135"/>
      <c r="N36" s="135"/>
      <c r="O36" s="136">
        <v>9.09</v>
      </c>
      <c r="P36" s="137"/>
      <c r="Q36" s="137"/>
      <c r="R36" s="136">
        <v>9.09</v>
      </c>
      <c r="S36" s="137"/>
      <c r="T36" s="137"/>
      <c r="U36" s="136">
        <v>9.09</v>
      </c>
      <c r="V36" s="137"/>
      <c r="W36" s="137"/>
      <c r="X36" s="136">
        <v>9.09</v>
      </c>
      <c r="Y36" s="137"/>
      <c r="Z36" s="137"/>
      <c r="AA36" s="136">
        <v>9.09</v>
      </c>
      <c r="AB36" s="137"/>
      <c r="AC36" s="137"/>
      <c r="AD36" s="136">
        <v>9.09</v>
      </c>
      <c r="AE36" s="137"/>
      <c r="AF36" s="137"/>
      <c r="AG36" s="136">
        <v>9.09</v>
      </c>
      <c r="AH36" s="137"/>
      <c r="AI36" t="s">
        <v>938</v>
      </c>
      <c r="AJ36" s="136">
        <v>9.09</v>
      </c>
      <c r="AK36" s="137"/>
      <c r="AL36" s="137"/>
      <c r="AM36" s="136">
        <v>9.09</v>
      </c>
      <c r="AN36" s="137"/>
      <c r="AO36" s="137"/>
      <c r="AP36" s="136">
        <v>9.1</v>
      </c>
      <c r="AQ36" s="137"/>
      <c r="AR36" s="137"/>
      <c r="AS36" s="136">
        <v>9.09</v>
      </c>
      <c r="AT36" s="137"/>
      <c r="AU36" s="137"/>
      <c r="AV36" s="111">
        <f t="shared" si="0"/>
        <v>100.00000000000001</v>
      </c>
      <c r="AW36" s="134">
        <f t="shared" si="1"/>
        <v>0</v>
      </c>
      <c r="AX36" s="114">
        <v>8225</v>
      </c>
    </row>
    <row r="37" spans="1:50" ht="51.75" hidden="1" customHeight="1" thickBot="1" x14ac:dyDescent="0.4">
      <c r="A37" s="105">
        <v>11</v>
      </c>
      <c r="B37" s="106" t="s">
        <v>932</v>
      </c>
      <c r="C37" s="106" t="s">
        <v>936</v>
      </c>
      <c r="D37" s="107">
        <v>27</v>
      </c>
      <c r="E37" s="106" t="s">
        <v>939</v>
      </c>
      <c r="F37" s="106"/>
      <c r="G37" s="107" t="s">
        <v>940</v>
      </c>
      <c r="H37" s="107" t="s">
        <v>882</v>
      </c>
      <c r="I37" s="172">
        <v>90</v>
      </c>
      <c r="J37" s="172">
        <v>95</v>
      </c>
      <c r="K37" s="173">
        <v>91</v>
      </c>
      <c r="L37" s="174">
        <v>9.5</v>
      </c>
      <c r="M37" s="138"/>
      <c r="N37" s="138"/>
      <c r="O37" s="139">
        <v>9.5500000000000007</v>
      </c>
      <c r="P37" s="140"/>
      <c r="Q37" s="140"/>
      <c r="R37" s="139">
        <v>90.59</v>
      </c>
      <c r="S37" s="140"/>
      <c r="T37" s="140"/>
      <c r="U37" s="139">
        <v>90.64</v>
      </c>
      <c r="V37" s="140"/>
      <c r="W37" s="140"/>
      <c r="X37" s="139">
        <v>90.68</v>
      </c>
      <c r="Y37" s="140"/>
      <c r="Z37" s="140"/>
      <c r="AA37" s="139">
        <v>90.73</v>
      </c>
      <c r="AB37" s="140"/>
      <c r="AC37" s="140"/>
      <c r="AD37" s="139">
        <v>90.77</v>
      </c>
      <c r="AE37" s="140"/>
      <c r="AF37" s="140"/>
      <c r="AG37" s="139">
        <v>90.82</v>
      </c>
      <c r="AH37" s="140"/>
      <c r="AI37" s="140"/>
      <c r="AJ37" s="139">
        <v>90.86</v>
      </c>
      <c r="AK37" s="140"/>
      <c r="AL37" s="140"/>
      <c r="AM37" s="139">
        <v>90.91</v>
      </c>
      <c r="AN37" s="140"/>
      <c r="AO37" s="140"/>
      <c r="AP37" s="139">
        <v>90</v>
      </c>
      <c r="AQ37" s="140"/>
      <c r="AR37" s="140"/>
      <c r="AS37" s="139">
        <v>91.000000000000014</v>
      </c>
      <c r="AT37" s="140"/>
      <c r="AU37" s="140"/>
      <c r="AV37" s="115">
        <v>91</v>
      </c>
      <c r="AW37" s="141">
        <f t="shared" si="1"/>
        <v>0</v>
      </c>
      <c r="AX37" s="116">
        <v>8225</v>
      </c>
    </row>
    <row r="38" spans="1:50" x14ac:dyDescent="0.35">
      <c r="A38" s="220"/>
      <c r="B38" s="220"/>
      <c r="C38" s="220"/>
      <c r="D38" s="220"/>
      <c r="E38" s="220"/>
      <c r="F38" s="220"/>
      <c r="G38" s="220"/>
      <c r="H38" s="220"/>
      <c r="I38" s="221"/>
      <c r="J38" s="221"/>
      <c r="K38" s="221"/>
      <c r="L38" s="221"/>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scale="20"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53125" defaultRowHeight="14.5" x14ac:dyDescent="0.35"/>
  <cols>
    <col min="6" max="6" width="13" bestFit="1" customWidth="1"/>
  </cols>
  <sheetData>
    <row r="2" spans="2:6" x14ac:dyDescent="0.35">
      <c r="B2" s="425" t="s">
        <v>23</v>
      </c>
      <c r="D2" s="425" t="s">
        <v>941</v>
      </c>
      <c r="F2" s="425" t="s">
        <v>20</v>
      </c>
    </row>
    <row r="3" spans="2:6" x14ac:dyDescent="0.35">
      <c r="B3" s="425" t="s">
        <v>33</v>
      </c>
      <c r="D3" s="425" t="s">
        <v>34</v>
      </c>
      <c r="F3" s="425" t="s">
        <v>42</v>
      </c>
    </row>
    <row r="4" spans="2:6" x14ac:dyDescent="0.35">
      <c r="B4" s="425" t="s">
        <v>21</v>
      </c>
      <c r="F4" s="425" t="s">
        <v>50</v>
      </c>
    </row>
    <row r="5" spans="2:6" x14ac:dyDescent="0.35">
      <c r="F5" s="425"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53125" defaultRowHeight="15" customHeight="1" x14ac:dyDescent="0.35"/>
  <cols>
    <col min="1" max="1" width="5.453125" customWidth="1"/>
    <col min="2" max="2" width="34.7265625" customWidth="1"/>
    <col min="3" max="3" width="1.26953125" customWidth="1"/>
    <col min="4" max="4" width="10.81640625" customWidth="1"/>
    <col min="5" max="5" width="1.1796875" customWidth="1"/>
    <col min="6" max="6" width="12.26953125" customWidth="1"/>
    <col min="7" max="7" width="1.453125" customWidth="1"/>
    <col min="8" max="8" width="12.7265625" customWidth="1"/>
    <col min="9" max="9" width="1.453125" customWidth="1"/>
    <col min="10" max="10" width="15.26953125" customWidth="1"/>
    <col min="11" max="11" width="14.26953125" customWidth="1"/>
    <col min="12" max="12" width="16.453125" customWidth="1"/>
    <col min="13" max="13" width="14.453125" customWidth="1"/>
    <col min="14" max="14" width="14.7265625" bestFit="1" customWidth="1"/>
    <col min="15" max="15" width="14.453125" bestFit="1" customWidth="1"/>
    <col min="16" max="16" width="11.453125" customWidth="1"/>
    <col min="17" max="17" width="13" customWidth="1"/>
    <col min="18" max="28" width="10" customWidth="1"/>
  </cols>
  <sheetData>
    <row r="3" spans="1:15" ht="21" hidden="1" customHeight="1" x14ac:dyDescent="0.5">
      <c r="A3" s="448"/>
      <c r="B3" s="436"/>
      <c r="C3" s="436"/>
      <c r="D3" s="436"/>
      <c r="E3" s="436"/>
      <c r="F3" s="436"/>
      <c r="G3" s="436"/>
      <c r="H3" s="436"/>
      <c r="I3" s="436"/>
      <c r="J3" s="436"/>
      <c r="K3" s="436"/>
      <c r="L3" s="436"/>
      <c r="M3" s="436"/>
      <c r="N3" s="436"/>
      <c r="O3" s="436"/>
    </row>
    <row r="4" spans="1:15" ht="39.75" customHeight="1" x14ac:dyDescent="0.35">
      <c r="A4" s="449" t="s">
        <v>91</v>
      </c>
      <c r="B4" s="436"/>
      <c r="C4" s="436"/>
      <c r="D4" s="436"/>
      <c r="E4" s="436"/>
      <c r="F4" s="436"/>
      <c r="G4" s="436"/>
      <c r="H4" s="436"/>
      <c r="I4" s="436"/>
      <c r="J4" s="436"/>
      <c r="K4" s="436"/>
      <c r="L4" s="436"/>
      <c r="M4" s="436"/>
      <c r="N4" s="436"/>
      <c r="O4" s="436"/>
    </row>
    <row r="5" spans="1:15" ht="21" hidden="1" customHeight="1" x14ac:dyDescent="0.5">
      <c r="A5" s="448"/>
      <c r="B5" s="436"/>
      <c r="C5" s="436"/>
      <c r="D5" s="436"/>
      <c r="E5" s="436"/>
      <c r="F5" s="436"/>
      <c r="G5" s="436"/>
      <c r="H5" s="436"/>
      <c r="I5" s="436"/>
      <c r="J5" s="436"/>
      <c r="K5" s="436"/>
      <c r="L5" s="436"/>
      <c r="M5" s="436"/>
      <c r="N5" s="436"/>
      <c r="O5" s="436"/>
    </row>
    <row r="6" spans="1:15" ht="15" hidden="1" customHeight="1" x14ac:dyDescent="0.35">
      <c r="A6" s="1"/>
      <c r="B6" s="1"/>
      <c r="C6" s="1"/>
      <c r="D6" s="1"/>
      <c r="E6" s="1"/>
      <c r="F6" s="1"/>
      <c r="G6" s="1"/>
      <c r="H6" s="1"/>
      <c r="I6" s="1"/>
      <c r="J6" s="1"/>
      <c r="K6" s="1"/>
      <c r="L6" s="1"/>
      <c r="M6" s="1"/>
      <c r="N6" s="1"/>
      <c r="O6" s="1"/>
    </row>
    <row r="7" spans="1:15" ht="15" hidden="1" customHeight="1" x14ac:dyDescent="0.35">
      <c r="A7" s="1"/>
      <c r="B7" s="450" t="s">
        <v>92</v>
      </c>
      <c r="C7" s="436"/>
      <c r="D7" s="436"/>
      <c r="E7" s="1"/>
      <c r="F7" s="451">
        <v>2024</v>
      </c>
      <c r="G7" s="452"/>
      <c r="H7" s="25"/>
      <c r="I7" s="25"/>
      <c r="J7" s="2">
        <v>2025</v>
      </c>
      <c r="K7" s="2">
        <v>2026</v>
      </c>
      <c r="L7" s="2">
        <v>2027</v>
      </c>
      <c r="M7" s="2">
        <v>2028</v>
      </c>
      <c r="N7" s="2" t="s">
        <v>93</v>
      </c>
      <c r="O7" s="1"/>
    </row>
    <row r="8" spans="1:15" ht="15" hidden="1" customHeight="1" x14ac:dyDescent="0.35">
      <c r="A8" s="1"/>
      <c r="B8" s="436"/>
      <c r="C8" s="436"/>
      <c r="D8" s="436"/>
      <c r="E8" s="1"/>
      <c r="F8" s="453">
        <v>16263770000</v>
      </c>
      <c r="G8" s="452"/>
      <c r="H8" s="25"/>
      <c r="I8" s="25"/>
      <c r="J8" s="3">
        <v>33040000000</v>
      </c>
      <c r="K8" s="3">
        <v>14970000000</v>
      </c>
      <c r="L8" s="3">
        <v>10555000000</v>
      </c>
      <c r="M8" s="3">
        <v>0</v>
      </c>
      <c r="N8" s="3">
        <f>SUM(F8:M8)</f>
        <v>74828770000</v>
      </c>
      <c r="O8" s="1"/>
    </row>
    <row r="9" spans="1:15" ht="15" hidden="1" customHeight="1" x14ac:dyDescent="0.35">
      <c r="A9" s="1"/>
      <c r="B9" s="1"/>
      <c r="C9" s="1"/>
      <c r="D9" s="1"/>
      <c r="E9" s="1"/>
      <c r="F9" s="1"/>
      <c r="G9" s="1"/>
      <c r="H9" s="1"/>
      <c r="I9" s="1"/>
      <c r="J9" s="1"/>
      <c r="K9" s="1"/>
      <c r="L9" s="1"/>
      <c r="M9" s="1"/>
      <c r="N9" s="1"/>
      <c r="O9" s="1"/>
    </row>
    <row r="10" spans="1:15" ht="15" hidden="1" customHeight="1" x14ac:dyDescent="0.35">
      <c r="A10" s="4"/>
      <c r="B10" s="4"/>
      <c r="C10" s="4"/>
      <c r="D10" s="4"/>
      <c r="E10" s="4"/>
      <c r="F10" s="4"/>
      <c r="G10" s="4"/>
      <c r="H10" s="4"/>
      <c r="I10" s="4"/>
      <c r="J10" s="4"/>
      <c r="K10" s="4"/>
      <c r="L10" s="4"/>
      <c r="M10" s="4"/>
      <c r="N10" s="4"/>
      <c r="O10" s="4"/>
    </row>
    <row r="11" spans="1:15" ht="20.25" customHeight="1" x14ac:dyDescent="0.35">
      <c r="A11" s="443" t="s">
        <v>94</v>
      </c>
      <c r="B11" s="436"/>
      <c r="C11" s="436"/>
      <c r="D11" s="436"/>
      <c r="E11" s="436"/>
      <c r="F11" s="436"/>
      <c r="G11" s="436"/>
      <c r="H11" s="436"/>
      <c r="I11" s="436"/>
      <c r="J11" s="436"/>
      <c r="K11" s="436"/>
      <c r="L11" s="436"/>
      <c r="M11" s="436"/>
      <c r="N11" s="436"/>
      <c r="O11" s="436"/>
    </row>
    <row r="12" spans="1:15" ht="9" customHeight="1" x14ac:dyDescent="0.35">
      <c r="A12" s="5"/>
      <c r="B12" s="5"/>
      <c r="C12" s="5"/>
      <c r="D12" s="5"/>
      <c r="E12" s="5"/>
      <c r="F12" s="5"/>
      <c r="G12" s="5"/>
      <c r="H12" s="5"/>
      <c r="I12" s="5"/>
      <c r="J12" s="5"/>
      <c r="K12" s="5"/>
      <c r="L12" s="5"/>
      <c r="M12" s="5"/>
      <c r="N12" s="5"/>
      <c r="O12" s="5"/>
    </row>
    <row r="13" spans="1:15" ht="21.75" customHeight="1" x14ac:dyDescent="0.35">
      <c r="A13" s="435" t="s">
        <v>95</v>
      </c>
      <c r="B13" s="442"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35">
      <c r="A14" s="436"/>
      <c r="B14" s="438"/>
      <c r="C14" s="4"/>
      <c r="D14" s="441">
        <v>1</v>
      </c>
      <c r="E14" s="4"/>
      <c r="F14" s="441" t="s">
        <v>21</v>
      </c>
      <c r="G14" s="4"/>
      <c r="H14" s="441"/>
      <c r="I14" s="4"/>
      <c r="J14" s="9" t="s">
        <v>100</v>
      </c>
      <c r="K14" s="10">
        <v>15</v>
      </c>
      <c r="L14" s="11">
        <v>50</v>
      </c>
      <c r="M14" s="11">
        <v>85</v>
      </c>
      <c r="N14" s="12">
        <v>100</v>
      </c>
      <c r="O14" s="10">
        <v>100</v>
      </c>
    </row>
    <row r="15" spans="1:15" ht="21.75" customHeight="1" x14ac:dyDescent="0.35">
      <c r="A15" s="436"/>
      <c r="B15" s="439"/>
      <c r="C15" s="4"/>
      <c r="D15" s="439"/>
      <c r="E15" s="4"/>
      <c r="F15" s="439"/>
      <c r="G15" s="4"/>
      <c r="H15" s="439"/>
      <c r="I15" s="4"/>
      <c r="J15" s="9" t="s">
        <v>101</v>
      </c>
      <c r="K15" s="3"/>
      <c r="L15" s="3"/>
      <c r="M15" s="3"/>
      <c r="N15" s="3"/>
      <c r="O15" s="3">
        <f t="shared" ref="O15" si="0">SUM(K15:N15)</f>
        <v>0</v>
      </c>
    </row>
    <row r="17" spans="1:15" ht="15" customHeight="1" x14ac:dyDescent="0.35">
      <c r="A17" s="454" t="s">
        <v>102</v>
      </c>
      <c r="B17" s="436"/>
      <c r="C17" s="436"/>
      <c r="D17" s="436"/>
      <c r="E17" s="436"/>
      <c r="F17" s="436"/>
      <c r="G17" s="436"/>
      <c r="H17" s="436"/>
      <c r="I17" s="436"/>
      <c r="J17" s="436"/>
      <c r="K17" s="436"/>
      <c r="L17" s="436"/>
      <c r="M17" s="436"/>
      <c r="N17" s="436"/>
      <c r="O17" s="436"/>
    </row>
    <row r="18" spans="1:15" ht="26.25" customHeight="1" x14ac:dyDescent="0.35">
      <c r="A18" s="435" t="s">
        <v>103</v>
      </c>
      <c r="B18" s="444"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35">
      <c r="A19" s="436"/>
      <c r="B19" s="438"/>
      <c r="C19" s="4"/>
      <c r="D19" s="441">
        <v>1</v>
      </c>
      <c r="E19" s="4"/>
      <c r="F19" s="441" t="s">
        <v>23</v>
      </c>
      <c r="G19" s="4"/>
      <c r="H19" s="441">
        <v>10</v>
      </c>
      <c r="I19" s="4"/>
      <c r="J19" s="9" t="s">
        <v>100</v>
      </c>
      <c r="K19" s="10">
        <v>1</v>
      </c>
      <c r="L19" s="11">
        <v>1</v>
      </c>
      <c r="M19" s="11">
        <v>1</v>
      </c>
      <c r="N19" s="11">
        <v>1</v>
      </c>
      <c r="O19" s="14">
        <v>1</v>
      </c>
    </row>
    <row r="20" spans="1:15" ht="15" customHeight="1" x14ac:dyDescent="0.35">
      <c r="A20" s="436"/>
      <c r="B20" s="439"/>
      <c r="C20" s="4"/>
      <c r="D20" s="439"/>
      <c r="E20" s="4"/>
      <c r="F20" s="439"/>
      <c r="G20" s="4"/>
      <c r="H20" s="439"/>
      <c r="I20" s="4"/>
      <c r="J20" s="9" t="s">
        <v>101</v>
      </c>
      <c r="K20" s="15">
        <v>888953000</v>
      </c>
      <c r="L20" s="15">
        <v>1449000000</v>
      </c>
      <c r="M20" s="15">
        <v>1491000000</v>
      </c>
      <c r="N20" s="15">
        <v>1535000000</v>
      </c>
      <c r="O20" s="14">
        <f>+SUM(K20:N20)</f>
        <v>5363953000</v>
      </c>
    </row>
    <row r="21" spans="1:15" ht="15" customHeight="1" x14ac:dyDescent="0.35">
      <c r="A21" s="16"/>
      <c r="B21" s="17"/>
      <c r="C21" s="4"/>
      <c r="D21" s="1"/>
      <c r="E21" s="4"/>
      <c r="F21" s="4"/>
      <c r="G21" s="4"/>
      <c r="H21" s="4"/>
      <c r="I21" s="4"/>
      <c r="J21" s="4"/>
      <c r="K21" s="4"/>
      <c r="L21" s="4"/>
      <c r="M21" s="4"/>
      <c r="N21" s="4"/>
      <c r="O21" s="4"/>
    </row>
    <row r="22" spans="1:15" ht="26.25" customHeight="1" x14ac:dyDescent="0.35">
      <c r="A22" s="435" t="s">
        <v>103</v>
      </c>
      <c r="B22" s="437"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35">
      <c r="A23" s="436"/>
      <c r="B23" s="438"/>
      <c r="C23" s="4"/>
      <c r="D23" s="441">
        <v>1</v>
      </c>
      <c r="E23" s="4"/>
      <c r="F23" s="441" t="s">
        <v>23</v>
      </c>
      <c r="G23" s="4"/>
      <c r="H23" s="441">
        <v>10</v>
      </c>
      <c r="I23" s="4"/>
      <c r="J23" s="9" t="s">
        <v>100</v>
      </c>
      <c r="K23" s="10">
        <v>1</v>
      </c>
      <c r="L23" s="11">
        <v>1</v>
      </c>
      <c r="M23" s="11">
        <v>1</v>
      </c>
      <c r="N23" s="11">
        <v>1</v>
      </c>
      <c r="O23" s="14">
        <v>1</v>
      </c>
    </row>
    <row r="24" spans="1:15" ht="15" customHeight="1" x14ac:dyDescent="0.35">
      <c r="A24" s="436"/>
      <c r="B24" s="439"/>
      <c r="C24" s="4"/>
      <c r="D24" s="439"/>
      <c r="E24" s="4"/>
      <c r="F24" s="439"/>
      <c r="G24" s="4"/>
      <c r="H24" s="439"/>
      <c r="I24" s="4"/>
      <c r="J24" s="9" t="s">
        <v>101</v>
      </c>
      <c r="K24" s="15">
        <v>4981991000</v>
      </c>
      <c r="L24" s="15">
        <v>4590500000</v>
      </c>
      <c r="M24" s="15">
        <v>4888100000</v>
      </c>
      <c r="N24" s="15">
        <v>10463515000</v>
      </c>
      <c r="O24" s="14">
        <f>+SUM(K24:N24)</f>
        <v>24924106000</v>
      </c>
    </row>
    <row r="25" spans="1:15" ht="15" customHeight="1" x14ac:dyDescent="0.35">
      <c r="A25" s="16"/>
      <c r="B25" s="17"/>
      <c r="C25" s="4"/>
      <c r="D25" s="1"/>
      <c r="E25" s="4"/>
      <c r="F25" s="4"/>
      <c r="G25" s="4"/>
      <c r="H25" s="4"/>
      <c r="I25" s="4"/>
      <c r="J25" s="4"/>
      <c r="K25" s="4"/>
      <c r="L25" s="4"/>
      <c r="M25" s="4"/>
      <c r="N25" s="4"/>
      <c r="O25" s="4"/>
    </row>
    <row r="26" spans="1:15" ht="26.25" customHeight="1" x14ac:dyDescent="0.35">
      <c r="A26" s="435" t="s">
        <v>103</v>
      </c>
      <c r="B26" s="445"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35">
      <c r="A27" s="436"/>
      <c r="B27" s="446"/>
      <c r="C27" s="4"/>
      <c r="D27" s="441">
        <v>1</v>
      </c>
      <c r="E27" s="4"/>
      <c r="F27" s="441" t="s">
        <v>23</v>
      </c>
      <c r="G27" s="4"/>
      <c r="H27" s="441">
        <v>10</v>
      </c>
      <c r="I27" s="4"/>
      <c r="J27" s="9" t="s">
        <v>100</v>
      </c>
      <c r="K27" s="10">
        <v>1</v>
      </c>
      <c r="L27" s="11">
        <v>1</v>
      </c>
      <c r="M27" s="11">
        <v>1</v>
      </c>
      <c r="N27" s="11">
        <v>1</v>
      </c>
      <c r="O27" s="14">
        <v>1</v>
      </c>
    </row>
    <row r="28" spans="1:15" ht="15" customHeight="1" x14ac:dyDescent="0.35">
      <c r="A28" s="436"/>
      <c r="B28" s="447"/>
      <c r="C28" s="4"/>
      <c r="D28" s="439"/>
      <c r="E28" s="4"/>
      <c r="F28" s="439"/>
      <c r="G28" s="4"/>
      <c r="H28" s="439"/>
      <c r="I28" s="4"/>
      <c r="J28" s="9" t="s">
        <v>101</v>
      </c>
      <c r="K28" s="15">
        <v>140634000</v>
      </c>
      <c r="L28" s="15">
        <v>332000000</v>
      </c>
      <c r="M28" s="15">
        <v>400000000</v>
      </c>
      <c r="N28" s="15">
        <v>332000000</v>
      </c>
      <c r="O28" s="14">
        <f>+SUM(K28:N28)</f>
        <v>1204634000</v>
      </c>
    </row>
    <row r="29" spans="1:15" ht="15" customHeight="1" x14ac:dyDescent="0.35">
      <c r="A29" s="16"/>
      <c r="B29" s="17"/>
      <c r="C29" s="4"/>
      <c r="D29" s="1"/>
      <c r="E29" s="4"/>
      <c r="F29" s="4"/>
      <c r="G29" s="4"/>
      <c r="H29" s="4"/>
      <c r="I29" s="4"/>
      <c r="J29" s="4"/>
      <c r="K29" s="4"/>
      <c r="L29" s="4"/>
      <c r="M29" s="4"/>
      <c r="N29" s="4"/>
      <c r="O29" s="4"/>
    </row>
    <row r="30" spans="1:15" ht="26.25" customHeight="1" x14ac:dyDescent="0.35">
      <c r="A30" s="435" t="s">
        <v>103</v>
      </c>
      <c r="B30" s="460"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35">
      <c r="A31" s="436"/>
      <c r="B31" s="438"/>
      <c r="C31" s="4"/>
      <c r="D31" s="441">
        <v>100</v>
      </c>
      <c r="E31" s="4"/>
      <c r="F31" s="441" t="s">
        <v>33</v>
      </c>
      <c r="G31" s="4"/>
      <c r="H31" s="441">
        <v>15</v>
      </c>
      <c r="I31" s="4"/>
      <c r="J31" s="9" t="s">
        <v>100</v>
      </c>
      <c r="K31" s="18">
        <v>0.15</v>
      </c>
      <c r="L31" s="18">
        <v>0.5</v>
      </c>
      <c r="M31" s="18">
        <v>0.85</v>
      </c>
      <c r="N31" s="18">
        <v>1</v>
      </c>
      <c r="O31" s="19">
        <v>100</v>
      </c>
    </row>
    <row r="32" spans="1:15" ht="15" customHeight="1" x14ac:dyDescent="0.35">
      <c r="A32" s="436"/>
      <c r="B32" s="439"/>
      <c r="C32" s="4"/>
      <c r="D32" s="439"/>
      <c r="E32" s="4"/>
      <c r="F32" s="439"/>
      <c r="G32" s="4"/>
      <c r="H32" s="439"/>
      <c r="I32" s="4"/>
      <c r="J32" s="9" t="s">
        <v>101</v>
      </c>
      <c r="K32" s="15">
        <v>265950000</v>
      </c>
      <c r="L32" s="15">
        <v>699000000</v>
      </c>
      <c r="M32" s="15">
        <v>808000000</v>
      </c>
      <c r="N32" s="15">
        <v>812000000</v>
      </c>
      <c r="O32" s="14">
        <f>+SUM(K32:N32)</f>
        <v>2584950000</v>
      </c>
    </row>
    <row r="34" spans="1:15" ht="15" customHeight="1" x14ac:dyDescent="0.35">
      <c r="A34" s="443" t="s">
        <v>110</v>
      </c>
      <c r="B34" s="436"/>
      <c r="C34" s="436"/>
      <c r="D34" s="436"/>
      <c r="E34" s="436"/>
      <c r="F34" s="436"/>
      <c r="G34" s="436"/>
      <c r="H34" s="436"/>
      <c r="I34" s="436"/>
      <c r="J34" s="436"/>
      <c r="K34" s="436"/>
      <c r="L34" s="436"/>
      <c r="M34" s="436"/>
      <c r="N34" s="436"/>
      <c r="O34" s="436"/>
    </row>
    <row r="35" spans="1:15" ht="9" customHeight="1" x14ac:dyDescent="0.35">
      <c r="A35" s="5"/>
      <c r="B35" s="5"/>
      <c r="C35" s="5"/>
      <c r="D35" s="5"/>
      <c r="E35" s="5"/>
      <c r="F35" s="5"/>
      <c r="G35" s="5"/>
      <c r="H35" s="5"/>
      <c r="I35" s="5"/>
      <c r="J35" s="5"/>
      <c r="K35" s="5"/>
      <c r="L35" s="5"/>
      <c r="M35" s="5"/>
      <c r="N35" s="5"/>
      <c r="O35" s="5"/>
    </row>
    <row r="36" spans="1:15" ht="21.75" customHeight="1" x14ac:dyDescent="0.35">
      <c r="A36" s="435" t="s">
        <v>95</v>
      </c>
      <c r="B36" s="442"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35">
      <c r="A37" s="436"/>
      <c r="B37" s="438"/>
      <c r="C37" s="4"/>
      <c r="D37" s="441">
        <v>5</v>
      </c>
      <c r="E37" s="4"/>
      <c r="F37" s="441" t="s">
        <v>21</v>
      </c>
      <c r="G37" s="4"/>
      <c r="H37" s="441">
        <v>15</v>
      </c>
      <c r="I37" s="4"/>
      <c r="J37" s="9" t="s">
        <v>100</v>
      </c>
      <c r="K37" s="20">
        <v>1.7</v>
      </c>
      <c r="L37" s="20">
        <v>1.6</v>
      </c>
      <c r="M37" s="20">
        <v>0.9</v>
      </c>
      <c r="N37" s="20">
        <v>0.8</v>
      </c>
      <c r="O37" s="21">
        <f t="shared" ref="O37:O38" si="1">SUM(K37:N37)</f>
        <v>5</v>
      </c>
    </row>
    <row r="38" spans="1:15" ht="21.75" customHeight="1" x14ac:dyDescent="0.35">
      <c r="A38" s="436"/>
      <c r="B38" s="439"/>
      <c r="C38" s="4"/>
      <c r="D38" s="439"/>
      <c r="E38" s="4"/>
      <c r="F38" s="439"/>
      <c r="G38" s="4"/>
      <c r="H38" s="439"/>
      <c r="I38" s="4"/>
      <c r="J38" s="9" t="s">
        <v>101</v>
      </c>
      <c r="K38" s="3">
        <v>5128476000</v>
      </c>
      <c r="L38" s="3">
        <v>12620465000</v>
      </c>
      <c r="M38" s="3">
        <v>12136050000</v>
      </c>
      <c r="N38" s="3">
        <v>6868716000</v>
      </c>
      <c r="O38" s="22">
        <f t="shared" si="1"/>
        <v>36753707000</v>
      </c>
    </row>
    <row r="39" spans="1:15" ht="15" customHeight="1" x14ac:dyDescent="0.35">
      <c r="A39" s="4"/>
      <c r="B39" s="17"/>
      <c r="C39" s="4"/>
      <c r="D39" s="4"/>
      <c r="E39" s="4"/>
      <c r="F39" s="4"/>
      <c r="G39" s="4"/>
      <c r="H39" s="4"/>
      <c r="I39" s="4"/>
      <c r="J39" s="4"/>
      <c r="K39" s="4"/>
      <c r="L39" s="4"/>
      <c r="M39" s="4"/>
      <c r="N39" s="4"/>
      <c r="O39" s="4"/>
    </row>
    <row r="40" spans="1:15" ht="15" customHeight="1" x14ac:dyDescent="0.35">
      <c r="A40" s="4"/>
      <c r="B40" s="17"/>
      <c r="C40" s="4"/>
      <c r="D40" s="4"/>
      <c r="E40" s="4"/>
      <c r="F40" s="4"/>
      <c r="G40" s="4"/>
      <c r="H40" s="4"/>
      <c r="I40" s="4"/>
      <c r="J40" s="4"/>
      <c r="K40" s="4"/>
      <c r="L40" s="4"/>
      <c r="M40" s="4"/>
      <c r="N40" s="4"/>
      <c r="O40" s="4"/>
    </row>
    <row r="41" spans="1:15" ht="26.25" customHeight="1" x14ac:dyDescent="0.35">
      <c r="A41" s="435" t="s">
        <v>103</v>
      </c>
      <c r="B41" s="444"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35">
      <c r="A42" s="436"/>
      <c r="B42" s="438"/>
      <c r="C42" s="4"/>
      <c r="D42" s="441">
        <v>5</v>
      </c>
      <c r="E42" s="4"/>
      <c r="F42" s="441" t="s">
        <v>21</v>
      </c>
      <c r="G42" s="4"/>
      <c r="H42" s="441">
        <v>15</v>
      </c>
      <c r="I42" s="4"/>
      <c r="J42" s="9" t="s">
        <v>100</v>
      </c>
      <c r="K42" s="20">
        <v>1.7</v>
      </c>
      <c r="L42" s="20">
        <v>1.6</v>
      </c>
      <c r="M42" s="20">
        <v>0.9</v>
      </c>
      <c r="N42" s="20">
        <v>0.8</v>
      </c>
      <c r="O42" s="21">
        <f>SUM(K42:N42)</f>
        <v>5</v>
      </c>
    </row>
    <row r="43" spans="1:15" ht="15" customHeight="1" x14ac:dyDescent="0.35">
      <c r="A43" s="436"/>
      <c r="B43" s="439"/>
      <c r="C43" s="4"/>
      <c r="D43" s="439"/>
      <c r="E43" s="4"/>
      <c r="F43" s="439"/>
      <c r="G43" s="4"/>
      <c r="H43" s="439"/>
      <c r="I43" s="4"/>
      <c r="J43" s="9" t="s">
        <v>101</v>
      </c>
      <c r="K43" s="3">
        <v>5128476000</v>
      </c>
      <c r="L43" s="3">
        <v>12620465000</v>
      </c>
      <c r="M43" s="3">
        <v>12136050000</v>
      </c>
      <c r="N43" s="3">
        <v>6868716000</v>
      </c>
      <c r="O43" s="14">
        <f>+SUM(K43:N43)</f>
        <v>36753707000</v>
      </c>
    </row>
    <row r="44" spans="1:15" ht="15" customHeight="1" x14ac:dyDescent="0.35">
      <c r="A44" s="1"/>
      <c r="B44" s="1"/>
      <c r="C44" s="1"/>
      <c r="D44" s="1">
        <v>1.2</v>
      </c>
      <c r="E44" s="1"/>
      <c r="F44" s="1"/>
      <c r="G44" s="1"/>
      <c r="H44" s="1"/>
      <c r="I44" s="1"/>
      <c r="J44" s="1"/>
      <c r="K44" s="1"/>
      <c r="L44" s="1"/>
      <c r="M44" s="1"/>
      <c r="N44" s="1"/>
      <c r="O44" s="1"/>
    </row>
    <row r="45" spans="1:15" ht="15" customHeight="1" x14ac:dyDescent="0.35">
      <c r="A45" s="1"/>
      <c r="B45" s="1"/>
      <c r="C45" s="1"/>
      <c r="D45" s="1"/>
      <c r="E45" s="1"/>
      <c r="F45" s="1"/>
      <c r="G45" s="1"/>
      <c r="H45" s="1"/>
      <c r="I45" s="1"/>
      <c r="J45" s="1"/>
      <c r="K45" s="1"/>
      <c r="L45" s="1"/>
      <c r="M45" s="1"/>
      <c r="N45" s="1"/>
      <c r="O45" s="1"/>
    </row>
    <row r="46" spans="1:15" ht="20.25" customHeight="1" x14ac:dyDescent="0.35">
      <c r="A46" s="443" t="s">
        <v>113</v>
      </c>
      <c r="B46" s="436"/>
      <c r="C46" s="436"/>
      <c r="D46" s="436"/>
      <c r="E46" s="436"/>
      <c r="F46" s="436"/>
      <c r="G46" s="436"/>
      <c r="H46" s="436"/>
      <c r="I46" s="436"/>
      <c r="J46" s="436"/>
      <c r="K46" s="436"/>
      <c r="L46" s="436"/>
      <c r="M46" s="436"/>
      <c r="N46" s="436"/>
      <c r="O46" s="436"/>
    </row>
    <row r="47" spans="1:15" ht="9" customHeight="1" x14ac:dyDescent="0.35">
      <c r="A47" s="5"/>
      <c r="B47" s="5"/>
      <c r="C47" s="5"/>
      <c r="D47" s="5"/>
      <c r="E47" s="5"/>
      <c r="F47" s="5"/>
      <c r="G47" s="5"/>
      <c r="H47" s="5"/>
      <c r="I47" s="5"/>
      <c r="J47" s="5"/>
      <c r="K47" s="5"/>
      <c r="L47" s="5"/>
      <c r="M47" s="5"/>
      <c r="N47" s="5"/>
      <c r="O47" s="5"/>
    </row>
    <row r="48" spans="1:15" ht="30" customHeight="1" x14ac:dyDescent="0.35">
      <c r="A48" s="435" t="s">
        <v>95</v>
      </c>
      <c r="B48" s="442"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35">
      <c r="A49" s="436"/>
      <c r="B49" s="438"/>
      <c r="C49" s="4"/>
      <c r="D49" s="441">
        <v>100</v>
      </c>
      <c r="E49" s="4"/>
      <c r="F49" s="441" t="s">
        <v>33</v>
      </c>
      <c r="G49" s="4"/>
      <c r="H49" s="441">
        <f>+H54+H58</f>
        <v>28</v>
      </c>
      <c r="I49" s="4"/>
      <c r="J49" s="9" t="s">
        <v>100</v>
      </c>
      <c r="K49" s="23"/>
      <c r="L49" s="23"/>
      <c r="M49" s="23"/>
      <c r="N49" s="23"/>
      <c r="O49" s="14">
        <v>100</v>
      </c>
    </row>
    <row r="50" spans="1:15" ht="21.75" customHeight="1" x14ac:dyDescent="0.35">
      <c r="A50" s="436"/>
      <c r="B50" s="439"/>
      <c r="C50" s="4"/>
      <c r="D50" s="439"/>
      <c r="E50" s="4"/>
      <c r="F50" s="439"/>
      <c r="G50" s="4"/>
      <c r="H50" s="439"/>
      <c r="I50" s="4"/>
      <c r="J50" s="9" t="s">
        <v>101</v>
      </c>
      <c r="K50" s="3">
        <v>767728000</v>
      </c>
      <c r="L50" s="3">
        <v>1580000000</v>
      </c>
      <c r="M50" s="3">
        <v>1846000000</v>
      </c>
      <c r="N50" s="3">
        <v>631200000</v>
      </c>
      <c r="O50" s="22">
        <f>SUM(K50:N50)</f>
        <v>4824928000</v>
      </c>
    </row>
    <row r="51" spans="1:15" ht="15" customHeight="1" x14ac:dyDescent="0.35">
      <c r="A51" s="4"/>
      <c r="B51" s="4"/>
      <c r="C51" s="4"/>
      <c r="D51" s="1"/>
      <c r="E51" s="4"/>
      <c r="F51" s="4"/>
      <c r="G51" s="4"/>
      <c r="H51" s="4"/>
      <c r="I51" s="4"/>
      <c r="J51" s="1"/>
      <c r="K51" s="13"/>
      <c r="L51" s="13"/>
      <c r="M51" s="13"/>
      <c r="N51" s="13"/>
      <c r="O51" s="13"/>
    </row>
    <row r="52" spans="1:15" ht="15" customHeight="1" x14ac:dyDescent="0.35">
      <c r="A52" s="440" t="s">
        <v>102</v>
      </c>
      <c r="B52" s="440"/>
      <c r="C52" s="440"/>
      <c r="D52" s="440"/>
      <c r="E52" s="440"/>
      <c r="F52" s="440"/>
      <c r="G52" s="440"/>
      <c r="H52" s="440"/>
      <c r="I52" s="440"/>
      <c r="J52" s="440"/>
      <c r="K52" s="440"/>
      <c r="L52" s="440"/>
      <c r="M52" s="440"/>
      <c r="N52" s="440"/>
      <c r="O52" s="440"/>
    </row>
    <row r="53" spans="1:15" ht="26.25" customHeight="1" x14ac:dyDescent="0.35">
      <c r="A53" s="455" t="s">
        <v>103</v>
      </c>
      <c r="B53" s="456"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35">
      <c r="A54" s="455"/>
      <c r="B54" s="457"/>
      <c r="C54" s="4"/>
      <c r="D54" s="441">
        <v>100</v>
      </c>
      <c r="E54" s="4"/>
      <c r="F54" s="441" t="s">
        <v>33</v>
      </c>
      <c r="G54" s="4"/>
      <c r="H54" s="441">
        <v>15</v>
      </c>
      <c r="I54" s="4"/>
      <c r="J54" s="9" t="s">
        <v>100</v>
      </c>
      <c r="K54" s="23">
        <v>0.1</v>
      </c>
      <c r="L54" s="23">
        <v>0.5</v>
      </c>
      <c r="M54" s="23"/>
      <c r="N54" s="23"/>
      <c r="O54" s="14">
        <v>100</v>
      </c>
    </row>
    <row r="55" spans="1:15" ht="15" customHeight="1" x14ac:dyDescent="0.35">
      <c r="A55" s="455"/>
      <c r="B55" s="458"/>
      <c r="C55" s="4"/>
      <c r="D55" s="459"/>
      <c r="E55" s="4"/>
      <c r="F55" s="459"/>
      <c r="G55" s="4"/>
      <c r="H55" s="439"/>
      <c r="I55" s="4"/>
      <c r="J55" s="9" t="s">
        <v>101</v>
      </c>
      <c r="K55" s="15">
        <v>627228000</v>
      </c>
      <c r="L55" s="15">
        <v>1260000000</v>
      </c>
      <c r="M55" s="15">
        <v>1516000000</v>
      </c>
      <c r="N55" s="15">
        <v>516794000</v>
      </c>
      <c r="O55" s="14">
        <f>+SUM(K55:N55)</f>
        <v>3920022000</v>
      </c>
    </row>
    <row r="56" spans="1:15" ht="15" customHeight="1" x14ac:dyDescent="0.35">
      <c r="A56" s="16"/>
      <c r="B56" s="17"/>
      <c r="C56" s="4"/>
      <c r="D56" s="1"/>
      <c r="E56" s="4"/>
      <c r="F56" s="4"/>
      <c r="G56" s="4"/>
      <c r="H56" s="4"/>
      <c r="I56" s="4"/>
      <c r="J56" s="4"/>
      <c r="K56" s="4"/>
      <c r="L56" s="4"/>
      <c r="M56" s="4"/>
      <c r="N56" s="4"/>
      <c r="O56" s="4"/>
    </row>
    <row r="57" spans="1:15" ht="26.25" customHeight="1" x14ac:dyDescent="0.35">
      <c r="A57" s="435" t="s">
        <v>103</v>
      </c>
      <c r="B57" s="437"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35">
      <c r="A58" s="436"/>
      <c r="B58" s="438"/>
      <c r="C58" s="4"/>
      <c r="D58" s="441">
        <v>100</v>
      </c>
      <c r="E58" s="4"/>
      <c r="F58" s="441" t="s">
        <v>23</v>
      </c>
      <c r="G58" s="4"/>
      <c r="H58" s="441">
        <v>13</v>
      </c>
      <c r="I58" s="4"/>
      <c r="J58" s="9" t="s">
        <v>100</v>
      </c>
      <c r="K58" s="23">
        <v>0.05</v>
      </c>
      <c r="L58" s="23"/>
      <c r="M58" s="23"/>
      <c r="N58" s="23"/>
      <c r="O58" s="14">
        <v>100</v>
      </c>
    </row>
    <row r="59" spans="1:15" ht="15" customHeight="1" x14ac:dyDescent="0.35">
      <c r="A59" s="436"/>
      <c r="B59" s="439"/>
      <c r="C59" s="4"/>
      <c r="D59" s="439"/>
      <c r="E59" s="4"/>
      <c r="F59" s="439"/>
      <c r="G59" s="4"/>
      <c r="H59" s="439"/>
      <c r="I59" s="4"/>
      <c r="J59" s="9" t="s">
        <v>101</v>
      </c>
      <c r="K59" s="15">
        <v>140500000</v>
      </c>
      <c r="L59" s="15">
        <v>320000000</v>
      </c>
      <c r="M59" s="15">
        <v>330000000</v>
      </c>
      <c r="N59" s="15">
        <v>114406000</v>
      </c>
      <c r="O59" s="14">
        <f>+SUM(K59:N59)</f>
        <v>904906000</v>
      </c>
    </row>
    <row r="60" spans="1:15" ht="15" customHeight="1" x14ac:dyDescent="0.35">
      <c r="A60" s="16"/>
      <c r="B60" s="17"/>
      <c r="C60" s="4"/>
      <c r="D60" s="1"/>
      <c r="E60" s="4"/>
      <c r="F60" s="4"/>
      <c r="G60" s="4"/>
      <c r="H60" s="4"/>
      <c r="I60" s="4"/>
      <c r="J60" s="4"/>
      <c r="K60" s="4"/>
      <c r="L60" s="4"/>
      <c r="M60" s="4"/>
      <c r="N60" s="4"/>
      <c r="O60" s="4"/>
    </row>
    <row r="61" spans="1:15" ht="15" customHeight="1" x14ac:dyDescent="0.35">
      <c r="A61" s="1"/>
      <c r="B61" s="1"/>
      <c r="C61" s="1"/>
      <c r="D61" s="1"/>
      <c r="E61" s="1"/>
      <c r="F61" s="1"/>
      <c r="G61" s="1"/>
      <c r="H61" s="1"/>
      <c r="I61" s="1"/>
      <c r="J61" s="1"/>
      <c r="K61" s="1"/>
      <c r="L61" s="1"/>
      <c r="M61" s="1"/>
      <c r="N61" s="1"/>
      <c r="O61" s="1"/>
    </row>
    <row r="62" spans="1:15" ht="15" customHeight="1" x14ac:dyDescent="0.35">
      <c r="A62" s="443" t="s">
        <v>117</v>
      </c>
      <c r="B62" s="436"/>
      <c r="C62" s="436"/>
      <c r="D62" s="436"/>
      <c r="E62" s="436"/>
      <c r="F62" s="436"/>
      <c r="G62" s="436"/>
      <c r="H62" s="436"/>
      <c r="I62" s="436"/>
      <c r="J62" s="436"/>
      <c r="K62" s="436"/>
      <c r="L62" s="436"/>
      <c r="M62" s="436"/>
      <c r="N62" s="436"/>
      <c r="O62" s="436"/>
    </row>
    <row r="63" spans="1:15" ht="15" customHeight="1" x14ac:dyDescent="0.35">
      <c r="A63" s="5"/>
      <c r="B63" s="5"/>
      <c r="C63" s="5"/>
      <c r="D63" s="5"/>
      <c r="E63" s="5"/>
      <c r="F63" s="5"/>
      <c r="G63" s="5"/>
      <c r="H63" s="5"/>
      <c r="I63" s="5"/>
      <c r="J63" s="5"/>
      <c r="K63" s="5"/>
      <c r="L63" s="5"/>
      <c r="M63" s="5"/>
      <c r="N63" s="5"/>
      <c r="O63" s="5"/>
    </row>
    <row r="64" spans="1:15" ht="26" x14ac:dyDescent="0.35">
      <c r="A64" s="435" t="s">
        <v>95</v>
      </c>
      <c r="B64" s="442"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35">
      <c r="A65" s="436"/>
      <c r="B65" s="438"/>
      <c r="C65" s="4"/>
      <c r="D65" s="441">
        <v>60</v>
      </c>
      <c r="E65" s="4"/>
      <c r="F65" s="441" t="s">
        <v>33</v>
      </c>
      <c r="G65" s="4"/>
      <c r="H65" s="441">
        <v>12</v>
      </c>
      <c r="I65" s="4"/>
      <c r="J65" s="9" t="s">
        <v>100</v>
      </c>
      <c r="K65" s="10">
        <v>15</v>
      </c>
      <c r="L65" s="11">
        <v>30</v>
      </c>
      <c r="M65" s="11">
        <v>45</v>
      </c>
      <c r="N65" s="11">
        <v>60</v>
      </c>
      <c r="O65" s="14">
        <v>60</v>
      </c>
    </row>
    <row r="66" spans="1:15" ht="15" customHeight="1" x14ac:dyDescent="0.35">
      <c r="A66" s="436"/>
      <c r="B66" s="439"/>
      <c r="C66" s="4"/>
      <c r="D66" s="439"/>
      <c r="E66" s="4"/>
      <c r="F66" s="439"/>
      <c r="G66" s="4"/>
      <c r="H66" s="439"/>
      <c r="I66" s="4"/>
      <c r="J66" s="9" t="s">
        <v>101</v>
      </c>
      <c r="K66" s="3">
        <v>233500000</v>
      </c>
      <c r="L66" s="3">
        <v>590000000</v>
      </c>
      <c r="M66" s="3">
        <v>620000000</v>
      </c>
      <c r="N66" s="3">
        <v>600000000</v>
      </c>
      <c r="O66" s="3">
        <f>SUM(K66:N66)</f>
        <v>2043500000</v>
      </c>
    </row>
    <row r="67" spans="1:15" ht="15" customHeight="1" x14ac:dyDescent="0.35">
      <c r="A67" s="4"/>
      <c r="B67" s="4"/>
      <c r="C67" s="4"/>
      <c r="D67" s="1"/>
      <c r="E67" s="4"/>
      <c r="F67" s="4"/>
      <c r="G67" s="4"/>
      <c r="H67" s="4"/>
      <c r="I67" s="4"/>
      <c r="J67" s="1"/>
      <c r="K67" s="13"/>
      <c r="L67" s="13"/>
      <c r="M67" s="13"/>
      <c r="N67" s="13"/>
      <c r="O67" s="13"/>
    </row>
    <row r="68" spans="1:15" ht="15" customHeight="1" x14ac:dyDescent="0.35">
      <c r="A68" s="454" t="s">
        <v>102</v>
      </c>
      <c r="B68" s="436"/>
      <c r="C68" s="436"/>
      <c r="D68" s="436"/>
      <c r="E68" s="436"/>
      <c r="F68" s="436"/>
      <c r="G68" s="436"/>
      <c r="H68" s="436"/>
      <c r="I68" s="436"/>
      <c r="J68" s="436"/>
      <c r="K68" s="436"/>
      <c r="L68" s="436"/>
      <c r="M68" s="436"/>
      <c r="N68" s="436"/>
      <c r="O68" s="436"/>
    </row>
    <row r="69" spans="1:15" ht="25.5" customHeight="1" x14ac:dyDescent="0.35">
      <c r="A69" s="435" t="s">
        <v>103</v>
      </c>
      <c r="B69" s="444"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35">
      <c r="A70" s="436"/>
      <c r="B70" s="438"/>
      <c r="C70" s="4"/>
      <c r="D70" s="441">
        <v>60</v>
      </c>
      <c r="E70" s="4"/>
      <c r="F70" s="441" t="s">
        <v>33</v>
      </c>
      <c r="G70" s="4"/>
      <c r="H70" s="441">
        <v>12</v>
      </c>
      <c r="I70" s="4"/>
      <c r="J70" s="9" t="s">
        <v>100</v>
      </c>
      <c r="K70" s="10">
        <v>15</v>
      </c>
      <c r="L70" s="11">
        <v>30</v>
      </c>
      <c r="M70" s="11">
        <v>45</v>
      </c>
      <c r="N70" s="11">
        <v>60</v>
      </c>
      <c r="O70" s="14">
        <v>60</v>
      </c>
    </row>
    <row r="71" spans="1:15" ht="15" customHeight="1" x14ac:dyDescent="0.35">
      <c r="A71" s="436"/>
      <c r="B71" s="439"/>
      <c r="C71" s="4"/>
      <c r="D71" s="439"/>
      <c r="E71" s="4"/>
      <c r="F71" s="439"/>
      <c r="G71" s="4"/>
      <c r="H71" s="439"/>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53125" defaultRowHeight="15" customHeight="1" x14ac:dyDescent="0.35"/>
  <cols>
    <col min="1" max="2" width="10" customWidth="1"/>
    <col min="3" max="3" width="34" customWidth="1"/>
    <col min="4" max="4" width="10" customWidth="1"/>
    <col min="5" max="5" width="17.26953125" customWidth="1"/>
    <col min="6" max="12" width="10" customWidth="1"/>
    <col min="13" max="13" width="55" customWidth="1"/>
    <col min="14" max="14" width="10" customWidth="1"/>
    <col min="15" max="15" width="18.1796875" customWidth="1"/>
    <col min="16" max="26" width="10" customWidth="1"/>
  </cols>
  <sheetData>
    <row r="1" spans="1:15" ht="14.5" x14ac:dyDescent="0.35">
      <c r="A1" s="425" t="s">
        <v>942</v>
      </c>
    </row>
    <row r="3" spans="1:15" ht="14.5" x14ac:dyDescent="0.35">
      <c r="A3" s="425" t="s">
        <v>943</v>
      </c>
      <c r="C3" s="425" t="s">
        <v>944</v>
      </c>
      <c r="E3" s="425" t="s">
        <v>945</v>
      </c>
      <c r="G3" s="425" t="s">
        <v>946</v>
      </c>
      <c r="I3" s="425" t="s">
        <v>947</v>
      </c>
      <c r="K3" s="425" t="s">
        <v>948</v>
      </c>
      <c r="M3" s="425" t="s">
        <v>949</v>
      </c>
      <c r="O3" s="425" t="s">
        <v>950</v>
      </c>
    </row>
    <row r="5" spans="1:15" ht="14.5" x14ac:dyDescent="0.35">
      <c r="A5" s="425" t="s">
        <v>21</v>
      </c>
      <c r="C5" s="425" t="s">
        <v>951</v>
      </c>
      <c r="D5" s="425">
        <v>1</v>
      </c>
      <c r="E5" s="425" t="s">
        <v>952</v>
      </c>
      <c r="G5" s="425" t="s">
        <v>15</v>
      </c>
      <c r="I5" s="425" t="s">
        <v>953</v>
      </c>
      <c r="K5" s="425" t="s">
        <v>881</v>
      </c>
      <c r="M5" s="425" t="s">
        <v>954</v>
      </c>
      <c r="O5" s="425" t="s">
        <v>955</v>
      </c>
    </row>
    <row r="6" spans="1:15" ht="14.5" x14ac:dyDescent="0.35">
      <c r="A6" s="425" t="s">
        <v>33</v>
      </c>
      <c r="C6" s="425" t="s">
        <v>956</v>
      </c>
      <c r="D6" s="425">
        <v>2</v>
      </c>
      <c r="E6" s="425" t="s">
        <v>957</v>
      </c>
      <c r="G6" s="425" t="s">
        <v>27</v>
      </c>
      <c r="I6" s="425" t="s">
        <v>958</v>
      </c>
      <c r="M6" s="425" t="s">
        <v>959</v>
      </c>
      <c r="O6" s="425" t="s">
        <v>960</v>
      </c>
    </row>
    <row r="7" spans="1:15" ht="14.5" x14ac:dyDescent="0.35">
      <c r="A7" s="425" t="s">
        <v>23</v>
      </c>
      <c r="D7" s="425">
        <v>3</v>
      </c>
      <c r="E7" s="425" t="s">
        <v>961</v>
      </c>
      <c r="G7" s="425" t="s">
        <v>46</v>
      </c>
      <c r="I7" s="425" t="s">
        <v>20</v>
      </c>
      <c r="M7" s="425" t="s">
        <v>962</v>
      </c>
      <c r="O7" s="425" t="s">
        <v>963</v>
      </c>
    </row>
    <row r="8" spans="1:15" ht="14.5" x14ac:dyDescent="0.35">
      <c r="D8" s="425">
        <v>4</v>
      </c>
      <c r="E8" s="425" t="s">
        <v>964</v>
      </c>
      <c r="G8" s="425" t="s">
        <v>26</v>
      </c>
      <c r="I8" s="425" t="s">
        <v>42</v>
      </c>
      <c r="M8" s="425" t="s">
        <v>965</v>
      </c>
      <c r="O8" s="425" t="s">
        <v>966</v>
      </c>
    </row>
    <row r="9" spans="1:15" ht="14.5" x14ac:dyDescent="0.35">
      <c r="D9" s="425">
        <v>5</v>
      </c>
      <c r="E9" s="425" t="s">
        <v>967</v>
      </c>
      <c r="G9" s="425" t="s">
        <v>968</v>
      </c>
      <c r="I9" s="425" t="s">
        <v>57</v>
      </c>
      <c r="O9" s="425" t="s">
        <v>969</v>
      </c>
    </row>
    <row r="10" spans="1:15" ht="14.5" x14ac:dyDescent="0.35">
      <c r="D10" s="425">
        <v>6</v>
      </c>
      <c r="E10" s="425" t="s">
        <v>970</v>
      </c>
      <c r="G10" s="425" t="s">
        <v>971</v>
      </c>
      <c r="I10" s="425" t="s">
        <v>62</v>
      </c>
      <c r="O10" s="425" t="s">
        <v>972</v>
      </c>
    </row>
    <row r="11" spans="1:15" ht="14.5" x14ac:dyDescent="0.35">
      <c r="D11" s="425">
        <v>7</v>
      </c>
      <c r="E11" s="425" t="s">
        <v>973</v>
      </c>
      <c r="I11" s="425" t="s">
        <v>971</v>
      </c>
    </row>
    <row r="12" spans="1:15" ht="14.5" x14ac:dyDescent="0.35">
      <c r="D12" s="425">
        <v>8</v>
      </c>
      <c r="E12" s="425" t="s">
        <v>974</v>
      </c>
    </row>
    <row r="13" spans="1:15" ht="14.5" x14ac:dyDescent="0.35">
      <c r="D13" s="425">
        <v>9</v>
      </c>
      <c r="E13" s="425" t="s">
        <v>975</v>
      </c>
    </row>
    <row r="14" spans="1:15" ht="14.5" x14ac:dyDescent="0.35">
      <c r="D14" s="425">
        <v>10</v>
      </c>
      <c r="E14" s="425" t="s">
        <v>976</v>
      </c>
    </row>
    <row r="15" spans="1:15" ht="14.5" x14ac:dyDescent="0.35">
      <c r="D15" s="425">
        <v>11</v>
      </c>
      <c r="E15" s="425" t="s">
        <v>977</v>
      </c>
    </row>
    <row r="16" spans="1:15" ht="14.5" x14ac:dyDescent="0.35">
      <c r="D16" s="425">
        <v>12</v>
      </c>
      <c r="E16" s="425" t="s">
        <v>978</v>
      </c>
    </row>
    <row r="17" spans="4:14" ht="14.5" x14ac:dyDescent="0.35">
      <c r="D17" s="425">
        <v>13</v>
      </c>
      <c r="E17" s="425" t="s">
        <v>979</v>
      </c>
    </row>
    <row r="18" spans="4:14" ht="14.5" x14ac:dyDescent="0.35">
      <c r="D18" s="425">
        <v>14</v>
      </c>
      <c r="E18" s="425" t="s">
        <v>980</v>
      </c>
    </row>
    <row r="19" spans="4:14" ht="14.5" x14ac:dyDescent="0.35">
      <c r="D19" s="425">
        <v>15</v>
      </c>
      <c r="E19" s="425" t="s">
        <v>981</v>
      </c>
    </row>
    <row r="20" spans="4:14" ht="14.5" x14ac:dyDescent="0.35">
      <c r="D20" s="425">
        <v>16</v>
      </c>
      <c r="E20" s="425" t="s">
        <v>982</v>
      </c>
    </row>
    <row r="21" spans="4:14" ht="15.75" customHeight="1" x14ac:dyDescent="0.35">
      <c r="D21" s="425">
        <v>17</v>
      </c>
      <c r="E21" s="425" t="s">
        <v>983</v>
      </c>
      <c r="I21" s="425" t="s">
        <v>984</v>
      </c>
      <c r="N21" s="425" t="s">
        <v>985</v>
      </c>
    </row>
    <row r="22" spans="4:14" ht="15.75" customHeight="1" x14ac:dyDescent="0.35">
      <c r="D22" s="425">
        <v>18</v>
      </c>
      <c r="E22" s="425" t="s">
        <v>986</v>
      </c>
    </row>
    <row r="23" spans="4:14" ht="15.75" customHeight="1" x14ac:dyDescent="0.35">
      <c r="D23" s="425">
        <v>19</v>
      </c>
      <c r="E23" s="425" t="s">
        <v>987</v>
      </c>
      <c r="I23" s="425" t="s">
        <v>988</v>
      </c>
      <c r="N23" s="425" t="s">
        <v>989</v>
      </c>
    </row>
    <row r="24" spans="4:14" ht="15.75" customHeight="1" x14ac:dyDescent="0.35">
      <c r="D24" s="425">
        <v>20</v>
      </c>
      <c r="E24" s="425" t="s">
        <v>990</v>
      </c>
      <c r="I24" s="425" t="s">
        <v>991</v>
      </c>
      <c r="N24" s="425" t="s">
        <v>992</v>
      </c>
    </row>
    <row r="25" spans="4:14" ht="15.75" customHeight="1" x14ac:dyDescent="0.35">
      <c r="I25" s="425" t="s">
        <v>993</v>
      </c>
      <c r="N25" s="425" t="s">
        <v>994</v>
      </c>
    </row>
    <row r="26" spans="4:14" ht="15.75" customHeight="1" x14ac:dyDescent="0.35">
      <c r="I26" s="425" t="s">
        <v>995</v>
      </c>
      <c r="N26" s="425" t="s">
        <v>996</v>
      </c>
    </row>
    <row r="27" spans="4:14" ht="15.75" customHeight="1" x14ac:dyDescent="0.35">
      <c r="I27" s="425" t="s">
        <v>997</v>
      </c>
      <c r="N27" s="425" t="s">
        <v>998</v>
      </c>
    </row>
    <row r="28" spans="4:14" ht="15.75" customHeight="1" x14ac:dyDescent="0.35">
      <c r="N28" s="425" t="s">
        <v>999</v>
      </c>
    </row>
    <row r="29" spans="4:14" ht="15.75" customHeight="1" x14ac:dyDescent="0.35">
      <c r="N29" s="425" t="s">
        <v>1000</v>
      </c>
    </row>
    <row r="30" spans="4:14" ht="15.75" customHeight="1" x14ac:dyDescent="0.35">
      <c r="I30" s="425" t="s">
        <v>1001</v>
      </c>
      <c r="N30" s="425" t="s">
        <v>1002</v>
      </c>
    </row>
    <row r="31" spans="4:14" ht="15.75" customHeight="1" x14ac:dyDescent="0.35">
      <c r="N31" s="425" t="s">
        <v>1003</v>
      </c>
    </row>
    <row r="32" spans="4:14" ht="15.75" customHeight="1" x14ac:dyDescent="0.35">
      <c r="I32" s="425" t="s">
        <v>1004</v>
      </c>
      <c r="N32" s="425" t="s">
        <v>1005</v>
      </c>
    </row>
    <row r="33" spans="8:14" ht="15.75" customHeight="1" x14ac:dyDescent="0.35">
      <c r="I33" s="425" t="s">
        <v>1006</v>
      </c>
      <c r="N33" s="425" t="s">
        <v>1007</v>
      </c>
    </row>
    <row r="34" spans="8:14" ht="15.75" customHeight="1" x14ac:dyDescent="0.35">
      <c r="I34" s="425" t="s">
        <v>1008</v>
      </c>
    </row>
    <row r="35" spans="8:14" ht="15.75" customHeight="1" x14ac:dyDescent="0.35">
      <c r="I35" s="425" t="s">
        <v>1009</v>
      </c>
    </row>
    <row r="36" spans="8:14" ht="15.75" customHeight="1" x14ac:dyDescent="0.35"/>
    <row r="37" spans="8:14" ht="15.75" customHeight="1" x14ac:dyDescent="0.35"/>
    <row r="38" spans="8:14" ht="15.75" customHeight="1" x14ac:dyDescent="0.35">
      <c r="I38" s="425" t="s">
        <v>1010</v>
      </c>
      <c r="L38" s="425" t="s">
        <v>1011</v>
      </c>
      <c r="M38" s="425" t="s">
        <v>1012</v>
      </c>
      <c r="N38" s="425" t="s">
        <v>1013</v>
      </c>
    </row>
    <row r="39" spans="8:14" ht="15.75" customHeight="1" x14ac:dyDescent="0.35"/>
    <row r="40" spans="8:14" ht="15.75" customHeight="1" x14ac:dyDescent="0.35">
      <c r="H40" s="425" t="s">
        <v>1014</v>
      </c>
      <c r="I40" s="425" t="s">
        <v>1015</v>
      </c>
      <c r="L40" s="24" t="s">
        <v>1016</v>
      </c>
      <c r="M40" s="425" t="s">
        <v>1017</v>
      </c>
      <c r="N40" s="425" t="s">
        <v>1018</v>
      </c>
    </row>
    <row r="41" spans="8:14" ht="15.75" customHeight="1" x14ac:dyDescent="0.35">
      <c r="I41" s="425" t="s">
        <v>1019</v>
      </c>
      <c r="L41" s="24" t="s">
        <v>1020</v>
      </c>
      <c r="M41" s="425" t="s">
        <v>1021</v>
      </c>
      <c r="N41" s="425" t="s">
        <v>1022</v>
      </c>
    </row>
    <row r="42" spans="8:14" ht="15.75" customHeight="1" x14ac:dyDescent="0.35">
      <c r="I42" s="425" t="s">
        <v>1023</v>
      </c>
      <c r="L42" s="24" t="s">
        <v>1024</v>
      </c>
      <c r="N42" s="425" t="s">
        <v>1025</v>
      </c>
    </row>
    <row r="43" spans="8:14" ht="15.75" customHeight="1" x14ac:dyDescent="0.35">
      <c r="I43" s="425" t="s">
        <v>1026</v>
      </c>
      <c r="L43" s="24" t="s">
        <v>1027</v>
      </c>
      <c r="N43" s="425" t="s">
        <v>1028</v>
      </c>
    </row>
    <row r="44" spans="8:14" ht="15.75" customHeight="1" x14ac:dyDescent="0.35">
      <c r="I44" s="425" t="s">
        <v>1029</v>
      </c>
      <c r="N44" s="425" t="s">
        <v>1030</v>
      </c>
    </row>
    <row r="45" spans="8:14" ht="15.75" customHeight="1" x14ac:dyDescent="0.35">
      <c r="I45" s="425" t="s">
        <v>1031</v>
      </c>
      <c r="N45" s="425" t="s">
        <v>1032</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7"/>
  <sheetViews>
    <sheetView topLeftCell="A6" zoomScale="70" zoomScaleNormal="70" workbookViewId="0">
      <selection activeCell="G6" sqref="G6"/>
    </sheetView>
  </sheetViews>
  <sheetFormatPr baseColWidth="10" defaultColWidth="11.453125" defaultRowHeight="14.5" x14ac:dyDescent="0.35"/>
  <cols>
    <col min="1" max="1" width="17.7265625" customWidth="1"/>
    <col min="2" max="2" width="15.453125" customWidth="1"/>
    <col min="3" max="3" width="25.54296875" customWidth="1"/>
    <col min="4" max="4" width="56.453125" customWidth="1"/>
    <col min="5" max="5" width="34" customWidth="1"/>
  </cols>
  <sheetData>
    <row r="1" spans="1:6" ht="22.5" customHeight="1" thickTop="1" thickBot="1" x14ac:dyDescent="0.4">
      <c r="A1" s="959"/>
      <c r="B1" s="960" t="s">
        <v>279</v>
      </c>
      <c r="C1" s="960"/>
      <c r="D1" s="547"/>
      <c r="E1" s="338" t="s">
        <v>280</v>
      </c>
      <c r="F1" s="339"/>
    </row>
    <row r="2" spans="1:6" ht="22.5" customHeight="1" thickBot="1" x14ac:dyDescent="0.4">
      <c r="A2" s="959"/>
      <c r="B2" s="961" t="s">
        <v>281</v>
      </c>
      <c r="C2" s="961"/>
      <c r="D2" s="550"/>
      <c r="E2" s="340" t="s">
        <v>282</v>
      </c>
      <c r="F2" s="339"/>
    </row>
    <row r="3" spans="1:6" ht="31.5" customHeight="1" thickBot="1" x14ac:dyDescent="0.4">
      <c r="A3" s="959"/>
      <c r="B3" s="963" t="s">
        <v>120</v>
      </c>
      <c r="C3" s="964"/>
      <c r="D3" s="964"/>
      <c r="E3" s="341" t="s">
        <v>283</v>
      </c>
      <c r="F3" s="339"/>
    </row>
    <row r="4" spans="1:6" ht="22.5" customHeight="1" thickBot="1" x14ac:dyDescent="0.4">
      <c r="A4" s="959"/>
      <c r="B4" s="965" t="s">
        <v>1033</v>
      </c>
      <c r="C4" s="966"/>
      <c r="D4" s="966"/>
      <c r="E4" s="341" t="s">
        <v>1034</v>
      </c>
      <c r="F4" s="339"/>
    </row>
    <row r="5" spans="1:6" ht="22.5" customHeight="1" thickBot="1" x14ac:dyDescent="0.4">
      <c r="A5" s="244"/>
      <c r="B5" s="44"/>
      <c r="C5" s="44"/>
      <c r="D5" s="44"/>
      <c r="E5" s="245"/>
    </row>
    <row r="6" spans="1:6" ht="38.25" customHeight="1" thickBot="1" x14ac:dyDescent="0.4">
      <c r="A6" s="246" t="s">
        <v>124</v>
      </c>
      <c r="B6" s="967" t="s">
        <v>287</v>
      </c>
      <c r="C6" s="968"/>
      <c r="D6" s="968"/>
      <c r="E6" s="969"/>
    </row>
    <row r="7" spans="1:6" ht="15" thickBot="1" x14ac:dyDescent="0.4">
      <c r="A7" s="72"/>
      <c r="B7" s="72"/>
      <c r="C7" s="72"/>
      <c r="D7" s="72"/>
      <c r="E7" s="72"/>
    </row>
    <row r="8" spans="1:6" x14ac:dyDescent="0.35">
      <c r="A8" s="839" t="s">
        <v>1035</v>
      </c>
      <c r="B8" s="836"/>
      <c r="C8" s="836"/>
      <c r="D8" s="836"/>
      <c r="E8" s="962"/>
    </row>
    <row r="9" spans="1:6" ht="45.75" customHeight="1" thickBot="1" x14ac:dyDescent="0.4">
      <c r="A9" s="256" t="s">
        <v>270</v>
      </c>
      <c r="B9" s="256" t="s">
        <v>272</v>
      </c>
      <c r="C9" s="255" t="s">
        <v>274</v>
      </c>
      <c r="D9" s="957" t="s">
        <v>276</v>
      </c>
      <c r="E9" s="958"/>
    </row>
    <row r="10" spans="1:6" ht="77.25" customHeight="1" x14ac:dyDescent="0.35">
      <c r="A10" s="73">
        <v>45748</v>
      </c>
      <c r="B10" s="242">
        <v>45754</v>
      </c>
      <c r="C10" s="79" t="s">
        <v>1036</v>
      </c>
      <c r="D10" s="485" t="s">
        <v>1037</v>
      </c>
      <c r="E10" s="970"/>
    </row>
    <row r="11" spans="1:6" x14ac:dyDescent="0.35">
      <c r="A11" s="73"/>
      <c r="B11" s="198"/>
      <c r="C11" s="79"/>
      <c r="D11" s="497"/>
      <c r="E11" s="971"/>
    </row>
    <row r="12" spans="1:6" x14ac:dyDescent="0.35">
      <c r="A12" s="73"/>
      <c r="B12" s="198"/>
      <c r="C12" s="79"/>
      <c r="D12" s="497"/>
      <c r="E12" s="971"/>
    </row>
    <row r="13" spans="1:6" x14ac:dyDescent="0.35">
      <c r="A13" s="73"/>
      <c r="B13" s="74"/>
      <c r="C13" s="79"/>
      <c r="D13" s="497"/>
      <c r="E13" s="971"/>
    </row>
    <row r="14" spans="1:6" x14ac:dyDescent="0.35">
      <c r="A14" s="75"/>
      <c r="B14" s="74"/>
      <c r="C14" s="79"/>
      <c r="D14" s="497"/>
      <c r="E14" s="971"/>
    </row>
    <row r="15" spans="1:6" x14ac:dyDescent="0.35">
      <c r="A15" s="75"/>
      <c r="B15" s="74"/>
      <c r="C15" s="80"/>
      <c r="D15" s="497"/>
      <c r="E15" s="971"/>
    </row>
    <row r="16" spans="1:6" x14ac:dyDescent="0.35">
      <c r="A16" s="75"/>
      <c r="B16" s="74"/>
      <c r="C16" s="80"/>
      <c r="D16" s="497"/>
      <c r="E16" s="971"/>
    </row>
    <row r="17" spans="1:5" x14ac:dyDescent="0.35">
      <c r="A17" s="76"/>
      <c r="B17" s="74"/>
      <c r="C17" s="79"/>
      <c r="D17" s="497"/>
      <c r="E17" s="971"/>
    </row>
    <row r="18" spans="1:5" x14ac:dyDescent="0.35">
      <c r="A18" s="77"/>
      <c r="B18" s="78"/>
      <c r="C18" s="81"/>
      <c r="D18" s="497"/>
      <c r="E18" s="971"/>
    </row>
    <row r="19" spans="1:5" x14ac:dyDescent="0.35">
      <c r="A19" s="199"/>
      <c r="B19" s="200"/>
      <c r="C19" s="200"/>
      <c r="D19" s="497"/>
      <c r="E19" s="971"/>
    </row>
    <row r="20" spans="1:5" x14ac:dyDescent="0.35">
      <c r="A20" s="199"/>
      <c r="B20" s="200"/>
      <c r="C20" s="200"/>
      <c r="D20" s="497"/>
      <c r="E20" s="971"/>
    </row>
    <row r="21" spans="1:5" x14ac:dyDescent="0.35">
      <c r="A21" s="199"/>
      <c r="B21" s="200"/>
      <c r="C21" s="200"/>
      <c r="D21" s="497"/>
      <c r="E21" s="971"/>
    </row>
    <row r="22" spans="1:5" x14ac:dyDescent="0.35">
      <c r="A22" s="199"/>
      <c r="B22" s="200"/>
      <c r="C22" s="200"/>
      <c r="D22" s="497"/>
      <c r="E22" s="971"/>
    </row>
    <row r="23" spans="1:5" x14ac:dyDescent="0.35">
      <c r="A23" s="199"/>
      <c r="B23" s="200"/>
      <c r="C23" s="200"/>
      <c r="D23" s="497"/>
      <c r="E23" s="971"/>
    </row>
    <row r="24" spans="1:5" x14ac:dyDescent="0.35">
      <c r="A24" s="199"/>
      <c r="B24" s="200"/>
      <c r="C24" s="200"/>
      <c r="D24" s="497"/>
      <c r="E24" s="971"/>
    </row>
    <row r="25" spans="1:5" x14ac:dyDescent="0.35">
      <c r="A25" s="199"/>
      <c r="B25" s="200"/>
      <c r="C25" s="200"/>
      <c r="D25" s="497"/>
      <c r="E25" s="971"/>
    </row>
    <row r="26" spans="1:5" x14ac:dyDescent="0.35">
      <c r="A26" s="199"/>
      <c r="B26" s="200"/>
      <c r="C26" s="200"/>
      <c r="D26" s="497"/>
      <c r="E26" s="971"/>
    </row>
    <row r="27" spans="1:5" x14ac:dyDescent="0.35">
      <c r="A27" s="199"/>
      <c r="B27" s="200"/>
      <c r="C27" s="200"/>
      <c r="D27" s="497"/>
      <c r="E27" s="971"/>
    </row>
    <row r="28" spans="1:5" x14ac:dyDescent="0.35">
      <c r="A28" s="199"/>
      <c r="B28" s="200"/>
      <c r="C28" s="200"/>
      <c r="D28" s="497"/>
      <c r="E28" s="971"/>
    </row>
    <row r="29" spans="1:5" x14ac:dyDescent="0.35">
      <c r="A29" s="199"/>
      <c r="B29" s="200"/>
      <c r="C29" s="200"/>
      <c r="D29" s="497"/>
      <c r="E29" s="971"/>
    </row>
    <row r="30" spans="1:5" x14ac:dyDescent="0.35">
      <c r="A30" s="199"/>
      <c r="B30" s="200"/>
      <c r="C30" s="200"/>
      <c r="D30" s="497"/>
      <c r="E30" s="971"/>
    </row>
    <row r="31" spans="1:5" x14ac:dyDescent="0.35">
      <c r="A31" s="199"/>
      <c r="B31" s="200"/>
      <c r="C31" s="200"/>
      <c r="D31" s="497"/>
      <c r="E31" s="971"/>
    </row>
    <row r="32" spans="1:5" x14ac:dyDescent="0.35">
      <c r="A32" s="199"/>
      <c r="B32" s="200"/>
      <c r="C32" s="200"/>
      <c r="D32" s="497"/>
      <c r="E32" s="971"/>
    </row>
    <row r="33" spans="1:5" x14ac:dyDescent="0.35">
      <c r="A33" s="199"/>
      <c r="B33" s="200"/>
      <c r="C33" s="200"/>
      <c r="D33" s="497"/>
      <c r="E33" s="971"/>
    </row>
    <row r="34" spans="1:5" x14ac:dyDescent="0.35">
      <c r="A34" s="199"/>
      <c r="B34" s="200"/>
      <c r="C34" s="200"/>
      <c r="D34" s="497"/>
      <c r="E34" s="971"/>
    </row>
    <row r="35" spans="1:5" x14ac:dyDescent="0.35">
      <c r="A35" s="199"/>
      <c r="B35" s="200"/>
      <c r="C35" s="200"/>
      <c r="D35" s="497"/>
      <c r="E35" s="971"/>
    </row>
    <row r="36" spans="1:5" ht="15" thickBot="1" x14ac:dyDescent="0.4">
      <c r="A36" s="201"/>
      <c r="B36" s="202"/>
      <c r="C36" s="202"/>
      <c r="D36" s="972"/>
      <c r="E36" s="973"/>
    </row>
    <row r="37" spans="1:5" s="197" customFormat="1" x14ac:dyDescent="0.35">
      <c r="D37" s="974"/>
      <c r="E37" s="974"/>
    </row>
  </sheetData>
  <mergeCells count="36">
    <mergeCell ref="D35:E35"/>
    <mergeCell ref="D36:E36"/>
    <mergeCell ref="D37:E37"/>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D9:E9"/>
    <mergeCell ref="A1:A4"/>
    <mergeCell ref="B1:D1"/>
    <mergeCell ref="B2:D2"/>
    <mergeCell ref="A8:E8"/>
    <mergeCell ref="B3:D3"/>
    <mergeCell ref="B4:D4"/>
    <mergeCell ref="B6:E6"/>
  </mergeCells>
  <pageMargins left="0.25" right="0.25" top="0.75" bottom="0.75" header="0.3" footer="0.3"/>
  <pageSetup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baseColWidth="10" defaultColWidth="10.81640625" defaultRowHeight="14" x14ac:dyDescent="0.35"/>
  <cols>
    <col min="1" max="1" width="53" style="260" customWidth="1"/>
    <col min="2" max="2" width="78.54296875" style="260" customWidth="1"/>
    <col min="3" max="3" width="36.453125" style="260" customWidth="1"/>
    <col min="4" max="4" width="31.1796875" style="260" customWidth="1"/>
    <col min="5" max="5" width="70.1796875" style="260" customWidth="1"/>
    <col min="6" max="6" width="17.453125" style="260" customWidth="1"/>
    <col min="7" max="8" width="21.81640625" style="260" customWidth="1"/>
    <col min="9" max="9" width="19.453125" style="260" customWidth="1"/>
    <col min="10" max="10" width="42" style="260" customWidth="1"/>
    <col min="11" max="256" width="10.81640625" style="260"/>
    <col min="257" max="257" width="72" style="260" bestFit="1" customWidth="1"/>
    <col min="258" max="258" width="78.54296875" style="260" customWidth="1"/>
    <col min="259" max="259" width="10.81640625" style="260"/>
    <col min="260" max="260" width="31.1796875" style="260" customWidth="1"/>
    <col min="261" max="261" width="70.1796875" style="260" customWidth="1"/>
    <col min="262" max="262" width="17.453125" style="260" customWidth="1"/>
    <col min="263" max="264" width="21.81640625" style="260" customWidth="1"/>
    <col min="265" max="265" width="19.453125" style="260" customWidth="1"/>
    <col min="266" max="266" width="42" style="260" customWidth="1"/>
    <col min="267" max="512" width="10.81640625" style="260"/>
    <col min="513" max="513" width="72" style="260" bestFit="1" customWidth="1"/>
    <col min="514" max="514" width="78.54296875" style="260" customWidth="1"/>
    <col min="515" max="515" width="10.81640625" style="260"/>
    <col min="516" max="516" width="31.1796875" style="260" customWidth="1"/>
    <col min="517" max="517" width="70.1796875" style="260" customWidth="1"/>
    <col min="518" max="518" width="17.453125" style="260" customWidth="1"/>
    <col min="519" max="520" width="21.81640625" style="260" customWidth="1"/>
    <col min="521" max="521" width="19.453125" style="260" customWidth="1"/>
    <col min="522" max="522" width="42" style="260" customWidth="1"/>
    <col min="523" max="768" width="10.81640625" style="260"/>
    <col min="769" max="769" width="72" style="260" bestFit="1" customWidth="1"/>
    <col min="770" max="770" width="78.54296875" style="260" customWidth="1"/>
    <col min="771" max="771" width="10.81640625" style="260"/>
    <col min="772" max="772" width="31.1796875" style="260" customWidth="1"/>
    <col min="773" max="773" width="70.1796875" style="260" customWidth="1"/>
    <col min="774" max="774" width="17.453125" style="260" customWidth="1"/>
    <col min="775" max="776" width="21.81640625" style="260" customWidth="1"/>
    <col min="777" max="777" width="19.453125" style="260" customWidth="1"/>
    <col min="778" max="778" width="42" style="260" customWidth="1"/>
    <col min="779" max="1024" width="10.81640625" style="260"/>
    <col min="1025" max="1025" width="72" style="260" bestFit="1" customWidth="1"/>
    <col min="1026" max="1026" width="78.54296875" style="260" customWidth="1"/>
    <col min="1027" max="1027" width="10.81640625" style="260"/>
    <col min="1028" max="1028" width="31.1796875" style="260" customWidth="1"/>
    <col min="1029" max="1029" width="70.1796875" style="260" customWidth="1"/>
    <col min="1030" max="1030" width="17.453125" style="260" customWidth="1"/>
    <col min="1031" max="1032" width="21.81640625" style="260" customWidth="1"/>
    <col min="1033" max="1033" width="19.453125" style="260" customWidth="1"/>
    <col min="1034" max="1034" width="42" style="260" customWidth="1"/>
    <col min="1035" max="1280" width="10.81640625" style="260"/>
    <col min="1281" max="1281" width="72" style="260" bestFit="1" customWidth="1"/>
    <col min="1282" max="1282" width="78.54296875" style="260" customWidth="1"/>
    <col min="1283" max="1283" width="10.81640625" style="260"/>
    <col min="1284" max="1284" width="31.1796875" style="260" customWidth="1"/>
    <col min="1285" max="1285" width="70.1796875" style="260" customWidth="1"/>
    <col min="1286" max="1286" width="17.453125" style="260" customWidth="1"/>
    <col min="1287" max="1288" width="21.81640625" style="260" customWidth="1"/>
    <col min="1289" max="1289" width="19.453125" style="260" customWidth="1"/>
    <col min="1290" max="1290" width="42" style="260" customWidth="1"/>
    <col min="1291" max="1536" width="10.81640625" style="260"/>
    <col min="1537" max="1537" width="72" style="260" bestFit="1" customWidth="1"/>
    <col min="1538" max="1538" width="78.54296875" style="260" customWidth="1"/>
    <col min="1539" max="1539" width="10.81640625" style="260"/>
    <col min="1540" max="1540" width="31.1796875" style="260" customWidth="1"/>
    <col min="1541" max="1541" width="70.1796875" style="260" customWidth="1"/>
    <col min="1542" max="1542" width="17.453125" style="260" customWidth="1"/>
    <col min="1543" max="1544" width="21.81640625" style="260" customWidth="1"/>
    <col min="1545" max="1545" width="19.453125" style="260" customWidth="1"/>
    <col min="1546" max="1546" width="42" style="260" customWidth="1"/>
    <col min="1547" max="1792" width="10.81640625" style="260"/>
    <col min="1793" max="1793" width="72" style="260" bestFit="1" customWidth="1"/>
    <col min="1794" max="1794" width="78.54296875" style="260" customWidth="1"/>
    <col min="1795" max="1795" width="10.81640625" style="260"/>
    <col min="1796" max="1796" width="31.1796875" style="260" customWidth="1"/>
    <col min="1797" max="1797" width="70.1796875" style="260" customWidth="1"/>
    <col min="1798" max="1798" width="17.453125" style="260" customWidth="1"/>
    <col min="1799" max="1800" width="21.81640625" style="260" customWidth="1"/>
    <col min="1801" max="1801" width="19.453125" style="260" customWidth="1"/>
    <col min="1802" max="1802" width="42" style="260" customWidth="1"/>
    <col min="1803" max="2048" width="10.81640625" style="260"/>
    <col min="2049" max="2049" width="72" style="260" bestFit="1" customWidth="1"/>
    <col min="2050" max="2050" width="78.54296875" style="260" customWidth="1"/>
    <col min="2051" max="2051" width="10.81640625" style="260"/>
    <col min="2052" max="2052" width="31.1796875" style="260" customWidth="1"/>
    <col min="2053" max="2053" width="70.1796875" style="260" customWidth="1"/>
    <col min="2054" max="2054" width="17.453125" style="260" customWidth="1"/>
    <col min="2055" max="2056" width="21.81640625" style="260" customWidth="1"/>
    <col min="2057" max="2057" width="19.453125" style="260" customWidth="1"/>
    <col min="2058" max="2058" width="42" style="260" customWidth="1"/>
    <col min="2059" max="2304" width="10.81640625" style="260"/>
    <col min="2305" max="2305" width="72" style="260" bestFit="1" customWidth="1"/>
    <col min="2306" max="2306" width="78.54296875" style="260" customWidth="1"/>
    <col min="2307" max="2307" width="10.81640625" style="260"/>
    <col min="2308" max="2308" width="31.1796875" style="260" customWidth="1"/>
    <col min="2309" max="2309" width="70.1796875" style="260" customWidth="1"/>
    <col min="2310" max="2310" width="17.453125" style="260" customWidth="1"/>
    <col min="2311" max="2312" width="21.81640625" style="260" customWidth="1"/>
    <col min="2313" max="2313" width="19.453125" style="260" customWidth="1"/>
    <col min="2314" max="2314" width="42" style="260" customWidth="1"/>
    <col min="2315" max="2560" width="10.81640625" style="260"/>
    <col min="2561" max="2561" width="72" style="260" bestFit="1" customWidth="1"/>
    <col min="2562" max="2562" width="78.54296875" style="260" customWidth="1"/>
    <col min="2563" max="2563" width="10.81640625" style="260"/>
    <col min="2564" max="2564" width="31.1796875" style="260" customWidth="1"/>
    <col min="2565" max="2565" width="70.1796875" style="260" customWidth="1"/>
    <col min="2566" max="2566" width="17.453125" style="260" customWidth="1"/>
    <col min="2567" max="2568" width="21.81640625" style="260" customWidth="1"/>
    <col min="2569" max="2569" width="19.453125" style="260" customWidth="1"/>
    <col min="2570" max="2570" width="42" style="260" customWidth="1"/>
    <col min="2571" max="2816" width="10.81640625" style="260"/>
    <col min="2817" max="2817" width="72" style="260" bestFit="1" customWidth="1"/>
    <col min="2818" max="2818" width="78.54296875" style="260" customWidth="1"/>
    <col min="2819" max="2819" width="10.81640625" style="260"/>
    <col min="2820" max="2820" width="31.1796875" style="260" customWidth="1"/>
    <col min="2821" max="2821" width="70.1796875" style="260" customWidth="1"/>
    <col min="2822" max="2822" width="17.453125" style="260" customWidth="1"/>
    <col min="2823" max="2824" width="21.81640625" style="260" customWidth="1"/>
    <col min="2825" max="2825" width="19.453125" style="260" customWidth="1"/>
    <col min="2826" max="2826" width="42" style="260" customWidth="1"/>
    <col min="2827" max="3072" width="10.81640625" style="260"/>
    <col min="3073" max="3073" width="72" style="260" bestFit="1" customWidth="1"/>
    <col min="3074" max="3074" width="78.54296875" style="260" customWidth="1"/>
    <col min="3075" max="3075" width="10.81640625" style="260"/>
    <col min="3076" max="3076" width="31.1796875" style="260" customWidth="1"/>
    <col min="3077" max="3077" width="70.1796875" style="260" customWidth="1"/>
    <col min="3078" max="3078" width="17.453125" style="260" customWidth="1"/>
    <col min="3079" max="3080" width="21.81640625" style="260" customWidth="1"/>
    <col min="3081" max="3081" width="19.453125" style="260" customWidth="1"/>
    <col min="3082" max="3082" width="42" style="260" customWidth="1"/>
    <col min="3083" max="3328" width="10.81640625" style="260"/>
    <col min="3329" max="3329" width="72" style="260" bestFit="1" customWidth="1"/>
    <col min="3330" max="3330" width="78.54296875" style="260" customWidth="1"/>
    <col min="3331" max="3331" width="10.81640625" style="260"/>
    <col min="3332" max="3332" width="31.1796875" style="260" customWidth="1"/>
    <col min="3333" max="3333" width="70.1796875" style="260" customWidth="1"/>
    <col min="3334" max="3334" width="17.453125" style="260" customWidth="1"/>
    <col min="3335" max="3336" width="21.81640625" style="260" customWidth="1"/>
    <col min="3337" max="3337" width="19.453125" style="260" customWidth="1"/>
    <col min="3338" max="3338" width="42" style="260" customWidth="1"/>
    <col min="3339" max="3584" width="10.81640625" style="260"/>
    <col min="3585" max="3585" width="72" style="260" bestFit="1" customWidth="1"/>
    <col min="3586" max="3586" width="78.54296875" style="260" customWidth="1"/>
    <col min="3587" max="3587" width="10.81640625" style="260"/>
    <col min="3588" max="3588" width="31.1796875" style="260" customWidth="1"/>
    <col min="3589" max="3589" width="70.1796875" style="260" customWidth="1"/>
    <col min="3590" max="3590" width="17.453125" style="260" customWidth="1"/>
    <col min="3591" max="3592" width="21.81640625" style="260" customWidth="1"/>
    <col min="3593" max="3593" width="19.453125" style="260" customWidth="1"/>
    <col min="3594" max="3594" width="42" style="260" customWidth="1"/>
    <col min="3595" max="3840" width="10.81640625" style="260"/>
    <col min="3841" max="3841" width="72" style="260" bestFit="1" customWidth="1"/>
    <col min="3842" max="3842" width="78.54296875" style="260" customWidth="1"/>
    <col min="3843" max="3843" width="10.81640625" style="260"/>
    <col min="3844" max="3844" width="31.1796875" style="260" customWidth="1"/>
    <col min="3845" max="3845" width="70.1796875" style="260" customWidth="1"/>
    <col min="3846" max="3846" width="17.453125" style="260" customWidth="1"/>
    <col min="3847" max="3848" width="21.81640625" style="260" customWidth="1"/>
    <col min="3849" max="3849" width="19.453125" style="260" customWidth="1"/>
    <col min="3850" max="3850" width="42" style="260" customWidth="1"/>
    <col min="3851" max="4096" width="10.81640625" style="260"/>
    <col min="4097" max="4097" width="72" style="260" bestFit="1" customWidth="1"/>
    <col min="4098" max="4098" width="78.54296875" style="260" customWidth="1"/>
    <col min="4099" max="4099" width="10.81640625" style="260"/>
    <col min="4100" max="4100" width="31.1796875" style="260" customWidth="1"/>
    <col min="4101" max="4101" width="70.1796875" style="260" customWidth="1"/>
    <col min="4102" max="4102" width="17.453125" style="260" customWidth="1"/>
    <col min="4103" max="4104" width="21.81640625" style="260" customWidth="1"/>
    <col min="4105" max="4105" width="19.453125" style="260" customWidth="1"/>
    <col min="4106" max="4106" width="42" style="260" customWidth="1"/>
    <col min="4107" max="4352" width="10.81640625" style="260"/>
    <col min="4353" max="4353" width="72" style="260" bestFit="1" customWidth="1"/>
    <col min="4354" max="4354" width="78.54296875" style="260" customWidth="1"/>
    <col min="4355" max="4355" width="10.81640625" style="260"/>
    <col min="4356" max="4356" width="31.1796875" style="260" customWidth="1"/>
    <col min="4357" max="4357" width="70.1796875" style="260" customWidth="1"/>
    <col min="4358" max="4358" width="17.453125" style="260" customWidth="1"/>
    <col min="4359" max="4360" width="21.81640625" style="260" customWidth="1"/>
    <col min="4361" max="4361" width="19.453125" style="260" customWidth="1"/>
    <col min="4362" max="4362" width="42" style="260" customWidth="1"/>
    <col min="4363" max="4608" width="10.81640625" style="260"/>
    <col min="4609" max="4609" width="72" style="260" bestFit="1" customWidth="1"/>
    <col min="4610" max="4610" width="78.54296875" style="260" customWidth="1"/>
    <col min="4611" max="4611" width="10.81640625" style="260"/>
    <col min="4612" max="4612" width="31.1796875" style="260" customWidth="1"/>
    <col min="4613" max="4613" width="70.1796875" style="260" customWidth="1"/>
    <col min="4614" max="4614" width="17.453125" style="260" customWidth="1"/>
    <col min="4615" max="4616" width="21.81640625" style="260" customWidth="1"/>
    <col min="4617" max="4617" width="19.453125" style="260" customWidth="1"/>
    <col min="4618" max="4618" width="42" style="260" customWidth="1"/>
    <col min="4619" max="4864" width="10.81640625" style="260"/>
    <col min="4865" max="4865" width="72" style="260" bestFit="1" customWidth="1"/>
    <col min="4866" max="4866" width="78.54296875" style="260" customWidth="1"/>
    <col min="4867" max="4867" width="10.81640625" style="260"/>
    <col min="4868" max="4868" width="31.1796875" style="260" customWidth="1"/>
    <col min="4869" max="4869" width="70.1796875" style="260" customWidth="1"/>
    <col min="4870" max="4870" width="17.453125" style="260" customWidth="1"/>
    <col min="4871" max="4872" width="21.81640625" style="260" customWidth="1"/>
    <col min="4873" max="4873" width="19.453125" style="260" customWidth="1"/>
    <col min="4874" max="4874" width="42" style="260" customWidth="1"/>
    <col min="4875" max="5120" width="10.81640625" style="260"/>
    <col min="5121" max="5121" width="72" style="260" bestFit="1" customWidth="1"/>
    <col min="5122" max="5122" width="78.54296875" style="260" customWidth="1"/>
    <col min="5123" max="5123" width="10.81640625" style="260"/>
    <col min="5124" max="5124" width="31.1796875" style="260" customWidth="1"/>
    <col min="5125" max="5125" width="70.1796875" style="260" customWidth="1"/>
    <col min="5126" max="5126" width="17.453125" style="260" customWidth="1"/>
    <col min="5127" max="5128" width="21.81640625" style="260" customWidth="1"/>
    <col min="5129" max="5129" width="19.453125" style="260" customWidth="1"/>
    <col min="5130" max="5130" width="42" style="260" customWidth="1"/>
    <col min="5131" max="5376" width="10.81640625" style="260"/>
    <col min="5377" max="5377" width="72" style="260" bestFit="1" customWidth="1"/>
    <col min="5378" max="5378" width="78.54296875" style="260" customWidth="1"/>
    <col min="5379" max="5379" width="10.81640625" style="260"/>
    <col min="5380" max="5380" width="31.1796875" style="260" customWidth="1"/>
    <col min="5381" max="5381" width="70.1796875" style="260" customWidth="1"/>
    <col min="5382" max="5382" width="17.453125" style="260" customWidth="1"/>
    <col min="5383" max="5384" width="21.81640625" style="260" customWidth="1"/>
    <col min="5385" max="5385" width="19.453125" style="260" customWidth="1"/>
    <col min="5386" max="5386" width="42" style="260" customWidth="1"/>
    <col min="5387" max="5632" width="10.81640625" style="260"/>
    <col min="5633" max="5633" width="72" style="260" bestFit="1" customWidth="1"/>
    <col min="5634" max="5634" width="78.54296875" style="260" customWidth="1"/>
    <col min="5635" max="5635" width="10.81640625" style="260"/>
    <col min="5636" max="5636" width="31.1796875" style="260" customWidth="1"/>
    <col min="5637" max="5637" width="70.1796875" style="260" customWidth="1"/>
    <col min="5638" max="5638" width="17.453125" style="260" customWidth="1"/>
    <col min="5639" max="5640" width="21.81640625" style="260" customWidth="1"/>
    <col min="5641" max="5641" width="19.453125" style="260" customWidth="1"/>
    <col min="5642" max="5642" width="42" style="260" customWidth="1"/>
    <col min="5643" max="5888" width="10.81640625" style="260"/>
    <col min="5889" max="5889" width="72" style="260" bestFit="1" customWidth="1"/>
    <col min="5890" max="5890" width="78.54296875" style="260" customWidth="1"/>
    <col min="5891" max="5891" width="10.81640625" style="260"/>
    <col min="5892" max="5892" width="31.1796875" style="260" customWidth="1"/>
    <col min="5893" max="5893" width="70.1796875" style="260" customWidth="1"/>
    <col min="5894" max="5894" width="17.453125" style="260" customWidth="1"/>
    <col min="5895" max="5896" width="21.81640625" style="260" customWidth="1"/>
    <col min="5897" max="5897" width="19.453125" style="260" customWidth="1"/>
    <col min="5898" max="5898" width="42" style="260" customWidth="1"/>
    <col min="5899" max="6144" width="10.81640625" style="260"/>
    <col min="6145" max="6145" width="72" style="260" bestFit="1" customWidth="1"/>
    <col min="6146" max="6146" width="78.54296875" style="260" customWidth="1"/>
    <col min="6147" max="6147" width="10.81640625" style="260"/>
    <col min="6148" max="6148" width="31.1796875" style="260" customWidth="1"/>
    <col min="6149" max="6149" width="70.1796875" style="260" customWidth="1"/>
    <col min="6150" max="6150" width="17.453125" style="260" customWidth="1"/>
    <col min="6151" max="6152" width="21.81640625" style="260" customWidth="1"/>
    <col min="6153" max="6153" width="19.453125" style="260" customWidth="1"/>
    <col min="6154" max="6154" width="42" style="260" customWidth="1"/>
    <col min="6155" max="6400" width="10.81640625" style="260"/>
    <col min="6401" max="6401" width="72" style="260" bestFit="1" customWidth="1"/>
    <col min="6402" max="6402" width="78.54296875" style="260" customWidth="1"/>
    <col min="6403" max="6403" width="10.81640625" style="260"/>
    <col min="6404" max="6404" width="31.1796875" style="260" customWidth="1"/>
    <col min="6405" max="6405" width="70.1796875" style="260" customWidth="1"/>
    <col min="6406" max="6406" width="17.453125" style="260" customWidth="1"/>
    <col min="6407" max="6408" width="21.81640625" style="260" customWidth="1"/>
    <col min="6409" max="6409" width="19.453125" style="260" customWidth="1"/>
    <col min="6410" max="6410" width="42" style="260" customWidth="1"/>
    <col min="6411" max="6656" width="10.81640625" style="260"/>
    <col min="6657" max="6657" width="72" style="260" bestFit="1" customWidth="1"/>
    <col min="6658" max="6658" width="78.54296875" style="260" customWidth="1"/>
    <col min="6659" max="6659" width="10.81640625" style="260"/>
    <col min="6660" max="6660" width="31.1796875" style="260" customWidth="1"/>
    <col min="6661" max="6661" width="70.1796875" style="260" customWidth="1"/>
    <col min="6662" max="6662" width="17.453125" style="260" customWidth="1"/>
    <col min="6663" max="6664" width="21.81640625" style="260" customWidth="1"/>
    <col min="6665" max="6665" width="19.453125" style="260" customWidth="1"/>
    <col min="6666" max="6666" width="42" style="260" customWidth="1"/>
    <col min="6667" max="6912" width="10.81640625" style="260"/>
    <col min="6913" max="6913" width="72" style="260" bestFit="1" customWidth="1"/>
    <col min="6914" max="6914" width="78.54296875" style="260" customWidth="1"/>
    <col min="6915" max="6915" width="10.81640625" style="260"/>
    <col min="6916" max="6916" width="31.1796875" style="260" customWidth="1"/>
    <col min="6917" max="6917" width="70.1796875" style="260" customWidth="1"/>
    <col min="6918" max="6918" width="17.453125" style="260" customWidth="1"/>
    <col min="6919" max="6920" width="21.81640625" style="260" customWidth="1"/>
    <col min="6921" max="6921" width="19.453125" style="260" customWidth="1"/>
    <col min="6922" max="6922" width="42" style="260" customWidth="1"/>
    <col min="6923" max="7168" width="10.81640625" style="260"/>
    <col min="7169" max="7169" width="72" style="260" bestFit="1" customWidth="1"/>
    <col min="7170" max="7170" width="78.54296875" style="260" customWidth="1"/>
    <col min="7171" max="7171" width="10.81640625" style="260"/>
    <col min="7172" max="7172" width="31.1796875" style="260" customWidth="1"/>
    <col min="7173" max="7173" width="70.1796875" style="260" customWidth="1"/>
    <col min="7174" max="7174" width="17.453125" style="260" customWidth="1"/>
    <col min="7175" max="7176" width="21.81640625" style="260" customWidth="1"/>
    <col min="7177" max="7177" width="19.453125" style="260" customWidth="1"/>
    <col min="7178" max="7178" width="42" style="260" customWidth="1"/>
    <col min="7179" max="7424" width="10.81640625" style="260"/>
    <col min="7425" max="7425" width="72" style="260" bestFit="1" customWidth="1"/>
    <col min="7426" max="7426" width="78.54296875" style="260" customWidth="1"/>
    <col min="7427" max="7427" width="10.81640625" style="260"/>
    <col min="7428" max="7428" width="31.1796875" style="260" customWidth="1"/>
    <col min="7429" max="7429" width="70.1796875" style="260" customWidth="1"/>
    <col min="7430" max="7430" width="17.453125" style="260" customWidth="1"/>
    <col min="7431" max="7432" width="21.81640625" style="260" customWidth="1"/>
    <col min="7433" max="7433" width="19.453125" style="260" customWidth="1"/>
    <col min="7434" max="7434" width="42" style="260" customWidth="1"/>
    <col min="7435" max="7680" width="10.81640625" style="260"/>
    <col min="7681" max="7681" width="72" style="260" bestFit="1" customWidth="1"/>
    <col min="7682" max="7682" width="78.54296875" style="260" customWidth="1"/>
    <col min="7683" max="7683" width="10.81640625" style="260"/>
    <col min="7684" max="7684" width="31.1796875" style="260" customWidth="1"/>
    <col min="7685" max="7685" width="70.1796875" style="260" customWidth="1"/>
    <col min="7686" max="7686" width="17.453125" style="260" customWidth="1"/>
    <col min="7687" max="7688" width="21.81640625" style="260" customWidth="1"/>
    <col min="7689" max="7689" width="19.453125" style="260" customWidth="1"/>
    <col min="7690" max="7690" width="42" style="260" customWidth="1"/>
    <col min="7691" max="7936" width="10.81640625" style="260"/>
    <col min="7937" max="7937" width="72" style="260" bestFit="1" customWidth="1"/>
    <col min="7938" max="7938" width="78.54296875" style="260" customWidth="1"/>
    <col min="7939" max="7939" width="10.81640625" style="260"/>
    <col min="7940" max="7940" width="31.1796875" style="260" customWidth="1"/>
    <col min="7941" max="7941" width="70.1796875" style="260" customWidth="1"/>
    <col min="7942" max="7942" width="17.453125" style="260" customWidth="1"/>
    <col min="7943" max="7944" width="21.81640625" style="260" customWidth="1"/>
    <col min="7945" max="7945" width="19.453125" style="260" customWidth="1"/>
    <col min="7946" max="7946" width="42" style="260" customWidth="1"/>
    <col min="7947" max="8192" width="10.81640625" style="260"/>
    <col min="8193" max="8193" width="72" style="260" bestFit="1" customWidth="1"/>
    <col min="8194" max="8194" width="78.54296875" style="260" customWidth="1"/>
    <col min="8195" max="8195" width="10.81640625" style="260"/>
    <col min="8196" max="8196" width="31.1796875" style="260" customWidth="1"/>
    <col min="8197" max="8197" width="70.1796875" style="260" customWidth="1"/>
    <col min="8198" max="8198" width="17.453125" style="260" customWidth="1"/>
    <col min="8199" max="8200" width="21.81640625" style="260" customWidth="1"/>
    <col min="8201" max="8201" width="19.453125" style="260" customWidth="1"/>
    <col min="8202" max="8202" width="42" style="260" customWidth="1"/>
    <col min="8203" max="8448" width="10.81640625" style="260"/>
    <col min="8449" max="8449" width="72" style="260" bestFit="1" customWidth="1"/>
    <col min="8450" max="8450" width="78.54296875" style="260" customWidth="1"/>
    <col min="8451" max="8451" width="10.81640625" style="260"/>
    <col min="8452" max="8452" width="31.1796875" style="260" customWidth="1"/>
    <col min="8453" max="8453" width="70.1796875" style="260" customWidth="1"/>
    <col min="8454" max="8454" width="17.453125" style="260" customWidth="1"/>
    <col min="8455" max="8456" width="21.81640625" style="260" customWidth="1"/>
    <col min="8457" max="8457" width="19.453125" style="260" customWidth="1"/>
    <col min="8458" max="8458" width="42" style="260" customWidth="1"/>
    <col min="8459" max="8704" width="10.81640625" style="260"/>
    <col min="8705" max="8705" width="72" style="260" bestFit="1" customWidth="1"/>
    <col min="8706" max="8706" width="78.54296875" style="260" customWidth="1"/>
    <col min="8707" max="8707" width="10.81640625" style="260"/>
    <col min="8708" max="8708" width="31.1796875" style="260" customWidth="1"/>
    <col min="8709" max="8709" width="70.1796875" style="260" customWidth="1"/>
    <col min="8710" max="8710" width="17.453125" style="260" customWidth="1"/>
    <col min="8711" max="8712" width="21.81640625" style="260" customWidth="1"/>
    <col min="8713" max="8713" width="19.453125" style="260" customWidth="1"/>
    <col min="8714" max="8714" width="42" style="260" customWidth="1"/>
    <col min="8715" max="8960" width="10.81640625" style="260"/>
    <col min="8961" max="8961" width="72" style="260" bestFit="1" customWidth="1"/>
    <col min="8962" max="8962" width="78.54296875" style="260" customWidth="1"/>
    <col min="8963" max="8963" width="10.81640625" style="260"/>
    <col min="8964" max="8964" width="31.1796875" style="260" customWidth="1"/>
    <col min="8965" max="8965" width="70.1796875" style="260" customWidth="1"/>
    <col min="8966" max="8966" width="17.453125" style="260" customWidth="1"/>
    <col min="8967" max="8968" width="21.81640625" style="260" customWidth="1"/>
    <col min="8969" max="8969" width="19.453125" style="260" customWidth="1"/>
    <col min="8970" max="8970" width="42" style="260" customWidth="1"/>
    <col min="8971" max="9216" width="10.81640625" style="260"/>
    <col min="9217" max="9217" width="72" style="260" bestFit="1" customWidth="1"/>
    <col min="9218" max="9218" width="78.54296875" style="260" customWidth="1"/>
    <col min="9219" max="9219" width="10.81640625" style="260"/>
    <col min="9220" max="9220" width="31.1796875" style="260" customWidth="1"/>
    <col min="9221" max="9221" width="70.1796875" style="260" customWidth="1"/>
    <col min="9222" max="9222" width="17.453125" style="260" customWidth="1"/>
    <col min="9223" max="9224" width="21.81640625" style="260" customWidth="1"/>
    <col min="9225" max="9225" width="19.453125" style="260" customWidth="1"/>
    <col min="9226" max="9226" width="42" style="260" customWidth="1"/>
    <col min="9227" max="9472" width="10.81640625" style="260"/>
    <col min="9473" max="9473" width="72" style="260" bestFit="1" customWidth="1"/>
    <col min="9474" max="9474" width="78.54296875" style="260" customWidth="1"/>
    <col min="9475" max="9475" width="10.81640625" style="260"/>
    <col min="9476" max="9476" width="31.1796875" style="260" customWidth="1"/>
    <col min="9477" max="9477" width="70.1796875" style="260" customWidth="1"/>
    <col min="9478" max="9478" width="17.453125" style="260" customWidth="1"/>
    <col min="9479" max="9480" width="21.81640625" style="260" customWidth="1"/>
    <col min="9481" max="9481" width="19.453125" style="260" customWidth="1"/>
    <col min="9482" max="9482" width="42" style="260" customWidth="1"/>
    <col min="9483" max="9728" width="10.81640625" style="260"/>
    <col min="9729" max="9729" width="72" style="260" bestFit="1" customWidth="1"/>
    <col min="9730" max="9730" width="78.54296875" style="260" customWidth="1"/>
    <col min="9731" max="9731" width="10.81640625" style="260"/>
    <col min="9732" max="9732" width="31.1796875" style="260" customWidth="1"/>
    <col min="9733" max="9733" width="70.1796875" style="260" customWidth="1"/>
    <col min="9734" max="9734" width="17.453125" style="260" customWidth="1"/>
    <col min="9735" max="9736" width="21.81640625" style="260" customWidth="1"/>
    <col min="9737" max="9737" width="19.453125" style="260" customWidth="1"/>
    <col min="9738" max="9738" width="42" style="260" customWidth="1"/>
    <col min="9739" max="9984" width="10.81640625" style="260"/>
    <col min="9985" max="9985" width="72" style="260" bestFit="1" customWidth="1"/>
    <col min="9986" max="9986" width="78.54296875" style="260" customWidth="1"/>
    <col min="9987" max="9987" width="10.81640625" style="260"/>
    <col min="9988" max="9988" width="31.1796875" style="260" customWidth="1"/>
    <col min="9989" max="9989" width="70.1796875" style="260" customWidth="1"/>
    <col min="9990" max="9990" width="17.453125" style="260" customWidth="1"/>
    <col min="9991" max="9992" width="21.81640625" style="260" customWidth="1"/>
    <col min="9993" max="9993" width="19.453125" style="260" customWidth="1"/>
    <col min="9994" max="9994" width="42" style="260" customWidth="1"/>
    <col min="9995" max="10240" width="10.81640625" style="260"/>
    <col min="10241" max="10241" width="72" style="260" bestFit="1" customWidth="1"/>
    <col min="10242" max="10242" width="78.54296875" style="260" customWidth="1"/>
    <col min="10243" max="10243" width="10.81640625" style="260"/>
    <col min="10244" max="10244" width="31.1796875" style="260" customWidth="1"/>
    <col min="10245" max="10245" width="70.1796875" style="260" customWidth="1"/>
    <col min="10246" max="10246" width="17.453125" style="260" customWidth="1"/>
    <col min="10247" max="10248" width="21.81640625" style="260" customWidth="1"/>
    <col min="10249" max="10249" width="19.453125" style="260" customWidth="1"/>
    <col min="10250" max="10250" width="42" style="260" customWidth="1"/>
    <col min="10251" max="10496" width="10.81640625" style="260"/>
    <col min="10497" max="10497" width="72" style="260" bestFit="1" customWidth="1"/>
    <col min="10498" max="10498" width="78.54296875" style="260" customWidth="1"/>
    <col min="10499" max="10499" width="10.81640625" style="260"/>
    <col min="10500" max="10500" width="31.1796875" style="260" customWidth="1"/>
    <col min="10501" max="10501" width="70.1796875" style="260" customWidth="1"/>
    <col min="10502" max="10502" width="17.453125" style="260" customWidth="1"/>
    <col min="10503" max="10504" width="21.81640625" style="260" customWidth="1"/>
    <col min="10505" max="10505" width="19.453125" style="260" customWidth="1"/>
    <col min="10506" max="10506" width="42" style="260" customWidth="1"/>
    <col min="10507" max="10752" width="10.81640625" style="260"/>
    <col min="10753" max="10753" width="72" style="260" bestFit="1" customWidth="1"/>
    <col min="10754" max="10754" width="78.54296875" style="260" customWidth="1"/>
    <col min="10755" max="10755" width="10.81640625" style="260"/>
    <col min="10756" max="10756" width="31.1796875" style="260" customWidth="1"/>
    <col min="10757" max="10757" width="70.1796875" style="260" customWidth="1"/>
    <col min="10758" max="10758" width="17.453125" style="260" customWidth="1"/>
    <col min="10759" max="10760" width="21.81640625" style="260" customWidth="1"/>
    <col min="10761" max="10761" width="19.453125" style="260" customWidth="1"/>
    <col min="10762" max="10762" width="42" style="260" customWidth="1"/>
    <col min="10763" max="11008" width="10.81640625" style="260"/>
    <col min="11009" max="11009" width="72" style="260" bestFit="1" customWidth="1"/>
    <col min="11010" max="11010" width="78.54296875" style="260" customWidth="1"/>
    <col min="11011" max="11011" width="10.81640625" style="260"/>
    <col min="11012" max="11012" width="31.1796875" style="260" customWidth="1"/>
    <col min="11013" max="11013" width="70.1796875" style="260" customWidth="1"/>
    <col min="11014" max="11014" width="17.453125" style="260" customWidth="1"/>
    <col min="11015" max="11016" width="21.81640625" style="260" customWidth="1"/>
    <col min="11017" max="11017" width="19.453125" style="260" customWidth="1"/>
    <col min="11018" max="11018" width="42" style="260" customWidth="1"/>
    <col min="11019" max="11264" width="10.81640625" style="260"/>
    <col min="11265" max="11265" width="72" style="260" bestFit="1" customWidth="1"/>
    <col min="11266" max="11266" width="78.54296875" style="260" customWidth="1"/>
    <col min="11267" max="11267" width="10.81640625" style="260"/>
    <col min="11268" max="11268" width="31.1796875" style="260" customWidth="1"/>
    <col min="11269" max="11269" width="70.1796875" style="260" customWidth="1"/>
    <col min="11270" max="11270" width="17.453125" style="260" customWidth="1"/>
    <col min="11271" max="11272" width="21.81640625" style="260" customWidth="1"/>
    <col min="11273" max="11273" width="19.453125" style="260" customWidth="1"/>
    <col min="11274" max="11274" width="42" style="260" customWidth="1"/>
    <col min="11275" max="11520" width="10.81640625" style="260"/>
    <col min="11521" max="11521" width="72" style="260" bestFit="1" customWidth="1"/>
    <col min="11522" max="11522" width="78.54296875" style="260" customWidth="1"/>
    <col min="11523" max="11523" width="10.81640625" style="260"/>
    <col min="11524" max="11524" width="31.1796875" style="260" customWidth="1"/>
    <col min="11525" max="11525" width="70.1796875" style="260" customWidth="1"/>
    <col min="11526" max="11526" width="17.453125" style="260" customWidth="1"/>
    <col min="11527" max="11528" width="21.81640625" style="260" customWidth="1"/>
    <col min="11529" max="11529" width="19.453125" style="260" customWidth="1"/>
    <col min="11530" max="11530" width="42" style="260" customWidth="1"/>
    <col min="11531" max="11776" width="10.81640625" style="260"/>
    <col min="11777" max="11777" width="72" style="260" bestFit="1" customWidth="1"/>
    <col min="11778" max="11778" width="78.54296875" style="260" customWidth="1"/>
    <col min="11779" max="11779" width="10.81640625" style="260"/>
    <col min="11780" max="11780" width="31.1796875" style="260" customWidth="1"/>
    <col min="11781" max="11781" width="70.1796875" style="260" customWidth="1"/>
    <col min="11782" max="11782" width="17.453125" style="260" customWidth="1"/>
    <col min="11783" max="11784" width="21.81640625" style="260" customWidth="1"/>
    <col min="11785" max="11785" width="19.453125" style="260" customWidth="1"/>
    <col min="11786" max="11786" width="42" style="260" customWidth="1"/>
    <col min="11787" max="12032" width="10.81640625" style="260"/>
    <col min="12033" max="12033" width="72" style="260" bestFit="1" customWidth="1"/>
    <col min="12034" max="12034" width="78.54296875" style="260" customWidth="1"/>
    <col min="12035" max="12035" width="10.81640625" style="260"/>
    <col min="12036" max="12036" width="31.1796875" style="260" customWidth="1"/>
    <col min="12037" max="12037" width="70.1796875" style="260" customWidth="1"/>
    <col min="12038" max="12038" width="17.453125" style="260" customWidth="1"/>
    <col min="12039" max="12040" width="21.81640625" style="260" customWidth="1"/>
    <col min="12041" max="12041" width="19.453125" style="260" customWidth="1"/>
    <col min="12042" max="12042" width="42" style="260" customWidth="1"/>
    <col min="12043" max="12288" width="10.81640625" style="260"/>
    <col min="12289" max="12289" width="72" style="260" bestFit="1" customWidth="1"/>
    <col min="12290" max="12290" width="78.54296875" style="260" customWidth="1"/>
    <col min="12291" max="12291" width="10.81640625" style="260"/>
    <col min="12292" max="12292" width="31.1796875" style="260" customWidth="1"/>
    <col min="12293" max="12293" width="70.1796875" style="260" customWidth="1"/>
    <col min="12294" max="12294" width="17.453125" style="260" customWidth="1"/>
    <col min="12295" max="12296" width="21.81640625" style="260" customWidth="1"/>
    <col min="12297" max="12297" width="19.453125" style="260" customWidth="1"/>
    <col min="12298" max="12298" width="42" style="260" customWidth="1"/>
    <col min="12299" max="12544" width="10.81640625" style="260"/>
    <col min="12545" max="12545" width="72" style="260" bestFit="1" customWidth="1"/>
    <col min="12546" max="12546" width="78.54296875" style="260" customWidth="1"/>
    <col min="12547" max="12547" width="10.81640625" style="260"/>
    <col min="12548" max="12548" width="31.1796875" style="260" customWidth="1"/>
    <col min="12549" max="12549" width="70.1796875" style="260" customWidth="1"/>
    <col min="12550" max="12550" width="17.453125" style="260" customWidth="1"/>
    <col min="12551" max="12552" width="21.81640625" style="260" customWidth="1"/>
    <col min="12553" max="12553" width="19.453125" style="260" customWidth="1"/>
    <col min="12554" max="12554" width="42" style="260" customWidth="1"/>
    <col min="12555" max="12800" width="10.81640625" style="260"/>
    <col min="12801" max="12801" width="72" style="260" bestFit="1" customWidth="1"/>
    <col min="12802" max="12802" width="78.54296875" style="260" customWidth="1"/>
    <col min="12803" max="12803" width="10.81640625" style="260"/>
    <col min="12804" max="12804" width="31.1796875" style="260" customWidth="1"/>
    <col min="12805" max="12805" width="70.1796875" style="260" customWidth="1"/>
    <col min="12806" max="12806" width="17.453125" style="260" customWidth="1"/>
    <col min="12807" max="12808" width="21.81640625" style="260" customWidth="1"/>
    <col min="12809" max="12809" width="19.453125" style="260" customWidth="1"/>
    <col min="12810" max="12810" width="42" style="260" customWidth="1"/>
    <col min="12811" max="13056" width="10.81640625" style="260"/>
    <col min="13057" max="13057" width="72" style="260" bestFit="1" customWidth="1"/>
    <col min="13058" max="13058" width="78.54296875" style="260" customWidth="1"/>
    <col min="13059" max="13059" width="10.81640625" style="260"/>
    <col min="13060" max="13060" width="31.1796875" style="260" customWidth="1"/>
    <col min="13061" max="13061" width="70.1796875" style="260" customWidth="1"/>
    <col min="13062" max="13062" width="17.453125" style="260" customWidth="1"/>
    <col min="13063" max="13064" width="21.81640625" style="260" customWidth="1"/>
    <col min="13065" max="13065" width="19.453125" style="260" customWidth="1"/>
    <col min="13066" max="13066" width="42" style="260" customWidth="1"/>
    <col min="13067" max="13312" width="10.81640625" style="260"/>
    <col min="13313" max="13313" width="72" style="260" bestFit="1" customWidth="1"/>
    <col min="13314" max="13314" width="78.54296875" style="260" customWidth="1"/>
    <col min="13315" max="13315" width="10.81640625" style="260"/>
    <col min="13316" max="13316" width="31.1796875" style="260" customWidth="1"/>
    <col min="13317" max="13317" width="70.1796875" style="260" customWidth="1"/>
    <col min="13318" max="13318" width="17.453125" style="260" customWidth="1"/>
    <col min="13319" max="13320" width="21.81640625" style="260" customWidth="1"/>
    <col min="13321" max="13321" width="19.453125" style="260" customWidth="1"/>
    <col min="13322" max="13322" width="42" style="260" customWidth="1"/>
    <col min="13323" max="13568" width="10.81640625" style="260"/>
    <col min="13569" max="13569" width="72" style="260" bestFit="1" customWidth="1"/>
    <col min="13570" max="13570" width="78.54296875" style="260" customWidth="1"/>
    <col min="13571" max="13571" width="10.81640625" style="260"/>
    <col min="13572" max="13572" width="31.1796875" style="260" customWidth="1"/>
    <col min="13573" max="13573" width="70.1796875" style="260" customWidth="1"/>
    <col min="13574" max="13574" width="17.453125" style="260" customWidth="1"/>
    <col min="13575" max="13576" width="21.81640625" style="260" customWidth="1"/>
    <col min="13577" max="13577" width="19.453125" style="260" customWidth="1"/>
    <col min="13578" max="13578" width="42" style="260" customWidth="1"/>
    <col min="13579" max="13824" width="10.81640625" style="260"/>
    <col min="13825" max="13825" width="72" style="260" bestFit="1" customWidth="1"/>
    <col min="13826" max="13826" width="78.54296875" style="260" customWidth="1"/>
    <col min="13827" max="13827" width="10.81640625" style="260"/>
    <col min="13828" max="13828" width="31.1796875" style="260" customWidth="1"/>
    <col min="13829" max="13829" width="70.1796875" style="260" customWidth="1"/>
    <col min="13830" max="13830" width="17.453125" style="260" customWidth="1"/>
    <col min="13831" max="13832" width="21.81640625" style="260" customWidth="1"/>
    <col min="13833" max="13833" width="19.453125" style="260" customWidth="1"/>
    <col min="13834" max="13834" width="42" style="260" customWidth="1"/>
    <col min="13835" max="14080" width="10.81640625" style="260"/>
    <col min="14081" max="14081" width="72" style="260" bestFit="1" customWidth="1"/>
    <col min="14082" max="14082" width="78.54296875" style="260" customWidth="1"/>
    <col min="14083" max="14083" width="10.81640625" style="260"/>
    <col min="14084" max="14084" width="31.1796875" style="260" customWidth="1"/>
    <col min="14085" max="14085" width="70.1796875" style="260" customWidth="1"/>
    <col min="14086" max="14086" width="17.453125" style="260" customWidth="1"/>
    <col min="14087" max="14088" width="21.81640625" style="260" customWidth="1"/>
    <col min="14089" max="14089" width="19.453125" style="260" customWidth="1"/>
    <col min="14090" max="14090" width="42" style="260" customWidth="1"/>
    <col min="14091" max="14336" width="10.81640625" style="260"/>
    <col min="14337" max="14337" width="72" style="260" bestFit="1" customWidth="1"/>
    <col min="14338" max="14338" width="78.54296875" style="260" customWidth="1"/>
    <col min="14339" max="14339" width="10.81640625" style="260"/>
    <col min="14340" max="14340" width="31.1796875" style="260" customWidth="1"/>
    <col min="14341" max="14341" width="70.1796875" style="260" customWidth="1"/>
    <col min="14342" max="14342" width="17.453125" style="260" customWidth="1"/>
    <col min="14343" max="14344" width="21.81640625" style="260" customWidth="1"/>
    <col min="14345" max="14345" width="19.453125" style="260" customWidth="1"/>
    <col min="14346" max="14346" width="42" style="260" customWidth="1"/>
    <col min="14347" max="14592" width="10.81640625" style="260"/>
    <col min="14593" max="14593" width="72" style="260" bestFit="1" customWidth="1"/>
    <col min="14594" max="14594" width="78.54296875" style="260" customWidth="1"/>
    <col min="14595" max="14595" width="10.81640625" style="260"/>
    <col min="14596" max="14596" width="31.1796875" style="260" customWidth="1"/>
    <col min="14597" max="14597" width="70.1796875" style="260" customWidth="1"/>
    <col min="14598" max="14598" width="17.453125" style="260" customWidth="1"/>
    <col min="14599" max="14600" width="21.81640625" style="260" customWidth="1"/>
    <col min="14601" max="14601" width="19.453125" style="260" customWidth="1"/>
    <col min="14602" max="14602" width="42" style="260" customWidth="1"/>
    <col min="14603" max="14848" width="10.81640625" style="260"/>
    <col min="14849" max="14849" width="72" style="260" bestFit="1" customWidth="1"/>
    <col min="14850" max="14850" width="78.54296875" style="260" customWidth="1"/>
    <col min="14851" max="14851" width="10.81640625" style="260"/>
    <col min="14852" max="14852" width="31.1796875" style="260" customWidth="1"/>
    <col min="14853" max="14853" width="70.1796875" style="260" customWidth="1"/>
    <col min="14854" max="14854" width="17.453125" style="260" customWidth="1"/>
    <col min="14855" max="14856" width="21.81640625" style="260" customWidth="1"/>
    <col min="14857" max="14857" width="19.453125" style="260" customWidth="1"/>
    <col min="14858" max="14858" width="42" style="260" customWidth="1"/>
    <col min="14859" max="15104" width="10.81640625" style="260"/>
    <col min="15105" max="15105" width="72" style="260" bestFit="1" customWidth="1"/>
    <col min="15106" max="15106" width="78.54296875" style="260" customWidth="1"/>
    <col min="15107" max="15107" width="10.81640625" style="260"/>
    <col min="15108" max="15108" width="31.1796875" style="260" customWidth="1"/>
    <col min="15109" max="15109" width="70.1796875" style="260" customWidth="1"/>
    <col min="15110" max="15110" width="17.453125" style="260" customWidth="1"/>
    <col min="15111" max="15112" width="21.81640625" style="260" customWidth="1"/>
    <col min="15113" max="15113" width="19.453125" style="260" customWidth="1"/>
    <col min="15114" max="15114" width="42" style="260" customWidth="1"/>
    <col min="15115" max="15360" width="10.81640625" style="260"/>
    <col min="15361" max="15361" width="72" style="260" bestFit="1" customWidth="1"/>
    <col min="15362" max="15362" width="78.54296875" style="260" customWidth="1"/>
    <col min="15363" max="15363" width="10.81640625" style="260"/>
    <col min="15364" max="15364" width="31.1796875" style="260" customWidth="1"/>
    <col min="15365" max="15365" width="70.1796875" style="260" customWidth="1"/>
    <col min="15366" max="15366" width="17.453125" style="260" customWidth="1"/>
    <col min="15367" max="15368" width="21.81640625" style="260" customWidth="1"/>
    <col min="15369" max="15369" width="19.453125" style="260" customWidth="1"/>
    <col min="15370" max="15370" width="42" style="260" customWidth="1"/>
    <col min="15371" max="15616" width="10.81640625" style="260"/>
    <col min="15617" max="15617" width="72" style="260" bestFit="1" customWidth="1"/>
    <col min="15618" max="15618" width="78.54296875" style="260" customWidth="1"/>
    <col min="15619" max="15619" width="10.81640625" style="260"/>
    <col min="15620" max="15620" width="31.1796875" style="260" customWidth="1"/>
    <col min="15621" max="15621" width="70.1796875" style="260" customWidth="1"/>
    <col min="15622" max="15622" width="17.453125" style="260" customWidth="1"/>
    <col min="15623" max="15624" width="21.81640625" style="260" customWidth="1"/>
    <col min="15625" max="15625" width="19.453125" style="260" customWidth="1"/>
    <col min="15626" max="15626" width="42" style="260" customWidth="1"/>
    <col min="15627" max="15872" width="10.81640625" style="260"/>
    <col min="15873" max="15873" width="72" style="260" bestFit="1" customWidth="1"/>
    <col min="15874" max="15874" width="78.54296875" style="260" customWidth="1"/>
    <col min="15875" max="15875" width="10.81640625" style="260"/>
    <col min="15876" max="15876" width="31.1796875" style="260" customWidth="1"/>
    <col min="15877" max="15877" width="70.1796875" style="260" customWidth="1"/>
    <col min="15878" max="15878" width="17.453125" style="260" customWidth="1"/>
    <col min="15879" max="15880" width="21.81640625" style="260" customWidth="1"/>
    <col min="15881" max="15881" width="19.453125" style="260" customWidth="1"/>
    <col min="15882" max="15882" width="42" style="260" customWidth="1"/>
    <col min="15883" max="16128" width="10.81640625" style="260"/>
    <col min="16129" max="16129" width="72" style="260" bestFit="1" customWidth="1"/>
    <col min="16130" max="16130" width="78.54296875" style="260" customWidth="1"/>
    <col min="16131" max="16131" width="10.81640625" style="260"/>
    <col min="16132" max="16132" width="31.1796875" style="260" customWidth="1"/>
    <col min="16133" max="16133" width="70.1796875" style="260" customWidth="1"/>
    <col min="16134" max="16134" width="17.453125" style="260" customWidth="1"/>
    <col min="16135" max="16136" width="21.81640625" style="260" customWidth="1"/>
    <col min="16137" max="16137" width="19.453125" style="260" customWidth="1"/>
    <col min="16138" max="16138" width="42" style="260" customWidth="1"/>
    <col min="16139" max="16384" width="10.81640625" style="260"/>
  </cols>
  <sheetData>
    <row r="1" spans="1:2" ht="25.5" customHeight="1" x14ac:dyDescent="0.35">
      <c r="A1" s="463" t="s">
        <v>120</v>
      </c>
      <c r="B1" s="464"/>
    </row>
    <row r="2" spans="1:2" ht="25.5" customHeight="1" x14ac:dyDescent="0.35">
      <c r="A2" s="465" t="s">
        <v>121</v>
      </c>
      <c r="B2" s="466"/>
    </row>
    <row r="3" spans="1:2" x14ac:dyDescent="0.35">
      <c r="A3" s="261" t="s">
        <v>122</v>
      </c>
      <c r="B3" s="262" t="s">
        <v>123</v>
      </c>
    </row>
    <row r="4" spans="1:2" ht="40.5" customHeight="1" x14ac:dyDescent="0.35">
      <c r="A4" s="263" t="s">
        <v>124</v>
      </c>
      <c r="B4" s="264" t="s">
        <v>125</v>
      </c>
    </row>
    <row r="5" spans="1:2" x14ac:dyDescent="0.35">
      <c r="A5" s="263" t="s">
        <v>126</v>
      </c>
      <c r="B5" s="265" t="s">
        <v>127</v>
      </c>
    </row>
    <row r="6" spans="1:2" ht="124.5" customHeight="1" x14ac:dyDescent="0.35">
      <c r="A6" s="263" t="s">
        <v>128</v>
      </c>
      <c r="B6" s="265" t="s">
        <v>129</v>
      </c>
    </row>
    <row r="7" spans="1:2" ht="26.5" customHeight="1" x14ac:dyDescent="0.35">
      <c r="A7" s="461" t="s">
        <v>130</v>
      </c>
      <c r="B7" s="462"/>
    </row>
    <row r="8" spans="1:2" ht="42" x14ac:dyDescent="0.35">
      <c r="A8" s="263" t="s">
        <v>131</v>
      </c>
      <c r="B8" s="265" t="s">
        <v>132</v>
      </c>
    </row>
    <row r="9" spans="1:2" ht="28" x14ac:dyDescent="0.35">
      <c r="A9" s="263" t="s">
        <v>133</v>
      </c>
      <c r="B9" s="265" t="s">
        <v>134</v>
      </c>
    </row>
    <row r="10" spans="1:2" ht="42" x14ac:dyDescent="0.35">
      <c r="A10" s="263" t="s">
        <v>135</v>
      </c>
      <c r="B10" s="265" t="s">
        <v>136</v>
      </c>
    </row>
    <row r="11" spans="1:2" ht="40.5" customHeight="1" x14ac:dyDescent="0.35">
      <c r="A11" s="263" t="s">
        <v>137</v>
      </c>
      <c r="B11" s="264" t="s">
        <v>138</v>
      </c>
    </row>
    <row r="12" spans="1:2" ht="38.25" customHeight="1" x14ac:dyDescent="0.35">
      <c r="A12" s="263" t="s">
        <v>139</v>
      </c>
      <c r="B12" s="264" t="s">
        <v>140</v>
      </c>
    </row>
    <row r="13" spans="1:2" ht="28" x14ac:dyDescent="0.35">
      <c r="A13" s="263" t="s">
        <v>141</v>
      </c>
      <c r="B13" s="266" t="s">
        <v>142</v>
      </c>
    </row>
    <row r="14" spans="1:2" ht="23.5" customHeight="1" x14ac:dyDescent="0.35">
      <c r="A14" s="267" t="s">
        <v>143</v>
      </c>
      <c r="B14" s="268"/>
    </row>
    <row r="15" spans="1:2" ht="42" x14ac:dyDescent="0.35">
      <c r="A15" s="263" t="s">
        <v>144</v>
      </c>
      <c r="B15" s="269" t="s">
        <v>145</v>
      </c>
    </row>
    <row r="16" spans="1:2" ht="28" x14ac:dyDescent="0.35">
      <c r="A16" s="263" t="s">
        <v>146</v>
      </c>
      <c r="B16" s="269" t="s">
        <v>147</v>
      </c>
    </row>
    <row r="17" spans="1:3" ht="28" x14ac:dyDescent="0.35">
      <c r="A17" s="263" t="s">
        <v>148</v>
      </c>
      <c r="B17" s="269" t="s">
        <v>149</v>
      </c>
    </row>
    <row r="18" spans="1:3" ht="8.25" customHeight="1" x14ac:dyDescent="0.35">
      <c r="A18" s="267"/>
      <c r="B18" s="270"/>
    </row>
    <row r="19" spans="1:3" ht="28" x14ac:dyDescent="0.35">
      <c r="A19" s="263" t="s">
        <v>150</v>
      </c>
      <c r="B19" s="269" t="s">
        <v>151</v>
      </c>
    </row>
    <row r="20" spans="1:3" ht="28" x14ac:dyDescent="0.35">
      <c r="A20" s="263" t="s">
        <v>152</v>
      </c>
      <c r="B20" s="269" t="s">
        <v>153</v>
      </c>
    </row>
    <row r="21" spans="1:3" ht="42" x14ac:dyDescent="0.35">
      <c r="A21" s="263" t="s">
        <v>154</v>
      </c>
      <c r="B21" s="269" t="s">
        <v>155</v>
      </c>
    </row>
    <row r="22" spans="1:3" ht="20.25" customHeight="1" x14ac:dyDescent="0.35">
      <c r="A22" s="467" t="s">
        <v>156</v>
      </c>
      <c r="B22" s="468"/>
    </row>
    <row r="23" spans="1:3" ht="42" x14ac:dyDescent="0.35">
      <c r="A23" s="263" t="s">
        <v>157</v>
      </c>
      <c r="B23" s="269" t="s">
        <v>158</v>
      </c>
    </row>
    <row r="24" spans="1:3" ht="54" customHeight="1" x14ac:dyDescent="0.35">
      <c r="A24" s="263" t="s">
        <v>159</v>
      </c>
      <c r="B24" s="269" t="s">
        <v>160</v>
      </c>
    </row>
    <row r="25" spans="1:3" ht="144" customHeight="1" x14ac:dyDescent="0.35">
      <c r="A25" s="263" t="s">
        <v>161</v>
      </c>
      <c r="B25" s="269" t="s">
        <v>162</v>
      </c>
    </row>
    <row r="26" spans="1:3" ht="42" x14ac:dyDescent="0.35">
      <c r="A26" s="263" t="s">
        <v>163</v>
      </c>
      <c r="B26" s="269" t="s">
        <v>164</v>
      </c>
    </row>
    <row r="27" spans="1:3" ht="56" x14ac:dyDescent="0.35">
      <c r="A27" s="263" t="s">
        <v>165</v>
      </c>
      <c r="B27" s="269" t="s">
        <v>166</v>
      </c>
    </row>
    <row r="28" spans="1:3" ht="28" x14ac:dyDescent="0.35">
      <c r="A28" s="263" t="s">
        <v>167</v>
      </c>
      <c r="B28" s="269" t="s">
        <v>168</v>
      </c>
    </row>
    <row r="29" spans="1:3" ht="42" x14ac:dyDescent="0.35">
      <c r="A29" s="263" t="s">
        <v>169</v>
      </c>
      <c r="B29" s="269" t="s">
        <v>170</v>
      </c>
      <c r="C29" s="271"/>
    </row>
    <row r="30" spans="1:3" ht="90" customHeight="1" x14ac:dyDescent="0.35">
      <c r="A30" s="272" t="s">
        <v>171</v>
      </c>
      <c r="B30" s="269" t="s">
        <v>172</v>
      </c>
    </row>
    <row r="31" spans="1:3" ht="81.650000000000006" customHeight="1" x14ac:dyDescent="0.35">
      <c r="A31" s="272" t="s">
        <v>173</v>
      </c>
      <c r="B31" s="269" t="s">
        <v>174</v>
      </c>
    </row>
    <row r="32" spans="1:3" ht="54" customHeight="1" x14ac:dyDescent="0.35">
      <c r="A32" s="272" t="s">
        <v>175</v>
      </c>
      <c r="B32" s="269" t="s">
        <v>176</v>
      </c>
    </row>
    <row r="33" spans="1:3" ht="28.5" customHeight="1" x14ac:dyDescent="0.35">
      <c r="A33" s="469" t="s">
        <v>177</v>
      </c>
      <c r="B33" s="470"/>
    </row>
    <row r="34" spans="1:3" ht="56" x14ac:dyDescent="0.35">
      <c r="A34" s="272" t="s">
        <v>178</v>
      </c>
      <c r="B34" s="269" t="s">
        <v>179</v>
      </c>
    </row>
    <row r="35" spans="1:3" ht="42" x14ac:dyDescent="0.35">
      <c r="A35" s="272" t="s">
        <v>180</v>
      </c>
      <c r="B35" s="269" t="s">
        <v>181</v>
      </c>
    </row>
    <row r="36" spans="1:3" ht="36" customHeight="1" x14ac:dyDescent="0.35">
      <c r="A36" s="272" t="s">
        <v>182</v>
      </c>
      <c r="B36" s="269" t="s">
        <v>183</v>
      </c>
      <c r="C36" s="273"/>
    </row>
    <row r="37" spans="1:3" ht="28" x14ac:dyDescent="0.35">
      <c r="A37" s="272" t="s">
        <v>184</v>
      </c>
      <c r="B37" s="269" t="s">
        <v>185</v>
      </c>
    </row>
    <row r="38" spans="1:3" ht="70" x14ac:dyDescent="0.35">
      <c r="A38" s="272" t="s">
        <v>186</v>
      </c>
      <c r="B38" s="269" t="s">
        <v>187</v>
      </c>
    </row>
    <row r="39" spans="1:3" ht="28" x14ac:dyDescent="0.35">
      <c r="A39" s="263" t="s">
        <v>188</v>
      </c>
      <c r="B39" s="269" t="s">
        <v>189</v>
      </c>
    </row>
    <row r="40" spans="1:3" ht="25.5" customHeight="1" x14ac:dyDescent="0.35">
      <c r="A40" s="461" t="s">
        <v>190</v>
      </c>
      <c r="B40" s="462"/>
    </row>
    <row r="41" spans="1:3" ht="24" customHeight="1" x14ac:dyDescent="0.35">
      <c r="A41" s="267" t="s">
        <v>122</v>
      </c>
      <c r="B41" s="274" t="s">
        <v>123</v>
      </c>
    </row>
    <row r="42" spans="1:3" ht="28" x14ac:dyDescent="0.35">
      <c r="A42" s="263" t="s">
        <v>141</v>
      </c>
      <c r="B42" s="275" t="s">
        <v>191</v>
      </c>
    </row>
    <row r="43" spans="1:3" ht="42" x14ac:dyDescent="0.35">
      <c r="A43" s="263" t="s">
        <v>192</v>
      </c>
      <c r="B43" s="275" t="s">
        <v>193</v>
      </c>
    </row>
    <row r="44" spans="1:3" ht="42" x14ac:dyDescent="0.35">
      <c r="A44" s="263" t="s">
        <v>194</v>
      </c>
      <c r="B44" s="275" t="s">
        <v>195</v>
      </c>
    </row>
    <row r="45" spans="1:3" ht="42" x14ac:dyDescent="0.35">
      <c r="A45" s="263" t="s">
        <v>196</v>
      </c>
      <c r="B45" s="275" t="s">
        <v>197</v>
      </c>
    </row>
    <row r="46" spans="1:3" ht="42" x14ac:dyDescent="0.35">
      <c r="A46" s="263" t="s">
        <v>198</v>
      </c>
      <c r="B46" s="275" t="s">
        <v>199</v>
      </c>
    </row>
    <row r="47" spans="1:3" ht="28" x14ac:dyDescent="0.35">
      <c r="A47" s="263" t="s">
        <v>200</v>
      </c>
      <c r="B47" s="275" t="s">
        <v>201</v>
      </c>
    </row>
    <row r="48" spans="1:3" ht="152.25" customHeight="1" x14ac:dyDescent="0.35">
      <c r="A48" s="263" t="s">
        <v>202</v>
      </c>
      <c r="B48" s="275" t="s">
        <v>203</v>
      </c>
    </row>
    <row r="49" spans="1:2" ht="22.9" customHeight="1" x14ac:dyDescent="0.35">
      <c r="A49" s="467" t="s">
        <v>204</v>
      </c>
      <c r="B49" s="468"/>
    </row>
    <row r="50" spans="1:2" ht="70" x14ac:dyDescent="0.35">
      <c r="A50" s="263" t="s">
        <v>99</v>
      </c>
      <c r="B50" s="269" t="s">
        <v>205</v>
      </c>
    </row>
    <row r="51" spans="1:2" ht="28" x14ac:dyDescent="0.35">
      <c r="A51" s="263" t="s">
        <v>206</v>
      </c>
      <c r="B51" s="269" t="s">
        <v>207</v>
      </c>
    </row>
    <row r="52" spans="1:2" ht="42" x14ac:dyDescent="0.35">
      <c r="A52" s="263" t="s">
        <v>208</v>
      </c>
      <c r="B52" s="269" t="s">
        <v>209</v>
      </c>
    </row>
    <row r="53" spans="1:2" ht="84" x14ac:dyDescent="0.35">
      <c r="A53" s="263" t="s">
        <v>210</v>
      </c>
      <c r="B53" s="269" t="s">
        <v>211</v>
      </c>
    </row>
    <row r="54" spans="1:2" ht="84" x14ac:dyDescent="0.35">
      <c r="A54" s="263" t="s">
        <v>212</v>
      </c>
      <c r="B54" s="269" t="s">
        <v>174</v>
      </c>
    </row>
    <row r="55" spans="1:2" ht="56" x14ac:dyDescent="0.35">
      <c r="A55" s="263" t="s">
        <v>213</v>
      </c>
      <c r="B55" s="269" t="s">
        <v>214</v>
      </c>
    </row>
    <row r="56" spans="1:2" ht="28" x14ac:dyDescent="0.35">
      <c r="A56" s="263" t="s">
        <v>215</v>
      </c>
      <c r="B56" s="269" t="s">
        <v>216</v>
      </c>
    </row>
    <row r="57" spans="1:2" ht="24" customHeight="1" x14ac:dyDescent="0.35">
      <c r="A57" s="473" t="s">
        <v>217</v>
      </c>
      <c r="B57" s="474"/>
    </row>
    <row r="58" spans="1:2" ht="23.5" customHeight="1" x14ac:dyDescent="0.35">
      <c r="A58" s="467" t="s">
        <v>218</v>
      </c>
      <c r="B58" s="468"/>
    </row>
    <row r="59" spans="1:2" ht="28" x14ac:dyDescent="0.35">
      <c r="A59" s="263" t="s">
        <v>219</v>
      </c>
      <c r="B59" s="275" t="s">
        <v>220</v>
      </c>
    </row>
    <row r="60" spans="1:2" ht="28" x14ac:dyDescent="0.35">
      <c r="A60" s="263" t="s">
        <v>221</v>
      </c>
      <c r="B60" s="275" t="s">
        <v>222</v>
      </c>
    </row>
    <row r="61" spans="1:2" ht="42" x14ac:dyDescent="0.35">
      <c r="A61" s="263" t="s">
        <v>133</v>
      </c>
      <c r="B61" s="275" t="s">
        <v>223</v>
      </c>
    </row>
    <row r="62" spans="1:2" ht="56" x14ac:dyDescent="0.35">
      <c r="A62" s="263" t="s">
        <v>146</v>
      </c>
      <c r="B62" s="269" t="s">
        <v>224</v>
      </c>
    </row>
    <row r="63" spans="1:2" ht="56" x14ac:dyDescent="0.35">
      <c r="A63" s="263" t="s">
        <v>148</v>
      </c>
      <c r="B63" s="269" t="s">
        <v>225</v>
      </c>
    </row>
    <row r="64" spans="1:2" ht="42" x14ac:dyDescent="0.35">
      <c r="A64" s="263" t="s">
        <v>226</v>
      </c>
      <c r="B64" s="275" t="s">
        <v>227</v>
      </c>
    </row>
    <row r="65" spans="1:2" ht="25.5" customHeight="1" x14ac:dyDescent="0.35">
      <c r="A65" s="461" t="s">
        <v>228</v>
      </c>
      <c r="B65" s="462"/>
    </row>
    <row r="66" spans="1:2" ht="22.9" customHeight="1" x14ac:dyDescent="0.35">
      <c r="A66" s="475" t="s">
        <v>229</v>
      </c>
      <c r="B66" s="476"/>
    </row>
    <row r="67" spans="1:2" ht="94.15" customHeight="1" x14ac:dyDescent="0.35">
      <c r="A67" s="477" t="s">
        <v>230</v>
      </c>
      <c r="B67" s="478"/>
    </row>
    <row r="68" spans="1:2" ht="39.75" customHeight="1" x14ac:dyDescent="0.35">
      <c r="A68" s="263" t="s">
        <v>231</v>
      </c>
      <c r="B68" s="276" t="s">
        <v>232</v>
      </c>
    </row>
    <row r="69" spans="1:2" ht="28" x14ac:dyDescent="0.35">
      <c r="A69" s="263" t="s">
        <v>233</v>
      </c>
      <c r="B69" s="277" t="s">
        <v>234</v>
      </c>
    </row>
    <row r="70" spans="1:2" ht="37.5" customHeight="1" x14ac:dyDescent="0.35">
      <c r="A70" s="272" t="s">
        <v>235</v>
      </c>
      <c r="B70" s="277" t="s">
        <v>236</v>
      </c>
    </row>
    <row r="71" spans="1:2" ht="37.5" customHeight="1" x14ac:dyDescent="0.35">
      <c r="A71" s="263" t="s">
        <v>237</v>
      </c>
      <c r="B71" s="277" t="s">
        <v>238</v>
      </c>
    </row>
    <row r="72" spans="1:2" ht="37.5" customHeight="1" x14ac:dyDescent="0.35">
      <c r="A72" s="272" t="s">
        <v>239</v>
      </c>
      <c r="B72" s="277" t="s">
        <v>240</v>
      </c>
    </row>
    <row r="73" spans="1:2" ht="25.5" customHeight="1" x14ac:dyDescent="0.35">
      <c r="A73" s="461" t="s">
        <v>241</v>
      </c>
      <c r="B73" s="462"/>
    </row>
    <row r="74" spans="1:2" ht="28" x14ac:dyDescent="0.35">
      <c r="A74" s="263" t="s">
        <v>242</v>
      </c>
      <c r="B74" s="275" t="s">
        <v>243</v>
      </c>
    </row>
    <row r="75" spans="1:2" ht="28" x14ac:dyDescent="0.35">
      <c r="A75" s="263" t="s">
        <v>244</v>
      </c>
      <c r="B75" s="275" t="s">
        <v>245</v>
      </c>
    </row>
    <row r="76" spans="1:2" ht="28" x14ac:dyDescent="0.35">
      <c r="A76" s="263" t="s">
        <v>246</v>
      </c>
      <c r="B76" s="275" t="s">
        <v>247</v>
      </c>
    </row>
    <row r="77" spans="1:2" ht="28" x14ac:dyDescent="0.35">
      <c r="A77" s="263" t="s">
        <v>248</v>
      </c>
      <c r="B77" s="275" t="s">
        <v>249</v>
      </c>
    </row>
    <row r="78" spans="1:2" ht="28" x14ac:dyDescent="0.35">
      <c r="A78" s="263" t="s">
        <v>250</v>
      </c>
      <c r="B78" s="275" t="s">
        <v>251</v>
      </c>
    </row>
    <row r="79" spans="1:2" ht="42" x14ac:dyDescent="0.35">
      <c r="A79" s="263" t="s">
        <v>252</v>
      </c>
      <c r="B79" s="275" t="s">
        <v>253</v>
      </c>
    </row>
    <row r="80" spans="1:2" ht="28" x14ac:dyDescent="0.35">
      <c r="A80" s="263" t="s">
        <v>254</v>
      </c>
      <c r="B80" s="275" t="s">
        <v>255</v>
      </c>
    </row>
    <row r="81" spans="1:2" x14ac:dyDescent="0.35">
      <c r="A81" s="263" t="s">
        <v>256</v>
      </c>
      <c r="B81" s="275" t="s">
        <v>257</v>
      </c>
    </row>
    <row r="82" spans="1:2" ht="42" x14ac:dyDescent="0.35">
      <c r="A82" s="278" t="s">
        <v>258</v>
      </c>
      <c r="B82" s="275" t="s">
        <v>259</v>
      </c>
    </row>
    <row r="83" spans="1:2" ht="42" x14ac:dyDescent="0.35">
      <c r="A83" s="272" t="s">
        <v>260</v>
      </c>
      <c r="B83" s="275" t="s">
        <v>261</v>
      </c>
    </row>
    <row r="84" spans="1:2" ht="42" x14ac:dyDescent="0.35">
      <c r="A84" s="263" t="s">
        <v>262</v>
      </c>
      <c r="B84" s="275" t="s">
        <v>263</v>
      </c>
    </row>
    <row r="85" spans="1:2" ht="28" x14ac:dyDescent="0.35">
      <c r="A85" s="263" t="s">
        <v>165</v>
      </c>
      <c r="B85" s="275" t="s">
        <v>264</v>
      </c>
    </row>
    <row r="86" spans="1:2" ht="28" x14ac:dyDescent="0.35">
      <c r="A86" s="263" t="s">
        <v>265</v>
      </c>
      <c r="B86" s="275" t="s">
        <v>266</v>
      </c>
    </row>
    <row r="87" spans="1:2" ht="42" x14ac:dyDescent="0.35">
      <c r="A87" s="263" t="s">
        <v>267</v>
      </c>
      <c r="B87" s="275" t="s">
        <v>268</v>
      </c>
    </row>
    <row r="88" spans="1:2" ht="18.649999999999999" customHeight="1" x14ac:dyDescent="0.35">
      <c r="A88" s="461" t="s">
        <v>269</v>
      </c>
      <c r="B88" s="462"/>
    </row>
    <row r="89" spans="1:2" x14ac:dyDescent="0.35">
      <c r="A89" s="279" t="s">
        <v>270</v>
      </c>
      <c r="B89" s="280" t="s">
        <v>271</v>
      </c>
    </row>
    <row r="90" spans="1:2" x14ac:dyDescent="0.35">
      <c r="A90" s="279" t="s">
        <v>272</v>
      </c>
      <c r="B90" s="280" t="s">
        <v>273</v>
      </c>
    </row>
    <row r="91" spans="1:2" x14ac:dyDescent="0.35">
      <c r="A91" s="279" t="s">
        <v>274</v>
      </c>
      <c r="B91" s="280" t="s">
        <v>275</v>
      </c>
    </row>
    <row r="92" spans="1:2" x14ac:dyDescent="0.35">
      <c r="A92" s="279" t="s">
        <v>276</v>
      </c>
      <c r="B92" s="280" t="s">
        <v>277</v>
      </c>
    </row>
    <row r="93" spans="1:2" x14ac:dyDescent="0.35">
      <c r="A93" s="471" t="s">
        <v>278</v>
      </c>
      <c r="B93" s="472"/>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C97" zoomScale="85" zoomScaleNormal="85" workbookViewId="0">
      <selection activeCell="F100" sqref="F100:G100"/>
    </sheetView>
  </sheetViews>
  <sheetFormatPr baseColWidth="10" defaultColWidth="10.81640625" defaultRowHeight="14" x14ac:dyDescent="0.35"/>
  <cols>
    <col min="1" max="1" width="49.7265625" style="39" customWidth="1"/>
    <col min="2" max="4" width="35.7265625" style="39" customWidth="1"/>
    <col min="5" max="5" width="37.453125" style="39" customWidth="1"/>
    <col min="6" max="6" width="35.7265625" style="39" customWidth="1"/>
    <col min="7" max="7" width="38.81640625" style="39" customWidth="1"/>
    <col min="8"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10.81640625" style="39"/>
    <col min="23" max="23" width="18.453125" style="39" bestFit="1" customWidth="1"/>
    <col min="24" max="24" width="16.1796875" style="39" customWidth="1"/>
    <col min="25" max="16384" width="10.81640625" style="39"/>
  </cols>
  <sheetData>
    <row r="1" spans="1:15" s="85" customFormat="1" ht="22.15" customHeight="1" thickBot="1" x14ac:dyDescent="0.4">
      <c r="A1" s="570"/>
      <c r="B1" s="547" t="s">
        <v>279</v>
      </c>
      <c r="C1" s="548"/>
      <c r="D1" s="548"/>
      <c r="E1" s="548"/>
      <c r="F1" s="548"/>
      <c r="G1" s="548"/>
      <c r="H1" s="548"/>
      <c r="I1" s="548"/>
      <c r="J1" s="548"/>
      <c r="K1" s="548"/>
      <c r="L1" s="549"/>
      <c r="M1" s="544" t="s">
        <v>280</v>
      </c>
      <c r="N1" s="545"/>
      <c r="O1" s="546"/>
    </row>
    <row r="2" spans="1:15" s="85" customFormat="1" ht="18" customHeight="1" thickBot="1" x14ac:dyDescent="0.4">
      <c r="A2" s="571"/>
      <c r="B2" s="550" t="s">
        <v>281</v>
      </c>
      <c r="C2" s="551"/>
      <c r="D2" s="551"/>
      <c r="E2" s="551"/>
      <c r="F2" s="551"/>
      <c r="G2" s="551"/>
      <c r="H2" s="551"/>
      <c r="I2" s="551"/>
      <c r="J2" s="551"/>
      <c r="K2" s="551"/>
      <c r="L2" s="552"/>
      <c r="M2" s="544" t="s">
        <v>282</v>
      </c>
      <c r="N2" s="545"/>
      <c r="O2" s="546"/>
    </row>
    <row r="3" spans="1:15" s="85" customFormat="1" ht="19.899999999999999" customHeight="1" thickBot="1" x14ac:dyDescent="0.4">
      <c r="A3" s="571"/>
      <c r="B3" s="550" t="s">
        <v>120</v>
      </c>
      <c r="C3" s="551"/>
      <c r="D3" s="551"/>
      <c r="E3" s="551"/>
      <c r="F3" s="551"/>
      <c r="G3" s="551"/>
      <c r="H3" s="551"/>
      <c r="I3" s="551"/>
      <c r="J3" s="551"/>
      <c r="K3" s="551"/>
      <c r="L3" s="552"/>
      <c r="M3" s="544" t="s">
        <v>283</v>
      </c>
      <c r="N3" s="545"/>
      <c r="O3" s="546"/>
    </row>
    <row r="4" spans="1:15" s="85" customFormat="1" ht="21.75" customHeight="1" thickBot="1" x14ac:dyDescent="0.4">
      <c r="A4" s="572"/>
      <c r="B4" s="553" t="s">
        <v>284</v>
      </c>
      <c r="C4" s="554"/>
      <c r="D4" s="554"/>
      <c r="E4" s="554"/>
      <c r="F4" s="554"/>
      <c r="G4" s="554"/>
      <c r="H4" s="554"/>
      <c r="I4" s="554"/>
      <c r="J4" s="554"/>
      <c r="K4" s="554"/>
      <c r="L4" s="555"/>
      <c r="M4" s="544" t="s">
        <v>285</v>
      </c>
      <c r="N4" s="545"/>
      <c r="O4" s="546"/>
    </row>
    <row r="5" spans="1:15" s="85" customFormat="1" ht="21.75" customHeight="1" thickBot="1" x14ac:dyDescent="0.4">
      <c r="A5" s="86"/>
      <c r="B5" s="87"/>
      <c r="C5" s="87"/>
      <c r="D5" s="87"/>
      <c r="E5" s="87"/>
      <c r="F5" s="87"/>
      <c r="G5" s="87"/>
      <c r="H5" s="87"/>
      <c r="I5" s="87"/>
      <c r="J5" s="87"/>
      <c r="K5" s="87"/>
      <c r="L5" s="87"/>
      <c r="M5" s="88"/>
      <c r="N5" s="88"/>
      <c r="O5" s="88"/>
    </row>
    <row r="6" spans="1:15" s="85" customFormat="1" ht="48" customHeight="1" thickBot="1" x14ac:dyDescent="0.4">
      <c r="A6" s="70" t="s">
        <v>286</v>
      </c>
      <c r="B6" s="581" t="s">
        <v>287</v>
      </c>
      <c r="C6" s="582"/>
      <c r="D6" s="582"/>
      <c r="E6" s="582"/>
      <c r="F6" s="582"/>
      <c r="G6" s="582"/>
      <c r="H6" s="582"/>
      <c r="I6" s="582"/>
      <c r="J6" s="582"/>
      <c r="K6" s="583"/>
      <c r="L6" s="196" t="s">
        <v>288</v>
      </c>
      <c r="M6" s="584">
        <v>2024110010289</v>
      </c>
      <c r="N6" s="585"/>
      <c r="O6" s="586"/>
    </row>
    <row r="7" spans="1:15" s="85" customFormat="1" ht="21.75" customHeight="1" thickBot="1" x14ac:dyDescent="0.4">
      <c r="A7" s="86"/>
      <c r="B7" s="87"/>
      <c r="C7" s="87"/>
      <c r="D7" s="87"/>
      <c r="E7" s="87"/>
      <c r="F7" s="87"/>
      <c r="G7" s="87"/>
      <c r="H7" s="87"/>
      <c r="I7" s="87"/>
      <c r="J7" s="87"/>
      <c r="K7" s="87"/>
      <c r="L7" s="87"/>
      <c r="M7" s="88"/>
      <c r="N7" s="88"/>
      <c r="O7" s="88"/>
    </row>
    <row r="8" spans="1:15" s="85" customFormat="1" ht="21.75" customHeight="1" thickBot="1" x14ac:dyDescent="0.4">
      <c r="A8" s="574" t="s">
        <v>126</v>
      </c>
      <c r="B8" s="160" t="s">
        <v>289</v>
      </c>
      <c r="C8" s="124"/>
      <c r="D8" s="160" t="s">
        <v>290</v>
      </c>
      <c r="E8" s="124"/>
      <c r="F8" s="160" t="s">
        <v>291</v>
      </c>
      <c r="G8" s="124"/>
      <c r="H8" s="160" t="s">
        <v>292</v>
      </c>
      <c r="I8" s="127"/>
      <c r="J8" s="558" t="s">
        <v>128</v>
      </c>
      <c r="K8" s="573"/>
      <c r="L8" s="159" t="s">
        <v>293</v>
      </c>
      <c r="M8" s="590"/>
      <c r="N8" s="590"/>
      <c r="O8" s="590"/>
    </row>
    <row r="9" spans="1:15" s="85" customFormat="1" ht="21.75" customHeight="1" x14ac:dyDescent="0.35">
      <c r="A9" s="574"/>
      <c r="B9" s="161" t="s">
        <v>294</v>
      </c>
      <c r="C9" s="127"/>
      <c r="D9" s="160" t="s">
        <v>295</v>
      </c>
      <c r="E9" s="127"/>
      <c r="F9" s="160" t="s">
        <v>296</v>
      </c>
      <c r="G9" s="127"/>
      <c r="H9" s="160" t="s">
        <v>297</v>
      </c>
      <c r="I9" s="127" t="s">
        <v>298</v>
      </c>
      <c r="J9" s="558"/>
      <c r="K9" s="573"/>
      <c r="L9" s="159" t="s">
        <v>299</v>
      </c>
      <c r="M9" s="590"/>
      <c r="N9" s="590"/>
      <c r="O9" s="590"/>
    </row>
    <row r="10" spans="1:15" s="85" customFormat="1" ht="21.75" customHeight="1" thickBot="1" x14ac:dyDescent="0.4">
      <c r="A10" s="574"/>
      <c r="B10" s="160" t="s">
        <v>300</v>
      </c>
      <c r="C10" s="124"/>
      <c r="D10" s="160" t="s">
        <v>301</v>
      </c>
      <c r="E10" s="128"/>
      <c r="F10" s="160" t="s">
        <v>302</v>
      </c>
      <c r="G10" s="128"/>
      <c r="H10" s="160" t="s">
        <v>303</v>
      </c>
      <c r="I10" s="127"/>
      <c r="J10" s="558"/>
      <c r="K10" s="573"/>
      <c r="L10" s="159" t="s">
        <v>304</v>
      </c>
      <c r="M10" s="590" t="s">
        <v>298</v>
      </c>
      <c r="N10" s="590"/>
      <c r="O10" s="590"/>
    </row>
    <row r="11" spans="1:15" ht="15" customHeight="1" thickBot="1" x14ac:dyDescent="0.4">
      <c r="A11" s="42"/>
      <c r="B11" s="43"/>
      <c r="C11" s="43"/>
      <c r="D11" s="45"/>
      <c r="E11" s="44"/>
      <c r="F11" s="44"/>
      <c r="G11" s="186"/>
      <c r="H11" s="186"/>
      <c r="I11" s="46"/>
      <c r="J11" s="46"/>
      <c r="K11" s="43"/>
      <c r="L11" s="43"/>
      <c r="M11" s="43"/>
      <c r="N11" s="43"/>
      <c r="O11" s="43"/>
    </row>
    <row r="12" spans="1:15" ht="15" customHeight="1" x14ac:dyDescent="0.35">
      <c r="A12" s="578" t="s">
        <v>305</v>
      </c>
      <c r="B12" s="559" t="s">
        <v>306</v>
      </c>
      <c r="C12" s="560"/>
      <c r="D12" s="560"/>
      <c r="E12" s="560"/>
      <c r="F12" s="560"/>
      <c r="G12" s="560"/>
      <c r="H12" s="560"/>
      <c r="I12" s="560"/>
      <c r="J12" s="560"/>
      <c r="K12" s="560"/>
      <c r="L12" s="560"/>
      <c r="M12" s="560"/>
      <c r="N12" s="560"/>
      <c r="O12" s="561"/>
    </row>
    <row r="13" spans="1:15" ht="15" customHeight="1" x14ac:dyDescent="0.35">
      <c r="A13" s="579"/>
      <c r="B13" s="562"/>
      <c r="C13" s="563"/>
      <c r="D13" s="563"/>
      <c r="E13" s="563"/>
      <c r="F13" s="563"/>
      <c r="G13" s="563"/>
      <c r="H13" s="563"/>
      <c r="I13" s="563"/>
      <c r="J13" s="563"/>
      <c r="K13" s="563"/>
      <c r="L13" s="563"/>
      <c r="M13" s="563"/>
      <c r="N13" s="563"/>
      <c r="O13" s="564"/>
    </row>
    <row r="14" spans="1:15" ht="15" customHeight="1" thickBot="1" x14ac:dyDescent="0.4">
      <c r="A14" s="580"/>
      <c r="B14" s="565"/>
      <c r="C14" s="566"/>
      <c r="D14" s="566"/>
      <c r="E14" s="566"/>
      <c r="F14" s="566"/>
      <c r="G14" s="566"/>
      <c r="H14" s="566"/>
      <c r="I14" s="566"/>
      <c r="J14" s="566"/>
      <c r="K14" s="566"/>
      <c r="L14" s="566"/>
      <c r="M14" s="566"/>
      <c r="N14" s="566"/>
      <c r="O14" s="567"/>
    </row>
    <row r="15" spans="1:15" ht="9" customHeight="1" thickBot="1" x14ac:dyDescent="0.4">
      <c r="A15" s="47"/>
      <c r="B15" s="84"/>
      <c r="C15" s="48"/>
      <c r="D15" s="48"/>
      <c r="E15" s="48"/>
      <c r="F15" s="48"/>
      <c r="G15" s="49"/>
      <c r="H15" s="49"/>
      <c r="I15" s="49"/>
      <c r="J15" s="49"/>
      <c r="K15" s="49"/>
      <c r="L15" s="50"/>
      <c r="M15" s="50"/>
      <c r="N15" s="50"/>
      <c r="O15" s="50"/>
    </row>
    <row r="16" spans="1:15" s="51" customFormat="1" ht="37.5" customHeight="1" x14ac:dyDescent="0.35">
      <c r="A16" s="70" t="s">
        <v>133</v>
      </c>
      <c r="B16" s="568" t="s">
        <v>307</v>
      </c>
      <c r="C16" s="568"/>
      <c r="D16" s="568"/>
      <c r="E16" s="568"/>
      <c r="F16" s="568"/>
      <c r="G16" s="574" t="s">
        <v>135</v>
      </c>
      <c r="H16" s="574"/>
      <c r="I16" s="569" t="s">
        <v>308</v>
      </c>
      <c r="J16" s="569"/>
      <c r="K16" s="569"/>
      <c r="L16" s="569"/>
      <c r="M16" s="569"/>
      <c r="N16" s="569"/>
      <c r="O16" s="569"/>
    </row>
    <row r="17" spans="1:15" ht="9" customHeight="1" x14ac:dyDescent="0.35">
      <c r="A17" s="47"/>
      <c r="B17" s="49"/>
      <c r="C17" s="48"/>
      <c r="D17" s="48"/>
      <c r="E17" s="48"/>
      <c r="F17" s="48"/>
      <c r="G17" s="49"/>
      <c r="H17" s="49"/>
      <c r="I17" s="49"/>
      <c r="J17" s="49"/>
      <c r="K17" s="49"/>
      <c r="L17" s="50"/>
      <c r="M17" s="50"/>
      <c r="N17" s="50"/>
      <c r="O17" s="50"/>
    </row>
    <row r="18" spans="1:15" ht="56.25" customHeight="1" x14ac:dyDescent="0.35">
      <c r="A18" s="187" t="s">
        <v>137</v>
      </c>
      <c r="B18" s="576" t="s">
        <v>309</v>
      </c>
      <c r="C18" s="576"/>
      <c r="D18" s="576"/>
      <c r="E18" s="576"/>
      <c r="F18" s="188" t="s">
        <v>139</v>
      </c>
      <c r="G18" s="575" t="s">
        <v>310</v>
      </c>
      <c r="H18" s="575"/>
      <c r="I18" s="575"/>
      <c r="J18" s="70" t="s">
        <v>141</v>
      </c>
      <c r="K18" s="568" t="s">
        <v>311</v>
      </c>
      <c r="L18" s="568"/>
      <c r="M18" s="568"/>
      <c r="N18" s="568"/>
      <c r="O18" s="568"/>
    </row>
    <row r="19" spans="1:15" ht="9" customHeight="1" x14ac:dyDescent="0.35">
      <c r="A19" s="41"/>
      <c r="B19" s="40"/>
      <c r="C19" s="577"/>
      <c r="D19" s="577"/>
      <c r="E19" s="577"/>
      <c r="F19" s="577"/>
      <c r="G19" s="577"/>
      <c r="H19" s="577"/>
      <c r="I19" s="577"/>
      <c r="J19" s="577"/>
      <c r="K19" s="577"/>
      <c r="L19" s="577"/>
      <c r="M19" s="577"/>
      <c r="N19" s="577"/>
      <c r="O19" s="577"/>
    </row>
    <row r="21" spans="1:15" ht="16.5" customHeight="1" thickBot="1" x14ac:dyDescent="0.4">
      <c r="A21" s="82"/>
      <c r="B21" s="83"/>
      <c r="C21" s="83"/>
      <c r="D21" s="83"/>
      <c r="E21" s="83"/>
      <c r="F21" s="83"/>
      <c r="G21" s="83"/>
      <c r="H21" s="83"/>
      <c r="I21" s="83"/>
      <c r="J21" s="83"/>
      <c r="K21" s="83"/>
      <c r="L21" s="83"/>
      <c r="M21" s="83"/>
      <c r="N21" s="83"/>
      <c r="O21" s="83"/>
    </row>
    <row r="22" spans="1:15" ht="32.15" customHeight="1" thickBot="1" x14ac:dyDescent="0.4">
      <c r="A22" s="556" t="s">
        <v>143</v>
      </c>
      <c r="B22" s="557"/>
      <c r="C22" s="557"/>
      <c r="D22" s="557"/>
      <c r="E22" s="557"/>
      <c r="F22" s="557"/>
      <c r="G22" s="557"/>
      <c r="H22" s="557"/>
      <c r="I22" s="557"/>
      <c r="J22" s="557"/>
      <c r="K22" s="557"/>
      <c r="L22" s="557"/>
      <c r="M22" s="557"/>
      <c r="N22" s="557"/>
      <c r="O22" s="558"/>
    </row>
    <row r="23" spans="1:15" ht="32.15" customHeight="1" thickBot="1" x14ac:dyDescent="0.4">
      <c r="A23" s="556" t="s">
        <v>312</v>
      </c>
      <c r="B23" s="557"/>
      <c r="C23" s="557"/>
      <c r="D23" s="557"/>
      <c r="E23" s="557"/>
      <c r="F23" s="557"/>
      <c r="G23" s="557"/>
      <c r="H23" s="557"/>
      <c r="I23" s="557"/>
      <c r="J23" s="557"/>
      <c r="K23" s="557"/>
      <c r="L23" s="557"/>
      <c r="M23" s="557"/>
      <c r="N23" s="557"/>
      <c r="O23" s="558"/>
    </row>
    <row r="24" spans="1:15" ht="32.15" customHeight="1" thickBot="1" x14ac:dyDescent="0.4">
      <c r="A24" s="62"/>
      <c r="B24" s="52" t="s">
        <v>289</v>
      </c>
      <c r="C24" s="52" t="s">
        <v>290</v>
      </c>
      <c r="D24" s="52" t="s">
        <v>291</v>
      </c>
      <c r="E24" s="52" t="s">
        <v>292</v>
      </c>
      <c r="F24" s="52" t="s">
        <v>294</v>
      </c>
      <c r="G24" s="52" t="s">
        <v>295</v>
      </c>
      <c r="H24" s="52" t="s">
        <v>296</v>
      </c>
      <c r="I24" s="52" t="s">
        <v>297</v>
      </c>
      <c r="J24" s="52" t="s">
        <v>300</v>
      </c>
      <c r="K24" s="52" t="s">
        <v>301</v>
      </c>
      <c r="L24" s="52" t="s">
        <v>302</v>
      </c>
      <c r="M24" s="52" t="s">
        <v>303</v>
      </c>
      <c r="N24" s="53" t="s">
        <v>313</v>
      </c>
      <c r="O24" s="53" t="s">
        <v>314</v>
      </c>
    </row>
    <row r="25" spans="1:15" ht="32.15" customHeight="1" x14ac:dyDescent="0.35">
      <c r="A25" s="56" t="s">
        <v>144</v>
      </c>
      <c r="B25" s="225">
        <v>215634000</v>
      </c>
      <c r="C25" s="225">
        <v>53471000</v>
      </c>
      <c r="D25" s="226" t="s">
        <v>315</v>
      </c>
      <c r="E25" s="225">
        <v>21600000</v>
      </c>
      <c r="F25" s="225">
        <v>274791000</v>
      </c>
      <c r="G25" s="225">
        <v>9000000</v>
      </c>
      <c r="H25" s="54">
        <v>0</v>
      </c>
      <c r="I25" s="54"/>
      <c r="J25" s="54"/>
      <c r="K25" s="54"/>
      <c r="L25" s="54"/>
      <c r="M25" s="54"/>
      <c r="N25" s="243">
        <f>SUM(B25:M25)</f>
        <v>574496000</v>
      </c>
      <c r="O25" s="411"/>
    </row>
    <row r="26" spans="1:15" ht="32.15" customHeight="1" x14ac:dyDescent="0.35">
      <c r="A26" s="56" t="s">
        <v>146</v>
      </c>
      <c r="B26" s="225">
        <v>215634000</v>
      </c>
      <c r="C26" s="225">
        <v>53471000</v>
      </c>
      <c r="D26" s="225">
        <v>10320000</v>
      </c>
      <c r="E26" s="225">
        <v>-10600599</v>
      </c>
      <c r="F26" s="225">
        <v>77726232</v>
      </c>
      <c r="G26" s="226">
        <v>0</v>
      </c>
      <c r="H26" s="57">
        <v>1800000</v>
      </c>
      <c r="I26" s="57">
        <v>192653666</v>
      </c>
      <c r="J26" s="57"/>
      <c r="K26" s="57"/>
      <c r="L26" s="57"/>
      <c r="M26" s="57"/>
      <c r="N26" s="434">
        <f t="shared" ref="N26:N30" si="0">SUM(B26:M26)</f>
        <v>541004299</v>
      </c>
      <c r="O26" s="412">
        <f>+(B26+C26+D26+E26+F26+G26+H26+I26+J26+K26+L26+M26)/N25</f>
        <v>0.94170246442098815</v>
      </c>
    </row>
    <row r="27" spans="1:15" ht="32.15" customHeight="1" x14ac:dyDescent="0.35">
      <c r="A27" s="56" t="s">
        <v>148</v>
      </c>
      <c r="B27" s="57">
        <v>0</v>
      </c>
      <c r="C27" s="225">
        <v>1974233</v>
      </c>
      <c r="D27" s="225">
        <v>19764400</v>
      </c>
      <c r="E27" s="225">
        <v>25344000</v>
      </c>
      <c r="F27" s="225">
        <v>26484000</v>
      </c>
      <c r="G27" s="225">
        <v>25464000</v>
      </c>
      <c r="H27" s="57">
        <v>76774733</v>
      </c>
      <c r="I27" s="57">
        <v>25055486</v>
      </c>
      <c r="J27" s="57"/>
      <c r="K27" s="57"/>
      <c r="L27" s="57"/>
      <c r="M27" s="57"/>
      <c r="N27" s="434">
        <f t="shared" si="0"/>
        <v>200860852</v>
      </c>
      <c r="O27" s="412">
        <f>+N27/N26</f>
        <v>0.3712740404674677</v>
      </c>
    </row>
    <row r="28" spans="1:15" ht="32.15" customHeight="1" x14ac:dyDescent="0.35">
      <c r="A28" s="56" t="s">
        <v>316</v>
      </c>
      <c r="B28" s="226">
        <v>0</v>
      </c>
      <c r="C28" s="225">
        <v>6312355</v>
      </c>
      <c r="D28" s="226"/>
      <c r="E28" s="226"/>
      <c r="F28" s="226"/>
      <c r="G28" s="226"/>
      <c r="H28" s="57"/>
      <c r="I28" s="57"/>
      <c r="J28" s="57"/>
      <c r="K28" s="57"/>
      <c r="L28" s="57"/>
      <c r="M28" s="57"/>
      <c r="N28" s="194">
        <f t="shared" si="0"/>
        <v>6312355</v>
      </c>
      <c r="O28" s="413"/>
    </row>
    <row r="29" spans="1:15" ht="32.15" customHeight="1" x14ac:dyDescent="0.35">
      <c r="A29" s="56" t="s">
        <v>317</v>
      </c>
      <c r="B29" s="57">
        <v>0</v>
      </c>
      <c r="C29" s="57">
        <v>0</v>
      </c>
      <c r="D29" s="57"/>
      <c r="E29" s="57"/>
      <c r="F29" s="57"/>
      <c r="G29" s="57"/>
      <c r="H29" s="57"/>
      <c r="I29" s="57"/>
      <c r="J29" s="57"/>
      <c r="K29" s="57"/>
      <c r="L29" s="57"/>
      <c r="M29" s="57"/>
      <c r="N29" s="194">
        <f t="shared" si="0"/>
        <v>0</v>
      </c>
      <c r="O29" s="413"/>
    </row>
    <row r="30" spans="1:15" ht="32.15" customHeight="1" thickBot="1" x14ac:dyDescent="0.4">
      <c r="A30" s="59" t="s">
        <v>154</v>
      </c>
      <c r="B30" s="60">
        <v>0</v>
      </c>
      <c r="C30" s="60">
        <v>0</v>
      </c>
      <c r="D30" s="60">
        <v>6312355</v>
      </c>
      <c r="E30" s="60"/>
      <c r="F30" s="60"/>
      <c r="G30" s="60"/>
      <c r="H30" s="60"/>
      <c r="I30" s="60"/>
      <c r="J30" s="60"/>
      <c r="K30" s="60"/>
      <c r="L30" s="60"/>
      <c r="M30" s="60"/>
      <c r="N30" s="195">
        <f t="shared" si="0"/>
        <v>6312355</v>
      </c>
      <c r="O30" s="414">
        <f>+N30/(N28-N29)</f>
        <v>1</v>
      </c>
    </row>
    <row r="31" spans="1:15" ht="16.5" customHeight="1" x14ac:dyDescent="0.35"/>
    <row r="32" spans="1:15" ht="17.25" customHeight="1" x14ac:dyDescent="0.35"/>
    <row r="34" spans="1:14" ht="48" customHeight="1" thickBot="1" x14ac:dyDescent="0.4">
      <c r="A34" s="526" t="s">
        <v>318</v>
      </c>
      <c r="B34" s="527"/>
      <c r="C34" s="527"/>
      <c r="D34" s="527"/>
      <c r="E34" s="527"/>
      <c r="F34" s="527"/>
      <c r="G34" s="527"/>
      <c r="H34" s="527"/>
      <c r="I34" s="528"/>
      <c r="N34" s="193"/>
    </row>
    <row r="35" spans="1:14" ht="50.25" customHeight="1" thickBot="1" x14ac:dyDescent="0.4">
      <c r="A35" s="146" t="s">
        <v>319</v>
      </c>
      <c r="B35" s="529" t="str">
        <f>+B12</f>
        <v>Formular 9 acciones de transformación cultural que promuevan y garanticen el libre ejercicio de los derechos de las mujeres y la equidad de género a través de mecanismos de cambio cultural y comportamental desarrollados con las comunidades</v>
      </c>
      <c r="C35" s="530"/>
      <c r="D35" s="530"/>
      <c r="E35" s="530"/>
      <c r="F35" s="530"/>
      <c r="G35" s="530"/>
      <c r="H35" s="530"/>
      <c r="I35" s="531"/>
    </row>
    <row r="36" spans="1:14" ht="18.75" customHeight="1" thickBot="1" x14ac:dyDescent="0.4">
      <c r="A36" s="513" t="s">
        <v>159</v>
      </c>
      <c r="B36" s="345">
        <v>2024</v>
      </c>
      <c r="C36" s="345">
        <v>2025</v>
      </c>
      <c r="D36" s="345">
        <v>2026</v>
      </c>
      <c r="E36" s="345">
        <v>2027</v>
      </c>
      <c r="F36" s="345" t="s">
        <v>320</v>
      </c>
      <c r="G36" s="539" t="s">
        <v>161</v>
      </c>
      <c r="H36" s="539" t="s">
        <v>21</v>
      </c>
      <c r="I36" s="539"/>
    </row>
    <row r="37" spans="1:14" ht="50.25" customHeight="1" thickBot="1" x14ac:dyDescent="0.4">
      <c r="A37" s="514"/>
      <c r="B37" s="250">
        <v>3</v>
      </c>
      <c r="C37" s="250">
        <f>B40+B42+B44+B46+B48+B50+B52+B54+B56+B58+B60+B62</f>
        <v>2.9999999999999996</v>
      </c>
      <c r="D37" s="250">
        <v>2</v>
      </c>
      <c r="E37" s="250">
        <v>1</v>
      </c>
      <c r="F37" s="345">
        <f>B37+C37+D37+E37</f>
        <v>9</v>
      </c>
      <c r="G37" s="539"/>
      <c r="H37" s="539"/>
      <c r="I37" s="539"/>
    </row>
    <row r="38" spans="1:14" ht="52.5" customHeight="1" thickBot="1" x14ac:dyDescent="0.4">
      <c r="A38" s="254" t="s">
        <v>163</v>
      </c>
      <c r="B38" s="532">
        <v>0.2</v>
      </c>
      <c r="C38" s="533"/>
      <c r="D38" s="534" t="s">
        <v>321</v>
      </c>
      <c r="E38" s="535"/>
      <c r="F38" s="535"/>
      <c r="G38" s="535"/>
      <c r="H38" s="535"/>
      <c r="I38" s="536"/>
    </row>
    <row r="39" spans="1:14" s="64" customFormat="1" ht="48" customHeight="1" thickBot="1" x14ac:dyDescent="0.4">
      <c r="A39" s="513" t="s">
        <v>322</v>
      </c>
      <c r="B39" s="254" t="s">
        <v>323</v>
      </c>
      <c r="C39" s="146" t="s">
        <v>206</v>
      </c>
      <c r="D39" s="498" t="s">
        <v>208</v>
      </c>
      <c r="E39" s="499"/>
      <c r="F39" s="498" t="s">
        <v>210</v>
      </c>
      <c r="G39" s="499"/>
      <c r="H39" s="123" t="s">
        <v>212</v>
      </c>
      <c r="I39" s="122" t="s">
        <v>213</v>
      </c>
    </row>
    <row r="40" spans="1:14" ht="84.5" thickBot="1" x14ac:dyDescent="0.4">
      <c r="A40" s="514"/>
      <c r="B40" s="350">
        <v>0.05</v>
      </c>
      <c r="C40" s="257">
        <v>0.05</v>
      </c>
      <c r="D40" s="500" t="s">
        <v>324</v>
      </c>
      <c r="E40" s="517"/>
      <c r="F40" s="500" t="s">
        <v>325</v>
      </c>
      <c r="G40" s="517"/>
      <c r="H40" s="344" t="s">
        <v>326</v>
      </c>
      <c r="I40" s="155" t="s">
        <v>327</v>
      </c>
    </row>
    <row r="41" spans="1:14" s="64" customFormat="1" ht="54" customHeight="1" thickBot="1" x14ac:dyDescent="0.4">
      <c r="A41" s="513" t="s">
        <v>328</v>
      </c>
      <c r="B41" s="252" t="s">
        <v>323</v>
      </c>
      <c r="C41" s="123" t="s">
        <v>206</v>
      </c>
      <c r="D41" s="498" t="s">
        <v>208</v>
      </c>
      <c r="E41" s="499"/>
      <c r="F41" s="498" t="s">
        <v>210</v>
      </c>
      <c r="G41" s="499"/>
      <c r="H41" s="123" t="s">
        <v>212</v>
      </c>
      <c r="I41" s="122" t="s">
        <v>213</v>
      </c>
    </row>
    <row r="42" spans="1:14" ht="112.5" thickBot="1" x14ac:dyDescent="0.4">
      <c r="A42" s="514"/>
      <c r="B42" s="352">
        <v>0.1</v>
      </c>
      <c r="C42" s="367">
        <v>0.1</v>
      </c>
      <c r="D42" s="500" t="s">
        <v>329</v>
      </c>
      <c r="E42" s="517"/>
      <c r="F42" s="500" t="s">
        <v>330</v>
      </c>
      <c r="G42" s="517"/>
      <c r="H42" s="344" t="s">
        <v>326</v>
      </c>
      <c r="I42" s="155" t="s">
        <v>331</v>
      </c>
    </row>
    <row r="43" spans="1:14" s="64" customFormat="1" ht="35.15" customHeight="1" x14ac:dyDescent="0.35">
      <c r="A43" s="513" t="s">
        <v>332</v>
      </c>
      <c r="B43" s="252" t="s">
        <v>323</v>
      </c>
      <c r="C43" s="123" t="s">
        <v>206</v>
      </c>
      <c r="D43" s="498" t="s">
        <v>208</v>
      </c>
      <c r="E43" s="499"/>
      <c r="F43" s="498" t="s">
        <v>210</v>
      </c>
      <c r="G43" s="499"/>
      <c r="H43" s="123" t="s">
        <v>212</v>
      </c>
      <c r="I43" s="122" t="s">
        <v>213</v>
      </c>
    </row>
    <row r="44" spans="1:14" ht="146.15" customHeight="1" x14ac:dyDescent="0.35">
      <c r="A44" s="514"/>
      <c r="B44" s="350">
        <v>0.25</v>
      </c>
      <c r="C44" s="257">
        <v>0.25</v>
      </c>
      <c r="D44" s="500" t="s">
        <v>333</v>
      </c>
      <c r="E44" s="517"/>
      <c r="F44" s="537" t="s">
        <v>334</v>
      </c>
      <c r="G44" s="538"/>
      <c r="H44" s="344" t="s">
        <v>326</v>
      </c>
      <c r="I44" s="155" t="s">
        <v>335</v>
      </c>
    </row>
    <row r="45" spans="1:14" s="64" customFormat="1" ht="35.15" customHeight="1" x14ac:dyDescent="0.35">
      <c r="A45" s="513" t="s">
        <v>336</v>
      </c>
      <c r="B45" s="252" t="s">
        <v>323</v>
      </c>
      <c r="C45" s="252" t="s">
        <v>206</v>
      </c>
      <c r="D45" s="498" t="s">
        <v>208</v>
      </c>
      <c r="E45" s="499"/>
      <c r="F45" s="498" t="s">
        <v>210</v>
      </c>
      <c r="G45" s="499"/>
      <c r="H45" s="123" t="s">
        <v>212</v>
      </c>
      <c r="I45" s="123" t="s">
        <v>213</v>
      </c>
    </row>
    <row r="46" spans="1:14" ht="326.14999999999998" customHeight="1" thickBot="1" x14ac:dyDescent="0.4">
      <c r="A46" s="514"/>
      <c r="B46" s="352">
        <v>0.3</v>
      </c>
      <c r="C46" s="257">
        <v>0.3</v>
      </c>
      <c r="D46" s="523" t="s">
        <v>337</v>
      </c>
      <c r="E46" s="524"/>
      <c r="F46" s="523" t="s">
        <v>338</v>
      </c>
      <c r="G46" s="525"/>
      <c r="H46" s="368" t="s">
        <v>339</v>
      </c>
      <c r="I46" s="369" t="s">
        <v>340</v>
      </c>
    </row>
    <row r="47" spans="1:14" s="64" customFormat="1" ht="35.15" customHeight="1" x14ac:dyDescent="0.35">
      <c r="A47" s="513" t="s">
        <v>341</v>
      </c>
      <c r="B47" s="252" t="s">
        <v>323</v>
      </c>
      <c r="C47" s="123" t="s">
        <v>206</v>
      </c>
      <c r="D47" s="498" t="s">
        <v>208</v>
      </c>
      <c r="E47" s="499"/>
      <c r="F47" s="498" t="s">
        <v>210</v>
      </c>
      <c r="G47" s="499"/>
      <c r="H47" s="123" t="s">
        <v>212</v>
      </c>
      <c r="I47" s="122" t="s">
        <v>213</v>
      </c>
    </row>
    <row r="48" spans="1:14" ht="239.25" customHeight="1" x14ac:dyDescent="0.35">
      <c r="A48" s="514"/>
      <c r="B48" s="350">
        <v>0.35</v>
      </c>
      <c r="C48" s="257">
        <v>0.35</v>
      </c>
      <c r="D48" s="500" t="s">
        <v>342</v>
      </c>
      <c r="E48" s="517"/>
      <c r="F48" s="518" t="s">
        <v>343</v>
      </c>
      <c r="G48" s="503"/>
      <c r="H48" s="368" t="s">
        <v>339</v>
      </c>
      <c r="I48" s="409" t="s">
        <v>344</v>
      </c>
    </row>
    <row r="49" spans="1:9" s="64" customFormat="1" ht="35.15" customHeight="1" x14ac:dyDescent="0.35">
      <c r="A49" s="513" t="s">
        <v>345</v>
      </c>
      <c r="B49" s="252" t="s">
        <v>323</v>
      </c>
      <c r="C49" s="123" t="s">
        <v>206</v>
      </c>
      <c r="D49" s="498" t="s">
        <v>208</v>
      </c>
      <c r="E49" s="499"/>
      <c r="F49" s="498" t="s">
        <v>210</v>
      </c>
      <c r="G49" s="499"/>
      <c r="H49" s="123" t="s">
        <v>212</v>
      </c>
      <c r="I49" s="122" t="s">
        <v>213</v>
      </c>
    </row>
    <row r="50" spans="1:9" ht="387.75" customHeight="1" x14ac:dyDescent="0.35">
      <c r="A50" s="514"/>
      <c r="B50" s="353">
        <v>0.4</v>
      </c>
      <c r="C50" s="353">
        <v>0.4</v>
      </c>
      <c r="D50" s="521" t="s">
        <v>346</v>
      </c>
      <c r="E50" s="522"/>
      <c r="F50" s="519" t="s">
        <v>347</v>
      </c>
      <c r="G50" s="520"/>
      <c r="H50" s="344" t="s">
        <v>339</v>
      </c>
      <c r="I50" s="409" t="s">
        <v>348</v>
      </c>
    </row>
    <row r="51" spans="1:9" ht="35.15" customHeight="1" x14ac:dyDescent="0.35">
      <c r="A51" s="513" t="s">
        <v>349</v>
      </c>
      <c r="B51" s="254" t="s">
        <v>323</v>
      </c>
      <c r="C51" s="146" t="s">
        <v>206</v>
      </c>
      <c r="D51" s="498" t="s">
        <v>208</v>
      </c>
      <c r="E51" s="499"/>
      <c r="F51" s="498" t="s">
        <v>210</v>
      </c>
      <c r="G51" s="499"/>
      <c r="H51" s="123" t="s">
        <v>212</v>
      </c>
      <c r="I51" s="122" t="s">
        <v>213</v>
      </c>
    </row>
    <row r="52" spans="1:9" ht="402" customHeight="1" x14ac:dyDescent="0.35">
      <c r="A52" s="514"/>
      <c r="B52" s="353">
        <v>0.4</v>
      </c>
      <c r="C52" s="346">
        <v>0.4</v>
      </c>
      <c r="D52" s="500" t="s">
        <v>350</v>
      </c>
      <c r="E52" s="501"/>
      <c r="F52" s="500" t="s">
        <v>351</v>
      </c>
      <c r="G52" s="522"/>
      <c r="H52" s="344" t="s">
        <v>339</v>
      </c>
      <c r="I52" s="409" t="s">
        <v>352</v>
      </c>
    </row>
    <row r="53" spans="1:9" ht="35.15" customHeight="1" thickBot="1" x14ac:dyDescent="0.4">
      <c r="A53" s="513" t="s">
        <v>353</v>
      </c>
      <c r="B53" s="254" t="s">
        <v>323</v>
      </c>
      <c r="C53" s="146" t="s">
        <v>206</v>
      </c>
      <c r="D53" s="498" t="s">
        <v>208</v>
      </c>
      <c r="E53" s="499"/>
      <c r="F53" s="498" t="s">
        <v>210</v>
      </c>
      <c r="G53" s="499"/>
      <c r="H53" s="123" t="s">
        <v>212</v>
      </c>
      <c r="I53" s="122" t="s">
        <v>213</v>
      </c>
    </row>
    <row r="54" spans="1:9" ht="251.25" customHeight="1" x14ac:dyDescent="0.35">
      <c r="A54" s="514"/>
      <c r="B54" s="353">
        <v>0.4</v>
      </c>
      <c r="C54" s="346">
        <v>0.4</v>
      </c>
      <c r="D54" s="515" t="s">
        <v>354</v>
      </c>
      <c r="E54" s="516"/>
      <c r="F54" s="515" t="s">
        <v>355</v>
      </c>
      <c r="G54" s="522"/>
      <c r="H54" s="344" t="s">
        <v>339</v>
      </c>
      <c r="I54" s="409" t="s">
        <v>356</v>
      </c>
    </row>
    <row r="55" spans="1:9" ht="35.15" customHeight="1" thickBot="1" x14ac:dyDescent="0.4">
      <c r="A55" s="513" t="s">
        <v>357</v>
      </c>
      <c r="B55" s="254" t="s">
        <v>323</v>
      </c>
      <c r="C55" s="146" t="s">
        <v>206</v>
      </c>
      <c r="D55" s="498" t="s">
        <v>208</v>
      </c>
      <c r="E55" s="499"/>
      <c r="F55" s="498" t="s">
        <v>210</v>
      </c>
      <c r="G55" s="499"/>
      <c r="H55" s="123" t="s">
        <v>212</v>
      </c>
      <c r="I55" s="122" t="s">
        <v>213</v>
      </c>
    </row>
    <row r="56" spans="1:9" ht="14.5" thickBot="1" x14ac:dyDescent="0.4">
      <c r="A56" s="514"/>
      <c r="B56" s="354">
        <v>0.35</v>
      </c>
      <c r="C56" s="346"/>
      <c r="D56" s="502"/>
      <c r="E56" s="503"/>
      <c r="F56" s="502"/>
      <c r="G56" s="503"/>
      <c r="H56" s="250"/>
      <c r="I56" s="250"/>
    </row>
    <row r="57" spans="1:9" ht="35.15" customHeight="1" thickBot="1" x14ac:dyDescent="0.4">
      <c r="A57" s="513" t="s">
        <v>358</v>
      </c>
      <c r="B57" s="254" t="s">
        <v>323</v>
      </c>
      <c r="C57" s="146" t="s">
        <v>206</v>
      </c>
      <c r="D57" s="498" t="s">
        <v>208</v>
      </c>
      <c r="E57" s="499"/>
      <c r="F57" s="498" t="s">
        <v>210</v>
      </c>
      <c r="G57" s="499"/>
      <c r="H57" s="123" t="s">
        <v>212</v>
      </c>
      <c r="I57" s="122" t="s">
        <v>213</v>
      </c>
    </row>
    <row r="58" spans="1:9" ht="14.5" thickBot="1" x14ac:dyDescent="0.4">
      <c r="A58" s="514"/>
      <c r="B58" s="353">
        <v>0.2</v>
      </c>
      <c r="C58" s="346"/>
      <c r="D58" s="502"/>
      <c r="E58" s="503"/>
      <c r="F58" s="502"/>
      <c r="G58" s="503"/>
      <c r="H58" s="250"/>
      <c r="I58" s="157"/>
    </row>
    <row r="59" spans="1:9" ht="53.25" customHeight="1" thickBot="1" x14ac:dyDescent="0.4">
      <c r="A59" s="513" t="s">
        <v>359</v>
      </c>
      <c r="B59" s="254" t="s">
        <v>323</v>
      </c>
      <c r="C59" s="146" t="s">
        <v>206</v>
      </c>
      <c r="D59" s="498" t="s">
        <v>208</v>
      </c>
      <c r="E59" s="499"/>
      <c r="F59" s="498" t="s">
        <v>210</v>
      </c>
      <c r="G59" s="499"/>
      <c r="H59" s="123" t="s">
        <v>212</v>
      </c>
      <c r="I59" s="122" t="s">
        <v>213</v>
      </c>
    </row>
    <row r="60" spans="1:9" ht="14.5" thickBot="1" x14ac:dyDescent="0.4">
      <c r="A60" s="514"/>
      <c r="B60" s="354">
        <v>0.15</v>
      </c>
      <c r="C60" s="346"/>
      <c r="D60" s="502"/>
      <c r="E60" s="503"/>
      <c r="F60" s="504"/>
      <c r="G60" s="504"/>
      <c r="H60" s="250"/>
      <c r="I60" s="250"/>
    </row>
    <row r="61" spans="1:9" ht="35.15" customHeight="1" thickBot="1" x14ac:dyDescent="0.4">
      <c r="A61" s="513" t="s">
        <v>360</v>
      </c>
      <c r="B61" s="254" t="s">
        <v>323</v>
      </c>
      <c r="C61" s="146" t="s">
        <v>206</v>
      </c>
      <c r="D61" s="498" t="s">
        <v>208</v>
      </c>
      <c r="E61" s="499"/>
      <c r="F61" s="498" t="s">
        <v>210</v>
      </c>
      <c r="G61" s="499"/>
      <c r="H61" s="123" t="s">
        <v>212</v>
      </c>
      <c r="I61" s="122" t="s">
        <v>213</v>
      </c>
    </row>
    <row r="62" spans="1:9" ht="14.5" thickBot="1" x14ac:dyDescent="0.4">
      <c r="A62" s="514"/>
      <c r="B62" s="354">
        <v>0.05</v>
      </c>
      <c r="C62" s="346"/>
      <c r="D62" s="502"/>
      <c r="E62" s="503"/>
      <c r="F62" s="502"/>
      <c r="G62" s="503"/>
      <c r="H62" s="250"/>
      <c r="I62" s="250"/>
    </row>
    <row r="66" spans="1:9" ht="34.5" customHeight="1" x14ac:dyDescent="0.35">
      <c r="A66" s="591" t="s">
        <v>177</v>
      </c>
      <c r="B66" s="591"/>
      <c r="C66" s="591"/>
      <c r="D66" s="591"/>
      <c r="E66" s="591"/>
      <c r="F66" s="591"/>
      <c r="G66" s="591"/>
      <c r="H66" s="591"/>
      <c r="I66" s="591"/>
    </row>
    <row r="67" spans="1:9" ht="139.5" customHeight="1" x14ac:dyDescent="0.35">
      <c r="A67" s="347" t="s">
        <v>178</v>
      </c>
      <c r="B67" s="510" t="s">
        <v>361</v>
      </c>
      <c r="C67" s="511"/>
      <c r="D67" s="510" t="s">
        <v>362</v>
      </c>
      <c r="E67" s="511"/>
      <c r="F67" s="510" t="s">
        <v>363</v>
      </c>
      <c r="G67" s="511"/>
      <c r="H67" s="592" t="s">
        <v>364</v>
      </c>
      <c r="I67" s="511"/>
    </row>
    <row r="68" spans="1:9" ht="40.5" customHeight="1" x14ac:dyDescent="0.35">
      <c r="A68" s="347" t="s">
        <v>180</v>
      </c>
      <c r="B68" s="595">
        <v>0.06</v>
      </c>
      <c r="C68" s="596"/>
      <c r="D68" s="595">
        <v>0.08</v>
      </c>
      <c r="E68" s="596"/>
      <c r="F68" s="595">
        <v>0.06</v>
      </c>
      <c r="G68" s="596"/>
      <c r="H68" s="597"/>
      <c r="I68" s="598"/>
    </row>
    <row r="69" spans="1:9" ht="30" customHeight="1" x14ac:dyDescent="0.35">
      <c r="A69" s="588" t="s">
        <v>289</v>
      </c>
      <c r="B69" s="355" t="s">
        <v>99</v>
      </c>
      <c r="C69" s="355" t="s">
        <v>206</v>
      </c>
      <c r="D69" s="355" t="s">
        <v>99</v>
      </c>
      <c r="E69" s="355" t="s">
        <v>206</v>
      </c>
      <c r="F69" s="355" t="s">
        <v>99</v>
      </c>
      <c r="G69" s="355" t="s">
        <v>206</v>
      </c>
      <c r="H69" s="355" t="s">
        <v>99</v>
      </c>
      <c r="I69" s="355" t="s">
        <v>206</v>
      </c>
    </row>
    <row r="70" spans="1:9" ht="30" customHeight="1" x14ac:dyDescent="0.35">
      <c r="A70" s="589"/>
      <c r="B70" s="356">
        <v>0.03</v>
      </c>
      <c r="C70" s="357">
        <v>0.03</v>
      </c>
      <c r="D70" s="356">
        <v>0.03</v>
      </c>
      <c r="E70" s="357">
        <v>0.03</v>
      </c>
      <c r="F70" s="358">
        <v>0.03</v>
      </c>
      <c r="G70" s="357">
        <v>0.03</v>
      </c>
      <c r="H70" s="358"/>
      <c r="I70" s="357"/>
    </row>
    <row r="71" spans="1:9" ht="159.75" customHeight="1" x14ac:dyDescent="0.35">
      <c r="A71" s="347" t="s">
        <v>365</v>
      </c>
      <c r="B71" s="507" t="s">
        <v>366</v>
      </c>
      <c r="C71" s="508"/>
      <c r="D71" s="507" t="s">
        <v>367</v>
      </c>
      <c r="E71" s="508"/>
      <c r="F71" s="507" t="s">
        <v>368</v>
      </c>
      <c r="G71" s="508"/>
      <c r="H71" s="593"/>
      <c r="I71" s="594"/>
    </row>
    <row r="72" spans="1:9" ht="36.65" customHeight="1" x14ac:dyDescent="0.35">
      <c r="A72" s="347" t="s">
        <v>369</v>
      </c>
      <c r="B72" s="505" t="s">
        <v>370</v>
      </c>
      <c r="C72" s="506"/>
      <c r="D72" s="505" t="s">
        <v>371</v>
      </c>
      <c r="E72" s="506"/>
      <c r="F72" s="505" t="s">
        <v>372</v>
      </c>
      <c r="G72" s="506"/>
      <c r="H72" s="486"/>
      <c r="I72" s="487"/>
    </row>
    <row r="73" spans="1:9" ht="30.75" customHeight="1" x14ac:dyDescent="0.35">
      <c r="A73" s="588" t="s">
        <v>290</v>
      </c>
      <c r="B73" s="355" t="s">
        <v>99</v>
      </c>
      <c r="C73" s="355" t="s">
        <v>206</v>
      </c>
      <c r="D73" s="355" t="s">
        <v>99</v>
      </c>
      <c r="E73" s="355" t="s">
        <v>206</v>
      </c>
      <c r="F73" s="355" t="s">
        <v>99</v>
      </c>
      <c r="G73" s="355" t="s">
        <v>206</v>
      </c>
      <c r="H73" s="355" t="s">
        <v>99</v>
      </c>
      <c r="I73" s="355" t="s">
        <v>206</v>
      </c>
    </row>
    <row r="74" spans="1:9" ht="30.75" customHeight="1" x14ac:dyDescent="0.35">
      <c r="A74" s="589"/>
      <c r="B74" s="356">
        <v>0.03</v>
      </c>
      <c r="C74" s="357">
        <v>0.03</v>
      </c>
      <c r="D74" s="356">
        <v>0.03</v>
      </c>
      <c r="E74" s="357">
        <v>0.03</v>
      </c>
      <c r="F74" s="358">
        <v>0.03</v>
      </c>
      <c r="G74" s="359">
        <v>0.03</v>
      </c>
      <c r="H74" s="358"/>
      <c r="I74" s="359"/>
    </row>
    <row r="75" spans="1:9" ht="265" customHeight="1" x14ac:dyDescent="0.35">
      <c r="A75" s="347" t="s">
        <v>365</v>
      </c>
      <c r="B75" s="507" t="s">
        <v>373</v>
      </c>
      <c r="C75" s="508"/>
      <c r="D75" s="507" t="s">
        <v>374</v>
      </c>
      <c r="E75" s="508"/>
      <c r="F75" s="507" t="s">
        <v>375</v>
      </c>
      <c r="G75" s="508"/>
      <c r="H75" s="542"/>
      <c r="I75" s="543"/>
    </row>
    <row r="76" spans="1:9" ht="50.15" customHeight="1" x14ac:dyDescent="0.35">
      <c r="A76" s="347" t="s">
        <v>369</v>
      </c>
      <c r="B76" s="505" t="s">
        <v>376</v>
      </c>
      <c r="C76" s="506"/>
      <c r="D76" s="505" t="s">
        <v>377</v>
      </c>
      <c r="E76" s="506"/>
      <c r="F76" s="505" t="s">
        <v>378</v>
      </c>
      <c r="G76" s="506"/>
      <c r="H76" s="486"/>
      <c r="I76" s="487"/>
    </row>
    <row r="77" spans="1:9" ht="30.75" customHeight="1" x14ac:dyDescent="0.35">
      <c r="A77" s="588" t="s">
        <v>291</v>
      </c>
      <c r="B77" s="355" t="s">
        <v>99</v>
      </c>
      <c r="C77" s="355" t="s">
        <v>206</v>
      </c>
      <c r="D77" s="355" t="s">
        <v>99</v>
      </c>
      <c r="E77" s="355" t="s">
        <v>206</v>
      </c>
      <c r="F77" s="355" t="s">
        <v>99</v>
      </c>
      <c r="G77" s="355" t="s">
        <v>206</v>
      </c>
      <c r="H77" s="355" t="s">
        <v>99</v>
      </c>
      <c r="I77" s="355" t="s">
        <v>206</v>
      </c>
    </row>
    <row r="78" spans="1:9" ht="30.75" customHeight="1" x14ac:dyDescent="0.35">
      <c r="A78" s="589"/>
      <c r="B78" s="356">
        <v>0.08</v>
      </c>
      <c r="C78" s="357">
        <v>0.08</v>
      </c>
      <c r="D78" s="356">
        <v>0.08</v>
      </c>
      <c r="E78" s="357">
        <v>0.08</v>
      </c>
      <c r="F78" s="358">
        <v>0.08</v>
      </c>
      <c r="G78" s="359">
        <v>0.08</v>
      </c>
      <c r="H78" s="358"/>
      <c r="I78" s="359"/>
    </row>
    <row r="79" spans="1:9" ht="151" customHeight="1" x14ac:dyDescent="0.35">
      <c r="A79" s="347" t="s">
        <v>365</v>
      </c>
      <c r="B79" s="507" t="s">
        <v>379</v>
      </c>
      <c r="C79" s="508"/>
      <c r="D79" s="490" t="s">
        <v>380</v>
      </c>
      <c r="E79" s="491"/>
      <c r="F79" s="490" t="s">
        <v>381</v>
      </c>
      <c r="G79" s="509"/>
      <c r="H79" s="486"/>
      <c r="I79" s="487"/>
    </row>
    <row r="80" spans="1:9" ht="45.65" customHeight="1" x14ac:dyDescent="0.35">
      <c r="A80" s="347" t="s">
        <v>369</v>
      </c>
      <c r="B80" s="505" t="s">
        <v>382</v>
      </c>
      <c r="C80" s="541"/>
      <c r="D80" s="505" t="s">
        <v>383</v>
      </c>
      <c r="E80" s="506"/>
      <c r="F80" s="505" t="s">
        <v>384</v>
      </c>
      <c r="G80" s="506"/>
      <c r="H80" s="486"/>
      <c r="I80" s="487"/>
    </row>
    <row r="81" spans="1:9" ht="30.75" customHeight="1" x14ac:dyDescent="0.35">
      <c r="A81" s="588" t="s">
        <v>292</v>
      </c>
      <c r="B81" s="355" t="s">
        <v>99</v>
      </c>
      <c r="C81" s="355" t="s">
        <v>206</v>
      </c>
      <c r="D81" s="355" t="s">
        <v>99</v>
      </c>
      <c r="E81" s="355" t="s">
        <v>206</v>
      </c>
      <c r="F81" s="355" t="s">
        <v>99</v>
      </c>
      <c r="G81" s="355" t="s">
        <v>206</v>
      </c>
      <c r="H81" s="355" t="s">
        <v>99</v>
      </c>
      <c r="I81" s="355" t="s">
        <v>206</v>
      </c>
    </row>
    <row r="82" spans="1:9" ht="30.75" customHeight="1" x14ac:dyDescent="0.35">
      <c r="A82" s="589"/>
      <c r="B82" s="356">
        <v>0.08</v>
      </c>
      <c r="C82" s="357">
        <v>0.08</v>
      </c>
      <c r="D82" s="356">
        <v>0.08</v>
      </c>
      <c r="E82" s="357">
        <v>0.08</v>
      </c>
      <c r="F82" s="358">
        <v>0.08</v>
      </c>
      <c r="G82" s="359">
        <v>0.08</v>
      </c>
      <c r="H82" s="358"/>
      <c r="I82" s="359"/>
    </row>
    <row r="83" spans="1:9" ht="323.14999999999998" customHeight="1" x14ac:dyDescent="0.35">
      <c r="A83" s="347" t="s">
        <v>365</v>
      </c>
      <c r="B83" s="488" t="s">
        <v>385</v>
      </c>
      <c r="C83" s="489"/>
      <c r="D83" s="490" t="s">
        <v>386</v>
      </c>
      <c r="E83" s="491"/>
      <c r="F83" s="492" t="s">
        <v>387</v>
      </c>
      <c r="G83" s="493"/>
      <c r="H83" s="486"/>
      <c r="I83" s="487"/>
    </row>
    <row r="84" spans="1:9" ht="49.5" customHeight="1" x14ac:dyDescent="0.35">
      <c r="A84" s="347" t="s">
        <v>369</v>
      </c>
      <c r="B84" s="505" t="s">
        <v>388</v>
      </c>
      <c r="C84" s="506"/>
      <c r="D84" s="505" t="s">
        <v>389</v>
      </c>
      <c r="E84" s="541"/>
      <c r="F84" s="505" t="s">
        <v>390</v>
      </c>
      <c r="G84" s="506"/>
      <c r="H84" s="486"/>
      <c r="I84" s="487"/>
    </row>
    <row r="85" spans="1:9" ht="30" customHeight="1" x14ac:dyDescent="0.35">
      <c r="A85" s="588" t="s">
        <v>294</v>
      </c>
      <c r="B85" s="355" t="s">
        <v>99</v>
      </c>
      <c r="C85" s="355" t="s">
        <v>206</v>
      </c>
      <c r="D85" s="355" t="s">
        <v>99</v>
      </c>
      <c r="E85" s="355" t="s">
        <v>206</v>
      </c>
      <c r="F85" s="355" t="s">
        <v>99</v>
      </c>
      <c r="G85" s="355" t="s">
        <v>206</v>
      </c>
      <c r="H85" s="355" t="s">
        <v>99</v>
      </c>
      <c r="I85" s="355" t="s">
        <v>206</v>
      </c>
    </row>
    <row r="86" spans="1:9" ht="30" customHeight="1" x14ac:dyDescent="0.35">
      <c r="A86" s="589"/>
      <c r="B86" s="356">
        <v>0.08</v>
      </c>
      <c r="C86" s="357">
        <v>0.08</v>
      </c>
      <c r="D86" s="356">
        <v>0.08</v>
      </c>
      <c r="E86" s="357">
        <v>0.08</v>
      </c>
      <c r="F86" s="358">
        <v>0.08</v>
      </c>
      <c r="G86" s="359">
        <v>0.08</v>
      </c>
      <c r="H86" s="358"/>
      <c r="I86" s="359"/>
    </row>
    <row r="87" spans="1:9" ht="199.5" customHeight="1" x14ac:dyDescent="0.35">
      <c r="A87" s="347" t="s">
        <v>365</v>
      </c>
      <c r="B87" s="507" t="s">
        <v>391</v>
      </c>
      <c r="C87" s="587"/>
      <c r="D87" s="512" t="s">
        <v>392</v>
      </c>
      <c r="E87" s="512"/>
      <c r="F87" s="512" t="s">
        <v>393</v>
      </c>
      <c r="G87" s="512"/>
      <c r="H87" s="540"/>
      <c r="I87" s="540"/>
    </row>
    <row r="88" spans="1:9" ht="43.5" customHeight="1" x14ac:dyDescent="0.35">
      <c r="A88" s="347" t="s">
        <v>369</v>
      </c>
      <c r="B88" s="494" t="s">
        <v>394</v>
      </c>
      <c r="C88" s="495"/>
      <c r="D88" s="494" t="s">
        <v>383</v>
      </c>
      <c r="E88" s="481"/>
      <c r="F88" s="494" t="s">
        <v>395</v>
      </c>
      <c r="G88" s="495"/>
      <c r="H88" s="480"/>
      <c r="I88" s="481"/>
    </row>
    <row r="89" spans="1:9" ht="29.25" customHeight="1" x14ac:dyDescent="0.35">
      <c r="A89" s="588" t="s">
        <v>295</v>
      </c>
      <c r="B89" s="355" t="s">
        <v>99</v>
      </c>
      <c r="C89" s="355" t="s">
        <v>206</v>
      </c>
      <c r="D89" s="355" t="s">
        <v>99</v>
      </c>
      <c r="E89" s="355" t="s">
        <v>206</v>
      </c>
      <c r="F89" s="355" t="s">
        <v>99</v>
      </c>
      <c r="G89" s="355" t="s">
        <v>206</v>
      </c>
      <c r="H89" s="355" t="s">
        <v>99</v>
      </c>
      <c r="I89" s="355" t="s">
        <v>206</v>
      </c>
    </row>
    <row r="90" spans="1:9" ht="29.25" customHeight="1" x14ac:dyDescent="0.35">
      <c r="A90" s="589"/>
      <c r="B90" s="356">
        <v>0.08</v>
      </c>
      <c r="C90" s="356">
        <v>0.08</v>
      </c>
      <c r="D90" s="356">
        <v>0.08</v>
      </c>
      <c r="E90" s="356">
        <v>0.08</v>
      </c>
      <c r="F90" s="358">
        <v>0.08</v>
      </c>
      <c r="G90" s="356">
        <v>0.08</v>
      </c>
      <c r="H90" s="358"/>
      <c r="I90" s="359"/>
    </row>
    <row r="91" spans="1:9" ht="322.5" customHeight="1" x14ac:dyDescent="0.35">
      <c r="A91" s="347" t="s">
        <v>365</v>
      </c>
      <c r="B91" s="599" t="s">
        <v>396</v>
      </c>
      <c r="C91" s="600"/>
      <c r="D91" s="601" t="s">
        <v>397</v>
      </c>
      <c r="E91" s="602"/>
      <c r="F91" s="601" t="s">
        <v>398</v>
      </c>
      <c r="G91" s="602"/>
      <c r="H91" s="479"/>
      <c r="I91" s="479"/>
    </row>
    <row r="92" spans="1:9" ht="14.5" x14ac:dyDescent="0.35">
      <c r="A92" s="347" t="s">
        <v>369</v>
      </c>
      <c r="B92" s="494" t="s">
        <v>382</v>
      </c>
      <c r="C92" s="481"/>
      <c r="D92" s="494" t="s">
        <v>399</v>
      </c>
      <c r="E92" s="495"/>
      <c r="F92" s="494" t="s">
        <v>400</v>
      </c>
      <c r="G92" s="495"/>
      <c r="H92" s="480"/>
      <c r="I92" s="481"/>
    </row>
    <row r="93" spans="1:9" ht="25" customHeight="1" x14ac:dyDescent="0.35">
      <c r="A93" s="588" t="s">
        <v>296</v>
      </c>
      <c r="B93" s="355" t="s">
        <v>99</v>
      </c>
      <c r="C93" s="355" t="s">
        <v>206</v>
      </c>
      <c r="D93" s="355" t="s">
        <v>99</v>
      </c>
      <c r="E93" s="355" t="s">
        <v>206</v>
      </c>
      <c r="F93" s="355" t="s">
        <v>99</v>
      </c>
      <c r="G93" s="355" t="s">
        <v>206</v>
      </c>
      <c r="H93" s="355" t="s">
        <v>99</v>
      </c>
      <c r="I93" s="355" t="s">
        <v>206</v>
      </c>
    </row>
    <row r="94" spans="1:9" ht="25" customHeight="1" x14ac:dyDescent="0.35">
      <c r="A94" s="589"/>
      <c r="B94" s="356">
        <v>0.09</v>
      </c>
      <c r="C94" s="360">
        <v>0.09</v>
      </c>
      <c r="D94" s="356">
        <v>0.09</v>
      </c>
      <c r="E94" s="356">
        <v>0.09</v>
      </c>
      <c r="F94" s="358">
        <v>0.09</v>
      </c>
      <c r="G94" s="359">
        <v>0.09</v>
      </c>
      <c r="H94" s="358"/>
      <c r="I94" s="359"/>
    </row>
    <row r="95" spans="1:9" ht="123" customHeight="1" x14ac:dyDescent="0.35">
      <c r="A95" s="347" t="s">
        <v>365</v>
      </c>
      <c r="B95" s="483" t="s">
        <v>401</v>
      </c>
      <c r="C95" s="484"/>
      <c r="D95" s="485" t="s">
        <v>402</v>
      </c>
      <c r="E95" s="485"/>
      <c r="F95" s="485" t="s">
        <v>403</v>
      </c>
      <c r="G95" s="485"/>
      <c r="H95" s="479"/>
      <c r="I95" s="479"/>
    </row>
    <row r="96" spans="1:9" ht="14.5" x14ac:dyDescent="0.35">
      <c r="A96" s="347" t="s">
        <v>369</v>
      </c>
      <c r="B96" s="494" t="s">
        <v>382</v>
      </c>
      <c r="C96" s="481"/>
      <c r="D96" s="494" t="s">
        <v>404</v>
      </c>
      <c r="E96" s="495"/>
      <c r="F96" s="494" t="s">
        <v>384</v>
      </c>
      <c r="G96" s="495"/>
      <c r="H96" s="480"/>
      <c r="I96" s="481"/>
    </row>
    <row r="97" spans="1:9" ht="25" customHeight="1" x14ac:dyDescent="0.35">
      <c r="A97" s="588" t="s">
        <v>297</v>
      </c>
      <c r="B97" s="355" t="s">
        <v>99</v>
      </c>
      <c r="C97" s="355" t="s">
        <v>206</v>
      </c>
      <c r="D97" s="355" t="s">
        <v>99</v>
      </c>
      <c r="E97" s="355" t="s">
        <v>206</v>
      </c>
      <c r="F97" s="355" t="s">
        <v>99</v>
      </c>
      <c r="G97" s="355" t="s">
        <v>206</v>
      </c>
      <c r="H97" s="355" t="s">
        <v>99</v>
      </c>
      <c r="I97" s="355" t="s">
        <v>206</v>
      </c>
    </row>
    <row r="98" spans="1:9" ht="25" customHeight="1" x14ac:dyDescent="0.35">
      <c r="A98" s="589"/>
      <c r="B98" s="356">
        <v>0.09</v>
      </c>
      <c r="C98" s="360">
        <v>0.09</v>
      </c>
      <c r="D98" s="356">
        <v>0.09</v>
      </c>
      <c r="E98" s="356">
        <v>0.09</v>
      </c>
      <c r="F98" s="358">
        <v>0.09</v>
      </c>
      <c r="G98" s="359">
        <v>0.09</v>
      </c>
      <c r="H98" s="358"/>
      <c r="I98" s="359"/>
    </row>
    <row r="99" spans="1:9" ht="308.25" customHeight="1" x14ac:dyDescent="0.35">
      <c r="A99" s="347" t="s">
        <v>365</v>
      </c>
      <c r="B99" s="485" t="s">
        <v>405</v>
      </c>
      <c r="C99" s="496"/>
      <c r="D99" s="497" t="s">
        <v>406</v>
      </c>
      <c r="E99" s="497"/>
      <c r="F99" s="485" t="s">
        <v>407</v>
      </c>
      <c r="G99" s="485"/>
      <c r="H99" s="479"/>
      <c r="I99" s="479"/>
    </row>
    <row r="100" spans="1:9" ht="14.5" x14ac:dyDescent="0.35">
      <c r="A100" s="347" t="s">
        <v>369</v>
      </c>
      <c r="B100" s="494" t="s">
        <v>382</v>
      </c>
      <c r="C100" s="481"/>
      <c r="D100" s="494" t="s">
        <v>383</v>
      </c>
      <c r="E100" s="495"/>
      <c r="F100" s="494" t="s">
        <v>384</v>
      </c>
      <c r="G100" s="495"/>
      <c r="H100" s="480"/>
      <c r="I100" s="481"/>
    </row>
    <row r="101" spans="1:9" ht="25" customHeight="1" x14ac:dyDescent="0.35">
      <c r="A101" s="588" t="s">
        <v>300</v>
      </c>
      <c r="B101" s="355" t="s">
        <v>99</v>
      </c>
      <c r="C101" s="355" t="s">
        <v>206</v>
      </c>
      <c r="D101" s="355" t="s">
        <v>99</v>
      </c>
      <c r="E101" s="355" t="s">
        <v>206</v>
      </c>
      <c r="F101" s="355" t="s">
        <v>99</v>
      </c>
      <c r="G101" s="355" t="s">
        <v>206</v>
      </c>
      <c r="H101" s="355" t="s">
        <v>99</v>
      </c>
      <c r="I101" s="355" t="s">
        <v>206</v>
      </c>
    </row>
    <row r="102" spans="1:9" ht="25" customHeight="1" x14ac:dyDescent="0.35">
      <c r="A102" s="589"/>
      <c r="B102" s="356">
        <v>0.09</v>
      </c>
      <c r="C102" s="360"/>
      <c r="D102" s="356">
        <v>0.09</v>
      </c>
      <c r="E102" s="357"/>
      <c r="F102" s="358">
        <v>0.09</v>
      </c>
      <c r="G102" s="359"/>
      <c r="H102" s="358"/>
      <c r="I102" s="359"/>
    </row>
    <row r="103" spans="1:9" ht="28" x14ac:dyDescent="0.35">
      <c r="A103" s="347" t="s">
        <v>365</v>
      </c>
      <c r="B103" s="479"/>
      <c r="C103" s="479"/>
      <c r="D103" s="479"/>
      <c r="E103" s="479"/>
      <c r="F103" s="479"/>
      <c r="G103" s="479"/>
      <c r="H103" s="479"/>
      <c r="I103" s="479"/>
    </row>
    <row r="104" spans="1:9" x14ac:dyDescent="0.35">
      <c r="A104" s="347" t="s">
        <v>369</v>
      </c>
      <c r="B104" s="480"/>
      <c r="C104" s="481"/>
      <c r="D104" s="480"/>
      <c r="E104" s="481"/>
      <c r="F104" s="480"/>
      <c r="G104" s="481"/>
      <c r="H104" s="480"/>
      <c r="I104" s="481"/>
    </row>
    <row r="105" spans="1:9" ht="25" customHeight="1" x14ac:dyDescent="0.35">
      <c r="A105" s="588" t="s">
        <v>301</v>
      </c>
      <c r="B105" s="355" t="s">
        <v>99</v>
      </c>
      <c r="C105" s="355" t="s">
        <v>206</v>
      </c>
      <c r="D105" s="355" t="s">
        <v>99</v>
      </c>
      <c r="E105" s="355" t="s">
        <v>206</v>
      </c>
      <c r="F105" s="355" t="s">
        <v>99</v>
      </c>
      <c r="G105" s="355" t="s">
        <v>206</v>
      </c>
      <c r="H105" s="355" t="s">
        <v>99</v>
      </c>
      <c r="I105" s="355" t="s">
        <v>206</v>
      </c>
    </row>
    <row r="106" spans="1:9" ht="25" customHeight="1" x14ac:dyDescent="0.35">
      <c r="A106" s="589"/>
      <c r="B106" s="356">
        <v>0.1</v>
      </c>
      <c r="C106" s="360"/>
      <c r="D106" s="356">
        <v>0.1</v>
      </c>
      <c r="E106" s="357"/>
      <c r="F106" s="358">
        <v>0.1</v>
      </c>
      <c r="G106" s="359"/>
      <c r="H106" s="358"/>
      <c r="I106" s="359"/>
    </row>
    <row r="107" spans="1:9" ht="28" x14ac:dyDescent="0.35">
      <c r="A107" s="347" t="s">
        <v>365</v>
      </c>
      <c r="B107" s="479"/>
      <c r="C107" s="479"/>
      <c r="D107" s="479"/>
      <c r="E107" s="479"/>
      <c r="F107" s="479"/>
      <c r="G107" s="479"/>
      <c r="H107" s="479"/>
      <c r="I107" s="479"/>
    </row>
    <row r="108" spans="1:9" x14ac:dyDescent="0.35">
      <c r="A108" s="347" t="s">
        <v>369</v>
      </c>
      <c r="B108" s="480"/>
      <c r="C108" s="481"/>
      <c r="D108" s="480"/>
      <c r="E108" s="481"/>
      <c r="F108" s="480"/>
      <c r="G108" s="481"/>
      <c r="H108" s="480"/>
      <c r="I108" s="481"/>
    </row>
    <row r="109" spans="1:9" ht="25" customHeight="1" x14ac:dyDescent="0.35">
      <c r="A109" s="588" t="s">
        <v>302</v>
      </c>
      <c r="B109" s="355" t="s">
        <v>99</v>
      </c>
      <c r="C109" s="355" t="s">
        <v>206</v>
      </c>
      <c r="D109" s="355" t="s">
        <v>99</v>
      </c>
      <c r="E109" s="355" t="s">
        <v>206</v>
      </c>
      <c r="F109" s="355" t="s">
        <v>99</v>
      </c>
      <c r="G109" s="355" t="s">
        <v>206</v>
      </c>
      <c r="H109" s="355" t="s">
        <v>99</v>
      </c>
      <c r="I109" s="355" t="s">
        <v>206</v>
      </c>
    </row>
    <row r="110" spans="1:9" ht="25" customHeight="1" x14ac:dyDescent="0.35">
      <c r="A110" s="589"/>
      <c r="B110" s="356">
        <v>0.1</v>
      </c>
      <c r="C110" s="360"/>
      <c r="D110" s="356">
        <v>0.1</v>
      </c>
      <c r="E110" s="357"/>
      <c r="F110" s="358">
        <v>0.1</v>
      </c>
      <c r="G110" s="359"/>
      <c r="H110" s="358"/>
      <c r="I110" s="359"/>
    </row>
    <row r="111" spans="1:9" ht="28" x14ac:dyDescent="0.35">
      <c r="A111" s="347" t="s">
        <v>365</v>
      </c>
      <c r="B111" s="479"/>
      <c r="C111" s="479"/>
      <c r="D111" s="479"/>
      <c r="E111" s="479"/>
      <c r="F111" s="479"/>
      <c r="G111" s="479"/>
      <c r="H111" s="479"/>
      <c r="I111" s="479"/>
    </row>
    <row r="112" spans="1:9" x14ac:dyDescent="0.35">
      <c r="A112" s="347" t="s">
        <v>369</v>
      </c>
      <c r="B112" s="480"/>
      <c r="C112" s="481"/>
      <c r="D112" s="480"/>
      <c r="E112" s="481"/>
      <c r="F112" s="480"/>
      <c r="G112" s="481"/>
      <c r="H112" s="480"/>
      <c r="I112" s="481"/>
    </row>
    <row r="113" spans="1:9" ht="25" customHeight="1" x14ac:dyDescent="0.35">
      <c r="A113" s="588" t="s">
        <v>303</v>
      </c>
      <c r="B113" s="355" t="s">
        <v>99</v>
      </c>
      <c r="C113" s="355" t="s">
        <v>206</v>
      </c>
      <c r="D113" s="355" t="s">
        <v>99</v>
      </c>
      <c r="E113" s="355" t="s">
        <v>206</v>
      </c>
      <c r="F113" s="355" t="s">
        <v>99</v>
      </c>
      <c r="G113" s="355" t="s">
        <v>206</v>
      </c>
      <c r="H113" s="355" t="s">
        <v>99</v>
      </c>
      <c r="I113" s="355" t="s">
        <v>206</v>
      </c>
    </row>
    <row r="114" spans="1:9" ht="25" customHeight="1" x14ac:dyDescent="0.35">
      <c r="A114" s="589"/>
      <c r="B114" s="361">
        <v>0.15</v>
      </c>
      <c r="C114" s="362"/>
      <c r="D114" s="361">
        <v>0.15</v>
      </c>
      <c r="E114" s="362"/>
      <c r="F114" s="361">
        <v>0.15</v>
      </c>
      <c r="G114" s="363"/>
      <c r="H114" s="362"/>
      <c r="I114" s="363"/>
    </row>
    <row r="115" spans="1:9" ht="28" x14ac:dyDescent="0.35">
      <c r="A115" s="347" t="s">
        <v>365</v>
      </c>
      <c r="B115" s="482"/>
      <c r="C115" s="482"/>
      <c r="D115" s="482"/>
      <c r="E115" s="482"/>
      <c r="F115" s="482"/>
      <c r="G115" s="482"/>
      <c r="H115" s="482"/>
      <c r="I115" s="482"/>
    </row>
    <row r="116" spans="1:9" x14ac:dyDescent="0.35">
      <c r="A116" s="347" t="s">
        <v>369</v>
      </c>
      <c r="B116" s="480"/>
      <c r="C116" s="481"/>
      <c r="D116" s="480"/>
      <c r="E116" s="481"/>
      <c r="F116" s="480"/>
      <c r="G116" s="481"/>
      <c r="H116" s="480"/>
      <c r="I116" s="481"/>
    </row>
    <row r="117" spans="1:9" x14ac:dyDescent="0.35">
      <c r="A117" s="364" t="s">
        <v>408</v>
      </c>
      <c r="B117" s="365">
        <f t="shared" ref="B117:I117" si="1">(B70+B74+B78+B82+B86+B90+B94+B98+B102+B106+B110+B114)</f>
        <v>1</v>
      </c>
      <c r="C117" s="366">
        <f t="shared" si="1"/>
        <v>0.56000000000000005</v>
      </c>
      <c r="D117" s="365">
        <f t="shared" si="1"/>
        <v>1</v>
      </c>
      <c r="E117" s="366">
        <f t="shared" si="1"/>
        <v>0.56000000000000005</v>
      </c>
      <c r="F117" s="365">
        <f t="shared" si="1"/>
        <v>1</v>
      </c>
      <c r="G117" s="366">
        <f t="shared" si="1"/>
        <v>0.56000000000000005</v>
      </c>
      <c r="H117" s="366">
        <f t="shared" si="1"/>
        <v>0</v>
      </c>
      <c r="I117" s="366">
        <f t="shared" si="1"/>
        <v>0</v>
      </c>
    </row>
  </sheetData>
  <mergeCells count="21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39"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 ref="F88:G88" r:id="rId13" display="Tarea 3. Mayo" xr:uid="{0ACF4A84-38CA-41E6-8CD2-2924C4A9BD77}"/>
    <hyperlink ref="B88:C88"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8" r:id="rId15" xr:uid="{4EABD1F5-1AC0-4141-80F9-38BE8629BD79}"/>
    <hyperlink ref="F92:G92" r:id="rId16" display="Tarea 3. Junio" xr:uid="{3D1A5333-B8DE-4CD4-954F-27552C904781}"/>
    <hyperlink ref="D92:E92" r:id="rId17" display="Tarea 2. Junio" xr:uid="{9DA610B1-FD08-4622-B158-3B7409FEF192}"/>
    <hyperlink ref="B92" r:id="rId18" xr:uid="{37C41ABD-6F4D-4538-A18E-C830762BC5BF}"/>
    <hyperlink ref="F96:G96" r:id="rId19" display="Tarea 3" xr:uid="{E8DBB22F-FB5B-4A4B-8F3D-80FEFF95222F}"/>
    <hyperlink ref="D96:E96" r:id="rId20" display="Tarea 2. Julio" xr:uid="{3D3DACA5-E5D6-4A5E-A0F5-D21CE7335486}"/>
    <hyperlink ref="B96" r:id="rId21" xr:uid="{C112F2C9-0892-4917-A0A8-70904142318A}"/>
    <hyperlink ref="B100" r:id="rId22" xr:uid="{FE5ED3A5-2EE1-418A-96EF-47E41C812A24}"/>
    <hyperlink ref="F100:G100" r:id="rId23" display="Tarea 3" xr:uid="{1916666B-1018-49D5-A97E-200D890935F4}"/>
    <hyperlink ref="D100:E100" r:id="rId24" display="Tarea 2" xr:uid="{87B2799D-1AB1-4042-A459-D94094B98509}"/>
  </hyperlinks>
  <pageMargins left="0.25" right="0.25" top="0.75" bottom="0.75" header="0.3" footer="0.3"/>
  <pageSetup paperSize="3" scale="40" fitToHeight="0" orientation="landscape" r:id="rId25"/>
  <drawing r:id="rId26"/>
  <legacyDrawing r:id="rId2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265625" defaultRowHeight="13" x14ac:dyDescent="0.35"/>
  <cols>
    <col min="1" max="1" width="3.26953125" style="176" customWidth="1"/>
    <col min="2" max="2" width="9.26953125" style="176" customWidth="1"/>
    <col min="3" max="3" width="5.7265625" style="176" customWidth="1"/>
    <col min="4" max="4" width="6.7265625" style="176" customWidth="1"/>
    <col min="5" max="5" width="5.7265625" style="176" customWidth="1"/>
    <col min="6" max="6" width="10.26953125" style="176" customWidth="1"/>
    <col min="7" max="7" width="2.1796875" style="176" customWidth="1"/>
    <col min="8" max="8" width="18.7265625" style="176" customWidth="1"/>
    <col min="9" max="9" width="12.7265625" style="176" customWidth="1"/>
    <col min="10" max="10" width="6.7265625" style="176" customWidth="1"/>
    <col min="11" max="11" width="18.7265625" style="176" customWidth="1"/>
    <col min="12" max="12" width="25.7265625" style="176" customWidth="1"/>
    <col min="13" max="16384" width="8.7265625" style="176"/>
  </cols>
  <sheetData>
    <row r="1" spans="1:12" ht="18.75" customHeight="1" x14ac:dyDescent="0.35">
      <c r="A1" s="603"/>
      <c r="B1" s="604"/>
      <c r="C1" s="604"/>
      <c r="D1" s="604"/>
      <c r="E1" s="605"/>
      <c r="F1" s="612" t="s">
        <v>409</v>
      </c>
      <c r="G1" s="613"/>
      <c r="H1" s="613"/>
      <c r="I1" s="613"/>
      <c r="J1" s="613"/>
      <c r="K1" s="613"/>
      <c r="L1" s="175"/>
    </row>
    <row r="2" spans="1:12" ht="18.75" customHeight="1" x14ac:dyDescent="0.35">
      <c r="A2" s="606"/>
      <c r="B2" s="607"/>
      <c r="C2" s="607"/>
      <c r="D2" s="607"/>
      <c r="E2" s="608"/>
      <c r="F2" s="614"/>
      <c r="G2" s="615"/>
      <c r="H2" s="615"/>
      <c r="I2" s="615"/>
      <c r="J2" s="615"/>
      <c r="K2" s="615"/>
      <c r="L2" s="175"/>
    </row>
    <row r="3" spans="1:12" ht="18.75" customHeight="1" x14ac:dyDescent="0.35">
      <c r="A3" s="606"/>
      <c r="B3" s="607"/>
      <c r="C3" s="607"/>
      <c r="D3" s="607"/>
      <c r="E3" s="608"/>
      <c r="F3" s="612" t="s">
        <v>410</v>
      </c>
      <c r="G3" s="613"/>
      <c r="H3" s="613"/>
      <c r="I3" s="613"/>
      <c r="J3" s="613"/>
      <c r="K3" s="613"/>
      <c r="L3" s="175"/>
    </row>
    <row r="4" spans="1:12" ht="18.75" customHeight="1" x14ac:dyDescent="0.35">
      <c r="A4" s="609"/>
      <c r="B4" s="610"/>
      <c r="C4" s="610"/>
      <c r="D4" s="610"/>
      <c r="E4" s="611"/>
      <c r="F4" s="614"/>
      <c r="G4" s="615"/>
      <c r="H4" s="615"/>
      <c r="I4" s="615"/>
      <c r="J4" s="615"/>
      <c r="K4" s="615"/>
      <c r="L4" s="175"/>
    </row>
    <row r="5" spans="1:12" ht="15.75" customHeight="1" x14ac:dyDescent="0.35">
      <c r="A5" s="616" t="s">
        <v>411</v>
      </c>
      <c r="B5" s="617"/>
      <c r="C5" s="617"/>
      <c r="D5" s="617"/>
      <c r="E5" s="617"/>
      <c r="F5" s="617"/>
      <c r="G5" s="617"/>
      <c r="H5" s="617"/>
      <c r="I5" s="617"/>
      <c r="J5" s="617"/>
      <c r="K5" s="617"/>
      <c r="L5" s="618"/>
    </row>
    <row r="6" spans="1:12" ht="23.25" customHeight="1" x14ac:dyDescent="0.35">
      <c r="A6" s="616" t="s">
        <v>412</v>
      </c>
      <c r="B6" s="617"/>
      <c r="C6" s="619"/>
      <c r="D6" s="620" t="s">
        <v>12</v>
      </c>
      <c r="E6" s="621"/>
      <c r="F6" s="621"/>
      <c r="G6" s="621"/>
      <c r="H6" s="622"/>
      <c r="I6" s="616" t="s">
        <v>413</v>
      </c>
      <c r="J6" s="619"/>
      <c r="K6" s="620" t="s">
        <v>37</v>
      </c>
      <c r="L6" s="622"/>
    </row>
    <row r="7" spans="1:12" ht="17.649999999999999" customHeight="1" x14ac:dyDescent="0.35">
      <c r="A7" s="616" t="s">
        <v>414</v>
      </c>
      <c r="B7" s="617"/>
      <c r="C7" s="619"/>
      <c r="D7" s="620" t="s">
        <v>26</v>
      </c>
      <c r="E7" s="621"/>
      <c r="F7" s="621"/>
      <c r="G7" s="621"/>
      <c r="H7" s="622"/>
      <c r="I7" s="616" t="s">
        <v>98</v>
      </c>
      <c r="J7" s="619"/>
      <c r="K7" s="620" t="s">
        <v>15</v>
      </c>
      <c r="L7" s="622"/>
    </row>
    <row r="8" spans="1:12" ht="35.65" customHeight="1" x14ac:dyDescent="0.35">
      <c r="A8" s="616" t="s">
        <v>415</v>
      </c>
      <c r="B8" s="617"/>
      <c r="C8" s="619"/>
      <c r="D8" s="620" t="s">
        <v>63</v>
      </c>
      <c r="E8" s="621"/>
      <c r="F8" s="621"/>
      <c r="G8" s="621"/>
      <c r="H8" s="622"/>
      <c r="I8" s="616" t="s">
        <v>416</v>
      </c>
      <c r="J8" s="619"/>
      <c r="K8" s="620" t="s">
        <v>60</v>
      </c>
      <c r="L8" s="622"/>
    </row>
    <row r="9" spans="1:12" ht="15.75" customHeight="1" x14ac:dyDescent="0.35">
      <c r="A9" s="623" t="s">
        <v>417</v>
      </c>
      <c r="B9" s="624"/>
      <c r="C9" s="624"/>
      <c r="D9" s="624"/>
      <c r="E9" s="624"/>
      <c r="F9" s="624"/>
      <c r="G9" s="624"/>
      <c r="H9" s="624"/>
      <c r="I9" s="624"/>
      <c r="J9" s="624"/>
      <c r="K9" s="624"/>
      <c r="L9" s="625"/>
    </row>
    <row r="10" spans="1:12" ht="26.25" customHeight="1" x14ac:dyDescent="0.35">
      <c r="A10" s="634" t="s">
        <v>221</v>
      </c>
      <c r="B10" s="634"/>
      <c r="C10" s="634"/>
      <c r="D10" s="635"/>
      <c r="E10" s="636" t="str">
        <f>+ACTIVIDAD_1!B12</f>
        <v>Formular 9 acciones de transformación cultural que promuevan y garanticen el libre ejercicio de los derechos de las mujeres y la equidad de género a través de mecanismos de cambio cultural y comportamental desarrollados con las comunidades</v>
      </c>
      <c r="F10" s="636"/>
      <c r="G10" s="636"/>
      <c r="H10" s="636"/>
      <c r="I10" s="636"/>
      <c r="J10" s="636"/>
      <c r="K10" s="636"/>
      <c r="L10" s="636"/>
    </row>
    <row r="11" spans="1:12" ht="34.5" customHeight="1" x14ac:dyDescent="0.35">
      <c r="A11" s="626" t="s">
        <v>418</v>
      </c>
      <c r="B11" s="627"/>
      <c r="C11" s="627"/>
      <c r="D11" s="618"/>
      <c r="E11" s="628" t="str">
        <f>+ACTIVIDAD_1!I16</f>
        <v>Número de acciones de transformación cultural formuladas para la promoción y garantía del libre ejercicio de los derechos de las mujeres y la equidad de género.</v>
      </c>
      <c r="F11" s="629"/>
      <c r="G11" s="629"/>
      <c r="H11" s="629"/>
      <c r="I11" s="629"/>
      <c r="J11" s="629"/>
      <c r="K11" s="629"/>
      <c r="L11" s="630"/>
    </row>
    <row r="12" spans="1:12" ht="47.25" customHeight="1" x14ac:dyDescent="0.35">
      <c r="A12" s="616" t="s">
        <v>419</v>
      </c>
      <c r="B12" s="617"/>
      <c r="C12" s="617"/>
      <c r="D12" s="619"/>
      <c r="E12" s="631" t="s">
        <v>420</v>
      </c>
      <c r="F12" s="632"/>
      <c r="G12" s="632"/>
      <c r="H12" s="632"/>
      <c r="I12" s="632"/>
      <c r="J12" s="632"/>
      <c r="K12" s="632"/>
      <c r="L12" s="633"/>
    </row>
    <row r="13" spans="1:12" ht="28.5" customHeight="1" x14ac:dyDescent="0.35">
      <c r="A13" s="616" t="s">
        <v>421</v>
      </c>
      <c r="B13" s="617"/>
      <c r="C13" s="619"/>
      <c r="D13" s="620" t="s">
        <v>422</v>
      </c>
      <c r="E13" s="621"/>
      <c r="F13" s="621"/>
      <c r="G13" s="621"/>
      <c r="H13" s="622"/>
      <c r="I13" s="616" t="s">
        <v>423</v>
      </c>
      <c r="J13" s="619"/>
      <c r="K13" s="620" t="s">
        <v>18</v>
      </c>
      <c r="L13" s="622"/>
    </row>
    <row r="14" spans="1:12" ht="15.75" customHeight="1" x14ac:dyDescent="0.35">
      <c r="A14" s="616" t="s">
        <v>424</v>
      </c>
      <c r="B14" s="617"/>
      <c r="C14" s="617"/>
      <c r="D14" s="617"/>
      <c r="E14" s="617"/>
      <c r="F14" s="617"/>
      <c r="G14" s="617"/>
      <c r="H14" s="617"/>
      <c r="I14" s="617"/>
      <c r="J14" s="617"/>
      <c r="K14" s="617"/>
      <c r="L14" s="618"/>
    </row>
    <row r="15" spans="1:12" ht="25.5" customHeight="1" x14ac:dyDescent="0.35">
      <c r="A15" s="616" t="s">
        <v>425</v>
      </c>
      <c r="B15" s="617"/>
      <c r="C15" s="619"/>
      <c r="D15" s="620" t="s">
        <v>19</v>
      </c>
      <c r="E15" s="621"/>
      <c r="F15" s="621"/>
      <c r="G15" s="621"/>
      <c r="H15" s="622"/>
      <c r="I15" s="616" t="s">
        <v>426</v>
      </c>
      <c r="J15" s="619"/>
      <c r="K15" s="620" t="s">
        <v>20</v>
      </c>
      <c r="L15" s="622"/>
    </row>
    <row r="16" spans="1:12" ht="25.5" customHeight="1" x14ac:dyDescent="0.35">
      <c r="A16" s="616" t="s">
        <v>427</v>
      </c>
      <c r="B16" s="617"/>
      <c r="C16" s="619"/>
      <c r="D16" s="641">
        <f>+ACTIVIDAD_1!C37</f>
        <v>2.9999999999999996</v>
      </c>
      <c r="E16" s="642"/>
      <c r="F16" s="642"/>
      <c r="G16" s="642"/>
      <c r="H16" s="643"/>
      <c r="I16" s="616" t="s">
        <v>161</v>
      </c>
      <c r="J16" s="619"/>
      <c r="K16" s="620" t="s">
        <v>21</v>
      </c>
      <c r="L16" s="622"/>
    </row>
    <row r="17" spans="1:12" ht="27.65" customHeight="1" x14ac:dyDescent="0.35">
      <c r="A17" s="616" t="s">
        <v>428</v>
      </c>
      <c r="B17" s="617"/>
      <c r="C17" s="619"/>
      <c r="D17" s="637" t="s">
        <v>429</v>
      </c>
      <c r="E17" s="621"/>
      <c r="F17" s="621"/>
      <c r="G17" s="621"/>
      <c r="H17" s="622"/>
      <c r="I17" s="638"/>
      <c r="J17" s="639"/>
      <c r="K17" s="639"/>
      <c r="L17" s="640"/>
    </row>
    <row r="18" spans="1:12" ht="12" customHeight="1" x14ac:dyDescent="0.35">
      <c r="A18" s="182" t="s">
        <v>430</v>
      </c>
      <c r="B18" s="182" t="s">
        <v>431</v>
      </c>
      <c r="C18" s="616" t="s">
        <v>432</v>
      </c>
      <c r="D18" s="617"/>
      <c r="E18" s="617"/>
      <c r="F18" s="617"/>
      <c r="G18" s="619"/>
      <c r="H18" s="616" t="s">
        <v>229</v>
      </c>
      <c r="I18" s="619"/>
      <c r="J18" s="616" t="s">
        <v>433</v>
      </c>
      <c r="K18" s="619"/>
      <c r="L18" s="182" t="s">
        <v>434</v>
      </c>
    </row>
    <row r="19" spans="1:12" ht="188.15" customHeight="1" x14ac:dyDescent="0.35">
      <c r="A19" s="177">
        <v>1</v>
      </c>
      <c r="B19" s="178" t="s">
        <v>435</v>
      </c>
      <c r="C19" s="620" t="s">
        <v>436</v>
      </c>
      <c r="D19" s="621"/>
      <c r="E19" s="621"/>
      <c r="F19" s="621"/>
      <c r="G19" s="622"/>
      <c r="H19" s="620" t="s">
        <v>437</v>
      </c>
      <c r="I19" s="622"/>
      <c r="J19" s="638" t="s">
        <v>22</v>
      </c>
      <c r="K19" s="640"/>
      <c r="L19" s="178" t="s">
        <v>438</v>
      </c>
    </row>
    <row r="20" spans="1:12" ht="34.15" customHeight="1" x14ac:dyDescent="0.35">
      <c r="A20" s="177">
        <v>2</v>
      </c>
      <c r="B20" s="178"/>
      <c r="C20" s="620"/>
      <c r="D20" s="621"/>
      <c r="E20" s="621"/>
      <c r="F20" s="621"/>
      <c r="G20" s="622"/>
      <c r="H20" s="620"/>
      <c r="I20" s="622"/>
      <c r="J20" s="638"/>
      <c r="K20" s="640"/>
      <c r="L20" s="178"/>
    </row>
    <row r="21" spans="1:12" ht="34.15" customHeight="1" x14ac:dyDescent="0.35">
      <c r="A21" s="177">
        <v>3</v>
      </c>
      <c r="B21" s="178"/>
      <c r="C21" s="620"/>
      <c r="D21" s="621"/>
      <c r="E21" s="621"/>
      <c r="F21" s="621"/>
      <c r="G21" s="622"/>
      <c r="H21" s="620"/>
      <c r="I21" s="622"/>
      <c r="J21" s="638"/>
      <c r="K21" s="640"/>
      <c r="L21" s="178"/>
    </row>
    <row r="22" spans="1:12" ht="34.15" customHeight="1" x14ac:dyDescent="0.35">
      <c r="A22" s="177">
        <v>4</v>
      </c>
      <c r="B22" s="185"/>
      <c r="C22" s="620"/>
      <c r="D22" s="621"/>
      <c r="E22" s="621"/>
      <c r="F22" s="621"/>
      <c r="G22" s="622"/>
      <c r="H22" s="620"/>
      <c r="I22" s="622"/>
      <c r="J22" s="638"/>
      <c r="K22" s="640"/>
      <c r="L22" s="178"/>
    </row>
    <row r="23" spans="1:12" ht="25.5" customHeight="1" x14ac:dyDescent="0.35">
      <c r="A23" s="182" t="s">
        <v>430</v>
      </c>
      <c r="B23" s="616" t="s">
        <v>439</v>
      </c>
      <c r="C23" s="617"/>
      <c r="D23" s="617"/>
      <c r="E23" s="617"/>
      <c r="F23" s="617"/>
      <c r="G23" s="617"/>
      <c r="H23" s="617"/>
      <c r="I23" s="617"/>
      <c r="J23" s="617"/>
      <c r="K23" s="619"/>
      <c r="L23" s="182" t="s">
        <v>440</v>
      </c>
    </row>
    <row r="24" spans="1:12" ht="28.15" customHeight="1" x14ac:dyDescent="0.35">
      <c r="A24" s="177">
        <v>1</v>
      </c>
      <c r="B24" s="650" t="s">
        <v>441</v>
      </c>
      <c r="C24" s="621"/>
      <c r="D24" s="621"/>
      <c r="E24" s="621"/>
      <c r="F24" s="621"/>
      <c r="G24" s="621"/>
      <c r="H24" s="621"/>
      <c r="I24" s="621"/>
      <c r="J24" s="621"/>
      <c r="K24" s="622"/>
      <c r="L24" s="178" t="s">
        <v>22</v>
      </c>
    </row>
    <row r="25" spans="1:12" ht="15.75" customHeight="1" x14ac:dyDescent="0.35">
      <c r="A25" s="616" t="s">
        <v>442</v>
      </c>
      <c r="B25" s="617"/>
      <c r="C25" s="617"/>
      <c r="D25" s="624"/>
      <c r="E25" s="624"/>
      <c r="F25" s="624"/>
      <c r="G25" s="624"/>
      <c r="H25" s="624"/>
      <c r="I25" s="624"/>
      <c r="J25" s="624"/>
      <c r="K25" s="624"/>
      <c r="L25" s="644"/>
    </row>
    <row r="26" spans="1:12" ht="26.25" customHeight="1" x14ac:dyDescent="0.35">
      <c r="A26" s="616" t="s">
        <v>443</v>
      </c>
      <c r="B26" s="617"/>
      <c r="C26" s="617"/>
      <c r="D26" s="646">
        <v>3</v>
      </c>
      <c r="E26" s="646"/>
      <c r="F26" s="645" t="s">
        <v>444</v>
      </c>
      <c r="G26" s="645"/>
      <c r="H26" s="206">
        <v>2024</v>
      </c>
      <c r="I26" s="645" t="s">
        <v>445</v>
      </c>
      <c r="J26" s="645"/>
      <c r="K26" s="651" t="s">
        <v>446</v>
      </c>
      <c r="L26" s="652"/>
    </row>
    <row r="27" spans="1:12" ht="26.25" customHeight="1" x14ac:dyDescent="0.35">
      <c r="A27" s="616" t="s">
        <v>447</v>
      </c>
      <c r="B27" s="617"/>
      <c r="C27" s="617"/>
      <c r="D27" s="646" t="s">
        <v>448</v>
      </c>
      <c r="E27" s="646"/>
      <c r="F27" s="646"/>
      <c r="G27" s="646"/>
      <c r="H27" s="646"/>
      <c r="I27" s="646"/>
      <c r="J27" s="646"/>
      <c r="K27" s="646"/>
      <c r="L27" s="646"/>
    </row>
    <row r="28" spans="1:12" ht="242.15" customHeight="1" x14ac:dyDescent="0.35">
      <c r="A28" s="616" t="s">
        <v>449</v>
      </c>
      <c r="B28" s="617"/>
      <c r="C28" s="619"/>
      <c r="D28" s="647" t="s">
        <v>450</v>
      </c>
      <c r="E28" s="648"/>
      <c r="F28" s="648"/>
      <c r="G28" s="648"/>
      <c r="H28" s="648"/>
      <c r="I28" s="648"/>
      <c r="J28" s="648"/>
      <c r="K28" s="648"/>
      <c r="L28" s="649"/>
    </row>
    <row r="29" spans="1:12" ht="28.5" customHeight="1" x14ac:dyDescent="0.35">
      <c r="A29" s="616" t="s">
        <v>451</v>
      </c>
      <c r="B29" s="617"/>
      <c r="C29" s="619"/>
      <c r="D29" s="620" t="s">
        <v>452</v>
      </c>
      <c r="E29" s="621"/>
      <c r="F29" s="621"/>
      <c r="G29" s="621"/>
      <c r="H29" s="621"/>
      <c r="I29" s="621"/>
      <c r="J29" s="621"/>
      <c r="K29" s="621"/>
      <c r="L29" s="622"/>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49"/>
  <sheetViews>
    <sheetView showGridLines="0" topLeftCell="C96" zoomScale="70" zoomScaleNormal="70" workbookViewId="0">
      <selection activeCell="F100" sqref="F100:G100"/>
    </sheetView>
  </sheetViews>
  <sheetFormatPr baseColWidth="10" defaultColWidth="10.81640625" defaultRowHeight="14" x14ac:dyDescent="0.35"/>
  <cols>
    <col min="1" max="1" width="49.7265625" style="39" customWidth="1"/>
    <col min="2" max="2" width="35.7265625" style="39" customWidth="1"/>
    <col min="3" max="3" width="48.453125" style="39" customWidth="1"/>
    <col min="4" max="4" width="35.7265625" style="39" customWidth="1"/>
    <col min="5" max="5" width="41.1796875" style="39" customWidth="1"/>
    <col min="6" max="6" width="35.7265625" style="39" customWidth="1"/>
    <col min="7" max="7" width="45" style="39" customWidth="1"/>
    <col min="8" max="8" width="35.7265625" style="39" customWidth="1"/>
    <col min="9" max="9" width="56.54296875" style="39" customWidth="1"/>
    <col min="10"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5" customFormat="1" ht="22.15" customHeight="1" thickBot="1" x14ac:dyDescent="0.4">
      <c r="A1" s="570"/>
      <c r="B1" s="547" t="s">
        <v>279</v>
      </c>
      <c r="C1" s="548"/>
      <c r="D1" s="548"/>
      <c r="E1" s="548"/>
      <c r="F1" s="548"/>
      <c r="G1" s="548"/>
      <c r="H1" s="548"/>
      <c r="I1" s="548"/>
      <c r="J1" s="548"/>
      <c r="K1" s="548"/>
      <c r="L1" s="549"/>
      <c r="M1" s="544" t="s">
        <v>280</v>
      </c>
      <c r="N1" s="545"/>
      <c r="O1" s="546"/>
    </row>
    <row r="2" spans="1:15" s="85" customFormat="1" ht="18" customHeight="1" thickBot="1" x14ac:dyDescent="0.4">
      <c r="A2" s="571"/>
      <c r="B2" s="550" t="s">
        <v>281</v>
      </c>
      <c r="C2" s="551"/>
      <c r="D2" s="551"/>
      <c r="E2" s="551"/>
      <c r="F2" s="551"/>
      <c r="G2" s="551"/>
      <c r="H2" s="551"/>
      <c r="I2" s="551"/>
      <c r="J2" s="551"/>
      <c r="K2" s="551"/>
      <c r="L2" s="552"/>
      <c r="M2" s="544" t="s">
        <v>282</v>
      </c>
      <c r="N2" s="545"/>
      <c r="O2" s="546"/>
    </row>
    <row r="3" spans="1:15" s="85" customFormat="1" ht="19.899999999999999" customHeight="1" thickBot="1" x14ac:dyDescent="0.4">
      <c r="A3" s="571"/>
      <c r="B3" s="550" t="s">
        <v>120</v>
      </c>
      <c r="C3" s="551"/>
      <c r="D3" s="551"/>
      <c r="E3" s="551"/>
      <c r="F3" s="551"/>
      <c r="G3" s="551"/>
      <c r="H3" s="551"/>
      <c r="I3" s="551"/>
      <c r="J3" s="551"/>
      <c r="K3" s="551"/>
      <c r="L3" s="552"/>
      <c r="M3" s="544" t="s">
        <v>283</v>
      </c>
      <c r="N3" s="545"/>
      <c r="O3" s="546"/>
    </row>
    <row r="4" spans="1:15" s="85" customFormat="1" ht="21.75" customHeight="1" thickBot="1" x14ac:dyDescent="0.4">
      <c r="A4" s="572"/>
      <c r="B4" s="553" t="s">
        <v>284</v>
      </c>
      <c r="C4" s="554"/>
      <c r="D4" s="554"/>
      <c r="E4" s="554"/>
      <c r="F4" s="554"/>
      <c r="G4" s="554"/>
      <c r="H4" s="554"/>
      <c r="I4" s="554"/>
      <c r="J4" s="554"/>
      <c r="K4" s="554"/>
      <c r="L4" s="555"/>
      <c r="M4" s="544" t="s">
        <v>285</v>
      </c>
      <c r="N4" s="545"/>
      <c r="O4" s="546"/>
    </row>
    <row r="5" spans="1:15" s="85" customFormat="1" ht="21.75" customHeight="1" thickBot="1" x14ac:dyDescent="0.4">
      <c r="A5" s="86"/>
      <c r="B5" s="87"/>
      <c r="C5" s="87"/>
      <c r="D5" s="87"/>
      <c r="E5" s="87"/>
      <c r="F5" s="87"/>
      <c r="G5" s="87"/>
      <c r="H5" s="87"/>
      <c r="I5" s="87"/>
      <c r="J5" s="87"/>
      <c r="K5" s="87"/>
      <c r="L5" s="87"/>
      <c r="M5" s="88"/>
      <c r="N5" s="88"/>
      <c r="O5" s="88"/>
    </row>
    <row r="6" spans="1:15" s="85" customFormat="1" ht="21.75" customHeight="1" thickBot="1" x14ac:dyDescent="0.4">
      <c r="A6" s="70" t="s">
        <v>286</v>
      </c>
      <c r="B6" s="581" t="s">
        <v>287</v>
      </c>
      <c r="C6" s="582"/>
      <c r="D6" s="582"/>
      <c r="E6" s="582"/>
      <c r="F6" s="582"/>
      <c r="G6" s="582"/>
      <c r="H6" s="582"/>
      <c r="I6" s="582"/>
      <c r="J6" s="582"/>
      <c r="K6" s="583"/>
      <c r="L6" s="196" t="s">
        <v>288</v>
      </c>
      <c r="M6" s="584">
        <v>2024110010289</v>
      </c>
      <c r="N6" s="585"/>
      <c r="O6" s="586"/>
    </row>
    <row r="7" spans="1:15" s="85" customFormat="1" ht="21.75" customHeight="1" thickBot="1" x14ac:dyDescent="0.4">
      <c r="A7" s="86"/>
      <c r="B7" s="87"/>
      <c r="C7" s="87"/>
      <c r="D7" s="87"/>
      <c r="E7" s="87"/>
      <c r="F7" s="87"/>
      <c r="G7" s="87"/>
      <c r="H7" s="87"/>
      <c r="I7" s="87"/>
      <c r="J7" s="87"/>
      <c r="K7" s="87"/>
      <c r="L7" s="87"/>
      <c r="M7" s="88"/>
      <c r="N7" s="88"/>
      <c r="O7" s="88"/>
    </row>
    <row r="8" spans="1:15" s="85" customFormat="1" ht="21.75" customHeight="1" x14ac:dyDescent="0.35">
      <c r="A8" s="574" t="s">
        <v>126</v>
      </c>
      <c r="B8" s="160" t="s">
        <v>289</v>
      </c>
      <c r="C8" s="124"/>
      <c r="D8" s="160" t="s">
        <v>290</v>
      </c>
      <c r="E8" s="124"/>
      <c r="F8" s="160" t="s">
        <v>291</v>
      </c>
      <c r="G8" s="124"/>
      <c r="H8" s="160" t="s">
        <v>292</v>
      </c>
      <c r="I8" s="127"/>
      <c r="J8" s="558" t="s">
        <v>128</v>
      </c>
      <c r="K8" s="573"/>
      <c r="L8" s="159" t="s">
        <v>293</v>
      </c>
      <c r="M8" s="590"/>
      <c r="N8" s="590"/>
      <c r="O8" s="590"/>
    </row>
    <row r="9" spans="1:15" s="85" customFormat="1" ht="21.75" customHeight="1" x14ac:dyDescent="0.35">
      <c r="A9" s="574"/>
      <c r="B9" s="161" t="s">
        <v>294</v>
      </c>
      <c r="C9" s="127"/>
      <c r="D9" s="160" t="s">
        <v>295</v>
      </c>
      <c r="E9" s="127"/>
      <c r="F9" s="160" t="s">
        <v>296</v>
      </c>
      <c r="G9" s="127"/>
      <c r="H9" s="160" t="s">
        <v>297</v>
      </c>
      <c r="I9" s="127" t="s">
        <v>298</v>
      </c>
      <c r="J9" s="558"/>
      <c r="K9" s="573"/>
      <c r="L9" s="159" t="s">
        <v>299</v>
      </c>
      <c r="M9" s="590"/>
      <c r="N9" s="590"/>
      <c r="O9" s="590"/>
    </row>
    <row r="10" spans="1:15" s="85" customFormat="1" ht="21.75" customHeight="1" thickBot="1" x14ac:dyDescent="0.4">
      <c r="A10" s="574"/>
      <c r="B10" s="160" t="s">
        <v>300</v>
      </c>
      <c r="C10" s="124"/>
      <c r="D10" s="160" t="s">
        <v>301</v>
      </c>
      <c r="E10" s="128"/>
      <c r="F10" s="160" t="s">
        <v>302</v>
      </c>
      <c r="G10" s="128"/>
      <c r="H10" s="160" t="s">
        <v>303</v>
      </c>
      <c r="I10" s="127"/>
      <c r="J10" s="558"/>
      <c r="K10" s="573"/>
      <c r="L10" s="159" t="s">
        <v>304</v>
      </c>
      <c r="M10" s="590" t="s">
        <v>298</v>
      </c>
      <c r="N10" s="590"/>
      <c r="O10" s="590"/>
    </row>
    <row r="11" spans="1:15" ht="15" customHeight="1" thickBot="1" x14ac:dyDescent="0.4">
      <c r="A11" s="42"/>
      <c r="B11" s="43"/>
      <c r="C11" s="43"/>
      <c r="D11" s="45"/>
      <c r="E11" s="44"/>
      <c r="F11" s="44"/>
      <c r="G11" s="186"/>
      <c r="H11" s="186"/>
      <c r="I11" s="46"/>
      <c r="J11" s="46"/>
      <c r="K11" s="43"/>
      <c r="L11" s="43"/>
      <c r="M11" s="43"/>
      <c r="N11" s="43"/>
      <c r="O11" s="43"/>
    </row>
    <row r="12" spans="1:15" ht="15" customHeight="1" x14ac:dyDescent="0.35">
      <c r="A12" s="578" t="s">
        <v>305</v>
      </c>
      <c r="B12" s="559" t="s">
        <v>453</v>
      </c>
      <c r="C12" s="560"/>
      <c r="D12" s="560"/>
      <c r="E12" s="560"/>
      <c r="F12" s="560"/>
      <c r="G12" s="560"/>
      <c r="H12" s="560"/>
      <c r="I12" s="560"/>
      <c r="J12" s="560"/>
      <c r="K12" s="560"/>
      <c r="L12" s="560"/>
      <c r="M12" s="560"/>
      <c r="N12" s="560"/>
      <c r="O12" s="561"/>
    </row>
    <row r="13" spans="1:15" ht="15" customHeight="1" x14ac:dyDescent="0.35">
      <c r="A13" s="579"/>
      <c r="B13" s="562"/>
      <c r="C13" s="563"/>
      <c r="D13" s="563"/>
      <c r="E13" s="563"/>
      <c r="F13" s="563"/>
      <c r="G13" s="563"/>
      <c r="H13" s="563"/>
      <c r="I13" s="563"/>
      <c r="J13" s="563"/>
      <c r="K13" s="563"/>
      <c r="L13" s="563"/>
      <c r="M13" s="563"/>
      <c r="N13" s="563"/>
      <c r="O13" s="564"/>
    </row>
    <row r="14" spans="1:15" ht="15" customHeight="1" x14ac:dyDescent="0.35">
      <c r="A14" s="580"/>
      <c r="B14" s="565"/>
      <c r="C14" s="566"/>
      <c r="D14" s="566"/>
      <c r="E14" s="566"/>
      <c r="F14" s="566"/>
      <c r="G14" s="566"/>
      <c r="H14" s="566"/>
      <c r="I14" s="566"/>
      <c r="J14" s="566"/>
      <c r="K14" s="566"/>
      <c r="L14" s="566"/>
      <c r="M14" s="566"/>
      <c r="N14" s="566"/>
      <c r="O14" s="567"/>
    </row>
    <row r="15" spans="1:15" ht="9" customHeight="1" x14ac:dyDescent="0.35">
      <c r="A15" s="47"/>
      <c r="B15" s="84"/>
      <c r="C15" s="48"/>
      <c r="D15" s="48"/>
      <c r="E15" s="48"/>
      <c r="F15" s="48"/>
      <c r="G15" s="49"/>
      <c r="H15" s="49"/>
      <c r="I15" s="49"/>
      <c r="J15" s="49"/>
      <c r="K15" s="49"/>
      <c r="L15" s="50"/>
      <c r="M15" s="50"/>
      <c r="N15" s="50"/>
      <c r="O15" s="50"/>
    </row>
    <row r="16" spans="1:15" s="51" customFormat="1" ht="37.5" customHeight="1" x14ac:dyDescent="0.35">
      <c r="A16" s="70" t="s">
        <v>133</v>
      </c>
      <c r="B16" s="568" t="s">
        <v>307</v>
      </c>
      <c r="C16" s="568"/>
      <c r="D16" s="568"/>
      <c r="E16" s="568"/>
      <c r="F16" s="568"/>
      <c r="G16" s="574" t="s">
        <v>135</v>
      </c>
      <c r="H16" s="574"/>
      <c r="I16" s="569" t="s">
        <v>454</v>
      </c>
      <c r="J16" s="569"/>
      <c r="K16" s="569"/>
      <c r="L16" s="569"/>
      <c r="M16" s="569"/>
      <c r="N16" s="569"/>
      <c r="O16" s="569"/>
    </row>
    <row r="17" spans="1:15" ht="9" customHeight="1" x14ac:dyDescent="0.35">
      <c r="A17" s="47"/>
      <c r="B17" s="49"/>
      <c r="C17" s="48"/>
      <c r="D17" s="48"/>
      <c r="E17" s="48"/>
      <c r="F17" s="48"/>
      <c r="G17" s="49"/>
      <c r="H17" s="49"/>
      <c r="I17" s="49"/>
      <c r="J17" s="49"/>
      <c r="K17" s="49"/>
      <c r="L17" s="50"/>
      <c r="M17" s="50"/>
      <c r="N17" s="50"/>
      <c r="O17" s="50"/>
    </row>
    <row r="18" spans="1:15" ht="56.25" customHeight="1" x14ac:dyDescent="0.35">
      <c r="A18" s="70" t="s">
        <v>137</v>
      </c>
      <c r="B18" s="568" t="s">
        <v>309</v>
      </c>
      <c r="C18" s="568"/>
      <c r="D18" s="568"/>
      <c r="E18" s="568"/>
      <c r="F18" s="70" t="s">
        <v>139</v>
      </c>
      <c r="G18" s="575" t="s">
        <v>310</v>
      </c>
      <c r="H18" s="575"/>
      <c r="I18" s="575"/>
      <c r="J18" s="70" t="s">
        <v>141</v>
      </c>
      <c r="K18" s="568" t="s">
        <v>311</v>
      </c>
      <c r="L18" s="568"/>
      <c r="M18" s="568"/>
      <c r="N18" s="568"/>
      <c r="O18" s="568"/>
    </row>
    <row r="19" spans="1:15" ht="9" customHeight="1" x14ac:dyDescent="0.35">
      <c r="A19" s="41"/>
      <c r="B19" s="40"/>
      <c r="C19" s="577"/>
      <c r="D19" s="577"/>
      <c r="E19" s="577"/>
      <c r="F19" s="577"/>
      <c r="G19" s="577"/>
      <c r="H19" s="577"/>
      <c r="I19" s="577"/>
      <c r="J19" s="577"/>
      <c r="K19" s="577"/>
      <c r="L19" s="577"/>
      <c r="M19" s="577"/>
      <c r="N19" s="577"/>
      <c r="O19" s="577"/>
    </row>
    <row r="21" spans="1:15" ht="16.5" customHeight="1" x14ac:dyDescent="0.35">
      <c r="A21" s="82"/>
      <c r="B21" s="83"/>
      <c r="C21" s="83"/>
      <c r="D21" s="83"/>
      <c r="E21" s="83"/>
      <c r="F21" s="83"/>
      <c r="G21" s="83"/>
      <c r="H21" s="83"/>
      <c r="I21" s="83"/>
      <c r="J21" s="83"/>
      <c r="K21" s="83"/>
      <c r="L21" s="83"/>
      <c r="M21" s="83"/>
      <c r="N21" s="83"/>
      <c r="O21" s="83"/>
    </row>
    <row r="22" spans="1:15" ht="32.15" customHeight="1" x14ac:dyDescent="0.35">
      <c r="A22" s="556" t="s">
        <v>143</v>
      </c>
      <c r="B22" s="557"/>
      <c r="C22" s="557"/>
      <c r="D22" s="557"/>
      <c r="E22" s="557"/>
      <c r="F22" s="557"/>
      <c r="G22" s="557"/>
      <c r="H22" s="557"/>
      <c r="I22" s="557"/>
      <c r="J22" s="557"/>
      <c r="K22" s="557"/>
      <c r="L22" s="557"/>
      <c r="M22" s="557"/>
      <c r="N22" s="557"/>
      <c r="O22" s="558"/>
    </row>
    <row r="23" spans="1:15" ht="32.15" customHeight="1" x14ac:dyDescent="0.35">
      <c r="A23" s="556" t="s">
        <v>312</v>
      </c>
      <c r="B23" s="557"/>
      <c r="C23" s="557"/>
      <c r="D23" s="557"/>
      <c r="E23" s="557"/>
      <c r="F23" s="557"/>
      <c r="G23" s="557"/>
      <c r="H23" s="557"/>
      <c r="I23" s="557"/>
      <c r="J23" s="557"/>
      <c r="K23" s="557"/>
      <c r="L23" s="557"/>
      <c r="M23" s="557"/>
      <c r="N23" s="557"/>
      <c r="O23" s="558"/>
    </row>
    <row r="24" spans="1:15" ht="32.15" customHeight="1" thickBot="1" x14ac:dyDescent="0.4">
      <c r="A24" s="207"/>
      <c r="B24" s="52" t="s">
        <v>289</v>
      </c>
      <c r="C24" s="52" t="s">
        <v>290</v>
      </c>
      <c r="D24" s="52" t="s">
        <v>291</v>
      </c>
      <c r="E24" s="52" t="s">
        <v>292</v>
      </c>
      <c r="F24" s="52" t="s">
        <v>294</v>
      </c>
      <c r="G24" s="52" t="s">
        <v>295</v>
      </c>
      <c r="H24" s="52" t="s">
        <v>296</v>
      </c>
      <c r="I24" s="52" t="s">
        <v>297</v>
      </c>
      <c r="J24" s="52" t="s">
        <v>300</v>
      </c>
      <c r="K24" s="52" t="s">
        <v>301</v>
      </c>
      <c r="L24" s="52" t="s">
        <v>302</v>
      </c>
      <c r="M24" s="52" t="s">
        <v>303</v>
      </c>
      <c r="N24" s="53" t="s">
        <v>313</v>
      </c>
      <c r="O24" s="53" t="s">
        <v>314</v>
      </c>
    </row>
    <row r="25" spans="1:15" ht="32.15" customHeight="1" x14ac:dyDescent="0.35">
      <c r="A25" s="56" t="s">
        <v>144</v>
      </c>
      <c r="B25" s="225">
        <v>179868000</v>
      </c>
      <c r="C25" s="225">
        <v>257224000</v>
      </c>
      <c r="D25" s="225">
        <v>40308000</v>
      </c>
      <c r="E25" s="225">
        <v>15492000</v>
      </c>
      <c r="F25" s="225">
        <v>0</v>
      </c>
      <c r="G25" s="225">
        <v>4500000</v>
      </c>
      <c r="H25" s="227">
        <v>0</v>
      </c>
      <c r="I25" s="227"/>
      <c r="J25" s="227"/>
      <c r="K25" s="227"/>
      <c r="L25" s="227"/>
      <c r="M25" s="227"/>
      <c r="N25" s="243">
        <f>SUM(B25:M25)</f>
        <v>497392000</v>
      </c>
      <c r="O25" s="55"/>
    </row>
    <row r="26" spans="1:15" ht="32.15" customHeight="1" x14ac:dyDescent="0.35">
      <c r="A26" s="56" t="s">
        <v>146</v>
      </c>
      <c r="B26" s="225">
        <v>179868000</v>
      </c>
      <c r="C26" s="225">
        <v>256286000</v>
      </c>
      <c r="D26" s="225">
        <v>10320000</v>
      </c>
      <c r="E26" s="225">
        <v>-18973935</v>
      </c>
      <c r="F26" s="225">
        <v>0</v>
      </c>
      <c r="G26" s="226">
        <v>0</v>
      </c>
      <c r="H26" s="225">
        <v>1800000</v>
      </c>
      <c r="I26" s="225">
        <v>7560000</v>
      </c>
      <c r="J26" s="226"/>
      <c r="K26" s="226"/>
      <c r="L26" s="226"/>
      <c r="M26" s="226"/>
      <c r="N26" s="434">
        <f t="shared" ref="N26:N30" si="0">SUM(B26:M26)</f>
        <v>436860065</v>
      </c>
      <c r="O26" s="412">
        <f>+(B26+C26+D26+E26+F26+G26+H26+I26+J26+K26+L26+M26)/N25</f>
        <v>0.87830134984076946</v>
      </c>
    </row>
    <row r="27" spans="1:15" ht="32.15" customHeight="1" x14ac:dyDescent="0.35">
      <c r="A27" s="56" t="s">
        <v>148</v>
      </c>
      <c r="B27" s="226" t="s">
        <v>315</v>
      </c>
      <c r="C27" s="225">
        <v>2040000</v>
      </c>
      <c r="D27" s="225">
        <v>17487064</v>
      </c>
      <c r="E27" s="225">
        <v>46542067</v>
      </c>
      <c r="F27" s="225">
        <v>42860000</v>
      </c>
      <c r="G27" s="225">
        <v>40902000</v>
      </c>
      <c r="H27" s="225">
        <v>43409333</v>
      </c>
      <c r="I27" s="225">
        <v>37387333</v>
      </c>
      <c r="J27" s="226"/>
      <c r="K27" s="226"/>
      <c r="L27" s="226"/>
      <c r="M27" s="226"/>
      <c r="N27" s="434">
        <f t="shared" si="0"/>
        <v>230627797</v>
      </c>
      <c r="O27" s="412">
        <f>SUM(B27:M27)/N26</f>
        <v>0.52792144550910136</v>
      </c>
    </row>
    <row r="28" spans="1:15" ht="32.15" customHeight="1" x14ac:dyDescent="0.35">
      <c r="A28" s="56" t="s">
        <v>316</v>
      </c>
      <c r="B28" s="57"/>
      <c r="C28" s="57"/>
      <c r="D28" s="57"/>
      <c r="E28" s="57"/>
      <c r="F28" s="57"/>
      <c r="G28" s="57"/>
      <c r="H28" s="57"/>
      <c r="I28" s="57"/>
      <c r="J28" s="57"/>
      <c r="K28" s="57"/>
      <c r="L28" s="57"/>
      <c r="M28" s="57"/>
      <c r="N28" s="194">
        <f t="shared" si="0"/>
        <v>0</v>
      </c>
      <c r="O28" s="58"/>
    </row>
    <row r="29" spans="1:15" ht="32.15" customHeight="1" x14ac:dyDescent="0.35">
      <c r="A29" s="56" t="s">
        <v>317</v>
      </c>
      <c r="B29" s="57">
        <v>0</v>
      </c>
      <c r="C29" s="57"/>
      <c r="D29" s="57"/>
      <c r="E29" s="57"/>
      <c r="F29" s="57"/>
      <c r="G29" s="57"/>
      <c r="H29" s="57"/>
      <c r="I29" s="57"/>
      <c r="J29" s="57"/>
      <c r="K29" s="57"/>
      <c r="L29" s="57"/>
      <c r="M29" s="57"/>
      <c r="N29" s="194">
        <f t="shared" si="0"/>
        <v>0</v>
      </c>
      <c r="O29" s="58"/>
    </row>
    <row r="30" spans="1:15" ht="32.15" customHeight="1" thickBot="1" x14ac:dyDescent="0.4">
      <c r="A30" s="59" t="s">
        <v>154</v>
      </c>
      <c r="B30" s="60">
        <v>0</v>
      </c>
      <c r="C30" s="60"/>
      <c r="D30" s="60"/>
      <c r="E30" s="60"/>
      <c r="F30" s="60"/>
      <c r="G30" s="60"/>
      <c r="H30" s="60"/>
      <c r="I30" s="60"/>
      <c r="J30" s="60"/>
      <c r="K30" s="60"/>
      <c r="L30" s="60"/>
      <c r="M30" s="60"/>
      <c r="N30" s="195">
        <f t="shared" si="0"/>
        <v>0</v>
      </c>
      <c r="O30" s="63"/>
    </row>
    <row r="31" spans="1:15" ht="16.5" customHeight="1" x14ac:dyDescent="0.35"/>
    <row r="32" spans="1:15" ht="17.25" customHeight="1" x14ac:dyDescent="0.35"/>
    <row r="34" spans="1:9" ht="48" customHeight="1" x14ac:dyDescent="0.35">
      <c r="A34" s="526" t="s">
        <v>318</v>
      </c>
      <c r="B34" s="527"/>
      <c r="C34" s="527"/>
      <c r="D34" s="527"/>
      <c r="E34" s="527"/>
      <c r="F34" s="527"/>
      <c r="G34" s="527"/>
      <c r="H34" s="527"/>
      <c r="I34" s="528"/>
    </row>
    <row r="35" spans="1:9" ht="50.25" customHeight="1" x14ac:dyDescent="0.35">
      <c r="A35" s="146" t="s">
        <v>319</v>
      </c>
      <c r="B35" s="529" t="str">
        <f>+B12</f>
        <v>Apoyar 5 ejercicios de transversalización del enfoque de transformación cultural y derechos humanos de las mujeres, a otras dependencias de la Secretaria de la Mujer y entidades del distrito.</v>
      </c>
      <c r="C35" s="530"/>
      <c r="D35" s="530"/>
      <c r="E35" s="530"/>
      <c r="F35" s="530"/>
      <c r="G35" s="530"/>
      <c r="H35" s="530"/>
      <c r="I35" s="531"/>
    </row>
    <row r="36" spans="1:9" ht="18.75" customHeight="1" x14ac:dyDescent="0.35">
      <c r="A36" s="513" t="s">
        <v>159</v>
      </c>
      <c r="B36" s="345">
        <v>2024</v>
      </c>
      <c r="C36" s="345">
        <v>2025</v>
      </c>
      <c r="D36" s="345">
        <v>2026</v>
      </c>
      <c r="E36" s="345">
        <v>2027</v>
      </c>
      <c r="F36" s="345" t="s">
        <v>320</v>
      </c>
      <c r="G36" s="539" t="s">
        <v>161</v>
      </c>
      <c r="H36" s="539" t="s">
        <v>21</v>
      </c>
      <c r="I36" s="539"/>
    </row>
    <row r="37" spans="1:9" ht="38.5" customHeight="1" x14ac:dyDescent="0.35">
      <c r="A37" s="514"/>
      <c r="B37" s="250">
        <v>0</v>
      </c>
      <c r="C37" s="349">
        <f>B40+B42+B44+B46+B48+B50+B52+B54+B56+B58+B60+B62</f>
        <v>1.9999999999999998</v>
      </c>
      <c r="D37" s="250">
        <v>2</v>
      </c>
      <c r="E37" s="250">
        <v>1</v>
      </c>
      <c r="F37" s="345">
        <f>B37+C37+D37+E37</f>
        <v>5</v>
      </c>
      <c r="G37" s="539"/>
      <c r="H37" s="539"/>
      <c r="I37" s="539"/>
    </row>
    <row r="38" spans="1:9" ht="52.5" customHeight="1" x14ac:dyDescent="0.35">
      <c r="A38" s="254" t="s">
        <v>163</v>
      </c>
      <c r="B38" s="532">
        <v>0.1</v>
      </c>
      <c r="C38" s="533"/>
      <c r="D38" s="534" t="s">
        <v>321</v>
      </c>
      <c r="E38" s="535"/>
      <c r="F38" s="535"/>
      <c r="G38" s="535"/>
      <c r="H38" s="535"/>
      <c r="I38" s="536"/>
    </row>
    <row r="39" spans="1:9" s="64" customFormat="1" ht="48" customHeight="1" thickBot="1" x14ac:dyDescent="0.4">
      <c r="A39" s="513" t="s">
        <v>322</v>
      </c>
      <c r="B39" s="254" t="s">
        <v>323</v>
      </c>
      <c r="C39" s="146" t="s">
        <v>206</v>
      </c>
      <c r="D39" s="498" t="s">
        <v>208</v>
      </c>
      <c r="E39" s="499"/>
      <c r="F39" s="498" t="s">
        <v>210</v>
      </c>
      <c r="G39" s="499"/>
      <c r="H39" s="123" t="s">
        <v>212</v>
      </c>
      <c r="I39" s="122" t="s">
        <v>213</v>
      </c>
    </row>
    <row r="40" spans="1:9" ht="136" customHeight="1" thickBot="1" x14ac:dyDescent="0.4">
      <c r="A40" s="514"/>
      <c r="B40" s="350">
        <v>0.05</v>
      </c>
      <c r="C40" s="257">
        <v>0.05</v>
      </c>
      <c r="D40" s="500" t="s">
        <v>455</v>
      </c>
      <c r="E40" s="517"/>
      <c r="F40" s="500" t="s">
        <v>456</v>
      </c>
      <c r="G40" s="517"/>
      <c r="H40" s="351" t="s">
        <v>326</v>
      </c>
      <c r="I40" s="408" t="s">
        <v>457</v>
      </c>
    </row>
    <row r="41" spans="1:9" s="64" customFormat="1" ht="54" customHeight="1" thickBot="1" x14ac:dyDescent="0.4">
      <c r="A41" s="513" t="s">
        <v>328</v>
      </c>
      <c r="B41" s="252" t="s">
        <v>323</v>
      </c>
      <c r="C41" s="123" t="s">
        <v>206</v>
      </c>
      <c r="D41" s="498" t="s">
        <v>208</v>
      </c>
      <c r="E41" s="499"/>
      <c r="F41" s="498" t="s">
        <v>210</v>
      </c>
      <c r="G41" s="499"/>
      <c r="H41" s="343" t="s">
        <v>212</v>
      </c>
      <c r="I41" s="122" t="s">
        <v>213</v>
      </c>
    </row>
    <row r="42" spans="1:9" ht="134.5" customHeight="1" thickBot="1" x14ac:dyDescent="0.4">
      <c r="A42" s="514"/>
      <c r="B42" s="350">
        <v>0.05</v>
      </c>
      <c r="C42" s="257">
        <v>0.05</v>
      </c>
      <c r="D42" s="500" t="s">
        <v>458</v>
      </c>
      <c r="E42" s="517"/>
      <c r="F42" s="500" t="s">
        <v>459</v>
      </c>
      <c r="G42" s="501"/>
      <c r="H42" s="351" t="s">
        <v>326</v>
      </c>
      <c r="I42" s="408" t="s">
        <v>460</v>
      </c>
    </row>
    <row r="43" spans="1:9" s="64" customFormat="1" ht="35.15" customHeight="1" thickBot="1" x14ac:dyDescent="0.4">
      <c r="A43" s="513" t="s">
        <v>332</v>
      </c>
      <c r="B43" s="252" t="s">
        <v>323</v>
      </c>
      <c r="C43" s="123" t="s">
        <v>206</v>
      </c>
      <c r="D43" s="498" t="s">
        <v>208</v>
      </c>
      <c r="E43" s="499"/>
      <c r="F43" s="498" t="s">
        <v>210</v>
      </c>
      <c r="G43" s="499"/>
      <c r="H43" s="146" t="s">
        <v>212</v>
      </c>
      <c r="I43" s="122" t="s">
        <v>213</v>
      </c>
    </row>
    <row r="44" spans="1:9" ht="220" customHeight="1" thickBot="1" x14ac:dyDescent="0.4">
      <c r="A44" s="514"/>
      <c r="B44" s="350">
        <v>0.15</v>
      </c>
      <c r="C44" s="350">
        <v>0.15</v>
      </c>
      <c r="D44" s="500" t="s">
        <v>461</v>
      </c>
      <c r="E44" s="517"/>
      <c r="F44" s="523" t="s">
        <v>462</v>
      </c>
      <c r="G44" s="517"/>
      <c r="H44" s="344" t="s">
        <v>326</v>
      </c>
      <c r="I44" s="408" t="s">
        <v>463</v>
      </c>
    </row>
    <row r="45" spans="1:9" s="64" customFormat="1" ht="35.15" customHeight="1" thickBot="1" x14ac:dyDescent="0.4">
      <c r="A45" s="513" t="s">
        <v>336</v>
      </c>
      <c r="B45" s="252" t="s">
        <v>323</v>
      </c>
      <c r="C45" s="252" t="s">
        <v>206</v>
      </c>
      <c r="D45" s="498" t="s">
        <v>208</v>
      </c>
      <c r="E45" s="499"/>
      <c r="F45" s="498" t="s">
        <v>210</v>
      </c>
      <c r="G45" s="499"/>
      <c r="H45" s="123" t="s">
        <v>212</v>
      </c>
      <c r="I45" s="123" t="s">
        <v>213</v>
      </c>
    </row>
    <row r="46" spans="1:9" ht="282" customHeight="1" thickBot="1" x14ac:dyDescent="0.4">
      <c r="A46" s="514"/>
      <c r="B46" s="350">
        <v>0.15</v>
      </c>
      <c r="C46" s="257">
        <v>0.15</v>
      </c>
      <c r="D46" s="523" t="s">
        <v>464</v>
      </c>
      <c r="E46" s="517"/>
      <c r="F46" s="523" t="s">
        <v>465</v>
      </c>
      <c r="G46" s="517"/>
      <c r="H46" s="344" t="s">
        <v>326</v>
      </c>
      <c r="I46" s="408" t="s">
        <v>466</v>
      </c>
    </row>
    <row r="47" spans="1:9" s="64" customFormat="1" ht="35.15" customHeight="1" x14ac:dyDescent="0.35">
      <c r="A47" s="513" t="s">
        <v>341</v>
      </c>
      <c r="B47" s="252" t="s">
        <v>323</v>
      </c>
      <c r="C47" s="123" t="s">
        <v>206</v>
      </c>
      <c r="D47" s="498" t="s">
        <v>208</v>
      </c>
      <c r="E47" s="499"/>
      <c r="F47" s="498" t="s">
        <v>210</v>
      </c>
      <c r="G47" s="499"/>
      <c r="H47" s="123" t="s">
        <v>212</v>
      </c>
      <c r="I47" s="122" t="s">
        <v>213</v>
      </c>
    </row>
    <row r="48" spans="1:9" ht="383.25" customHeight="1" x14ac:dyDescent="0.35">
      <c r="A48" s="514"/>
      <c r="B48" s="352">
        <v>0.2</v>
      </c>
      <c r="C48" s="352">
        <v>0.2</v>
      </c>
      <c r="D48" s="523" t="s">
        <v>467</v>
      </c>
      <c r="E48" s="517"/>
      <c r="F48" s="523" t="s">
        <v>468</v>
      </c>
      <c r="G48" s="517"/>
      <c r="H48" s="344" t="s">
        <v>326</v>
      </c>
      <c r="I48" s="408" t="s">
        <v>469</v>
      </c>
    </row>
    <row r="49" spans="1:9" s="64" customFormat="1" ht="35.15" customHeight="1" x14ac:dyDescent="0.35">
      <c r="A49" s="513" t="s">
        <v>345</v>
      </c>
      <c r="B49" s="252" t="s">
        <v>323</v>
      </c>
      <c r="C49" s="123" t="s">
        <v>206</v>
      </c>
      <c r="D49" s="498" t="s">
        <v>208</v>
      </c>
      <c r="E49" s="499"/>
      <c r="F49" s="498" t="s">
        <v>210</v>
      </c>
      <c r="G49" s="499"/>
      <c r="H49" s="123" t="s">
        <v>212</v>
      </c>
      <c r="I49" s="122" t="s">
        <v>213</v>
      </c>
    </row>
    <row r="50" spans="1:9" ht="253.5" customHeight="1" x14ac:dyDescent="0.35">
      <c r="A50" s="514"/>
      <c r="B50" s="353">
        <v>0.2</v>
      </c>
      <c r="C50" s="422">
        <v>0.2</v>
      </c>
      <c r="D50" s="500" t="s">
        <v>470</v>
      </c>
      <c r="E50" s="522"/>
      <c r="F50" s="500" t="s">
        <v>471</v>
      </c>
      <c r="G50" s="522"/>
      <c r="H50" s="344" t="s">
        <v>326</v>
      </c>
      <c r="I50" s="419" t="s">
        <v>472</v>
      </c>
    </row>
    <row r="51" spans="1:9" ht="35.15" customHeight="1" x14ac:dyDescent="0.35">
      <c r="A51" s="513" t="s">
        <v>349</v>
      </c>
      <c r="B51" s="254" t="s">
        <v>323</v>
      </c>
      <c r="C51" s="146" t="s">
        <v>206</v>
      </c>
      <c r="D51" s="498" t="s">
        <v>208</v>
      </c>
      <c r="E51" s="499"/>
      <c r="F51" s="498" t="s">
        <v>210</v>
      </c>
      <c r="G51" s="499"/>
      <c r="H51" s="123" t="s">
        <v>212</v>
      </c>
      <c r="I51" s="122" t="s">
        <v>213</v>
      </c>
    </row>
    <row r="52" spans="1:9" ht="140" x14ac:dyDescent="0.35">
      <c r="A52" s="514"/>
      <c r="B52" s="354">
        <v>0.25</v>
      </c>
      <c r="C52" s="346">
        <v>0.25</v>
      </c>
      <c r="D52" s="500" t="s">
        <v>473</v>
      </c>
      <c r="E52" s="501"/>
      <c r="F52" s="500" t="s">
        <v>474</v>
      </c>
      <c r="G52" s="517"/>
      <c r="H52" s="344" t="s">
        <v>326</v>
      </c>
      <c r="I52" s="419" t="s">
        <v>475</v>
      </c>
    </row>
    <row r="53" spans="1:9" ht="35.15" customHeight="1" x14ac:dyDescent="0.35">
      <c r="A53" s="513" t="s">
        <v>353</v>
      </c>
      <c r="B53" s="254" t="s">
        <v>323</v>
      </c>
      <c r="C53" s="146" t="s">
        <v>206</v>
      </c>
      <c r="D53" s="498" t="s">
        <v>208</v>
      </c>
      <c r="E53" s="499"/>
      <c r="F53" s="498" t="s">
        <v>210</v>
      </c>
      <c r="G53" s="499"/>
      <c r="H53" s="123" t="s">
        <v>212</v>
      </c>
      <c r="I53" s="122" t="s">
        <v>213</v>
      </c>
    </row>
    <row r="54" spans="1:9" ht="225.75" customHeight="1" x14ac:dyDescent="0.35">
      <c r="A54" s="514"/>
      <c r="B54" s="354">
        <v>0.25</v>
      </c>
      <c r="C54" s="346" t="s">
        <v>476</v>
      </c>
      <c r="D54" s="500" t="s">
        <v>477</v>
      </c>
      <c r="E54" s="501"/>
      <c r="F54" s="500" t="s">
        <v>478</v>
      </c>
      <c r="G54" s="517"/>
      <c r="H54" s="344" t="s">
        <v>326</v>
      </c>
      <c r="I54" s="419" t="s">
        <v>479</v>
      </c>
    </row>
    <row r="55" spans="1:9" ht="35.15" customHeight="1" x14ac:dyDescent="0.35">
      <c r="A55" s="513" t="s">
        <v>357</v>
      </c>
      <c r="B55" s="254" t="s">
        <v>323</v>
      </c>
      <c r="C55" s="146" t="s">
        <v>206</v>
      </c>
      <c r="D55" s="498" t="s">
        <v>208</v>
      </c>
      <c r="E55" s="499"/>
      <c r="F55" s="498" t="s">
        <v>210</v>
      </c>
      <c r="G55" s="499"/>
      <c r="H55" s="123" t="s">
        <v>212</v>
      </c>
      <c r="I55" s="122" t="s">
        <v>213</v>
      </c>
    </row>
    <row r="56" spans="1:9" x14ac:dyDescent="0.35">
      <c r="A56" s="514"/>
      <c r="B56" s="353">
        <v>0.2</v>
      </c>
      <c r="C56" s="346"/>
      <c r="D56" s="502"/>
      <c r="E56" s="503"/>
      <c r="F56" s="502"/>
      <c r="G56" s="503"/>
      <c r="H56" s="250"/>
      <c r="I56" s="250"/>
    </row>
    <row r="57" spans="1:9" ht="35.15" customHeight="1" x14ac:dyDescent="0.35">
      <c r="A57" s="513" t="s">
        <v>358</v>
      </c>
      <c r="B57" s="254" t="s">
        <v>323</v>
      </c>
      <c r="C57" s="146" t="s">
        <v>206</v>
      </c>
      <c r="D57" s="498" t="s">
        <v>208</v>
      </c>
      <c r="E57" s="499"/>
      <c r="F57" s="498" t="s">
        <v>210</v>
      </c>
      <c r="G57" s="499"/>
      <c r="H57" s="123" t="s">
        <v>212</v>
      </c>
      <c r="I57" s="122" t="s">
        <v>213</v>
      </c>
    </row>
    <row r="58" spans="1:9" x14ac:dyDescent="0.35">
      <c r="A58" s="514"/>
      <c r="B58" s="353">
        <v>0.2</v>
      </c>
      <c r="C58" s="346"/>
      <c r="D58" s="502"/>
      <c r="E58" s="503"/>
      <c r="F58" s="502"/>
      <c r="G58" s="503"/>
      <c r="H58" s="250"/>
      <c r="I58" s="157"/>
    </row>
    <row r="59" spans="1:9" ht="35.15" customHeight="1" x14ac:dyDescent="0.35">
      <c r="A59" s="513" t="s">
        <v>359</v>
      </c>
      <c r="B59" s="254" t="s">
        <v>323</v>
      </c>
      <c r="C59" s="146" t="s">
        <v>206</v>
      </c>
      <c r="D59" s="498" t="s">
        <v>208</v>
      </c>
      <c r="E59" s="499"/>
      <c r="F59" s="498" t="s">
        <v>210</v>
      </c>
      <c r="G59" s="499"/>
      <c r="H59" s="123" t="s">
        <v>212</v>
      </c>
      <c r="I59" s="122" t="s">
        <v>213</v>
      </c>
    </row>
    <row r="60" spans="1:9" x14ac:dyDescent="0.35">
      <c r="A60" s="514"/>
      <c r="B60" s="354">
        <v>0.15</v>
      </c>
      <c r="C60" s="346"/>
      <c r="D60" s="502"/>
      <c r="E60" s="503"/>
      <c r="F60" s="504"/>
      <c r="G60" s="504"/>
      <c r="H60" s="250"/>
      <c r="I60" s="250"/>
    </row>
    <row r="61" spans="1:9" ht="35.15" customHeight="1" x14ac:dyDescent="0.35">
      <c r="A61" s="513" t="s">
        <v>360</v>
      </c>
      <c r="B61" s="254" t="s">
        <v>323</v>
      </c>
      <c r="C61" s="146" t="s">
        <v>206</v>
      </c>
      <c r="D61" s="498" t="s">
        <v>208</v>
      </c>
      <c r="E61" s="499"/>
      <c r="F61" s="498" t="s">
        <v>210</v>
      </c>
      <c r="G61" s="499"/>
      <c r="H61" s="123" t="s">
        <v>212</v>
      </c>
      <c r="I61" s="122" t="s">
        <v>213</v>
      </c>
    </row>
    <row r="62" spans="1:9" x14ac:dyDescent="0.35">
      <c r="A62" s="514"/>
      <c r="B62" s="354">
        <v>0.15</v>
      </c>
      <c r="C62" s="346"/>
      <c r="D62" s="502"/>
      <c r="E62" s="503"/>
      <c r="F62" s="502"/>
      <c r="G62" s="503"/>
      <c r="H62" s="250"/>
      <c r="I62" s="250"/>
    </row>
    <row r="66" spans="1:9" ht="34.5" customHeight="1" x14ac:dyDescent="0.35">
      <c r="A66" s="591" t="s">
        <v>177</v>
      </c>
      <c r="B66" s="591"/>
      <c r="C66" s="591"/>
      <c r="D66" s="591"/>
      <c r="E66" s="591"/>
      <c r="F66" s="591"/>
      <c r="G66" s="591"/>
      <c r="H66" s="591"/>
      <c r="I66" s="591"/>
    </row>
    <row r="67" spans="1:9" ht="102.75" customHeight="1" x14ac:dyDescent="0.35">
      <c r="A67" s="347" t="s">
        <v>178</v>
      </c>
      <c r="B67" s="510" t="s">
        <v>480</v>
      </c>
      <c r="C67" s="665"/>
      <c r="D67" s="510" t="s">
        <v>481</v>
      </c>
      <c r="E67" s="665"/>
      <c r="F67" s="510" t="s">
        <v>482</v>
      </c>
      <c r="G67" s="665"/>
      <c r="H67" s="592" t="s">
        <v>364</v>
      </c>
      <c r="I67" s="511"/>
    </row>
    <row r="68" spans="1:9" ht="40.5" customHeight="1" x14ac:dyDescent="0.35">
      <c r="A68" s="347" t="s">
        <v>180</v>
      </c>
      <c r="B68" s="595">
        <v>0.03</v>
      </c>
      <c r="C68" s="596"/>
      <c r="D68" s="595">
        <v>0.04</v>
      </c>
      <c r="E68" s="596"/>
      <c r="F68" s="595">
        <v>0.03</v>
      </c>
      <c r="G68" s="596"/>
      <c r="H68" s="597"/>
      <c r="I68" s="598"/>
    </row>
    <row r="69" spans="1:9" ht="30" customHeight="1" x14ac:dyDescent="0.35">
      <c r="A69" s="588" t="s">
        <v>289</v>
      </c>
      <c r="B69" s="355" t="s">
        <v>99</v>
      </c>
      <c r="C69" s="355" t="s">
        <v>206</v>
      </c>
      <c r="D69" s="355" t="s">
        <v>99</v>
      </c>
      <c r="E69" s="355" t="s">
        <v>206</v>
      </c>
      <c r="F69" s="355" t="s">
        <v>99</v>
      </c>
      <c r="G69" s="355" t="s">
        <v>206</v>
      </c>
      <c r="H69" s="355" t="s">
        <v>99</v>
      </c>
      <c r="I69" s="355" t="s">
        <v>206</v>
      </c>
    </row>
    <row r="70" spans="1:9" ht="30" customHeight="1" x14ac:dyDescent="0.35">
      <c r="A70" s="589"/>
      <c r="B70" s="356">
        <v>0.05</v>
      </c>
      <c r="C70" s="357">
        <v>0.05</v>
      </c>
      <c r="D70" s="356">
        <v>0</v>
      </c>
      <c r="E70" s="357"/>
      <c r="F70" s="358">
        <v>0</v>
      </c>
      <c r="G70" s="357"/>
      <c r="H70" s="358"/>
      <c r="I70" s="357"/>
    </row>
    <row r="71" spans="1:9" ht="134.5" customHeight="1" x14ac:dyDescent="0.35">
      <c r="A71" s="347" t="s">
        <v>365</v>
      </c>
      <c r="B71" s="507" t="s">
        <v>483</v>
      </c>
      <c r="C71" s="508"/>
      <c r="D71" s="653" t="s">
        <v>484</v>
      </c>
      <c r="E71" s="541"/>
      <c r="F71" s="653" t="s">
        <v>484</v>
      </c>
      <c r="G71" s="541"/>
      <c r="H71" s="653" t="s">
        <v>484</v>
      </c>
      <c r="I71" s="541"/>
    </row>
    <row r="72" spans="1:9" ht="45" customHeight="1" x14ac:dyDescent="0.35">
      <c r="A72" s="347" t="s">
        <v>369</v>
      </c>
      <c r="B72" s="505" t="s">
        <v>485</v>
      </c>
      <c r="C72" s="506"/>
      <c r="D72" s="653" t="s">
        <v>435</v>
      </c>
      <c r="E72" s="541"/>
      <c r="F72" s="653" t="s">
        <v>435</v>
      </c>
      <c r="G72" s="541"/>
      <c r="H72" s="653" t="s">
        <v>435</v>
      </c>
      <c r="I72" s="541"/>
    </row>
    <row r="73" spans="1:9" ht="30.75" customHeight="1" x14ac:dyDescent="0.35">
      <c r="A73" s="588" t="s">
        <v>290</v>
      </c>
      <c r="B73" s="355" t="s">
        <v>99</v>
      </c>
      <c r="C73" s="355" t="s">
        <v>206</v>
      </c>
      <c r="D73" s="355" t="s">
        <v>99</v>
      </c>
      <c r="E73" s="355" t="s">
        <v>206</v>
      </c>
      <c r="F73" s="355" t="s">
        <v>99</v>
      </c>
      <c r="G73" s="355" t="s">
        <v>206</v>
      </c>
      <c r="H73" s="355" t="s">
        <v>99</v>
      </c>
      <c r="I73" s="355" t="s">
        <v>206</v>
      </c>
    </row>
    <row r="74" spans="1:9" ht="30.75" customHeight="1" x14ac:dyDescent="0.35">
      <c r="A74" s="589"/>
      <c r="B74" s="356">
        <v>0.05</v>
      </c>
      <c r="C74" s="357">
        <v>0.05</v>
      </c>
      <c r="D74" s="356">
        <v>0</v>
      </c>
      <c r="E74" s="357"/>
      <c r="F74" s="358">
        <v>0</v>
      </c>
      <c r="G74" s="359"/>
      <c r="H74" s="358"/>
      <c r="I74" s="359"/>
    </row>
    <row r="75" spans="1:9" ht="77.150000000000006" customHeight="1" x14ac:dyDescent="0.35">
      <c r="A75" s="347" t="s">
        <v>365</v>
      </c>
      <c r="B75" s="507" t="s">
        <v>486</v>
      </c>
      <c r="C75" s="508"/>
      <c r="D75" s="653" t="s">
        <v>484</v>
      </c>
      <c r="E75" s="541"/>
      <c r="F75" s="653" t="s">
        <v>484</v>
      </c>
      <c r="G75" s="541"/>
      <c r="H75" s="653" t="s">
        <v>484</v>
      </c>
      <c r="I75" s="541"/>
    </row>
    <row r="76" spans="1:9" ht="59.5" customHeight="1" x14ac:dyDescent="0.35">
      <c r="A76" s="347" t="s">
        <v>369</v>
      </c>
      <c r="B76" s="505" t="s">
        <v>487</v>
      </c>
      <c r="C76" s="506"/>
      <c r="D76" s="653" t="s">
        <v>435</v>
      </c>
      <c r="E76" s="541"/>
      <c r="F76" s="653" t="s">
        <v>435</v>
      </c>
      <c r="G76" s="541"/>
      <c r="H76" s="653" t="s">
        <v>435</v>
      </c>
      <c r="I76" s="541"/>
    </row>
    <row r="77" spans="1:9" ht="30.75" customHeight="1" x14ac:dyDescent="0.35">
      <c r="A77" s="588" t="s">
        <v>291</v>
      </c>
      <c r="B77" s="355" t="s">
        <v>99</v>
      </c>
      <c r="C77" s="355" t="s">
        <v>206</v>
      </c>
      <c r="D77" s="355" t="s">
        <v>99</v>
      </c>
      <c r="E77" s="355" t="s">
        <v>206</v>
      </c>
      <c r="F77" s="355" t="s">
        <v>99</v>
      </c>
      <c r="G77" s="355" t="s">
        <v>206</v>
      </c>
      <c r="H77" s="355" t="s">
        <v>99</v>
      </c>
      <c r="I77" s="355" t="s">
        <v>206</v>
      </c>
    </row>
    <row r="78" spans="1:9" ht="30.75" customHeight="1" x14ac:dyDescent="0.35">
      <c r="A78" s="589"/>
      <c r="B78" s="356">
        <v>0.1</v>
      </c>
      <c r="C78" s="357">
        <v>0.1</v>
      </c>
      <c r="D78" s="356">
        <v>0.05</v>
      </c>
      <c r="E78" s="357">
        <v>0.05</v>
      </c>
      <c r="F78" s="358">
        <v>0</v>
      </c>
      <c r="G78" s="359"/>
      <c r="H78" s="358">
        <v>0</v>
      </c>
      <c r="I78" s="359"/>
    </row>
    <row r="79" spans="1:9" ht="395.5" customHeight="1" x14ac:dyDescent="0.35">
      <c r="A79" s="347" t="s">
        <v>365</v>
      </c>
      <c r="B79" s="663" t="s">
        <v>488</v>
      </c>
      <c r="C79" s="664"/>
      <c r="D79" s="490" t="s">
        <v>489</v>
      </c>
      <c r="E79" s="508"/>
      <c r="F79" s="659" t="s">
        <v>484</v>
      </c>
      <c r="G79" s="660"/>
      <c r="H79" s="659" t="s">
        <v>484</v>
      </c>
      <c r="I79" s="660"/>
    </row>
    <row r="80" spans="1:9" ht="48.65" customHeight="1" x14ac:dyDescent="0.35">
      <c r="A80" s="347" t="s">
        <v>369</v>
      </c>
      <c r="B80" s="505" t="s">
        <v>490</v>
      </c>
      <c r="C80" s="506"/>
      <c r="D80" s="505" t="s">
        <v>491</v>
      </c>
      <c r="E80" s="495"/>
      <c r="F80" s="653" t="s">
        <v>435</v>
      </c>
      <c r="G80" s="541"/>
      <c r="H80" s="653" t="s">
        <v>435</v>
      </c>
      <c r="I80" s="541"/>
    </row>
    <row r="81" spans="1:9" ht="30.75" customHeight="1" x14ac:dyDescent="0.35">
      <c r="A81" s="588" t="s">
        <v>292</v>
      </c>
      <c r="B81" s="355" t="s">
        <v>99</v>
      </c>
      <c r="C81" s="355" t="s">
        <v>206</v>
      </c>
      <c r="D81" s="355" t="s">
        <v>99</v>
      </c>
      <c r="E81" s="355" t="s">
        <v>206</v>
      </c>
      <c r="F81" s="355" t="s">
        <v>99</v>
      </c>
      <c r="G81" s="355" t="s">
        <v>206</v>
      </c>
      <c r="H81" s="355" t="s">
        <v>99</v>
      </c>
      <c r="I81" s="355" t="s">
        <v>206</v>
      </c>
    </row>
    <row r="82" spans="1:9" ht="30.75" customHeight="1" x14ac:dyDescent="0.35">
      <c r="A82" s="589"/>
      <c r="B82" s="356">
        <v>0.15</v>
      </c>
      <c r="C82" s="357">
        <v>0.15</v>
      </c>
      <c r="D82" s="356">
        <v>0.15</v>
      </c>
      <c r="E82" s="357">
        <v>0.15</v>
      </c>
      <c r="F82" s="358">
        <v>0.1</v>
      </c>
      <c r="G82" s="359">
        <v>0.1</v>
      </c>
      <c r="H82" s="358"/>
      <c r="I82" s="359"/>
    </row>
    <row r="83" spans="1:9" ht="325.5" customHeight="1" x14ac:dyDescent="0.35">
      <c r="A83" s="347" t="s">
        <v>365</v>
      </c>
      <c r="B83" s="490" t="s">
        <v>492</v>
      </c>
      <c r="C83" s="508"/>
      <c r="D83" s="490" t="s">
        <v>493</v>
      </c>
      <c r="E83" s="656"/>
      <c r="F83" s="657" t="s">
        <v>494</v>
      </c>
      <c r="G83" s="658"/>
      <c r="H83" s="659" t="s">
        <v>484</v>
      </c>
      <c r="I83" s="660"/>
    </row>
    <row r="84" spans="1:9" ht="45" customHeight="1" x14ac:dyDescent="0.35">
      <c r="A84" s="347" t="s">
        <v>369</v>
      </c>
      <c r="B84" s="505" t="s">
        <v>382</v>
      </c>
      <c r="C84" s="506"/>
      <c r="D84" s="661" t="s">
        <v>383</v>
      </c>
      <c r="E84" s="662"/>
      <c r="F84" s="505" t="s">
        <v>384</v>
      </c>
      <c r="G84" s="506"/>
      <c r="H84" s="653" t="s">
        <v>435</v>
      </c>
      <c r="I84" s="541"/>
    </row>
    <row r="85" spans="1:9" ht="30" customHeight="1" x14ac:dyDescent="0.35">
      <c r="A85" s="588" t="s">
        <v>294</v>
      </c>
      <c r="B85" s="355" t="s">
        <v>99</v>
      </c>
      <c r="C85" s="355" t="s">
        <v>206</v>
      </c>
      <c r="D85" s="355" t="s">
        <v>99</v>
      </c>
      <c r="E85" s="355" t="s">
        <v>206</v>
      </c>
      <c r="F85" s="355" t="s">
        <v>99</v>
      </c>
      <c r="G85" s="355" t="s">
        <v>206</v>
      </c>
      <c r="H85" s="355" t="s">
        <v>99</v>
      </c>
      <c r="I85" s="355" t="s">
        <v>206</v>
      </c>
    </row>
    <row r="86" spans="1:9" ht="30" customHeight="1" x14ac:dyDescent="0.35">
      <c r="A86" s="589"/>
      <c r="B86" s="356">
        <v>0.15</v>
      </c>
      <c r="C86" s="356">
        <v>0.15</v>
      </c>
      <c r="D86" s="356">
        <v>0.2</v>
      </c>
      <c r="E86" s="356">
        <v>0.2</v>
      </c>
      <c r="F86" s="358">
        <v>0.15</v>
      </c>
      <c r="G86" s="358">
        <v>0.15</v>
      </c>
      <c r="H86" s="358"/>
      <c r="I86" s="359"/>
    </row>
    <row r="87" spans="1:9" ht="295.5" customHeight="1" x14ac:dyDescent="0.35">
      <c r="A87" s="347" t="s">
        <v>365</v>
      </c>
      <c r="B87" s="507" t="s">
        <v>495</v>
      </c>
      <c r="C87" s="587"/>
      <c r="D87" s="507" t="s">
        <v>496</v>
      </c>
      <c r="E87" s="508"/>
      <c r="F87" s="654" t="s">
        <v>497</v>
      </c>
      <c r="G87" s="655"/>
      <c r="H87" s="540" t="s">
        <v>498</v>
      </c>
      <c r="I87" s="540"/>
    </row>
    <row r="88" spans="1:9" ht="40.5" customHeight="1" x14ac:dyDescent="0.35">
      <c r="A88" s="347" t="s">
        <v>369</v>
      </c>
      <c r="B88" s="494" t="s">
        <v>382</v>
      </c>
      <c r="C88" s="495"/>
      <c r="D88" s="494" t="s">
        <v>383</v>
      </c>
      <c r="E88" s="495"/>
      <c r="F88" s="494" t="s">
        <v>384</v>
      </c>
      <c r="G88" s="495"/>
      <c r="H88" s="653" t="s">
        <v>435</v>
      </c>
      <c r="I88" s="541"/>
    </row>
    <row r="89" spans="1:9" ht="29.25" customHeight="1" x14ac:dyDescent="0.35">
      <c r="A89" s="588" t="s">
        <v>295</v>
      </c>
      <c r="B89" s="355" t="s">
        <v>99</v>
      </c>
      <c r="C89" s="355" t="s">
        <v>206</v>
      </c>
      <c r="D89" s="355" t="s">
        <v>99</v>
      </c>
      <c r="E89" s="355" t="s">
        <v>206</v>
      </c>
      <c r="F89" s="355" t="s">
        <v>99</v>
      </c>
      <c r="G89" s="355" t="s">
        <v>206</v>
      </c>
      <c r="H89" s="355" t="s">
        <v>99</v>
      </c>
      <c r="I89" s="355" t="s">
        <v>206</v>
      </c>
    </row>
    <row r="90" spans="1:9" ht="29.25" customHeight="1" x14ac:dyDescent="0.35">
      <c r="A90" s="589"/>
      <c r="B90" s="356">
        <v>0.15</v>
      </c>
      <c r="C90" s="356">
        <v>0.15</v>
      </c>
      <c r="D90" s="356">
        <v>0.2</v>
      </c>
      <c r="E90" s="356">
        <v>0.2</v>
      </c>
      <c r="F90" s="358">
        <v>0.2</v>
      </c>
      <c r="G90" s="358">
        <v>0.2</v>
      </c>
      <c r="H90" s="358"/>
      <c r="I90" s="359"/>
    </row>
    <row r="91" spans="1:9" ht="398.25" customHeight="1" x14ac:dyDescent="0.35">
      <c r="A91" s="347" t="s">
        <v>365</v>
      </c>
      <c r="B91" s="485" t="s">
        <v>499</v>
      </c>
      <c r="C91" s="496"/>
      <c r="D91" s="485" t="s">
        <v>500</v>
      </c>
      <c r="E91" s="496"/>
      <c r="F91" s="485" t="s">
        <v>501</v>
      </c>
      <c r="G91" s="496"/>
      <c r="H91" s="540" t="s">
        <v>498</v>
      </c>
      <c r="I91" s="540"/>
    </row>
    <row r="92" spans="1:9" ht="49.5" customHeight="1" x14ac:dyDescent="0.35">
      <c r="A92" s="347" t="s">
        <v>369</v>
      </c>
      <c r="B92" s="494" t="s">
        <v>382</v>
      </c>
      <c r="C92" s="495"/>
      <c r="D92" s="494" t="s">
        <v>383</v>
      </c>
      <c r="E92" s="495"/>
      <c r="F92" s="494" t="s">
        <v>384</v>
      </c>
      <c r="G92" s="495"/>
      <c r="H92" s="653" t="s">
        <v>435</v>
      </c>
      <c r="I92" s="541"/>
    </row>
    <row r="93" spans="1:9" ht="25" customHeight="1" x14ac:dyDescent="0.35">
      <c r="A93" s="588" t="s">
        <v>296</v>
      </c>
      <c r="B93" s="355" t="s">
        <v>99</v>
      </c>
      <c r="C93" s="355" t="s">
        <v>206</v>
      </c>
      <c r="D93" s="355" t="s">
        <v>99</v>
      </c>
      <c r="E93" s="355" t="s">
        <v>206</v>
      </c>
      <c r="F93" s="355" t="s">
        <v>99</v>
      </c>
      <c r="G93" s="355" t="s">
        <v>206</v>
      </c>
      <c r="H93" s="355" t="s">
        <v>99</v>
      </c>
      <c r="I93" s="355" t="s">
        <v>206</v>
      </c>
    </row>
    <row r="94" spans="1:9" ht="25" customHeight="1" x14ac:dyDescent="0.35">
      <c r="A94" s="589"/>
      <c r="B94" s="356">
        <v>0.1</v>
      </c>
      <c r="C94" s="360">
        <v>0.1</v>
      </c>
      <c r="D94" s="356">
        <v>0.15</v>
      </c>
      <c r="E94" s="357">
        <v>0.15</v>
      </c>
      <c r="F94" s="358">
        <v>0.2</v>
      </c>
      <c r="G94" s="359">
        <v>0.2</v>
      </c>
      <c r="H94" s="358"/>
      <c r="I94" s="359"/>
    </row>
    <row r="95" spans="1:9" ht="344.25" customHeight="1" x14ac:dyDescent="0.35">
      <c r="A95" s="347" t="s">
        <v>365</v>
      </c>
      <c r="B95" s="485" t="s">
        <v>502</v>
      </c>
      <c r="C95" s="485"/>
      <c r="D95" s="485" t="s">
        <v>503</v>
      </c>
      <c r="E95" s="485"/>
      <c r="F95" s="485" t="s">
        <v>504</v>
      </c>
      <c r="G95" s="485"/>
      <c r="H95" s="653" t="s">
        <v>435</v>
      </c>
      <c r="I95" s="541"/>
    </row>
    <row r="96" spans="1:9" ht="30" customHeight="1" x14ac:dyDescent="0.35">
      <c r="A96" s="347" t="s">
        <v>369</v>
      </c>
      <c r="B96" s="494" t="s">
        <v>382</v>
      </c>
      <c r="C96" s="495"/>
      <c r="D96" s="494" t="s">
        <v>383</v>
      </c>
      <c r="E96" s="495"/>
      <c r="F96" s="494" t="s">
        <v>384</v>
      </c>
      <c r="G96" s="495"/>
      <c r="H96" s="480"/>
      <c r="I96" s="481"/>
    </row>
    <row r="97" spans="1:9" ht="25" customHeight="1" x14ac:dyDescent="0.35">
      <c r="A97" s="588" t="s">
        <v>297</v>
      </c>
      <c r="B97" s="355" t="s">
        <v>99</v>
      </c>
      <c r="C97" s="355" t="s">
        <v>206</v>
      </c>
      <c r="D97" s="355" t="s">
        <v>99</v>
      </c>
      <c r="E97" s="355" t="s">
        <v>206</v>
      </c>
      <c r="F97" s="355" t="s">
        <v>99</v>
      </c>
      <c r="G97" s="355" t="s">
        <v>206</v>
      </c>
      <c r="H97" s="355" t="s">
        <v>99</v>
      </c>
      <c r="I97" s="355" t="s">
        <v>206</v>
      </c>
    </row>
    <row r="98" spans="1:9" ht="25" customHeight="1" x14ac:dyDescent="0.35">
      <c r="A98" s="589"/>
      <c r="B98" s="356">
        <v>0.05</v>
      </c>
      <c r="C98" s="356">
        <v>0.05</v>
      </c>
      <c r="D98" s="356">
        <v>0.1</v>
      </c>
      <c r="E98" s="356">
        <v>0.1</v>
      </c>
      <c r="F98" s="358">
        <v>0.15</v>
      </c>
      <c r="G98" s="358">
        <v>0.15</v>
      </c>
      <c r="H98" s="358"/>
      <c r="I98" s="359"/>
    </row>
    <row r="99" spans="1:9" ht="276.75" customHeight="1" x14ac:dyDescent="0.35">
      <c r="A99" s="347" t="s">
        <v>365</v>
      </c>
      <c r="B99" s="485" t="s">
        <v>505</v>
      </c>
      <c r="C99" s="485"/>
      <c r="D99" s="485" t="s">
        <v>506</v>
      </c>
      <c r="E99" s="485"/>
      <c r="F99" s="485" t="s">
        <v>507</v>
      </c>
      <c r="G99" s="485"/>
      <c r="H99" s="653" t="s">
        <v>435</v>
      </c>
      <c r="I99" s="541"/>
    </row>
    <row r="100" spans="1:9" ht="60" customHeight="1" x14ac:dyDescent="0.35">
      <c r="A100" s="347" t="s">
        <v>369</v>
      </c>
      <c r="B100" s="494" t="s">
        <v>508</v>
      </c>
      <c r="C100" s="495"/>
      <c r="D100" s="494" t="s">
        <v>383</v>
      </c>
      <c r="E100" s="495"/>
      <c r="F100" s="494" t="s">
        <v>384</v>
      </c>
      <c r="G100" s="495"/>
      <c r="H100" s="653" t="s">
        <v>435</v>
      </c>
      <c r="I100" s="541"/>
    </row>
    <row r="101" spans="1:9" ht="25" customHeight="1" x14ac:dyDescent="0.35">
      <c r="A101" s="588" t="s">
        <v>300</v>
      </c>
      <c r="B101" s="355" t="s">
        <v>99</v>
      </c>
      <c r="C101" s="355" t="s">
        <v>206</v>
      </c>
      <c r="D101" s="355" t="s">
        <v>99</v>
      </c>
      <c r="E101" s="355" t="s">
        <v>206</v>
      </c>
      <c r="F101" s="355" t="s">
        <v>99</v>
      </c>
      <c r="G101" s="355" t="s">
        <v>206</v>
      </c>
      <c r="H101" s="355" t="s">
        <v>99</v>
      </c>
      <c r="I101" s="355" t="s">
        <v>206</v>
      </c>
    </row>
    <row r="102" spans="1:9" ht="25" customHeight="1" x14ac:dyDescent="0.35">
      <c r="A102" s="589"/>
      <c r="B102" s="356">
        <v>0.05</v>
      </c>
      <c r="C102" s="360"/>
      <c r="D102" s="356">
        <v>0.05</v>
      </c>
      <c r="E102" s="357"/>
      <c r="F102" s="358">
        <v>0.1</v>
      </c>
      <c r="G102" s="359"/>
      <c r="H102" s="358"/>
      <c r="I102" s="359"/>
    </row>
    <row r="103" spans="1:9" ht="28" x14ac:dyDescent="0.35">
      <c r="A103" s="347" t="s">
        <v>365</v>
      </c>
      <c r="B103" s="479"/>
      <c r="C103" s="479"/>
      <c r="D103" s="479"/>
      <c r="E103" s="479"/>
      <c r="F103" s="479"/>
      <c r="G103" s="479"/>
      <c r="H103" s="479"/>
      <c r="I103" s="479"/>
    </row>
    <row r="104" spans="1:9" x14ac:dyDescent="0.35">
      <c r="A104" s="347" t="s">
        <v>369</v>
      </c>
      <c r="B104" s="480"/>
      <c r="C104" s="481"/>
      <c r="D104" s="480"/>
      <c r="E104" s="481"/>
      <c r="F104" s="480"/>
      <c r="G104" s="481"/>
      <c r="H104" s="480"/>
      <c r="I104" s="481"/>
    </row>
    <row r="105" spans="1:9" ht="25" customHeight="1" x14ac:dyDescent="0.35">
      <c r="A105" s="588" t="s">
        <v>301</v>
      </c>
      <c r="B105" s="355" t="s">
        <v>99</v>
      </c>
      <c r="C105" s="355" t="s">
        <v>206</v>
      </c>
      <c r="D105" s="355" t="s">
        <v>99</v>
      </c>
      <c r="E105" s="355" t="s">
        <v>206</v>
      </c>
      <c r="F105" s="355" t="s">
        <v>99</v>
      </c>
      <c r="G105" s="355" t="s">
        <v>206</v>
      </c>
      <c r="H105" s="355" t="s">
        <v>99</v>
      </c>
      <c r="I105" s="355" t="s">
        <v>206</v>
      </c>
    </row>
    <row r="106" spans="1:9" ht="25" customHeight="1" x14ac:dyDescent="0.35">
      <c r="A106" s="589"/>
      <c r="B106" s="356">
        <v>0.05</v>
      </c>
      <c r="C106" s="360"/>
      <c r="D106" s="356">
        <v>0.03</v>
      </c>
      <c r="E106" s="357"/>
      <c r="F106" s="358">
        <v>0.05</v>
      </c>
      <c r="G106" s="359"/>
      <c r="H106" s="358"/>
      <c r="I106" s="359"/>
    </row>
    <row r="107" spans="1:9" ht="28" x14ac:dyDescent="0.35">
      <c r="A107" s="347" t="s">
        <v>365</v>
      </c>
      <c r="B107" s="479"/>
      <c r="C107" s="479"/>
      <c r="D107" s="479"/>
      <c r="E107" s="479"/>
      <c r="F107" s="479"/>
      <c r="G107" s="479"/>
      <c r="H107" s="479"/>
      <c r="I107" s="479"/>
    </row>
    <row r="108" spans="1:9" x14ac:dyDescent="0.35">
      <c r="A108" s="347" t="s">
        <v>369</v>
      </c>
      <c r="B108" s="480"/>
      <c r="C108" s="481"/>
      <c r="D108" s="480"/>
      <c r="E108" s="481"/>
      <c r="F108" s="480"/>
      <c r="G108" s="481"/>
      <c r="H108" s="480"/>
      <c r="I108" s="481"/>
    </row>
    <row r="109" spans="1:9" ht="25" customHeight="1" x14ac:dyDescent="0.35">
      <c r="A109" s="588" t="s">
        <v>302</v>
      </c>
      <c r="B109" s="355" t="s">
        <v>99</v>
      </c>
      <c r="C109" s="355" t="s">
        <v>206</v>
      </c>
      <c r="D109" s="355" t="s">
        <v>99</v>
      </c>
      <c r="E109" s="355" t="s">
        <v>206</v>
      </c>
      <c r="F109" s="355" t="s">
        <v>99</v>
      </c>
      <c r="G109" s="355" t="s">
        <v>206</v>
      </c>
      <c r="H109" s="355" t="s">
        <v>99</v>
      </c>
      <c r="I109" s="355" t="s">
        <v>206</v>
      </c>
    </row>
    <row r="110" spans="1:9" ht="25" customHeight="1" x14ac:dyDescent="0.35">
      <c r="A110" s="589"/>
      <c r="B110" s="356">
        <v>0.05</v>
      </c>
      <c r="C110" s="360"/>
      <c r="D110" s="356">
        <v>0.02</v>
      </c>
      <c r="E110" s="357"/>
      <c r="F110" s="358">
        <v>0.03</v>
      </c>
      <c r="G110" s="359"/>
      <c r="H110" s="358"/>
      <c r="I110" s="359"/>
    </row>
    <row r="111" spans="1:9" ht="28" x14ac:dyDescent="0.35">
      <c r="A111" s="347" t="s">
        <v>365</v>
      </c>
      <c r="B111" s="479"/>
      <c r="C111" s="479"/>
      <c r="D111" s="479"/>
      <c r="E111" s="479"/>
      <c r="F111" s="479"/>
      <c r="G111" s="479"/>
      <c r="H111" s="479"/>
      <c r="I111" s="479"/>
    </row>
    <row r="112" spans="1:9" x14ac:dyDescent="0.35">
      <c r="A112" s="347" t="s">
        <v>369</v>
      </c>
      <c r="B112" s="480"/>
      <c r="C112" s="481"/>
      <c r="D112" s="480"/>
      <c r="E112" s="481"/>
      <c r="F112" s="480"/>
      <c r="G112" s="481"/>
      <c r="H112" s="480"/>
      <c r="I112" s="481"/>
    </row>
    <row r="113" spans="1:9" ht="25" customHeight="1" x14ac:dyDescent="0.35">
      <c r="A113" s="588" t="s">
        <v>303</v>
      </c>
      <c r="B113" s="355" t="s">
        <v>99</v>
      </c>
      <c r="C113" s="355" t="s">
        <v>206</v>
      </c>
      <c r="D113" s="355" t="s">
        <v>99</v>
      </c>
      <c r="E113" s="355" t="s">
        <v>206</v>
      </c>
      <c r="F113" s="355" t="s">
        <v>99</v>
      </c>
      <c r="G113" s="355" t="s">
        <v>206</v>
      </c>
      <c r="H113" s="355" t="s">
        <v>99</v>
      </c>
      <c r="I113" s="355" t="s">
        <v>206</v>
      </c>
    </row>
    <row r="114" spans="1:9" ht="25" customHeight="1" x14ac:dyDescent="0.35">
      <c r="A114" s="589"/>
      <c r="B114" s="361">
        <v>0.05</v>
      </c>
      <c r="C114" s="362"/>
      <c r="D114" s="361">
        <v>0.05</v>
      </c>
      <c r="E114" s="362"/>
      <c r="F114" s="361">
        <v>0.02</v>
      </c>
      <c r="G114" s="363"/>
      <c r="H114" s="362"/>
      <c r="I114" s="363"/>
    </row>
    <row r="115" spans="1:9" ht="28" x14ac:dyDescent="0.35">
      <c r="A115" s="347" t="s">
        <v>365</v>
      </c>
      <c r="B115" s="482"/>
      <c r="C115" s="482"/>
      <c r="D115" s="482"/>
      <c r="E115" s="482"/>
      <c r="F115" s="482"/>
      <c r="G115" s="482"/>
      <c r="H115" s="482"/>
      <c r="I115" s="482"/>
    </row>
    <row r="116" spans="1:9" x14ac:dyDescent="0.35">
      <c r="A116" s="347" t="s">
        <v>369</v>
      </c>
      <c r="B116" s="480"/>
      <c r="C116" s="481"/>
      <c r="D116" s="480"/>
      <c r="E116" s="481"/>
      <c r="F116" s="480"/>
      <c r="G116" s="481"/>
      <c r="H116" s="480"/>
      <c r="I116" s="481"/>
    </row>
    <row r="117" spans="1:9" x14ac:dyDescent="0.35">
      <c r="A117" s="364" t="s">
        <v>408</v>
      </c>
      <c r="B117" s="365">
        <f t="shared" ref="B117:I117" si="1">(B70+B74+B78+B82+B86+B90+B94+B98+B102+B106+B110+B114)</f>
        <v>1.0000000000000002</v>
      </c>
      <c r="C117" s="366">
        <f t="shared" si="1"/>
        <v>0.8</v>
      </c>
      <c r="D117" s="365">
        <f t="shared" si="1"/>
        <v>1.0000000000000002</v>
      </c>
      <c r="E117" s="366">
        <f t="shared" si="1"/>
        <v>0.85000000000000009</v>
      </c>
      <c r="F117" s="365">
        <f t="shared" si="1"/>
        <v>1</v>
      </c>
      <c r="G117" s="366">
        <f t="shared" si="1"/>
        <v>0.8</v>
      </c>
      <c r="H117" s="366">
        <f t="shared" si="1"/>
        <v>0</v>
      </c>
      <c r="I117" s="366">
        <f t="shared" si="1"/>
        <v>0</v>
      </c>
    </row>
    <row r="129" s="39" customFormat="1" x14ac:dyDescent="0.35"/>
    <row r="130" s="39" customFormat="1" x14ac:dyDescent="0.35"/>
    <row r="131" s="39" customFormat="1" x14ac:dyDescent="0.35"/>
    <row r="132" s="39" customFormat="1" x14ac:dyDescent="0.35"/>
    <row r="133" s="39" customFormat="1" x14ac:dyDescent="0.35"/>
    <row r="134" s="39" customFormat="1" x14ac:dyDescent="0.35"/>
    <row r="135" s="39" customFormat="1" x14ac:dyDescent="0.35"/>
    <row r="136" s="39" customFormat="1" x14ac:dyDescent="0.35"/>
    <row r="137" s="39" customFormat="1" x14ac:dyDescent="0.35"/>
    <row r="138" s="39" customFormat="1" x14ac:dyDescent="0.35"/>
    <row r="139" s="39" customFormat="1" x14ac:dyDescent="0.35"/>
    <row r="140" s="39" customFormat="1" x14ac:dyDescent="0.35"/>
    <row r="141" s="39" customFormat="1" x14ac:dyDescent="0.35"/>
    <row r="142" s="39" customFormat="1" x14ac:dyDescent="0.35"/>
    <row r="143" s="39" customFormat="1" x14ac:dyDescent="0.35"/>
    <row r="144" s="39" customFormat="1" x14ac:dyDescent="0.35"/>
    <row r="145" s="39" customFormat="1" x14ac:dyDescent="0.35"/>
    <row r="146" s="39" customFormat="1" x14ac:dyDescent="0.35"/>
    <row r="147" s="39" customFormat="1" x14ac:dyDescent="0.35"/>
    <row r="148" s="39" customFormat="1" x14ac:dyDescent="0.35"/>
    <row r="149" s="39" customFormat="1" x14ac:dyDescent="0.35"/>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 ref="B96:C96" r:id="rId14" display="Tarea 1" xr:uid="{3D96D4A2-DC3B-46C1-BB2A-BE655E9BB03E}"/>
    <hyperlink ref="D96:E96" r:id="rId15" display="Tarea 2" xr:uid="{F91343AD-0F39-4DB9-BEF9-BC09ABE1CE73}"/>
    <hyperlink ref="F96:G96" r:id="rId16" display="Tarea 3" xr:uid="{9169F6CC-B0D7-4EC9-B332-38BCDFF4EFA5}"/>
    <hyperlink ref="B100:C100" r:id="rId17" display="Tarea 1 " xr:uid="{46A200A1-258B-408B-9284-23510469792E}"/>
    <hyperlink ref="D100:E100" r:id="rId18" display="Tarea 2" xr:uid="{A85BA6C1-04D9-4A3A-8A54-1BA0EF06879B}"/>
    <hyperlink ref="F100:G100" r:id="rId19" display="Tarea 3" xr:uid="{FDAB278C-6E27-4BAB-8672-FEE9C0A1E9F6}"/>
  </hyperlinks>
  <pageMargins left="0.25" right="0.25" top="0.75" bottom="0.75" header="0.3" footer="0.3"/>
  <pageSetup scale="25" fitToHeight="0" orientation="landscape" r:id="rId20"/>
  <drawing r:id="rId21"/>
  <legacyDrawing r:id="rId2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265625" defaultRowHeight="13" x14ac:dyDescent="0.35"/>
  <cols>
    <col min="1" max="1" width="3.26953125" style="176" customWidth="1"/>
    <col min="2" max="2" width="9.26953125" style="176" customWidth="1"/>
    <col min="3" max="3" width="5.7265625" style="176" customWidth="1"/>
    <col min="4" max="4" width="6.7265625" style="176" customWidth="1"/>
    <col min="5" max="5" width="5.7265625" style="176" customWidth="1"/>
    <col min="6" max="6" width="10.26953125" style="176" customWidth="1"/>
    <col min="7" max="7" width="2.1796875" style="176" customWidth="1"/>
    <col min="8" max="8" width="18.7265625" style="176" customWidth="1"/>
    <col min="9" max="9" width="12.7265625" style="176" customWidth="1"/>
    <col min="10" max="10" width="6.7265625" style="176" customWidth="1"/>
    <col min="11" max="11" width="18.7265625" style="176" customWidth="1"/>
    <col min="12" max="12" width="25.7265625" style="176" customWidth="1"/>
    <col min="13" max="16384" width="8.7265625" style="176"/>
  </cols>
  <sheetData>
    <row r="1" spans="1:12" ht="18.75" customHeight="1" x14ac:dyDescent="0.35">
      <c r="A1" s="603"/>
      <c r="B1" s="604"/>
      <c r="C1" s="604"/>
      <c r="D1" s="604"/>
      <c r="E1" s="605"/>
      <c r="F1" s="612" t="s">
        <v>409</v>
      </c>
      <c r="G1" s="613"/>
      <c r="H1" s="613"/>
      <c r="I1" s="613"/>
      <c r="J1" s="613"/>
      <c r="K1" s="613"/>
      <c r="L1" s="175"/>
    </row>
    <row r="2" spans="1:12" ht="18.75" customHeight="1" x14ac:dyDescent="0.35">
      <c r="A2" s="606"/>
      <c r="B2" s="607"/>
      <c r="C2" s="607"/>
      <c r="D2" s="607"/>
      <c r="E2" s="608"/>
      <c r="F2" s="614"/>
      <c r="G2" s="615"/>
      <c r="H2" s="615"/>
      <c r="I2" s="615"/>
      <c r="J2" s="615"/>
      <c r="K2" s="615"/>
      <c r="L2" s="175"/>
    </row>
    <row r="3" spans="1:12" ht="18.75" customHeight="1" x14ac:dyDescent="0.35">
      <c r="A3" s="606"/>
      <c r="B3" s="607"/>
      <c r="C3" s="607"/>
      <c r="D3" s="607"/>
      <c r="E3" s="608"/>
      <c r="F3" s="612" t="s">
        <v>410</v>
      </c>
      <c r="G3" s="613"/>
      <c r="H3" s="613"/>
      <c r="I3" s="613"/>
      <c r="J3" s="613"/>
      <c r="K3" s="613"/>
      <c r="L3" s="175"/>
    </row>
    <row r="4" spans="1:12" ht="18.75" customHeight="1" x14ac:dyDescent="0.35">
      <c r="A4" s="609"/>
      <c r="B4" s="610"/>
      <c r="C4" s="610"/>
      <c r="D4" s="610"/>
      <c r="E4" s="611"/>
      <c r="F4" s="614"/>
      <c r="G4" s="615"/>
      <c r="H4" s="615"/>
      <c r="I4" s="615"/>
      <c r="J4" s="615"/>
      <c r="K4" s="615"/>
      <c r="L4" s="175"/>
    </row>
    <row r="5" spans="1:12" ht="15.75" customHeight="1" x14ac:dyDescent="0.35">
      <c r="A5" s="616" t="s">
        <v>411</v>
      </c>
      <c r="B5" s="617"/>
      <c r="C5" s="617"/>
      <c r="D5" s="617"/>
      <c r="E5" s="617"/>
      <c r="F5" s="617"/>
      <c r="G5" s="617"/>
      <c r="H5" s="617"/>
      <c r="I5" s="617"/>
      <c r="J5" s="617"/>
      <c r="K5" s="617"/>
      <c r="L5" s="618"/>
    </row>
    <row r="6" spans="1:12" ht="23.25" customHeight="1" x14ac:dyDescent="0.35">
      <c r="A6" s="616" t="s">
        <v>412</v>
      </c>
      <c r="B6" s="617"/>
      <c r="C6" s="619"/>
      <c r="D6" s="620" t="s">
        <v>12</v>
      </c>
      <c r="E6" s="621"/>
      <c r="F6" s="621"/>
      <c r="G6" s="621"/>
      <c r="H6" s="622"/>
      <c r="I6" s="616" t="s">
        <v>413</v>
      </c>
      <c r="J6" s="619"/>
      <c r="K6" s="620" t="s">
        <v>37</v>
      </c>
      <c r="L6" s="622"/>
    </row>
    <row r="7" spans="1:12" ht="17.649999999999999" customHeight="1" x14ac:dyDescent="0.35">
      <c r="A7" s="616" t="s">
        <v>414</v>
      </c>
      <c r="B7" s="617"/>
      <c r="C7" s="619"/>
      <c r="D7" s="620" t="s">
        <v>26</v>
      </c>
      <c r="E7" s="621"/>
      <c r="F7" s="621"/>
      <c r="G7" s="621"/>
      <c r="H7" s="622"/>
      <c r="I7" s="616" t="s">
        <v>98</v>
      </c>
      <c r="J7" s="619"/>
      <c r="K7" s="620" t="s">
        <v>15</v>
      </c>
      <c r="L7" s="622"/>
    </row>
    <row r="8" spans="1:12" ht="35.65" customHeight="1" x14ac:dyDescent="0.35">
      <c r="A8" s="616" t="s">
        <v>415</v>
      </c>
      <c r="B8" s="617"/>
      <c r="C8" s="619"/>
      <c r="D8" s="620" t="s">
        <v>63</v>
      </c>
      <c r="E8" s="621"/>
      <c r="F8" s="621"/>
      <c r="G8" s="621"/>
      <c r="H8" s="622"/>
      <c r="I8" s="616" t="s">
        <v>416</v>
      </c>
      <c r="J8" s="619"/>
      <c r="K8" s="620" t="s">
        <v>60</v>
      </c>
      <c r="L8" s="622"/>
    </row>
    <row r="9" spans="1:12" ht="15.75" customHeight="1" x14ac:dyDescent="0.35">
      <c r="A9" s="623" t="s">
        <v>417</v>
      </c>
      <c r="B9" s="624"/>
      <c r="C9" s="624"/>
      <c r="D9" s="624"/>
      <c r="E9" s="624"/>
      <c r="F9" s="624"/>
      <c r="G9" s="624"/>
      <c r="H9" s="624"/>
      <c r="I9" s="624"/>
      <c r="J9" s="624"/>
      <c r="K9" s="624"/>
      <c r="L9" s="625"/>
    </row>
    <row r="10" spans="1:12" ht="28.5" customHeight="1" x14ac:dyDescent="0.35">
      <c r="A10" s="634" t="s">
        <v>221</v>
      </c>
      <c r="B10" s="634"/>
      <c r="C10" s="634"/>
      <c r="D10" s="634"/>
      <c r="E10" s="670" t="str">
        <f>+ACTIVIDAD_2!B12</f>
        <v>Apoyar 5 ejercicios de transversalización del enfoque de transformación cultural y derechos humanos de las mujeres, a otras dependencias de la Secretaria de la Mujer y entidades del distrito.</v>
      </c>
      <c r="F10" s="670"/>
      <c r="G10" s="670"/>
      <c r="H10" s="670"/>
      <c r="I10" s="670"/>
      <c r="J10" s="670"/>
      <c r="K10" s="670"/>
      <c r="L10" s="670"/>
    </row>
    <row r="11" spans="1:12" ht="34.5" customHeight="1" x14ac:dyDescent="0.35">
      <c r="A11" s="626" t="s">
        <v>418</v>
      </c>
      <c r="B11" s="627"/>
      <c r="C11" s="627"/>
      <c r="D11" s="618"/>
      <c r="E11" s="628" t="str">
        <f>+ACTIVIDAD_2!I16</f>
        <v>Número de ejercicios de transversalización del enfoque de transformación cultural y derechos humanos de las mujeres apoyados en otras dependencias y entidades del distrito.</v>
      </c>
      <c r="F11" s="629"/>
      <c r="G11" s="629"/>
      <c r="H11" s="629"/>
      <c r="I11" s="629"/>
      <c r="J11" s="629"/>
      <c r="K11" s="629"/>
      <c r="L11" s="630"/>
    </row>
    <row r="12" spans="1:12" ht="47.25" customHeight="1" x14ac:dyDescent="0.35">
      <c r="A12" s="616" t="s">
        <v>419</v>
      </c>
      <c r="B12" s="617"/>
      <c r="C12" s="617"/>
      <c r="D12" s="619"/>
      <c r="E12" s="631" t="s">
        <v>509</v>
      </c>
      <c r="F12" s="632"/>
      <c r="G12" s="632"/>
      <c r="H12" s="632"/>
      <c r="I12" s="632"/>
      <c r="J12" s="632"/>
      <c r="K12" s="632"/>
      <c r="L12" s="633"/>
    </row>
    <row r="13" spans="1:12" ht="28.5" customHeight="1" x14ac:dyDescent="0.35">
      <c r="A13" s="616" t="s">
        <v>421</v>
      </c>
      <c r="B13" s="617"/>
      <c r="C13" s="619"/>
      <c r="D13" s="620" t="s">
        <v>422</v>
      </c>
      <c r="E13" s="621"/>
      <c r="F13" s="621"/>
      <c r="G13" s="621"/>
      <c r="H13" s="622"/>
      <c r="I13" s="616" t="s">
        <v>423</v>
      </c>
      <c r="J13" s="619"/>
      <c r="K13" s="620" t="s">
        <v>61</v>
      </c>
      <c r="L13" s="622"/>
    </row>
    <row r="14" spans="1:12" ht="15.75" customHeight="1" x14ac:dyDescent="0.35">
      <c r="A14" s="616" t="s">
        <v>424</v>
      </c>
      <c r="B14" s="617"/>
      <c r="C14" s="617"/>
      <c r="D14" s="617"/>
      <c r="E14" s="617"/>
      <c r="F14" s="617"/>
      <c r="G14" s="617"/>
      <c r="H14" s="617"/>
      <c r="I14" s="617"/>
      <c r="J14" s="617"/>
      <c r="K14" s="617"/>
      <c r="L14" s="618"/>
    </row>
    <row r="15" spans="1:12" ht="25.5" customHeight="1" x14ac:dyDescent="0.35">
      <c r="A15" s="616" t="s">
        <v>425</v>
      </c>
      <c r="B15" s="617"/>
      <c r="C15" s="619"/>
      <c r="D15" s="620" t="s">
        <v>19</v>
      </c>
      <c r="E15" s="621"/>
      <c r="F15" s="621"/>
      <c r="G15" s="621"/>
      <c r="H15" s="622"/>
      <c r="I15" s="616" t="s">
        <v>426</v>
      </c>
      <c r="J15" s="619"/>
      <c r="K15" s="620" t="s">
        <v>20</v>
      </c>
      <c r="L15" s="622"/>
    </row>
    <row r="16" spans="1:12" ht="25.5" customHeight="1" x14ac:dyDescent="0.35">
      <c r="A16" s="616" t="s">
        <v>427</v>
      </c>
      <c r="B16" s="617"/>
      <c r="C16" s="619"/>
      <c r="D16" s="641">
        <f>+ACTIVIDAD_2!C37</f>
        <v>1.9999999999999998</v>
      </c>
      <c r="E16" s="642"/>
      <c r="F16" s="642"/>
      <c r="G16" s="642"/>
      <c r="H16" s="643"/>
      <c r="I16" s="616" t="s">
        <v>161</v>
      </c>
      <c r="J16" s="619"/>
      <c r="K16" s="620" t="s">
        <v>21</v>
      </c>
      <c r="L16" s="622"/>
    </row>
    <row r="17" spans="1:12" ht="27.65" customHeight="1" x14ac:dyDescent="0.35">
      <c r="A17" s="616" t="s">
        <v>428</v>
      </c>
      <c r="B17" s="617"/>
      <c r="C17" s="619"/>
      <c r="D17" s="620" t="s">
        <v>510</v>
      </c>
      <c r="E17" s="621"/>
      <c r="F17" s="621"/>
      <c r="G17" s="621"/>
      <c r="H17" s="622"/>
      <c r="I17" s="638"/>
      <c r="J17" s="639"/>
      <c r="K17" s="639"/>
      <c r="L17" s="640"/>
    </row>
    <row r="18" spans="1:12" ht="12" customHeight="1" x14ac:dyDescent="0.35">
      <c r="A18" s="182" t="s">
        <v>430</v>
      </c>
      <c r="B18" s="182" t="s">
        <v>431</v>
      </c>
      <c r="C18" s="616" t="s">
        <v>432</v>
      </c>
      <c r="D18" s="617"/>
      <c r="E18" s="617"/>
      <c r="F18" s="617"/>
      <c r="G18" s="619"/>
      <c r="H18" s="616" t="s">
        <v>229</v>
      </c>
      <c r="I18" s="619"/>
      <c r="J18" s="616" t="s">
        <v>433</v>
      </c>
      <c r="K18" s="619"/>
      <c r="L18" s="182" t="s">
        <v>434</v>
      </c>
    </row>
    <row r="19" spans="1:12" ht="70" customHeight="1" x14ac:dyDescent="0.35">
      <c r="A19" s="177">
        <v>1</v>
      </c>
      <c r="B19" s="178" t="s">
        <v>422</v>
      </c>
      <c r="C19" s="620" t="s">
        <v>511</v>
      </c>
      <c r="D19" s="621"/>
      <c r="E19" s="621"/>
      <c r="F19" s="621"/>
      <c r="G19" s="622"/>
      <c r="H19" s="620" t="s">
        <v>512</v>
      </c>
      <c r="I19" s="622"/>
      <c r="J19" s="638" t="s">
        <v>22</v>
      </c>
      <c r="K19" s="640"/>
      <c r="L19" s="178" t="s">
        <v>513</v>
      </c>
    </row>
    <row r="20" spans="1:12" ht="34.15" customHeight="1" x14ac:dyDescent="0.35">
      <c r="A20" s="177">
        <v>2</v>
      </c>
      <c r="B20" s="178" t="s">
        <v>422</v>
      </c>
      <c r="C20" s="620"/>
      <c r="D20" s="621"/>
      <c r="E20" s="621"/>
      <c r="F20" s="621"/>
      <c r="G20" s="622"/>
      <c r="H20" s="620"/>
      <c r="I20" s="622"/>
      <c r="J20" s="638"/>
      <c r="K20" s="640"/>
      <c r="L20" s="178"/>
    </row>
    <row r="21" spans="1:12" ht="34.15" customHeight="1" x14ac:dyDescent="0.35">
      <c r="A21" s="177">
        <v>3</v>
      </c>
      <c r="B21" s="178" t="s">
        <v>422</v>
      </c>
      <c r="C21" s="620"/>
      <c r="D21" s="621"/>
      <c r="E21" s="621"/>
      <c r="F21" s="621"/>
      <c r="G21" s="622"/>
      <c r="H21" s="620"/>
      <c r="I21" s="622"/>
      <c r="J21" s="638"/>
      <c r="K21" s="640"/>
      <c r="L21" s="178"/>
    </row>
    <row r="22" spans="1:12" ht="25.5" customHeight="1" x14ac:dyDescent="0.35">
      <c r="A22" s="182" t="s">
        <v>430</v>
      </c>
      <c r="B22" s="616" t="s">
        <v>439</v>
      </c>
      <c r="C22" s="617"/>
      <c r="D22" s="617"/>
      <c r="E22" s="617"/>
      <c r="F22" s="617"/>
      <c r="G22" s="617"/>
      <c r="H22" s="617"/>
      <c r="I22" s="617"/>
      <c r="J22" s="617"/>
      <c r="K22" s="619"/>
      <c r="L22" s="182" t="s">
        <v>440</v>
      </c>
    </row>
    <row r="23" spans="1:12" ht="28.15" customHeight="1" x14ac:dyDescent="0.35">
      <c r="A23" s="177">
        <v>1</v>
      </c>
      <c r="B23" s="620" t="s">
        <v>514</v>
      </c>
      <c r="C23" s="621"/>
      <c r="D23" s="621"/>
      <c r="E23" s="621"/>
      <c r="F23" s="621"/>
      <c r="G23" s="621"/>
      <c r="H23" s="621"/>
      <c r="I23" s="621"/>
      <c r="J23" s="621"/>
      <c r="K23" s="622"/>
      <c r="L23" s="178" t="s">
        <v>22</v>
      </c>
    </row>
    <row r="24" spans="1:12" ht="15.75" customHeight="1" x14ac:dyDescent="0.35">
      <c r="A24" s="616" t="s">
        <v>442</v>
      </c>
      <c r="B24" s="617"/>
      <c r="C24" s="617"/>
      <c r="D24" s="617"/>
      <c r="E24" s="617"/>
      <c r="F24" s="624"/>
      <c r="G24" s="624"/>
      <c r="H24" s="617"/>
      <c r="I24" s="624"/>
      <c r="J24" s="624"/>
      <c r="K24" s="624"/>
      <c r="L24" s="644"/>
    </row>
    <row r="25" spans="1:12" ht="39" customHeight="1" x14ac:dyDescent="0.35">
      <c r="A25" s="616" t="s">
        <v>443</v>
      </c>
      <c r="B25" s="617"/>
      <c r="C25" s="619"/>
      <c r="D25" s="620">
        <v>0</v>
      </c>
      <c r="E25" s="621"/>
      <c r="F25" s="634" t="s">
        <v>444</v>
      </c>
      <c r="G25" s="634"/>
      <c r="H25" s="203">
        <v>2024</v>
      </c>
      <c r="I25" s="634" t="s">
        <v>445</v>
      </c>
      <c r="J25" s="634"/>
      <c r="K25" s="669" t="s">
        <v>515</v>
      </c>
      <c r="L25" s="669"/>
    </row>
    <row r="26" spans="1:12" ht="33.65" customHeight="1" x14ac:dyDescent="0.35">
      <c r="A26" s="616" t="s">
        <v>447</v>
      </c>
      <c r="B26" s="617"/>
      <c r="C26" s="619"/>
      <c r="D26" s="631" t="s">
        <v>516</v>
      </c>
      <c r="E26" s="632"/>
      <c r="F26" s="629"/>
      <c r="G26" s="629"/>
      <c r="H26" s="632"/>
      <c r="I26" s="629"/>
      <c r="J26" s="629"/>
      <c r="K26" s="629"/>
      <c r="L26" s="630"/>
    </row>
    <row r="27" spans="1:12" ht="86.5" customHeight="1" x14ac:dyDescent="0.35">
      <c r="A27" s="616" t="s">
        <v>449</v>
      </c>
      <c r="B27" s="617"/>
      <c r="C27" s="619"/>
      <c r="D27" s="666" t="s">
        <v>517</v>
      </c>
      <c r="E27" s="667"/>
      <c r="F27" s="667"/>
      <c r="G27" s="667"/>
      <c r="H27" s="667"/>
      <c r="I27" s="667"/>
      <c r="J27" s="667"/>
      <c r="K27" s="667"/>
      <c r="L27" s="668"/>
    </row>
    <row r="28" spans="1:12" ht="17.649999999999999" customHeight="1" x14ac:dyDescent="0.35">
      <c r="A28" s="616" t="s">
        <v>451</v>
      </c>
      <c r="B28" s="617"/>
      <c r="C28" s="619"/>
      <c r="D28" s="620"/>
      <c r="E28" s="621"/>
      <c r="F28" s="621"/>
      <c r="G28" s="621"/>
      <c r="H28" s="621"/>
      <c r="I28" s="621"/>
      <c r="J28" s="621"/>
      <c r="K28" s="621"/>
      <c r="L28" s="622"/>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265625" defaultRowHeight="13" x14ac:dyDescent="0.35"/>
  <cols>
    <col min="1" max="1" width="3.26953125" style="218" customWidth="1"/>
    <col min="2" max="2" width="9.26953125" style="218" customWidth="1"/>
    <col min="3" max="3" width="5.7265625" style="218" customWidth="1"/>
    <col min="4" max="4" width="6.7265625" style="218" customWidth="1"/>
    <col min="5" max="5" width="5.7265625" style="218" customWidth="1"/>
    <col min="6" max="6" width="10.26953125" style="218" customWidth="1"/>
    <col min="7" max="7" width="2.1796875" style="218" customWidth="1"/>
    <col min="8" max="8" width="18.7265625" style="218" customWidth="1"/>
    <col min="9" max="9" width="12.7265625" style="218" customWidth="1"/>
    <col min="10" max="10" width="6.7265625" style="218" customWidth="1"/>
    <col min="11" max="11" width="18.7265625" style="218" customWidth="1"/>
    <col min="12" max="12" width="25.7265625" style="218" customWidth="1"/>
    <col min="13" max="16384" width="8.7265625" style="218"/>
  </cols>
  <sheetData>
    <row r="1" spans="1:12" ht="18.75" customHeight="1" x14ac:dyDescent="0.35">
      <c r="A1" s="603"/>
      <c r="B1" s="604"/>
      <c r="C1" s="604"/>
      <c r="D1" s="604"/>
      <c r="E1" s="605"/>
      <c r="F1" s="612" t="s">
        <v>409</v>
      </c>
      <c r="G1" s="613"/>
      <c r="H1" s="613"/>
      <c r="I1" s="613"/>
      <c r="J1" s="613"/>
      <c r="K1" s="613"/>
      <c r="L1" s="175"/>
    </row>
    <row r="2" spans="1:12" ht="18.75" customHeight="1" x14ac:dyDescent="0.35">
      <c r="A2" s="606"/>
      <c r="B2" s="607"/>
      <c r="C2" s="607"/>
      <c r="D2" s="607"/>
      <c r="E2" s="608"/>
      <c r="F2" s="614"/>
      <c r="G2" s="615"/>
      <c r="H2" s="615"/>
      <c r="I2" s="615"/>
      <c r="J2" s="615"/>
      <c r="K2" s="615"/>
      <c r="L2" s="175"/>
    </row>
    <row r="3" spans="1:12" ht="18.75" customHeight="1" x14ac:dyDescent="0.35">
      <c r="A3" s="606"/>
      <c r="B3" s="607"/>
      <c r="C3" s="607"/>
      <c r="D3" s="607"/>
      <c r="E3" s="608"/>
      <c r="F3" s="612" t="s">
        <v>410</v>
      </c>
      <c r="G3" s="613"/>
      <c r="H3" s="613"/>
      <c r="I3" s="613"/>
      <c r="J3" s="613"/>
      <c r="K3" s="613"/>
      <c r="L3" s="175"/>
    </row>
    <row r="4" spans="1:12" ht="18.75" customHeight="1" x14ac:dyDescent="0.35">
      <c r="A4" s="609"/>
      <c r="B4" s="610"/>
      <c r="C4" s="610"/>
      <c r="D4" s="610"/>
      <c r="E4" s="611"/>
      <c r="F4" s="614"/>
      <c r="G4" s="615"/>
      <c r="H4" s="615"/>
      <c r="I4" s="615"/>
      <c r="J4" s="615"/>
      <c r="K4" s="615"/>
      <c r="L4" s="175"/>
    </row>
    <row r="5" spans="1:12" ht="15.75" customHeight="1" x14ac:dyDescent="0.35">
      <c r="A5" s="616" t="s">
        <v>411</v>
      </c>
      <c r="B5" s="617"/>
      <c r="C5" s="617"/>
      <c r="D5" s="617"/>
      <c r="E5" s="617"/>
      <c r="F5" s="617"/>
      <c r="G5" s="617"/>
      <c r="H5" s="617"/>
      <c r="I5" s="617"/>
      <c r="J5" s="617"/>
      <c r="K5" s="617"/>
      <c r="L5" s="618"/>
    </row>
    <row r="6" spans="1:12" ht="23.25" customHeight="1" x14ac:dyDescent="0.35">
      <c r="A6" s="616" t="s">
        <v>412</v>
      </c>
      <c r="B6" s="617"/>
      <c r="C6" s="619"/>
      <c r="D6" s="620" t="s">
        <v>12</v>
      </c>
      <c r="E6" s="621"/>
      <c r="F6" s="621"/>
      <c r="G6" s="621"/>
      <c r="H6" s="622"/>
      <c r="I6" s="616" t="s">
        <v>413</v>
      </c>
      <c r="J6" s="619"/>
      <c r="K6" s="620" t="s">
        <v>37</v>
      </c>
      <c r="L6" s="622"/>
    </row>
    <row r="7" spans="1:12" ht="17.649999999999999" customHeight="1" x14ac:dyDescent="0.35">
      <c r="A7" s="616" t="s">
        <v>414</v>
      </c>
      <c r="B7" s="617"/>
      <c r="C7" s="619"/>
      <c r="D7" s="620" t="s">
        <v>26</v>
      </c>
      <c r="E7" s="621"/>
      <c r="F7" s="621"/>
      <c r="G7" s="621"/>
      <c r="H7" s="622"/>
      <c r="I7" s="616" t="s">
        <v>98</v>
      </c>
      <c r="J7" s="619"/>
      <c r="K7" s="620" t="s">
        <v>53</v>
      </c>
      <c r="L7" s="622"/>
    </row>
    <row r="8" spans="1:12" ht="35.65" customHeight="1" x14ac:dyDescent="0.35">
      <c r="A8" s="616" t="s">
        <v>415</v>
      </c>
      <c r="B8" s="617"/>
      <c r="C8" s="619"/>
      <c r="D8" s="620" t="s">
        <v>63</v>
      </c>
      <c r="E8" s="621"/>
      <c r="F8" s="621"/>
      <c r="G8" s="621"/>
      <c r="H8" s="622"/>
      <c r="I8" s="616" t="s">
        <v>416</v>
      </c>
      <c r="J8" s="619"/>
      <c r="K8" s="620" t="s">
        <v>60</v>
      </c>
      <c r="L8" s="622"/>
    </row>
    <row r="9" spans="1:12" ht="15.75" customHeight="1" x14ac:dyDescent="0.35">
      <c r="A9" s="623" t="s">
        <v>417</v>
      </c>
      <c r="B9" s="624"/>
      <c r="C9" s="624"/>
      <c r="D9" s="624"/>
      <c r="E9" s="617"/>
      <c r="F9" s="617"/>
      <c r="G9" s="617"/>
      <c r="H9" s="617"/>
      <c r="I9" s="617"/>
      <c r="J9" s="617"/>
      <c r="K9" s="617"/>
      <c r="L9" s="618"/>
    </row>
    <row r="10" spans="1:12" ht="27.75" customHeight="1" x14ac:dyDescent="0.35">
      <c r="A10" s="634" t="s">
        <v>221</v>
      </c>
      <c r="B10" s="634"/>
      <c r="C10" s="634"/>
      <c r="D10" s="634"/>
      <c r="E10" s="632" t="str">
        <f>+ACTIVIDAD_3!B12</f>
        <v>Implementar 3 acciones de transformación cultural que promuevan la redistribución equitativa de las labores del cuidado en Bogotá</v>
      </c>
      <c r="F10" s="632"/>
      <c r="G10" s="632"/>
      <c r="H10" s="632"/>
      <c r="I10" s="632"/>
      <c r="J10" s="632"/>
      <c r="K10" s="632"/>
      <c r="L10" s="632"/>
    </row>
    <row r="11" spans="1:12" ht="34.5" customHeight="1" x14ac:dyDescent="0.35">
      <c r="A11" s="626" t="s">
        <v>418</v>
      </c>
      <c r="B11" s="627"/>
      <c r="C11" s="627"/>
      <c r="D11" s="618"/>
      <c r="E11" s="631" t="str">
        <f>+ACTIVIDAD_3!I16</f>
        <v>Número de acciones de transformación cultural implementadas para la redistribución equitativa de los trabajos de cuidado a travez de mecanismos de cambio cultural y comportamental en Bogotá.</v>
      </c>
      <c r="F11" s="632"/>
      <c r="G11" s="632"/>
      <c r="H11" s="632"/>
      <c r="I11" s="632"/>
      <c r="J11" s="632"/>
      <c r="K11" s="632"/>
      <c r="L11" s="633"/>
    </row>
    <row r="12" spans="1:12" ht="47.25" customHeight="1" x14ac:dyDescent="0.35">
      <c r="A12" s="616" t="s">
        <v>419</v>
      </c>
      <c r="B12" s="617"/>
      <c r="C12" s="617"/>
      <c r="D12" s="619"/>
      <c r="E12" s="631" t="s">
        <v>518</v>
      </c>
      <c r="F12" s="632"/>
      <c r="G12" s="632"/>
      <c r="H12" s="632"/>
      <c r="I12" s="632"/>
      <c r="J12" s="632"/>
      <c r="K12" s="632"/>
      <c r="L12" s="633"/>
    </row>
    <row r="13" spans="1:12" ht="28.5" customHeight="1" x14ac:dyDescent="0.35">
      <c r="A13" s="616" t="s">
        <v>421</v>
      </c>
      <c r="B13" s="617"/>
      <c r="C13" s="619"/>
      <c r="D13" s="620" t="s">
        <v>422</v>
      </c>
      <c r="E13" s="621"/>
      <c r="F13" s="621"/>
      <c r="G13" s="621"/>
      <c r="H13" s="622"/>
      <c r="I13" s="616" t="s">
        <v>423</v>
      </c>
      <c r="J13" s="619"/>
      <c r="K13" s="620" t="s">
        <v>61</v>
      </c>
      <c r="L13" s="622"/>
    </row>
    <row r="14" spans="1:12" ht="15.75" customHeight="1" x14ac:dyDescent="0.35">
      <c r="A14" s="616" t="s">
        <v>424</v>
      </c>
      <c r="B14" s="617"/>
      <c r="C14" s="617"/>
      <c r="D14" s="617"/>
      <c r="E14" s="617"/>
      <c r="F14" s="617"/>
      <c r="G14" s="617"/>
      <c r="H14" s="617"/>
      <c r="I14" s="617"/>
      <c r="J14" s="617"/>
      <c r="K14" s="617"/>
      <c r="L14" s="618"/>
    </row>
    <row r="15" spans="1:12" ht="25.5" customHeight="1" x14ac:dyDescent="0.35">
      <c r="A15" s="616" t="s">
        <v>425</v>
      </c>
      <c r="B15" s="617"/>
      <c r="C15" s="619"/>
      <c r="D15" s="620" t="s">
        <v>19</v>
      </c>
      <c r="E15" s="621"/>
      <c r="F15" s="621"/>
      <c r="G15" s="621"/>
      <c r="H15" s="622"/>
      <c r="I15" s="616" t="s">
        <v>426</v>
      </c>
      <c r="J15" s="619"/>
      <c r="K15" s="620" t="s">
        <v>20</v>
      </c>
      <c r="L15" s="622"/>
    </row>
    <row r="16" spans="1:12" ht="25.5" customHeight="1" x14ac:dyDescent="0.35">
      <c r="A16" s="616" t="s">
        <v>427</v>
      </c>
      <c r="B16" s="617"/>
      <c r="C16" s="619"/>
      <c r="D16" s="641">
        <f>ACTIVIDAD_3!C37</f>
        <v>1</v>
      </c>
      <c r="E16" s="642"/>
      <c r="F16" s="642"/>
      <c r="G16" s="642"/>
      <c r="H16" s="643"/>
      <c r="I16" s="616" t="s">
        <v>161</v>
      </c>
      <c r="J16" s="619"/>
      <c r="K16" s="620" t="s">
        <v>21</v>
      </c>
      <c r="L16" s="622"/>
    </row>
    <row r="17" spans="1:12" ht="27.65" customHeight="1" x14ac:dyDescent="0.35">
      <c r="A17" s="616" t="s">
        <v>428</v>
      </c>
      <c r="B17" s="617"/>
      <c r="C17" s="619"/>
      <c r="D17" s="620" t="s">
        <v>429</v>
      </c>
      <c r="E17" s="621"/>
      <c r="F17" s="621"/>
      <c r="G17" s="621"/>
      <c r="H17" s="622"/>
      <c r="I17" s="677"/>
      <c r="J17" s="678"/>
      <c r="K17" s="678"/>
      <c r="L17" s="679"/>
    </row>
    <row r="18" spans="1:12" ht="12" customHeight="1" x14ac:dyDescent="0.35">
      <c r="A18" s="182" t="s">
        <v>430</v>
      </c>
      <c r="B18" s="182" t="s">
        <v>431</v>
      </c>
      <c r="C18" s="616" t="s">
        <v>432</v>
      </c>
      <c r="D18" s="617"/>
      <c r="E18" s="617"/>
      <c r="F18" s="617"/>
      <c r="G18" s="619"/>
      <c r="H18" s="616" t="s">
        <v>229</v>
      </c>
      <c r="I18" s="619"/>
      <c r="J18" s="616" t="s">
        <v>433</v>
      </c>
      <c r="K18" s="619"/>
      <c r="L18" s="182" t="s">
        <v>434</v>
      </c>
    </row>
    <row r="19" spans="1:12" ht="56.25" customHeight="1" x14ac:dyDescent="0.35">
      <c r="A19" s="177">
        <v>1</v>
      </c>
      <c r="B19" s="178" t="s">
        <v>422</v>
      </c>
      <c r="C19" s="620" t="s">
        <v>519</v>
      </c>
      <c r="D19" s="621"/>
      <c r="E19" s="621"/>
      <c r="F19" s="621"/>
      <c r="G19" s="622"/>
      <c r="H19" s="620" t="s">
        <v>520</v>
      </c>
      <c r="I19" s="622"/>
      <c r="J19" s="638" t="s">
        <v>22</v>
      </c>
      <c r="K19" s="640"/>
      <c r="L19" s="178" t="s">
        <v>521</v>
      </c>
    </row>
    <row r="20" spans="1:12" ht="34.15" customHeight="1" x14ac:dyDescent="0.35">
      <c r="A20" s="177">
        <v>2</v>
      </c>
      <c r="B20" s="178" t="s">
        <v>422</v>
      </c>
      <c r="C20" s="620" t="s">
        <v>522</v>
      </c>
      <c r="D20" s="621"/>
      <c r="E20" s="621"/>
      <c r="F20" s="621"/>
      <c r="G20" s="622"/>
      <c r="H20" s="620" t="s">
        <v>523</v>
      </c>
      <c r="I20" s="622"/>
      <c r="J20" s="638" t="s">
        <v>22</v>
      </c>
      <c r="K20" s="640"/>
      <c r="L20" s="178" t="s">
        <v>521</v>
      </c>
    </row>
    <row r="21" spans="1:12" ht="34.15" customHeight="1" x14ac:dyDescent="0.35">
      <c r="A21" s="177">
        <v>3</v>
      </c>
      <c r="B21" s="178" t="s">
        <v>422</v>
      </c>
      <c r="C21" s="620" t="s">
        <v>524</v>
      </c>
      <c r="D21" s="621"/>
      <c r="E21" s="621"/>
      <c r="F21" s="621"/>
      <c r="G21" s="622"/>
      <c r="H21" s="620" t="s">
        <v>525</v>
      </c>
      <c r="I21" s="622"/>
      <c r="J21" s="638" t="s">
        <v>22</v>
      </c>
      <c r="K21" s="640"/>
      <c r="L21" s="178" t="s">
        <v>526</v>
      </c>
    </row>
    <row r="22" spans="1:12" ht="25.5" customHeight="1" x14ac:dyDescent="0.35">
      <c r="A22" s="182" t="s">
        <v>430</v>
      </c>
      <c r="B22" s="616" t="s">
        <v>439</v>
      </c>
      <c r="C22" s="617"/>
      <c r="D22" s="617"/>
      <c r="E22" s="617"/>
      <c r="F22" s="617"/>
      <c r="G22" s="617"/>
      <c r="H22" s="617"/>
      <c r="I22" s="617"/>
      <c r="J22" s="617"/>
      <c r="K22" s="619"/>
      <c r="L22" s="182" t="s">
        <v>440</v>
      </c>
    </row>
    <row r="23" spans="1:12" ht="28.15" customHeight="1" x14ac:dyDescent="0.35">
      <c r="A23" s="177">
        <v>1</v>
      </c>
      <c r="B23" s="620" t="s">
        <v>527</v>
      </c>
      <c r="C23" s="621"/>
      <c r="D23" s="621"/>
      <c r="E23" s="621"/>
      <c r="F23" s="621"/>
      <c r="G23" s="621"/>
      <c r="H23" s="621"/>
      <c r="I23" s="621"/>
      <c r="J23" s="621"/>
      <c r="K23" s="622"/>
      <c r="L23" s="178" t="s">
        <v>22</v>
      </c>
    </row>
    <row r="24" spans="1:12" ht="15.75" customHeight="1" x14ac:dyDescent="0.35">
      <c r="A24" s="616" t="s">
        <v>442</v>
      </c>
      <c r="B24" s="617"/>
      <c r="C24" s="617"/>
      <c r="D24" s="617"/>
      <c r="E24" s="617"/>
      <c r="F24" s="624"/>
      <c r="G24" s="624"/>
      <c r="H24" s="617"/>
      <c r="I24" s="624"/>
      <c r="J24" s="624"/>
      <c r="K24" s="617"/>
      <c r="L24" s="644"/>
    </row>
    <row r="25" spans="1:12" ht="26.25" customHeight="1" x14ac:dyDescent="0.35">
      <c r="A25" s="616" t="s">
        <v>443</v>
      </c>
      <c r="B25" s="617"/>
      <c r="C25" s="619"/>
      <c r="D25" s="672">
        <v>1</v>
      </c>
      <c r="E25" s="673"/>
      <c r="F25" s="674" t="s">
        <v>444</v>
      </c>
      <c r="G25" s="674"/>
      <c r="H25" s="214">
        <v>2024</v>
      </c>
      <c r="I25" s="674" t="s">
        <v>445</v>
      </c>
      <c r="J25" s="674"/>
      <c r="K25" s="675" t="s">
        <v>528</v>
      </c>
      <c r="L25" s="676"/>
    </row>
    <row r="26" spans="1:12" ht="26.25" customHeight="1" x14ac:dyDescent="0.35">
      <c r="A26" s="616" t="s">
        <v>447</v>
      </c>
      <c r="B26" s="617"/>
      <c r="C26" s="617"/>
      <c r="D26" s="671" t="s">
        <v>529</v>
      </c>
      <c r="E26" s="671"/>
      <c r="F26" s="671"/>
      <c r="G26" s="671"/>
      <c r="H26" s="671"/>
      <c r="I26" s="671"/>
      <c r="J26" s="671"/>
      <c r="K26" s="671"/>
      <c r="L26" s="671"/>
    </row>
    <row r="27" spans="1:12" ht="316.5" customHeight="1" x14ac:dyDescent="0.35">
      <c r="A27" s="616" t="s">
        <v>449</v>
      </c>
      <c r="B27" s="617"/>
      <c r="C27" s="619"/>
      <c r="D27" s="647" t="s">
        <v>530</v>
      </c>
      <c r="E27" s="648"/>
      <c r="F27" s="648"/>
      <c r="G27" s="648"/>
      <c r="H27" s="648"/>
      <c r="I27" s="648"/>
      <c r="J27" s="648"/>
      <c r="K27" s="648"/>
      <c r="L27" s="649"/>
    </row>
    <row r="28" spans="1:12" ht="17.649999999999999" customHeight="1" x14ac:dyDescent="0.35">
      <c r="A28" s="616" t="s">
        <v>451</v>
      </c>
      <c r="B28" s="617"/>
      <c r="C28" s="619"/>
      <c r="D28" s="620"/>
      <c r="E28" s="621"/>
      <c r="F28" s="621"/>
      <c r="G28" s="621"/>
      <c r="H28" s="621"/>
      <c r="I28" s="621"/>
      <c r="J28" s="621"/>
      <c r="K28" s="621"/>
      <c r="L28" s="622"/>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265625" defaultRowHeight="13" x14ac:dyDescent="0.35"/>
  <cols>
    <col min="1" max="1" width="3.26953125" style="176" customWidth="1"/>
    <col min="2" max="2" width="9.26953125" style="176" customWidth="1"/>
    <col min="3" max="3" width="5.7265625" style="176" customWidth="1"/>
    <col min="4" max="4" width="6.7265625" style="176" customWidth="1"/>
    <col min="5" max="5" width="5.7265625" style="176" customWidth="1"/>
    <col min="6" max="6" width="10.26953125" style="176" customWidth="1"/>
    <col min="7" max="7" width="2.1796875" style="176" customWidth="1"/>
    <col min="8" max="8" width="18.7265625" style="176" customWidth="1"/>
    <col min="9" max="9" width="12.7265625" style="176" customWidth="1"/>
    <col min="10" max="10" width="6.7265625" style="176" customWidth="1"/>
    <col min="11" max="11" width="18.7265625" style="176" customWidth="1"/>
    <col min="12" max="12" width="25.7265625" style="176" customWidth="1"/>
    <col min="13" max="16384" width="8.7265625" style="176"/>
  </cols>
  <sheetData>
    <row r="1" spans="1:12" ht="18.75" customHeight="1" x14ac:dyDescent="0.35">
      <c r="A1" s="603"/>
      <c r="B1" s="604"/>
      <c r="C1" s="604"/>
      <c r="D1" s="604"/>
      <c r="E1" s="605"/>
      <c r="F1" s="612" t="s">
        <v>409</v>
      </c>
      <c r="G1" s="613"/>
      <c r="H1" s="613"/>
      <c r="I1" s="613"/>
      <c r="J1" s="613"/>
      <c r="K1" s="613"/>
      <c r="L1" s="175"/>
    </row>
    <row r="2" spans="1:12" ht="18.75" customHeight="1" x14ac:dyDescent="0.35">
      <c r="A2" s="606"/>
      <c r="B2" s="607"/>
      <c r="C2" s="607"/>
      <c r="D2" s="607"/>
      <c r="E2" s="608"/>
      <c r="F2" s="614"/>
      <c r="G2" s="615"/>
      <c r="H2" s="615"/>
      <c r="I2" s="615"/>
      <c r="J2" s="615"/>
      <c r="K2" s="615"/>
      <c r="L2" s="175"/>
    </row>
    <row r="3" spans="1:12" ht="18.75" customHeight="1" x14ac:dyDescent="0.35">
      <c r="A3" s="606"/>
      <c r="B3" s="607"/>
      <c r="C3" s="607"/>
      <c r="D3" s="607"/>
      <c r="E3" s="608"/>
      <c r="F3" s="612" t="s">
        <v>410</v>
      </c>
      <c r="G3" s="613"/>
      <c r="H3" s="613"/>
      <c r="I3" s="613"/>
      <c r="J3" s="613"/>
      <c r="K3" s="613"/>
      <c r="L3" s="175"/>
    </row>
    <row r="4" spans="1:12" ht="18.75" customHeight="1" x14ac:dyDescent="0.35">
      <c r="A4" s="609"/>
      <c r="B4" s="610"/>
      <c r="C4" s="610"/>
      <c r="D4" s="610"/>
      <c r="E4" s="611"/>
      <c r="F4" s="614"/>
      <c r="G4" s="615"/>
      <c r="H4" s="615"/>
      <c r="I4" s="615"/>
      <c r="J4" s="615"/>
      <c r="K4" s="615"/>
      <c r="L4" s="175"/>
    </row>
    <row r="5" spans="1:12" ht="15.75" customHeight="1" x14ac:dyDescent="0.35">
      <c r="A5" s="616" t="s">
        <v>411</v>
      </c>
      <c r="B5" s="617"/>
      <c r="C5" s="617"/>
      <c r="D5" s="617"/>
      <c r="E5" s="617"/>
      <c r="F5" s="617"/>
      <c r="G5" s="617"/>
      <c r="H5" s="617"/>
      <c r="I5" s="617"/>
      <c r="J5" s="617"/>
      <c r="K5" s="617"/>
      <c r="L5" s="618"/>
    </row>
    <row r="6" spans="1:12" ht="23.25" customHeight="1" x14ac:dyDescent="0.35">
      <c r="A6" s="616" t="s">
        <v>412</v>
      </c>
      <c r="B6" s="617"/>
      <c r="C6" s="619"/>
      <c r="D6" s="620" t="s">
        <v>12</v>
      </c>
      <c r="E6" s="621"/>
      <c r="F6" s="621"/>
      <c r="G6" s="621"/>
      <c r="H6" s="622"/>
      <c r="I6" s="616" t="s">
        <v>413</v>
      </c>
      <c r="J6" s="619"/>
      <c r="K6" s="620" t="s">
        <v>37</v>
      </c>
      <c r="L6" s="622"/>
    </row>
    <row r="7" spans="1:12" ht="17.649999999999999" customHeight="1" x14ac:dyDescent="0.35">
      <c r="A7" s="616" t="s">
        <v>414</v>
      </c>
      <c r="B7" s="617"/>
      <c r="C7" s="619"/>
      <c r="D7" s="620" t="s">
        <v>26</v>
      </c>
      <c r="E7" s="621"/>
      <c r="F7" s="621"/>
      <c r="G7" s="621"/>
      <c r="H7" s="622"/>
      <c r="I7" s="616" t="s">
        <v>98</v>
      </c>
      <c r="J7" s="619"/>
      <c r="K7" s="620" t="s">
        <v>53</v>
      </c>
      <c r="L7" s="622"/>
    </row>
    <row r="8" spans="1:12" ht="35.65" customHeight="1" x14ac:dyDescent="0.35">
      <c r="A8" s="616" t="s">
        <v>415</v>
      </c>
      <c r="B8" s="617"/>
      <c r="C8" s="619"/>
      <c r="D8" s="620" t="s">
        <v>63</v>
      </c>
      <c r="E8" s="621"/>
      <c r="F8" s="621"/>
      <c r="G8" s="621"/>
      <c r="H8" s="622"/>
      <c r="I8" s="616" t="s">
        <v>416</v>
      </c>
      <c r="J8" s="619"/>
      <c r="K8" s="620" t="s">
        <v>60</v>
      </c>
      <c r="L8" s="622"/>
    </row>
    <row r="9" spans="1:12" ht="15.75" customHeight="1" x14ac:dyDescent="0.35">
      <c r="A9" s="623" t="s">
        <v>417</v>
      </c>
      <c r="B9" s="624"/>
      <c r="C9" s="624"/>
      <c r="D9" s="624"/>
      <c r="E9" s="624"/>
      <c r="F9" s="624"/>
      <c r="G9" s="624"/>
      <c r="H9" s="624"/>
      <c r="I9" s="624"/>
      <c r="J9" s="624"/>
      <c r="K9" s="624"/>
      <c r="L9" s="625"/>
    </row>
    <row r="10" spans="1:12" ht="15.75" customHeight="1" x14ac:dyDescent="0.35">
      <c r="A10" s="634" t="s">
        <v>221</v>
      </c>
      <c r="B10" s="634"/>
      <c r="C10" s="634"/>
      <c r="D10" s="635"/>
      <c r="E10" s="670" t="str">
        <f>+ACTIVIDAD_4!B12</f>
        <v>Desarrollar 3 acciones de transformación cultural efectivas para prevenir las violencias contra las mujeres, incluyendo campañas educativas.</v>
      </c>
      <c r="F10" s="670"/>
      <c r="G10" s="670"/>
      <c r="H10" s="670"/>
      <c r="I10" s="670"/>
      <c r="J10" s="670"/>
      <c r="K10" s="670"/>
      <c r="L10" s="670"/>
    </row>
    <row r="11" spans="1:12" ht="34.5" customHeight="1" x14ac:dyDescent="0.35">
      <c r="A11" s="626" t="s">
        <v>418</v>
      </c>
      <c r="B11" s="627"/>
      <c r="C11" s="627"/>
      <c r="D11" s="627"/>
      <c r="E11" s="670" t="str">
        <f>+ACTIVIDAD_4!I16</f>
        <v>Número de acciones de transformación cultural desarrolladas para prevenir las violencias contra las mujeres a través de mecanismos de cambio cultural y campañas educativas</v>
      </c>
      <c r="F11" s="670"/>
      <c r="G11" s="670"/>
      <c r="H11" s="670"/>
      <c r="I11" s="670"/>
      <c r="J11" s="670"/>
      <c r="K11" s="670"/>
      <c r="L11" s="670"/>
    </row>
    <row r="12" spans="1:12" ht="47.25" customHeight="1" x14ac:dyDescent="0.35">
      <c r="A12" s="616" t="s">
        <v>419</v>
      </c>
      <c r="B12" s="617"/>
      <c r="C12" s="617"/>
      <c r="D12" s="619"/>
      <c r="E12" s="628" t="s">
        <v>531</v>
      </c>
      <c r="F12" s="629"/>
      <c r="G12" s="629"/>
      <c r="H12" s="629"/>
      <c r="I12" s="629"/>
      <c r="J12" s="629"/>
      <c r="K12" s="629"/>
      <c r="L12" s="630"/>
    </row>
    <row r="13" spans="1:12" ht="28.5" customHeight="1" x14ac:dyDescent="0.35">
      <c r="A13" s="616" t="s">
        <v>421</v>
      </c>
      <c r="B13" s="617"/>
      <c r="C13" s="619"/>
      <c r="D13" s="620" t="s">
        <v>422</v>
      </c>
      <c r="E13" s="621"/>
      <c r="F13" s="621"/>
      <c r="G13" s="621"/>
      <c r="H13" s="622"/>
      <c r="I13" s="616" t="s">
        <v>423</v>
      </c>
      <c r="J13" s="619"/>
      <c r="K13" s="620" t="s">
        <v>61</v>
      </c>
      <c r="L13" s="622"/>
    </row>
    <row r="14" spans="1:12" ht="15.75" customHeight="1" x14ac:dyDescent="0.35">
      <c r="A14" s="616" t="s">
        <v>424</v>
      </c>
      <c r="B14" s="617"/>
      <c r="C14" s="617"/>
      <c r="D14" s="617"/>
      <c r="E14" s="617"/>
      <c r="F14" s="617"/>
      <c r="G14" s="617"/>
      <c r="H14" s="617"/>
      <c r="I14" s="617"/>
      <c r="J14" s="617"/>
      <c r="K14" s="617"/>
      <c r="L14" s="618"/>
    </row>
    <row r="15" spans="1:12" ht="25.5" customHeight="1" x14ac:dyDescent="0.35">
      <c r="A15" s="616" t="s">
        <v>425</v>
      </c>
      <c r="B15" s="617"/>
      <c r="C15" s="619"/>
      <c r="D15" s="620" t="s">
        <v>19</v>
      </c>
      <c r="E15" s="621"/>
      <c r="F15" s="621"/>
      <c r="G15" s="621"/>
      <c r="H15" s="622"/>
      <c r="I15" s="616" t="s">
        <v>426</v>
      </c>
      <c r="J15" s="619"/>
      <c r="K15" s="620" t="s">
        <v>20</v>
      </c>
      <c r="L15" s="622"/>
    </row>
    <row r="16" spans="1:12" ht="25.5" customHeight="1" x14ac:dyDescent="0.35">
      <c r="A16" s="616" t="s">
        <v>427</v>
      </c>
      <c r="B16" s="617"/>
      <c r="C16" s="619"/>
      <c r="D16" s="680">
        <f>+ACTIVIDAD_4!C37</f>
        <v>1</v>
      </c>
      <c r="E16" s="681"/>
      <c r="F16" s="681"/>
      <c r="G16" s="681"/>
      <c r="H16" s="682"/>
      <c r="I16" s="616" t="s">
        <v>161</v>
      </c>
      <c r="J16" s="619"/>
      <c r="K16" s="620" t="s">
        <v>21</v>
      </c>
      <c r="L16" s="622"/>
    </row>
    <row r="17" spans="1:12" ht="27.65" customHeight="1" x14ac:dyDescent="0.35">
      <c r="A17" s="616" t="s">
        <v>428</v>
      </c>
      <c r="B17" s="617"/>
      <c r="C17" s="619"/>
      <c r="D17" s="620" t="s">
        <v>532</v>
      </c>
      <c r="E17" s="621"/>
      <c r="F17" s="621"/>
      <c r="G17" s="621"/>
      <c r="H17" s="622"/>
      <c r="I17" s="638"/>
      <c r="J17" s="639"/>
      <c r="K17" s="639"/>
      <c r="L17" s="640"/>
    </row>
    <row r="18" spans="1:12" ht="12" customHeight="1" x14ac:dyDescent="0.35">
      <c r="A18" s="182" t="s">
        <v>430</v>
      </c>
      <c r="B18" s="182" t="s">
        <v>431</v>
      </c>
      <c r="C18" s="616" t="s">
        <v>432</v>
      </c>
      <c r="D18" s="617"/>
      <c r="E18" s="617"/>
      <c r="F18" s="617"/>
      <c r="G18" s="619"/>
      <c r="H18" s="616" t="s">
        <v>229</v>
      </c>
      <c r="I18" s="619"/>
      <c r="J18" s="616" t="s">
        <v>433</v>
      </c>
      <c r="K18" s="619"/>
      <c r="L18" s="182" t="s">
        <v>434</v>
      </c>
    </row>
    <row r="19" spans="1:12" ht="80.5" customHeight="1" x14ac:dyDescent="0.35">
      <c r="A19" s="177">
        <v>1</v>
      </c>
      <c r="B19" s="178" t="s">
        <v>422</v>
      </c>
      <c r="C19" s="620" t="s">
        <v>533</v>
      </c>
      <c r="D19" s="621"/>
      <c r="E19" s="621"/>
      <c r="F19" s="621"/>
      <c r="G19" s="622"/>
      <c r="H19" s="620" t="s">
        <v>534</v>
      </c>
      <c r="I19" s="622"/>
      <c r="J19" s="638" t="s">
        <v>22</v>
      </c>
      <c r="K19" s="640"/>
      <c r="L19" s="178" t="s">
        <v>521</v>
      </c>
    </row>
    <row r="20" spans="1:12" ht="34.15" customHeight="1" x14ac:dyDescent="0.35">
      <c r="A20" s="177">
        <v>2</v>
      </c>
      <c r="B20" s="178" t="s">
        <v>422</v>
      </c>
      <c r="C20" s="620" t="s">
        <v>522</v>
      </c>
      <c r="D20" s="621"/>
      <c r="E20" s="621"/>
      <c r="F20" s="621"/>
      <c r="G20" s="622"/>
      <c r="H20" s="620" t="s">
        <v>535</v>
      </c>
      <c r="I20" s="622"/>
      <c r="J20" s="638" t="s">
        <v>22</v>
      </c>
      <c r="K20" s="640"/>
      <c r="L20" s="178" t="s">
        <v>521</v>
      </c>
    </row>
    <row r="21" spans="1:12" ht="56.5" customHeight="1" x14ac:dyDescent="0.35">
      <c r="A21" s="177">
        <v>3</v>
      </c>
      <c r="B21" s="178" t="s">
        <v>422</v>
      </c>
      <c r="C21" s="620" t="s">
        <v>536</v>
      </c>
      <c r="D21" s="621"/>
      <c r="E21" s="621"/>
      <c r="F21" s="621"/>
      <c r="G21" s="622"/>
      <c r="H21" s="620" t="s">
        <v>537</v>
      </c>
      <c r="I21" s="622"/>
      <c r="J21" s="638" t="s">
        <v>22</v>
      </c>
      <c r="K21" s="640"/>
      <c r="L21" s="178" t="s">
        <v>526</v>
      </c>
    </row>
    <row r="22" spans="1:12" ht="25.5" customHeight="1" x14ac:dyDescent="0.35">
      <c r="A22" s="182" t="s">
        <v>430</v>
      </c>
      <c r="B22" s="616" t="s">
        <v>439</v>
      </c>
      <c r="C22" s="617"/>
      <c r="D22" s="617"/>
      <c r="E22" s="617"/>
      <c r="F22" s="617"/>
      <c r="G22" s="617"/>
      <c r="H22" s="617"/>
      <c r="I22" s="617"/>
      <c r="J22" s="617"/>
      <c r="K22" s="619"/>
      <c r="L22" s="182" t="s">
        <v>440</v>
      </c>
    </row>
    <row r="23" spans="1:12" ht="28.15" customHeight="1" x14ac:dyDescent="0.35">
      <c r="A23" s="177">
        <v>1</v>
      </c>
      <c r="B23" s="638" t="s">
        <v>538</v>
      </c>
      <c r="C23" s="621"/>
      <c r="D23" s="621"/>
      <c r="E23" s="621"/>
      <c r="F23" s="621"/>
      <c r="G23" s="621"/>
      <c r="H23" s="621"/>
      <c r="I23" s="621"/>
      <c r="J23" s="621"/>
      <c r="K23" s="622"/>
      <c r="L23" s="178" t="s">
        <v>22</v>
      </c>
    </row>
    <row r="24" spans="1:12" ht="15.75" customHeight="1" x14ac:dyDescent="0.35">
      <c r="A24" s="616" t="s">
        <v>442</v>
      </c>
      <c r="B24" s="617"/>
      <c r="C24" s="617"/>
      <c r="D24" s="617"/>
      <c r="E24" s="617"/>
      <c r="F24" s="624"/>
      <c r="G24" s="624"/>
      <c r="H24" s="617"/>
      <c r="I24" s="624"/>
      <c r="J24" s="624"/>
      <c r="K24" s="617"/>
      <c r="L24" s="644"/>
    </row>
    <row r="25" spans="1:12" ht="54" customHeight="1" x14ac:dyDescent="0.35">
      <c r="A25" s="616" t="s">
        <v>443</v>
      </c>
      <c r="B25" s="617"/>
      <c r="C25" s="619"/>
      <c r="D25" s="620">
        <v>1</v>
      </c>
      <c r="E25" s="621"/>
      <c r="F25" s="634" t="s">
        <v>444</v>
      </c>
      <c r="G25" s="634"/>
      <c r="H25" s="203">
        <v>2024</v>
      </c>
      <c r="I25" s="634" t="s">
        <v>445</v>
      </c>
      <c r="J25" s="634"/>
      <c r="K25" s="181" t="s">
        <v>539</v>
      </c>
      <c r="L25" s="183" t="s">
        <v>540</v>
      </c>
    </row>
    <row r="26" spans="1:12" ht="76" customHeight="1" x14ac:dyDescent="0.35">
      <c r="A26" s="616" t="s">
        <v>447</v>
      </c>
      <c r="B26" s="617"/>
      <c r="C26" s="619"/>
      <c r="D26" s="631" t="s">
        <v>541</v>
      </c>
      <c r="E26" s="632"/>
      <c r="F26" s="629"/>
      <c r="G26" s="629"/>
      <c r="H26" s="632"/>
      <c r="I26" s="629"/>
      <c r="J26" s="629"/>
      <c r="K26" s="632"/>
      <c r="L26" s="630"/>
    </row>
    <row r="27" spans="1:12" ht="149.15" customHeight="1" x14ac:dyDescent="0.35">
      <c r="A27" s="616" t="s">
        <v>449</v>
      </c>
      <c r="B27" s="617"/>
      <c r="C27" s="619"/>
      <c r="D27" s="666" t="s">
        <v>542</v>
      </c>
      <c r="E27" s="667"/>
      <c r="F27" s="667"/>
      <c r="G27" s="667"/>
      <c r="H27" s="667"/>
      <c r="I27" s="667"/>
      <c r="J27" s="667"/>
      <c r="K27" s="667"/>
      <c r="L27" s="668"/>
    </row>
    <row r="28" spans="1:12" ht="17.649999999999999" customHeight="1" x14ac:dyDescent="0.35">
      <c r="A28" s="616" t="s">
        <v>451</v>
      </c>
      <c r="B28" s="617"/>
      <c r="C28" s="619"/>
      <c r="D28" s="620"/>
      <c r="E28" s="621"/>
      <c r="F28" s="621"/>
      <c r="G28" s="621"/>
      <c r="H28" s="621"/>
      <c r="I28" s="621"/>
      <c r="J28" s="621"/>
      <c r="K28" s="621"/>
      <c r="L28" s="622"/>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EB47A8BC-126C-4288-9953-08F8B7DF6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ACTIVIDAD_1</vt:lpstr>
      <vt:lpstr>Hoja de vida Actividad 1</vt:lpstr>
      <vt:lpstr>ACTIVIDAD_2</vt:lpstr>
      <vt:lpstr>Hoja de vida Actividad 2</vt:lpstr>
      <vt:lpstr>Hoja de vida Actividad 3</vt:lpstr>
      <vt:lpstr>Hoja de vida Actividad 4</vt:lpstr>
      <vt:lpstr>ACTIVIDAD_3</vt:lpstr>
      <vt:lpstr>ACTIVIDAD_4</vt:lpstr>
      <vt:lpstr>Hoja de vida Actividad 5</vt:lpstr>
      <vt:lpstr>ACTIVIDAD_5</vt:lpstr>
      <vt:lpstr>META_PDD</vt:lpstr>
      <vt:lpstr>Hoja de vida Meta PDD</vt:lpstr>
      <vt:lpstr>PRODUCTO_MGA</vt:lpstr>
      <vt:lpstr>TERRITORIALIZACIÓN</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2025-09-05T22:54:20Z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