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mcallister/Downloads/"/>
    </mc:Choice>
  </mc:AlternateContent>
  <xr:revisionPtr revIDLastSave="0" documentId="13_ncr:1_{95D308AF-733F-1540-AC11-2682BBE0735C}" xr6:coauthVersionLast="45" xr6:coauthVersionMax="47" xr10:uidLastSave="{00000000-0000-0000-0000-000000000000}"/>
  <bookViews>
    <workbookView xWindow="0" yWindow="500" windowWidth="28800" windowHeight="17500" tabRatio="731" activeTab="6"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F25" i="51" l="1"/>
  <c r="E25" i="51"/>
  <c r="F26" i="51"/>
  <c r="F25" i="50"/>
  <c r="F26" i="50"/>
  <c r="F26" i="49"/>
  <c r="F25" i="49"/>
  <c r="F26" i="20"/>
  <c r="F25" i="20"/>
  <c r="C37" i="52"/>
  <c r="C29" i="51"/>
  <c r="D29" i="51"/>
  <c r="N28" i="51"/>
  <c r="N27" i="51"/>
  <c r="D26" i="51"/>
  <c r="E26" i="51"/>
  <c r="C25" i="51"/>
  <c r="N24" i="51"/>
  <c r="C29" i="50"/>
  <c r="E29" i="50"/>
  <c r="N29" i="50"/>
  <c r="N27" i="50"/>
  <c r="O29" i="50"/>
  <c r="N28" i="50"/>
  <c r="D26" i="50"/>
  <c r="E26" i="50"/>
  <c r="N26" i="50"/>
  <c r="C25" i="50"/>
  <c r="E25" i="50"/>
  <c r="N25" i="50"/>
  <c r="N24" i="50"/>
  <c r="O25" i="50"/>
  <c r="C29" i="49"/>
  <c r="D29" i="49"/>
  <c r="N28" i="49"/>
  <c r="N27" i="49"/>
  <c r="D26" i="49"/>
  <c r="E26" i="49"/>
  <c r="N26" i="49"/>
  <c r="C25" i="49"/>
  <c r="N24" i="49"/>
  <c r="C29" i="20"/>
  <c r="D29" i="20"/>
  <c r="N27" i="20"/>
  <c r="C26" i="20"/>
  <c r="D26" i="20"/>
  <c r="E26" i="20"/>
  <c r="N26" i="20"/>
  <c r="C25" i="20"/>
  <c r="N24" i="20"/>
  <c r="E29" i="51"/>
  <c r="N29" i="51"/>
  <c r="O29" i="51"/>
  <c r="D25" i="51"/>
  <c r="N26" i="51"/>
  <c r="E29" i="49"/>
  <c r="N29" i="49"/>
  <c r="O29" i="49"/>
  <c r="D25" i="49"/>
  <c r="E29" i="20"/>
  <c r="N29" i="20"/>
  <c r="O29" i="20"/>
  <c r="D25" i="20"/>
  <c r="N25" i="51"/>
  <c r="O25" i="51"/>
  <c r="E25" i="49"/>
  <c r="N25" i="49"/>
  <c r="O25" i="49"/>
  <c r="E25" i="20"/>
  <c r="N25" i="20"/>
  <c r="O25" i="20"/>
  <c r="C51" i="52"/>
  <c r="B51" i="52"/>
  <c r="C49" i="52"/>
  <c r="B49" i="52"/>
  <c r="C47" i="52"/>
  <c r="B47" i="52"/>
  <c r="C45" i="52"/>
  <c r="B45" i="52"/>
  <c r="C43" i="52"/>
  <c r="B43" i="52"/>
  <c r="B41" i="52"/>
  <c r="B39" i="52"/>
  <c r="B37" i="52"/>
  <c r="B35" i="52"/>
  <c r="C33" i="52"/>
  <c r="B33" i="52"/>
  <c r="C31" i="52"/>
  <c r="B31" i="52"/>
  <c r="B29" i="52"/>
  <c r="B52" i="52"/>
  <c r="C29" i="52"/>
  <c r="C51" i="38"/>
  <c r="C49" i="38"/>
  <c r="C47" i="38"/>
  <c r="C45" i="38"/>
  <c r="C43" i="38"/>
  <c r="F26" i="38"/>
  <c r="I116" i="50"/>
  <c r="H116" i="50"/>
  <c r="G116" i="50"/>
  <c r="F116" i="50"/>
  <c r="E116" i="50"/>
  <c r="D116" i="50"/>
  <c r="C116" i="50"/>
  <c r="C116" i="49"/>
  <c r="E116" i="49"/>
  <c r="B116" i="50"/>
  <c r="B116" i="49"/>
  <c r="B34" i="50"/>
  <c r="C116" i="20"/>
  <c r="B116" i="20"/>
  <c r="I116" i="51"/>
  <c r="H116" i="51"/>
  <c r="G116" i="51"/>
  <c r="F116" i="51"/>
  <c r="E116" i="51"/>
  <c r="D116" i="51"/>
  <c r="C116" i="51"/>
  <c r="B116" i="51"/>
  <c r="B62" i="51"/>
  <c r="B34" i="51"/>
  <c r="I116" i="49"/>
  <c r="H116" i="49"/>
  <c r="G116" i="49"/>
  <c r="F116" i="49"/>
  <c r="D116" i="49"/>
  <c r="B34" i="49"/>
  <c r="B62" i="20"/>
  <c r="B52" i="38"/>
  <c r="B34" i="20"/>
  <c r="D116" i="20"/>
  <c r="E116" i="20"/>
  <c r="F116" i="20"/>
  <c r="G116" i="20"/>
  <c r="H116" i="20"/>
  <c r="I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<sst xmlns="http://schemas.openxmlformats.org/spreadsheetml/2006/main" count="2166" uniqueCount="398">
  <si>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</si>
  <si>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</si>
  <si>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</si>
  <si>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</si>
  <si>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</si>
  <si>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</si>
  <si>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</si>
  <si>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</si>
  <si>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</si>
  <si>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</si>
  <si>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</si>
  <si>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</si>
  <si>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</si>
  <si>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</si>
  <si>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</si>
  <si>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</si>
  <si>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</si>
  <si>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</si>
  <si>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</si>
  <si>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</si>
  <si>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</si>
  <si>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</si>
  <si>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</si>
  <si>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</si>
  <si>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</si>
  <si>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</si>
  <si>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</si>
  <si>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</si>
  <si>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</si>
  <si>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</si>
  <si>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</si>
  <si>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</si>
  <si>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</si>
  <si>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</si>
  <si>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</si>
  <si>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</si>
  <si>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</si>
  <si>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</si>
  <si>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</si>
  <si>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</si>
  <si>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</si>
  <si>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</si>
  <si>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</si>
  <si>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</si>
  <si>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</si>
  <si>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</si>
  <si>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</si>
  <si>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</si>
  <si>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</si>
  <si>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</si>
  <si>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</si>
  <si>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</si>
  <si>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</si>
  <si>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</si>
  <si>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</si>
  <si>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</si>
  <si>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</si>
  <si>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</si>
  <si>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</si>
  <si>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</si>
  <si>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</si>
  <si>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</si>
  <si>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</si>
  <si>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</si>
  <si>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</si>
  <si>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</si>
  <si>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</si>
  <si>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</si>
  <si>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</si>
  <si>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</si>
  <si>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</si>
  <si>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</si>
  <si>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</si>
  <si>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</si>
  <si>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</si>
  <si>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</si>
  <si>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</si>
  <si>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</si>
  <si>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</si>
  <si>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</si>
  <si>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</si>
  <si>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</si>
  <si>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</si>
  <si>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</si>
  <si>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</si>
  <si>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</si>
  <si>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</si>
  <si>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</si>
  <si>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</si>
  <si>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</si>
  <si>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</si>
  <si>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</si>
  <si>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</si>
  <si>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</si>
  <si>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</si>
  <si>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</si>
  <si>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</si>
  <si>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</si>
  <si>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</si>
  <si>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</si>
  <si>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</si>
  <si>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</si>
  <si>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</si>
  <si>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</si>
  <si>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</si>
  <si>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</si>
  <si>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</si>
  <si>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</si>
  <si>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</si>
  <si>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</si>
  <si>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</si>
  <si>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</si>
  <si>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</si>
  <si>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</si>
  <si>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</si>
  <si>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</si>
  <si>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</si>
  <si>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</si>
  <si>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</si>
  <si>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</si>
  <si>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</si>
  <si>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</si>
  <si>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</si>
  <si>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</si>
  <si>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</si>
  <si>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</si>
  <si>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</si>
  <si>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</si>
  <si>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</si>
  <si>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</si>
  <si>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</si>
  <si>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</si>
  <si>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</si>
  <si>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</si>
  <si>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</si>
  <si>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</si>
  <si>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</si>
  <si>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</si>
  <si>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</si>
  <si>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</si>
  <si>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</si>
  <si>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</si>
  <si>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</si>
  <si>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</si>
  <si>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</si>
  <si>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</si>
  <si>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</si>
  <si>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</si>
  <si>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</si>
  <si>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</si>
  <si>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</si>
  <si>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</si>
  <si>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</si>
  <si>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</si>
  <si>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</si>
  <si>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</si>
  <si>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</si>
  <si>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</si>
  <si>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</si>
  <si>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</si>
  <si>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</si>
  <si>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</si>
  <si>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</si>
  <si>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</si>
  <si>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</si>
  <si>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</si>
  <si>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</si>
  <si>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</si>
  <si>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</si>
  <si>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</si>
  <si>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8222 - Fortalecimiento de los servicios y estrategias con enfoque diferencial en el sector público y privado que vinculen a la ciudadanía y a las mujeres en sus diferencias y diversidad en Bogotá D.C.</t>
  </si>
  <si>
    <t>X</t>
  </si>
  <si>
    <t>Implementar 3 estrategias que contribuyan al reconocimiento y garantía de los  derechos de las mujeres en sus diferencias y diversidad</t>
  </si>
  <si>
    <t>Servicio de promoción de la garantía de derechos</t>
  </si>
  <si>
    <t>Código: DE-FO-5</t>
  </si>
  <si>
    <t>2. Bogotá confía en su bien-estar</t>
  </si>
  <si>
    <t>Número de estrategias implementadas que contribuyan al reconocimiento y garantía de los derechos de las mujeres en sus diferencias y diversidad</t>
  </si>
  <si>
    <t>2.12. Bogotá cuida a su gente</t>
  </si>
  <si>
    <t>107. Desarrollar 4 estrategias de empoderamiento para promover capacidades, liderazgos, participación, incidencia política y transformación de imaginarios culturales, que reproducen los estereotipos de género, en los territorios urbanos y rurales.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</si>
  <si>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</si>
  <si>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</si>
  <si>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</si>
  <si>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</si>
  <si>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</si>
  <si>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</si>
  <si>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</si>
  <si>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</si>
  <si>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</si>
  <si>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</si>
  <si>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</si>
  <si>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</si>
  <si>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</si>
  <si>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</si>
  <si>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</si>
  <si>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</si>
  <si>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</si>
  <si>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</si>
  <si>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</si>
  <si>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</si>
  <si>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</si>
  <si>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</si>
  <si>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</si>
  <si>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</si>
  <si>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</si>
  <si>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</si>
  <si>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</si>
  <si>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</si>
  <si>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</si>
  <si>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</si>
  <si>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</si>
  <si>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</si>
  <si>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</si>
  <si>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</si>
  <si>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</si>
  <si>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</si>
  <si>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</si>
  <si>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</si>
  <si>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</si>
  <si>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</si>
  <si>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</si>
  <si>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</si>
  <si>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</si>
  <si>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</si>
  <si>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</si>
  <si>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</si>
  <si>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</si>
  <si>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</si>
  <si>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</si>
  <si>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</si>
  <si>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</si>
  <si>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</si>
  <si>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</si>
  <si>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</si>
  <si>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</si>
  <si>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</si>
  <si>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</si>
  <si>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</si>
  <si>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</si>
  <si>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</si>
  <si>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</si>
  <si>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</si>
  <si>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</si>
  <si>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https://secretariadistritald-my.sharepoint.com/:f:/g/personal/kforero_sdmujer_gov_co/EpCLJ3iuEH9KpH4a3HmyK7AB_W4iNJ6e3z-GEdh2HFLpew?e=13jSau</t>
  </si>
  <si>
    <t>https://secretariadistritald-my.sharepoint.com/:f:/g/personal/kforero_sdmujer_gov_co/ErnmzyVcGDhFpNjpOOOjL5YBlh2BNVsnIhrikwu6IMEWLA?e=fhbpkO</t>
  </si>
  <si>
    <t>https://secretariadistritald-my.sharepoint.com/:f:/g/personal/kforero_sdmujer_gov_co/Eg6Y4BQjyWVItv_2veyxyZEB5CdFxFdgaKrbxAPdlMxWyg?e=e7M0p9</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</si>
  <si>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</si>
  <si>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</si>
  <si>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</si>
  <si>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</si>
  <si>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</si>
  <si>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</si>
  <si>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</si>
  <si>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</si>
  <si>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</si>
  <si>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</si>
  <si>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</si>
  <si>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</si>
  <si>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</si>
  <si>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</si>
  <si>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</si>
  <si>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</si>
  <si>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</si>
  <si>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</si>
  <si>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</si>
  <si>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</si>
  <si>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</si>
  <si>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</si>
  <si>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r>
      <rPr>
        <sz val="13"/>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3"/>
        <color theme="6" tint="-0.249977111117893"/>
        <rFont val="Arial"/>
        <family val="2"/>
      </rPr>
      <t xml:space="preserve"> </t>
    </r>
  </si>
  <si>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</si>
  <si>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</si>
  <si>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</si>
  <si>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</si>
  <si>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</si>
  <si>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</si>
  <si>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</si>
  <si>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</si>
  <si>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</si>
  <si>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</si>
  <si>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</si>
  <si>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</si>
  <si>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</si>
  <si>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</si>
  <si>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</si>
  <si>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https://secretariadistritald-my.sharepoint.com/:f:/g/personal/kforero_sdmujer_gov_co/EqdbDTEL5WZAk1-Jo8Lg8poBofPruCeBIamn9vljPdBaSA?e=8nGQY0</t>
  </si>
  <si>
    <t>https://secretariadistritald-my.sharepoint.com/:f:/g/personal/kforero_sdmujer_gov_co/EokKVjH_DuNOsSUYg9GGhwwBxKxjKoTHZB2lR84R6l8vww?e=ID192L</t>
  </si>
  <si>
    <t>https://secretariadistritald-my.sharepoint.com/:f:/g/personal/kforero_sdmujer_gov_co/Elt9-3efoF1AsSM9_WTw-O4BNo3WPeSKpevGCuHy1sPUBw?e=08uVjs</t>
  </si>
  <si>
    <t>https://secretariadistritald-my.sharepoint.com/:f:/g/personal/kforero_sdmujer_gov_co/Ej1hA_8PSS9HpF7rr5CGNOEB3GvKZoDi_h9RC0rPT3lV4w?e=h2Xu5l</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</si>
  <si>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</si>
  <si>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</si>
  <si>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</si>
  <si>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</si>
  <si>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</si>
  <si>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</si>
  <si>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</si>
  <si>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</si>
  <si>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</si>
  <si>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</si>
  <si>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</si>
  <si>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</si>
  <si>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</si>
  <si>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</si>
  <si>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</si>
  <si>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</si>
  <si>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</si>
  <si>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</si>
  <si>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</si>
  <si>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</si>
  <si>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https://secretariadistritald-my.sharepoint.com/:f:/g/personal/kforero_sdmujer_gov_co/Egfdn3R_FKNJhZmMDfsK_jUBOeGSim9gBdu9OsVapxYlPg?e=WekgQ5</t>
  </si>
  <si>
    <t>https://secretariadistritald-my.sharepoint.com/:f:/g/personal/kforero_sdmujer_gov_co/ErjRfjtyZD9It_WxcMsT9mEB4s18ssvAtzQcH7cfSvQYZg?e=jagxRC</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</si>
  <si>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</si>
  <si>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Igualdad de género</t>
  </si>
  <si>
    <t>Aprobar y fortalecer políticas acertadas y leyes aplicables para promover la igualdad de género y el empoderamiento de todas las mujeres y niñas a todos los niveles</t>
  </si>
  <si>
    <t>Porcentaje de implementación de la estrategia de transformación cultural</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</si>
  <si>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</si>
  <si>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</si>
  <si>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</si>
  <si>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</si>
  <si>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</si>
  <si>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</si>
  <si>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</si>
  <si>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</si>
  <si>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</si>
  <si>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</si>
  <si>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</si>
  <si>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</si>
  <si>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</si>
  <si>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</si>
  <si>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</si>
  <si>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</si>
  <si>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</si>
  <si>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</si>
  <si>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</si>
  <si>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</si>
  <si>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</si>
  <si>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</si>
  <si>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</si>
  <si>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</si>
  <si>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</si>
  <si>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</si>
  <si>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</si>
  <si>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https://secretariadistritald-my.sharepoint.com/:f:/g/personal/kforero_sdmujer_gov_co/Es5ByeyytqVFqv5bdobYcEMBTPIAKiJXl_hMIqvKrnVFZQ?e=sZZlvL</t>
  </si>
  <si>
    <t>https://secretariadistritald-my.sharepoint.com/:f:/g/personal/kforero_sdmujer_gov_co/Es5ByeyytqVFqv5bdobYcEMBTPIAKiJXl_hMIqvKrnVFZQ?e=y67jdK</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</si>
  <si>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</si>
  <si>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x</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</si>
  <si>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</si>
  <si>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</si>
  <si>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</si>
  <si>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</si>
  <si>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</si>
  <si>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</si>
  <si>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</si>
  <si>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</si>
  <si>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</si>
  <si>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Se realiza actualización de la progrmación presupuestal de las actividades</t>
  </si>
  <si>
    <t>Se requiere ajustar el presupuesto de las actividadades del proyecto de inversión de acuerdo con los movimientos realizados a corte de 28 de febrero de 2025</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</si>
  <si>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</si>
  <si>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</si>
  <si>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</si>
  <si>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</si>
  <si>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</si>
  <si>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 xml:space="preserve">2025-1. Con el objetivo de Implementar la ESTRATEGIA de FORMACIÓN EN HERRAMIENTAS PARA EL EMPODERAMIENTO Y CAPACIDADES EMOCIONALES durante el mes de MAYO se realizaron las siguientes acciones: 
1.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2.	Se realizó un (1) espacio de formación a 17 profesionales interdisciplinarios de la Universidad UNINPAHU, con el tema empoderamiento corporal y prevención de violencias.
3.	Se realiza Una (1) Jornada de Transferencia de Conocimientos a Equipo de 30 profesionales de Cárcel Distrital de Varones y anexo de mujeres de Bogotá socialización conocimientos y herramientas del componente de Gestión y   Fortalecimiento de Capacidades Psicoemocionales.    </t>
  </si>
  <si>
    <t>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desarrolladp las siguientes acciones: 
1.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2.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3.	Adicionalmente se adelantó gestión para adelantar la  firma de convenios, acuerdos, planes de trabajo conjunto y/o compromisos con entidades educativas públicas o privadas con los siguientes logros: (i) se adelantaron reuniones con Agencia Atenea con el objetivo de avanzar en la firma de un memorando de entendimiento entre la Agencia Atenea y la Secretaría Distrital de la Mujer. Academia Atenea se proyecta como una plataforma que articule la oferta formativa del sector público y privado para que la ciudadanía pueda acceder a ella. Desde la Dirección de Enfoque Diferencial. (ii) Se adelantó una reunión con la Universidad Distrital Francisco José de Caldas, donde se presentaron las acciones del componente de educación flexible e inclusiva y la ruta propuesta. En el espacio se identificaron posibles escenarios de articulación y se acordó adelantar un convenio marco con la entidad donde se fortalecería la ruta y el componente en: 1. Vinculación de personas practicantes y voluntarias que puedan apoyar las actividades del componente; 2. Descuentos para las ciudadanas que se vinculen a los programas de la UD; 3. Descuentos para la contratación de un proceso de refuerzo para las pruebas Saber 11 ICFES; 4. Acompañamiento vocacional a las ciudadanas interesadas en avanzar sus trayectorias educativas en la UD y 5. Préstamo de espacios de la Universidad para las actividades de la SDMujer (iii) se adelantaron acciones con la Fundación Educamás para la firma de un memorando de entendimiento con la Secretaría Distrital de la Mujer para la vinculación a mujeres en sus diferencias y diversidades a procesos formativos adelantados por la Fundación con énfasis en carreras STEM. Se realizó la gestión para la definición del tipo de acuerdo a firmarse, la solicitud de documentos y la definición interna de acuerdos para vincular a la Dirección de Gestión del Conocimiento y la Estrategia de Autonomía Económica de la Subsecretaría de Cuidado y Políticas de Igualdad (iv) Se adelantó reunión de acercamiento con la Fundación CIRCOAP para adelantar un plan de trabajo conjunto que permita realizar un proceso de fortalecimiento para la presentación de las pruebas Saber 11 a las ciudadanas beneficiarias de la convocatoria 2025. En el espacio se identificaron posibles puntos de articulación. (v) Se adelantó una reunión de acercamiento con la Universidad Nacional Abierta y a Distancia-UNAD para adelantar un plan de trabajo conjunto que permita la vinculación de mujeres en sus diferencias y diversidades a educación postmedia en el marco de la ruta para una educación flexible e inclusiva. En el espacio se identificaron posibles puntos de articulación</t>
  </si>
  <si>
    <t>2025-2. Con el fin de implementar la ESTRATEGIA de ACCIONES AFIRMATIVAS PARA EL FORTALECIMIENTO DE CAPACIDADES EMOCIONALES Y EMPODERAMIENTO DE LAS MUJERES se realizaron en el mes de MAYO los siguientes espacios con mujeres en sus diferencias y diversidades: 
1.	Se realizaron 9 Espacios de Conexión Emocional: (i) ECE con 17 mujeres Indígenas Emberá: Metodología espacio de reflexión a través del tejido que permita identificar sentires y conexión con el autocuidado para la prevención de VBG realizado en Parque la Florida Localidad de Engativá. (ii) ECE 15 mujeres Adultas y mayores: Espacio de experiencia vivencial con cuidadoras de personas con discapacidad, a través de la música la danza y el arte, para permitir el desarrollo de estrategias que fortalezcan el compromiso, el perdón y la gratitud como herramientas de empoderamiento, equilibrio y armonía para el autocuidado de la salud mental y emocional. RECA Localidad de Chapinero. (iii) ECE 32 mujeres Afro, espacio para el reconocimiento, la expresión y el cuidado de las emociones desde una perspectiva colectiva, corporal y cultural; a través del movimiento, la música y el diálogo, integrando los saberes ancestrales en los procesos de cuidado y sanación, Homocentro SDS Puente Aranda (iv) ECE 10 mujeres Jóvenes: creación de un espacio vivencial en que los jóvenes pueden generar alternativas para el autocuidado y el bienestar "Tierra de jóvenes”. Universidad Distrital Sede Macarena La Candelaria. (v) ECE 22 mujeres MIGRANTES: Experiencia vivencial a través de la aromaterapia y la pintura para el manejo de las emociones y la promoción de la salud mental. SUPERCADE Engativa. (vi) ECE 15 mujeres privadas de la libertad-LB: auto reconocimiento desde la creación artística de antifaces en el marco de la conmemoración del día contra la HomoLesboBiTransfobia. Cárcel Distrital Antonio Nariño. (vii) ECE 11 mujeres jóvenes creación de un espacio vivencial en que los jóvenes pueden generar alternativas para el autocuidado y el bienestar "Tierra de jóvenes. Universidad Distrital Sede Macarena La Candelaria. (viii) ECE 43 mujeres   migrantes: Espacio de sensibilización y conciencia para el autocuidado integral de las mujeres migrantes, refugiadas, retornadas y de acogida asistentes a la feria de servicios convocada por la Fundación Canitas de Amor con el apoyo de OIM e Intégrate; en torno de las estrategias de cuidado menstrual, capacidades psicoemocionales de la secretaria Distrital de la Mujer. (ix) ECE16 mujeres con discapacidad: espacio para la identificación y expresión de emociones en mujeres con discapacidad intelectual; a través de propuestas accesibles y multisensoriales como la música, el movimiento y el dibujo con colores, se buscó generar un ambiente cuidado donde cada  participante pudiera conectar con sus emociones, expresarlas a su ritmo y sentirse escuchada y acompañada. CENTRO INTEGRARTE FONTIBON. 
2.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en donde se abordaron temas relacionados con el empoderamiento de las mujeres, prevención, atención de violencias, amor romántico y derechos priorizados de las mujeres en la Política Pública de mujeres y equidad de género. En estas tres jornadas participaron un total de 74 personas.</t>
  </si>
  <si>
    <t>https://secretariadistritald-my.sharepoint.com/:f:/g/personal/kforero_sdmujer_gov_co/EgL3jcun3d1Fi5lTcuxsTmkBgRfC7GC4-cIyEtFatZ4Vyw?e=3ew0vK</t>
  </si>
  <si>
    <t>https://secretariadistritald-my.sharepoint.com/:f:/g/personal/kforero_sdmujer_gov_co/EqyiSC-OnMJOlHRgZ4rX_doB5Mq_R3yBqS3NrqI1L88UAw?e=KPV5zC</t>
  </si>
  <si>
    <t>https://secretariadistritald-my.sharepoint.com/:f:/g/personal/kforero_sdmujer_gov_co/Evv51o1Tbq9NjRkdHaWjI_0BQuHWT32IwMqAgdN3Km23ZA?e=sA3OMd</t>
  </si>
  <si>
    <t xml:space="preserve">Con el fin de implementar 3 estrategias que contribuyan al reconocimiento y garantía de los derechos de las mujeres en sus diferencias y diversidades durante Mayo se avanza en: 
2025-1. Con el objetivo de Implementar la ESTRATEGIA de FORMACIÓN EN HERRAMIENTAS PARA EL EMPODERAMIENTO Y CAPACIDADES EMOCIONALES durante el mes de MAYO se realizaron las siguientes acciones: 
-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	Se realizó un (1) espacio de formación a 17 profesionales interdisciplinarios de la Universidad UNINPAHU, con el tema empoderamiento corporal y prevención de violencias.
-	Se realiza Una (1) Jornada de Transferencia de Conocimientos a Equipo de 30 profesionales de Cárcel Distrital de Varones y anexo de mujeres de Bogotá socialización conocimientos y herramientas del componente de Gestión y   Fortalecimiento de Capacidades Psicoemocionales.    
2025-2. Con el fin de implementar la ESTRATEGIA de ACCIONES AFIRMATIVAS PARA EL FORTALECIMIENTO DE CAPACIDADES EMOCIONALES Y EMPODERAMIENTO DE LAS MUJERES se realizaron en el mes de MAYO los siguientes espacios con mujeres en sus diferencias y diversidades: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</si>
  <si>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En el periodo comprendido entre enero – mayo de 2025, con el fin de implementar 3 estrategias que contribuyan al reconocimiento y garantía de los derechos de las mujeres en sus diferencias y diversidades, se avanza en: 
1.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3.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</si>
  <si>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2025-4. Con el objetivo de acompañar y liderar la Mesa Distrital de Cuidado Menstrual Distrital, durante el mes de MAYO se desarrolla el plan de acción acordado, articulando las acciones programadas como Jornadas Distritales y Recorridos por la Dignidad Menstrual así: 
1.	MDCM: Se adelanto la cuarta mesa MDCM del año congregó a equipos de SDIS, Salud e IDIPRON para la presentación del recorrido realizado y la jornada distrital del cuidado menstrual, realizados en las localidades de Usaquén y Kennedy. Se socializa el informe que se entregó el 28 de mayo al concejo de Bogotá acuerdo 883, se socializa el acuerdo 944 por parte de salud quienes están en la construcción de un plan de trabajo para el acuerdo 944. se hace planeación de las próximas actividades y compromisos de la mesa.
2.	JORNADAS: Se llevó a cabo la jornada de cuidado menstrual en Kennedy en el CDC de Britalia y se realizó una búsqueda activa y articulada por parte de los equipos de campo de la SDIS, SDMujer, UAESP e IDIPRON, quienes recorrieron los puntos previamente identificados para facilitar el transporte de estas mujeres hacia la jornada. SDMUJER: Desarrollo de la pedagogía EMAA, se logró sensibilizar a 39 mujeres en riesgo social de las cuales: 2 mujeres en habitabilidad de calle en el punto de la jornada, 2 durante la búsqueda activa que se realizó. Se conto con la participación de dos academias de bellezas Academia fundación educación social para el cuidado de las manos y corte de cabello, quienes prestaron sus servicios durante el desarrollo de la jornada.
3.	RECORRIDOS: Se realizó un recorrido en la localidad de Usaquen, donde se realiza el abordaje de 6 mujeres ciudadanas habitantes de calle. Inicio de recorrido en el barrio San Cristóbal norte. </t>
  </si>
  <si>
    <t>2025-5. Durante el mes de Mayo se realizan cuatro 4 Espacios de Educación Menstrual para el Autocuidado y el Autoconocimiento EMAA dirigidas a las Mujeres en todo curso de vida, focalizando de manera especial las mujeres con mayor vulnerabilidad en sus diferencias y diversidades,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t>
  </si>
  <si>
    <t>2025-6. En el mes de mayo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IDIPRON: del esquipo de territorio ESCNAA participaron 9 profesionales de territorio. SDIS 20 profesionales del equipo de territorio contratistas</t>
  </si>
  <si>
    <t>https://secretariadistritald-my.sharepoint.com/:f:/g/personal/kforero_sdmujer_gov_co/EiIk-B2k5qxAms0hgYhbByMBCe5OFoPdPZlpgYXKfRZNVA?e=xYRikS</t>
  </si>
  <si>
    <t>https://secretariadistritald-my.sharepoint.com/:f:/g/personal/kforero_sdmujer_gov_co/Eg6Y4BQjyWVItv_2veyxyZEB5CdFxFdgaKrbxAPdlMxWyg?e=fGXCJf</t>
  </si>
  <si>
    <t>https://secretariadistritald-my.sharepoint.com/:f:/g/personal/kforero_sdmujer_gov_co/EqFJp8eM_H9HlTCqHB_VtF8BS5Kpfi9nt68-TfcKLS8k9A?e=TlejuB</t>
  </si>
  <si>
    <t>En el mes de mayo con el objetivo de Implementar 1 Estrategia Distrital de Cuidado Menstrual, con enfoque diferencial, se avanzó en: 
1.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2.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3.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</si>
  <si>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De enero a mayo, para dar cumplimiento a la actividad de 1 estrategia de cuidado menstrual con enfoque diferencial:  
•	Se han realizado cuatro mesas MDCM con las entidades que hacen parte del acuerdo 883. 
•	Se realizaron dos jornadas por la dignidad menstrual en la que participaron las entidades IDIPRON, SDIS, SDMUJER, SDS en el cumplimiento del acuerdo 883 y la Sentencia 398 de la corte constitucional. 
•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	Se han realizado 14 espacios EMAA, en los que han participado 254 mujeres en total.</t>
  </si>
  <si>
    <t>2025-7. Con el objetivo de avanzar en Realizar Asistencia Técnica para la incorporación del enfoque diferencial a los sectores de la Administración Distrital, en el mes de mayo: 
1.	Una (1) asistencia técnica mediante fortalecimiento técnico dirigido a equipos de albergues de la Consejería Distrital de Paz, Víctimas y Reconciliación con el objetivo de generar una reflexión sobre las dinámicas del conflicto armado en Colombia y su impacto específico en mujeres indígenas, a través de los enfoques de derechos, género, diferencial e interseccional. Participaron 20 profesionales contratistas de los equipos psicosociales de albergues que atienden población víctima del conflicto armado; puntualmente, de la Oficina Consejería Distrital de Paz, Víctimas y Reconciliación.
2.	2 jornadas de sensibilización con 5 contratistas del equipo de comunicaciones de la Lotería de Bogotá en: 1. Panel con referentes de mujeres palenqueras, raizales y jóvenes: ¿Quiénes son las mujeres del grupo poblacional?, recomendaciones para visibilizar a las mujeres de este grupo poblacional en la comunicación y socialización de cómo quieren ser representadas y ejercicio práctico. 2.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y ejercicio práctico.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</si>
  <si>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MAYO: 
1.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2.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denominadas tentativamente, así: 1. ¿Quiénes son las mujeres palenqueras? 2. Roles y liderazgos de las mujeres palenqueras en Bogotá. 3.Prácticas y saberes de las mujeres palenqueras, a incluir en la caja de herramientas para visibilizar saberes y prácticas culturales de las mujeres palenqueras.
3.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así: COMPONENTE DE EMPODERAMIENTO A NIÑAS, ADOLESCENTES Y MUJERES JÓVENES se retroalimentaron 2 metodologías:1 jornada significativa de mujeres en Actividades Sexuales Pagadas - ASP tema de empoderamiento y cartografía.1 jornada significativa de mujeres jóvenes, tema de empoderamiento y violencias, esta va acompañada de la presentación en power point. COMPONENTE DE GESTIÓN Y FORTALECIMIENTO DE CAPACIDADES PSICOEMOCIONALES Se retroalimentó 1 metodología, así: Metodología espacio de conexión emocional mujeres jóvenes</t>
  </si>
  <si>
    <t>2025-9.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 23 personas del Sector de Gestión Pública (incluidos profesionales de la DED) (iii) Fundación Educamás. revisión detallada de un documento técnico con énfasis en la incorporación de los enfoques mencionados, entregando observaciones y recomendaciones a manera de concepto dirigido a la Fundación Educamás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</si>
  <si>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MAYO: 
1.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2.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
</t>
  </si>
  <si>
    <t>https://secretariadistritald-my.sharepoint.com/:f:/g/personal/kforero_sdmujer_gov_co/Elt9-3efoF1AsSM9_WTw-O4BNo3WPeSKpevGCuHy1sPUBw?e=u84sra</t>
  </si>
  <si>
    <t>https://secretariadistritald-my.sharepoint.com/:f:/g/personal/kforero_sdmujer_gov_co/EoYx9_DFlDtCpVuHJRVDk3IBr3sX6RaiDEuOSNHMdyPwlg?e=K3v5kf</t>
  </si>
  <si>
    <t>https://secretariadistritald-my.sharepoint.com/:f:/g/personal/kforero_sdmujer_gov_co/EokKVjH_DuNOsSUYg9GGhwwBxKxjKoTHZB2lR84R6l8vww?e=TNlAVH</t>
  </si>
  <si>
    <t>https://secretariadistritald-my.sharepoint.com/:f:/g/personal/kforero_sdmujer_gov_co/Ehgnz0OLSphLkhb-XH_cS28BnP103oddoSyfj1SKij7rWw?e=DM1SEw</t>
  </si>
  <si>
    <t>Con el objetivo de Implementar 1 estrategia de  asistencia técnica dirigidas a los Sectores de la Administración Distrital y al Sector Privado, para la incorporación del enfoque diferencial en los servicios, programas y estrategias dirigidas a mujeres, en el mes de mayo: 
1.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</si>
  <si>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En el periodo acumulado de enero a mayo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</si>
  <si>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2025-11. En mayo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clave con enfoque diferencial, interseccional y poblacional.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Todo este trabajo evidencia un avance significativo en la incorporación de perspectivas diversas en las acciones institucionales, fortaleciendo el reconocimiento y la participación de mujeres históricamente marginadas.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t>
  </si>
  <si>
    <t>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discapacidad.Estas tres metodologías se encuentran actualmente en proceso de revisión y formarán parte de la caja de herramientas, una vez se haya establecido el procedimiento completo. Paralelamente, se inició el abordaje de la ficha de caracterización, con el objetivo de avanzar en el diseño integral de dicha caja de herramientas.</t>
  </si>
  <si>
    <t>https://secretariadistritald-my.sharepoint.com/:f:/g/personal/kforero_sdmujer_gov_co/EucfiycPFJVCmHesIWPxbo0BcrwA_lflkixan8I1RLBMbw?e=F2xqoZ</t>
  </si>
  <si>
    <t>https://secretariadistritald-my.sharepoint.com/:f:/g/personal/kforero_sdmujer_gov_co/EkpTPWeoQVZIhJTs46S1iBsB4TVioAV8LAspkRZiiZWfYg?e=HqXOGk</t>
  </si>
  <si>
    <t xml:space="preserve"> En mayo con el objetivo de Implementar 1 estrategia de reconocimiento de la diversidad de las mujeres del Distrito Capital, se avanzo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</si>
  <si>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Para el mes de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mayo, se realizó se avanzó en la realización de Asistencia Técnica para la incorporación del enfoque diferencial a los sectores de la Administración Distrital así: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</si>
  <si>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https://secretariadistritald-my.sharepoint.com/:f:/g/personal/kforero_sdmujer_gov_co/EnTuEg0Ug3pFl1WzrEPa2J0Bk2YmT4mHhUAllNBXv2ROUQ?e=vdOLm5</t>
  </si>
  <si>
    <t>Para el periodo de ENERO a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mayo,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</si>
  <si>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https://secretariadistritald-my.sharepoint.com/:f:/g/personal/kforero_sdmujer_gov_co/EqyiSC-OnMJOlHRgZ4rX_doB5Mq_R3yBqS3NrqI1L88UAw?e=ea6oya</t>
  </si>
  <si>
    <t>En mayo,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2025-1. ESTRATEGIA de FORMACIÓN EN HERRAMIENTAS PARA EL EMPODERAMIENTO Y CAPACIDADES EMOCIONALES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Se realizó un (1) espacio de formación a 17 profesionales interdisciplinarios de la Universidad UNINPAHU, con el tema empoderamiento corporal y prevención de violencias. Se realiza Una (1) Jornada de Transferencia de Conocimientos a Equipo de 30 profesionales de Cárcel Distrital de Varones y anexo de mujeres de Bogotá socialización conocimientos y herramientas del componente de Gestión y   Fortalecimiento de Capacidades Psicoemocionales.    
2025-2. ESTRATEGIA de ACCIONES AFIRMATIVAS PARA EL FORTALECIMIENTO DE CAPACIDADES EMOCIONALES Y EMPODERAMIENTO DE LAS MUJERES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ESTRATEGIA de EDUCACIÓN FLEXIBLE para fortalecer el desarrollo integral brindando oportunidades educativas inclusivas y con enfoque diferencial a las mujeres en sus diferencias y diversidades: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con el objetivo de Implementar 1 Estrategia Distrital de Cuidado Menstrual, con enfoque diferencial, se avanzó en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</si>
  <si>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En el periodo de enero a mayo,  para dar cumplimiento a la meta plan de Desarrollar 4 estrategias de empoderamiento para promover capacidades, liderazgos, participación, incidencia política y transformación de imaginarios culturales, que reproducen los estereotipos de En el periodo de enero a mayo,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mayo: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Se han realizado cuatro mesas MDCM con las entidades que hacen parte del acuerdo 883. Se realizaron dos jornadas por la dignidad menstrual en la que participaron las entidades IDIPRON, SDIS, SDMUJER, SDS en el cumplimiento del acuerdo 883 y la Sentencia 398 de la corte constitucional.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Se han realizado 14 espacios EMAA, en los que han participado 254 mujeres en total.</t>
  </si>
  <si>
    <t>En el periodo acumulado de enero a mayo, para dar cumplimiento a la meta de 1 estrategia de reconocimiento de la diversidad de las mujeres de distrito capital, en MAYO se realizaron actividades orientadas a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Adicionalmente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</si>
</sst>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0.00_-;\-&quot;$&quot;* #,##0.00_-;_-&quot;$&quot;* &quot;-&quot;??_-;_-@_-"/>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_-* #,##0.0\ _€_-;\-* #,##0.0\ _€_-;_-* &quot;-&quot;??\ _€_-;_-@_-"/>
    <numFmt numFmtId="175" formatCode="0.0000"/>
  </numFmts>
  <fonts count="58">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1"/>
      <color theme="1"/>
      <name val="Calibri (Cuerpo)"/>
    </font>
    <font>
      <sz val="10"/>
      <color rgb="FF000000"/>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s>
  <borders count="9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9"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1" fontId="23" fillId="0" borderId="30" applyNumberFormat="0" applyAlignment="0" applyProtection="0">
      <alignment horizontal="right" vertical="center"/>
    </xf>
    <xf numFmtId="171"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1"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4" fillId="0" borderId="1"/>
    <xf numFmtId="44" fontId="3" fillId="0" borderId="1" applyFont="0" applyFill="0" applyBorder="0" applyAlignment="0" applyProtection="0"/>
    <xf numFmtId="164" fontId="45" fillId="0" borderId="0" applyFont="0" applyFill="0" applyBorder="0" applyAlignment="0" applyProtection="0"/>
    <xf numFmtId="41" fontId="50" fillId="0" borderId="0" applyFont="0" applyFill="0" applyBorder="0" applyAlignment="0" applyProtection="0"/>
    <xf numFmtId="0" fontId="19" fillId="0" borderId="0" applyNumberFormat="0" applyFill="0" applyBorder="0" applyAlignment="0" applyProtection="0"/>
  </cellStyleXfs>
  <cellXfs count="759">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8" fontId="14" fillId="0" borderId="22" xfId="5" applyNumberFormat="1" applyFont="1" applyBorder="1" applyAlignment="1">
      <alignment vertical="center"/>
    </xf>
    <xf numFmtId="168" fontId="14" fillId="0" borderId="24" xfId="5" applyNumberFormat="1" applyFont="1" applyBorder="1" applyAlignment="1">
      <alignment vertical="center"/>
    </xf>
    <xf numFmtId="0" fontId="13" fillId="5" borderId="12" xfId="2" applyFont="1" applyFill="1" applyBorder="1" applyAlignment="1">
      <alignment vertical="center" wrapText="1"/>
    </xf>
    <xf numFmtId="168"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8"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8" fontId="14" fillId="0" borderId="48" xfId="5" applyNumberFormat="1" applyFont="1" applyBorder="1" applyAlignment="1">
      <alignment vertical="center"/>
    </xf>
    <xf numFmtId="168" fontId="14" fillId="0" borderId="49" xfId="5" applyNumberFormat="1" applyFont="1" applyBorder="1" applyAlignment="1">
      <alignment vertical="center"/>
    </xf>
    <xf numFmtId="43" fontId="42" fillId="5" borderId="60"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43" fontId="42" fillId="5" borderId="63" xfId="18" applyFont="1" applyFill="1" applyBorder="1" applyAlignment="1">
      <alignment horizontal="center" vertical="center" wrapText="1"/>
    </xf>
    <xf numFmtId="168" fontId="14" fillId="0" borderId="40" xfId="5" applyNumberFormat="1" applyFont="1" applyBorder="1" applyAlignment="1">
      <alignment vertical="center"/>
    </xf>
    <xf numFmtId="168" fontId="14" fillId="0" borderId="21" xfId="5" applyNumberFormat="1" applyFont="1" applyBorder="1" applyAlignment="1">
      <alignment vertical="center"/>
    </xf>
    <xf numFmtId="168" fontId="14" fillId="0" borderId="12"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0" fontId="13" fillId="0" borderId="61" xfId="2" applyFont="1" applyBorder="1" applyAlignment="1">
      <alignment horizontal="center"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0" fontId="13" fillId="0" borderId="44" xfId="2" applyFont="1" applyBorder="1" applyAlignment="1">
      <alignment horizontal="center" vertical="center" wrapText="1"/>
    </xf>
    <xf numFmtId="0" fontId="14" fillId="0" borderId="48" xfId="3" applyFont="1" applyBorder="1" applyAlignment="1">
      <alignment horizontal="center" vertical="center" wrapText="1"/>
    </xf>
    <xf numFmtId="0" fontId="8" fillId="0" borderId="21" xfId="3" applyFont="1" applyBorder="1" applyAlignment="1">
      <alignment horizontal="center" vertical="center" wrapText="1"/>
    </xf>
    <xf numFmtId="172" fontId="14" fillId="0" borderId="1" xfId="3" applyNumberFormat="1" applyFont="1" applyAlignment="1">
      <alignment vertical="center"/>
    </xf>
    <xf numFmtId="0" fontId="13" fillId="0" borderId="67" xfId="2" applyFont="1" applyBorder="1" applyAlignment="1">
      <alignment horizontal="center" vertical="center" wrapText="1"/>
    </xf>
    <xf numFmtId="0" fontId="14" fillId="0" borderId="22" xfId="3" applyFont="1" applyBorder="1" applyAlignment="1">
      <alignment horizontal="center" vertical="center" wrapText="1"/>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173" fontId="14" fillId="0" borderId="22" xfId="22" applyNumberFormat="1" applyFont="1" applyBorder="1" applyAlignment="1">
      <alignment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7" fillId="0" borderId="22" xfId="19" applyFont="1" applyBorder="1" applyAlignment="1">
      <alignment horizontal="justify" vertical="center" wrapText="1"/>
    </xf>
    <xf numFmtId="173" fontId="2" fillId="0" borderId="22" xfId="22" applyNumberFormat="1" applyFont="1" applyBorder="1" applyAlignment="1">
      <alignment vertical="center"/>
    </xf>
    <xf numFmtId="174" fontId="14" fillId="0" borderId="49" xfId="5" applyNumberFormat="1" applyFont="1" applyBorder="1" applyAlignment="1">
      <alignment vertical="center"/>
    </xf>
    <xf numFmtId="0" fontId="12" fillId="0" borderId="1" xfId="2" applyFont="1" applyAlignment="1">
      <alignment horizontal="center" vertical="center" wrapText="1"/>
    </xf>
    <xf numFmtId="0" fontId="4" fillId="0" borderId="1" xfId="19" applyAlignment="1">
      <alignment horizontal="right" wrapText="1"/>
    </xf>
    <xf numFmtId="0" fontId="14" fillId="0" borderId="1" xfId="0" applyFont="1" applyBorder="1"/>
    <xf numFmtId="0" fontId="0" fillId="0" borderId="1" xfId="0" applyBorder="1"/>
    <xf numFmtId="14" fontId="40" fillId="0" borderId="26" xfId="0" applyNumberFormat="1" applyFont="1" applyBorder="1" applyAlignment="1">
      <alignment horizontal="center" vertical="center"/>
    </xf>
    <xf numFmtId="14" fontId="40" fillId="0" borderId="26" xfId="0" applyNumberFormat="1" applyFont="1" applyBorder="1" applyAlignment="1">
      <alignment vertical="center"/>
    </xf>
    <xf numFmtId="15" fontId="40" fillId="0" borderId="26" xfId="2" applyNumberFormat="1" applyFont="1" applyBorder="1" applyAlignment="1">
      <alignment horizontal="center" wrapText="1"/>
    </xf>
    <xf numFmtId="0" fontId="12" fillId="0" borderId="8" xfId="0" applyFont="1" applyBorder="1" applyAlignment="1">
      <alignment horizontal="center" vertical="center" wrapText="1"/>
    </xf>
    <xf numFmtId="0" fontId="13" fillId="0" borderId="1" xfId="0" applyFont="1" applyBorder="1" applyAlignment="1">
      <alignment horizontal="center" vertical="center"/>
    </xf>
    <xf numFmtId="0" fontId="13" fillId="12" borderId="26" xfId="0" applyFont="1" applyFill="1" applyBorder="1" applyAlignment="1">
      <alignment vertical="center" wrapText="1"/>
    </xf>
    <xf numFmtId="0" fontId="41" fillId="12" borderId="7" xfId="0" applyFont="1" applyFill="1" applyBorder="1" applyAlignment="1">
      <alignment vertical="center" wrapText="1"/>
    </xf>
    <xf numFmtId="14" fontId="40" fillId="0" borderId="7" xfId="0" applyNumberFormat="1" applyFont="1" applyBorder="1" applyAlignment="1">
      <alignment horizontal="center" vertical="center"/>
    </xf>
    <xf numFmtId="14" fontId="40" fillId="0" borderId="7" xfId="0" applyNumberFormat="1" applyFont="1" applyBorder="1" applyAlignment="1">
      <alignment vertical="center"/>
    </xf>
    <xf numFmtId="15" fontId="40" fillId="0" borderId="7" xfId="0" applyNumberFormat="1" applyFont="1" applyBorder="1" applyAlignment="1">
      <alignment horizontal="center" wrapText="1"/>
    </xf>
    <xf numFmtId="0" fontId="12" fillId="0" borderId="7" xfId="0" applyFont="1" applyBorder="1" applyAlignment="1">
      <alignment horizontal="left" vertical="center" wrapText="1"/>
    </xf>
    <xf numFmtId="0" fontId="41" fillId="12" borderId="19" xfId="0" applyFont="1" applyFill="1" applyBorder="1" applyAlignment="1">
      <alignment vertical="center"/>
    </xf>
    <xf numFmtId="0" fontId="41" fillId="12" borderId="19" xfId="0" applyFont="1" applyFill="1" applyBorder="1" applyAlignment="1">
      <alignment vertical="center" wrapText="1"/>
    </xf>
    <xf numFmtId="0" fontId="40" fillId="0" borderId="19" xfId="0" applyFont="1" applyBorder="1" applyAlignment="1">
      <alignment vertical="center" wrapText="1"/>
    </xf>
    <xf numFmtId="0" fontId="40" fillId="0" borderId="19" xfId="0" applyFont="1" applyBorder="1" applyAlignment="1">
      <alignment horizontal="center" wrapText="1"/>
    </xf>
    <xf numFmtId="0" fontId="12" fillId="0" borderId="19" xfId="0" applyFont="1" applyBorder="1" applyAlignment="1">
      <alignment horizontal="left" vertical="center" wrapText="1"/>
    </xf>
    <xf numFmtId="0" fontId="40" fillId="0" borderId="19" xfId="0" applyFont="1" applyBorder="1" applyAlignment="1">
      <alignment horizontal="center" vertical="center"/>
    </xf>
    <xf numFmtId="0" fontId="13" fillId="0" borderId="8" xfId="0" applyFont="1" applyBorder="1" applyAlignment="1">
      <alignment vertical="center" wrapText="1"/>
    </xf>
    <xf numFmtId="0" fontId="52" fillId="0" borderId="1" xfId="0" applyFont="1" applyBorder="1" applyAlignment="1">
      <alignment horizontal="center" vertical="center"/>
    </xf>
    <xf numFmtId="0" fontId="49" fillId="0" borderId="1" xfId="0" applyFont="1" applyBorder="1" applyAlignment="1">
      <alignment horizontal="center" vertical="center" wrapText="1"/>
    </xf>
    <xf numFmtId="0" fontId="48" fillId="0" borderId="1" xfId="0" applyFont="1" applyBorder="1" applyAlignment="1">
      <alignment horizontal="center" vertical="center"/>
    </xf>
    <xf numFmtId="0" fontId="13" fillId="13" borderId="8" xfId="0" applyFont="1" applyFill="1" applyBorder="1" applyAlignment="1">
      <alignment horizontal="center" vertical="center" wrapText="1"/>
    </xf>
    <xf numFmtId="0" fontId="13" fillId="13" borderId="8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12" borderId="7" xfId="0" applyFont="1" applyFill="1" applyBorder="1" applyAlignment="1">
      <alignment vertical="center" wrapText="1"/>
    </xf>
    <xf numFmtId="0" fontId="13" fillId="13" borderId="8" xfId="0" applyFont="1" applyFill="1" applyBorder="1" applyAlignment="1">
      <alignment vertical="center" wrapText="1"/>
    </xf>
    <xf numFmtId="0" fontId="13" fillId="13" borderId="1" xfId="0" applyFont="1" applyFill="1" applyBorder="1" applyAlignment="1">
      <alignment vertical="center" wrapText="1"/>
    </xf>
    <xf numFmtId="0" fontId="48" fillId="13" borderId="8" xfId="0" applyFont="1" applyFill="1" applyBorder="1" applyAlignment="1">
      <alignment vertical="center"/>
    </xf>
    <xf numFmtId="0" fontId="48" fillId="13" borderId="1" xfId="0" applyFont="1" applyFill="1" applyBorder="1" applyAlignment="1">
      <alignment vertical="center"/>
    </xf>
    <xf numFmtId="0" fontId="13" fillId="14" borderId="8" xfId="0" applyFont="1" applyFill="1" applyBorder="1" applyAlignment="1">
      <alignment vertical="center" wrapText="1"/>
    </xf>
    <xf numFmtId="0" fontId="13" fillId="12" borderId="60" xfId="0" applyFont="1" applyFill="1" applyBorder="1" applyAlignment="1">
      <alignment horizontal="center" vertical="center" wrapText="1"/>
    </xf>
    <xf numFmtId="0" fontId="13" fillId="12" borderId="84"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12" borderId="62" xfId="0" applyFont="1" applyFill="1" applyBorder="1" applyAlignment="1">
      <alignment horizontal="center" vertical="center" wrapText="1"/>
    </xf>
    <xf numFmtId="0" fontId="13" fillId="12" borderId="21" xfId="0" applyFont="1" applyFill="1" applyBorder="1" applyAlignment="1">
      <alignment vertical="center" wrapText="1"/>
    </xf>
    <xf numFmtId="0" fontId="13" fillId="12" borderId="40" xfId="0" applyFont="1" applyFill="1" applyBorder="1" applyAlignment="1">
      <alignment vertical="center" wrapText="1"/>
    </xf>
    <xf numFmtId="0" fontId="13" fillId="12" borderId="63" xfId="0" applyFont="1" applyFill="1" applyBorder="1" applyAlignment="1">
      <alignment vertical="center" wrapText="1"/>
    </xf>
    <xf numFmtId="0" fontId="48" fillId="0" borderId="1" xfId="0" applyFont="1" applyBorder="1"/>
    <xf numFmtId="0" fontId="48" fillId="0" borderId="1" xfId="0" applyFont="1" applyBorder="1" applyAlignment="1">
      <alignment vertical="center"/>
    </xf>
    <xf numFmtId="0" fontId="54" fillId="0" borderId="1" xfId="0" applyFont="1" applyBorder="1" applyAlignment="1">
      <alignment vertical="center"/>
    </xf>
    <xf numFmtId="0" fontId="32" fillId="12" borderId="28" xfId="0" applyFont="1" applyFill="1" applyBorder="1" applyAlignment="1">
      <alignment horizontal="center" vertical="center" wrapText="1"/>
    </xf>
    <xf numFmtId="0" fontId="49" fillId="0" borderId="1" xfId="0" applyFont="1" applyBorder="1" applyAlignment="1">
      <alignment vertical="center"/>
    </xf>
    <xf numFmtId="173" fontId="48" fillId="0" borderId="1" xfId="0" applyNumberFormat="1" applyFont="1" applyBorder="1" applyAlignment="1">
      <alignment vertical="center"/>
    </xf>
    <xf numFmtId="0" fontId="53" fillId="0" borderId="19" xfId="0" applyFont="1" applyBorder="1" applyAlignment="1">
      <alignment horizontal="center" vertical="center"/>
    </xf>
    <xf numFmtId="1" fontId="46" fillId="0" borderId="19" xfId="0" applyNumberFormat="1" applyFont="1" applyBorder="1" applyAlignment="1">
      <alignment horizontal="center" vertical="center"/>
    </xf>
    <xf numFmtId="1" fontId="53" fillId="0" borderId="19" xfId="0" applyNumberFormat="1" applyFont="1" applyBorder="1" applyAlignment="1">
      <alignment horizontal="center" vertical="center"/>
    </xf>
    <xf numFmtId="0" fontId="32" fillId="12" borderId="11" xfId="0" applyFont="1" applyFill="1" applyBorder="1" applyAlignment="1">
      <alignment horizontal="center" vertical="center" wrapText="1"/>
    </xf>
    <xf numFmtId="0" fontId="48" fillId="0" borderId="1" xfId="0" applyFont="1" applyBorder="1" applyAlignment="1">
      <alignment horizontal="center" vertical="center" wrapText="1"/>
    </xf>
    <xf numFmtId="173" fontId="48" fillId="0" borderId="1" xfId="0" applyNumberFormat="1" applyFont="1" applyBorder="1" applyAlignment="1">
      <alignment horizontal="center" vertical="center" wrapText="1"/>
    </xf>
    <xf numFmtId="2" fontId="46" fillId="13" borderId="20" xfId="0" applyNumberFormat="1" applyFont="1" applyFill="1" applyBorder="1" applyAlignment="1">
      <alignment horizontal="center" vertical="center"/>
    </xf>
    <xf numFmtId="0" fontId="46" fillId="0" borderId="19" xfId="0" applyFont="1" applyBorder="1" applyAlignment="1">
      <alignment horizontal="center" vertical="center"/>
    </xf>
    <xf numFmtId="0" fontId="46" fillId="0" borderId="28" xfId="0" applyFont="1" applyBorder="1" applyAlignment="1">
      <alignment horizontal="center" vertical="center"/>
    </xf>
    <xf numFmtId="172" fontId="48" fillId="0" borderId="1" xfId="0" applyNumberFormat="1" applyFont="1" applyBorder="1" applyAlignment="1">
      <alignment vertical="center"/>
    </xf>
    <xf numFmtId="0" fontId="32" fillId="12" borderId="48" xfId="0" applyFont="1" applyFill="1" applyBorder="1" applyAlignment="1">
      <alignment horizontal="center" vertical="center" wrapText="1"/>
    </xf>
    <xf numFmtId="0" fontId="32" fillId="15" borderId="57" xfId="0" applyFont="1" applyFill="1" applyBorder="1" applyAlignment="1">
      <alignment horizontal="center" vertical="center"/>
    </xf>
    <xf numFmtId="0" fontId="32" fillId="12" borderId="48" xfId="0" applyFont="1" applyFill="1" applyBorder="1" applyAlignment="1">
      <alignment horizontal="center" vertical="center"/>
    </xf>
    <xf numFmtId="9" fontId="53" fillId="13" borderId="57" xfId="0" applyNumberFormat="1" applyFont="1" applyFill="1" applyBorder="1" applyAlignment="1">
      <alignment horizontal="center"/>
    </xf>
    <xf numFmtId="0" fontId="13" fillId="4" borderId="15" xfId="2" applyFont="1" applyFill="1" applyBorder="1" applyAlignment="1">
      <alignment vertical="center" wrapText="1"/>
    </xf>
    <xf numFmtId="0" fontId="17" fillId="4" borderId="1" xfId="2" applyFont="1" applyFill="1" applyAlignment="1">
      <alignment vertical="center" wrapText="1"/>
    </xf>
    <xf numFmtId="0" fontId="17" fillId="0" borderId="1" xfId="2" applyFont="1" applyAlignment="1">
      <alignment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0" fontId="48" fillId="0" borderId="9" xfId="0" applyFont="1" applyBorder="1" applyAlignment="1">
      <alignment vertical="center"/>
    </xf>
    <xf numFmtId="3" fontId="48" fillId="0" borderId="9" xfId="0" applyNumberFormat="1" applyFont="1" applyBorder="1" applyAlignment="1">
      <alignment vertical="center"/>
    </xf>
    <xf numFmtId="0" fontId="48" fillId="0" borderId="10" xfId="0" applyFont="1" applyBorder="1" applyAlignment="1">
      <alignment vertical="center"/>
    </xf>
    <xf numFmtId="9" fontId="48" fillId="0" borderId="24" xfId="0" applyNumberFormat="1" applyFont="1" applyBorder="1" applyAlignment="1">
      <alignment vertical="center"/>
    </xf>
    <xf numFmtId="0" fontId="48" fillId="0" borderId="24" xfId="0" applyFont="1" applyBorder="1" applyAlignment="1">
      <alignment vertical="center"/>
    </xf>
    <xf numFmtId="3" fontId="48" fillId="0" borderId="13" xfId="0" applyNumberFormat="1" applyFont="1" applyBorder="1" applyAlignment="1">
      <alignment vertical="center"/>
    </xf>
    <xf numFmtId="0" fontId="48" fillId="0" borderId="13" xfId="0" applyFont="1" applyBorder="1" applyAlignment="1">
      <alignment vertical="center"/>
    </xf>
    <xf numFmtId="9" fontId="48" fillId="0" borderId="14" xfId="1" applyFont="1" applyBorder="1" applyAlignment="1">
      <alignment vertical="center"/>
    </xf>
    <xf numFmtId="41" fontId="20" fillId="0" borderId="26" xfId="23" applyFont="1" applyBorder="1" applyAlignment="1">
      <alignment horizontal="center" vertical="center"/>
    </xf>
    <xf numFmtId="0" fontId="20" fillId="0" borderId="8" xfId="3" applyFont="1" applyBorder="1" applyAlignment="1">
      <alignment horizontal="center" vertical="center"/>
    </xf>
    <xf numFmtId="0" fontId="20" fillId="0" borderId="11" xfId="3" applyFont="1" applyBorder="1" applyAlignment="1">
      <alignment horizontal="center" vertical="center"/>
    </xf>
    <xf numFmtId="10" fontId="32" fillId="5" borderId="22" xfId="3" applyNumberFormat="1" applyFont="1" applyFill="1" applyBorder="1" applyAlignment="1">
      <alignment horizontal="center" vertical="center"/>
    </xf>
    <xf numFmtId="9" fontId="32" fillId="5" borderId="22" xfId="1" applyFont="1" applyFill="1" applyBorder="1" applyAlignment="1">
      <alignment horizontal="center"/>
    </xf>
    <xf numFmtId="3" fontId="48" fillId="0" borderId="48" xfId="0" applyNumberFormat="1" applyFont="1" applyBorder="1" applyAlignment="1">
      <alignment vertical="center"/>
    </xf>
    <xf numFmtId="0" fontId="40" fillId="5" borderId="22" xfId="0" applyFont="1" applyFill="1" applyBorder="1" applyAlignment="1">
      <alignment horizontal="center" vertical="center"/>
    </xf>
    <xf numFmtId="0" fontId="9" fillId="0" borderId="1" xfId="3" applyFont="1" applyAlignment="1">
      <alignment horizontal="center" vertical="center"/>
    </xf>
    <xf numFmtId="9" fontId="22" fillId="4" borderId="22" xfId="0" applyNumberFormat="1" applyFont="1" applyFill="1" applyBorder="1" applyAlignment="1">
      <alignment horizontal="center" vertical="center"/>
    </xf>
    <xf numFmtId="170" fontId="14" fillId="0" borderId="52" xfId="1" applyNumberFormat="1" applyFont="1" applyBorder="1" applyAlignment="1">
      <alignment horizontal="center" vertical="center" wrapText="1"/>
    </xf>
    <xf numFmtId="170" fontId="14" fillId="0" borderId="51" xfId="1" applyNumberFormat="1" applyFont="1" applyBorder="1" applyAlignment="1">
      <alignment horizontal="center" vertical="center" wrapText="1"/>
    </xf>
    <xf numFmtId="170" fontId="8" fillId="0" borderId="92" xfId="1" applyNumberFormat="1" applyFont="1" applyBorder="1" applyAlignment="1">
      <alignment horizontal="center" vertical="center" wrapText="1"/>
    </xf>
    <xf numFmtId="9" fontId="14" fillId="0" borderId="29" xfId="3" applyNumberFormat="1" applyFont="1" applyBorder="1" applyAlignment="1">
      <alignment horizontal="center" vertical="center" wrapText="1"/>
    </xf>
    <xf numFmtId="10" fontId="14" fillId="0" borderId="8" xfId="1" applyNumberFormat="1" applyFont="1" applyBorder="1" applyAlignment="1">
      <alignment horizontal="center" vertical="center"/>
    </xf>
    <xf numFmtId="0" fontId="19" fillId="0" borderId="19" xfId="24" applyBorder="1" applyAlignment="1">
      <alignment horizontal="center" vertical="center" wrapText="1"/>
    </xf>
    <xf numFmtId="2" fontId="48" fillId="0" borderId="8" xfId="0" applyNumberFormat="1" applyFont="1" applyBorder="1" applyAlignment="1">
      <alignment horizontal="center" vertical="center"/>
    </xf>
    <xf numFmtId="10" fontId="14" fillId="0" borderId="27" xfId="3" applyNumberFormat="1" applyFont="1" applyBorder="1" applyAlignment="1">
      <alignment horizontal="center" vertical="center"/>
    </xf>
    <xf numFmtId="0" fontId="8" fillId="0" borderId="26" xfId="3" applyFont="1" applyBorder="1" applyAlignment="1">
      <alignment vertical="center"/>
    </xf>
    <xf numFmtId="41" fontId="14" fillId="0" borderId="52" xfId="23" applyFont="1" applyBorder="1" applyAlignment="1">
      <alignment horizontal="center" vertical="center" wrapText="1"/>
    </xf>
    <xf numFmtId="41" fontId="14" fillId="0" borderId="51" xfId="23" applyFont="1" applyBorder="1" applyAlignment="1">
      <alignment horizontal="center" vertical="center" wrapText="1"/>
    </xf>
    <xf numFmtId="41" fontId="8" fillId="0" borderId="92" xfId="23" applyFont="1" applyBorder="1" applyAlignment="1">
      <alignment horizontal="center" vertical="center" wrapText="1"/>
    </xf>
    <xf numFmtId="41" fontId="14" fillId="0" borderId="29" xfId="23" applyFont="1" applyBorder="1" applyAlignment="1">
      <alignment horizontal="center" vertical="center" wrapText="1"/>
    </xf>
    <xf numFmtId="175" fontId="14" fillId="0" borderId="8" xfId="3" applyNumberFormat="1" applyFont="1" applyBorder="1" applyAlignment="1">
      <alignment horizontal="center" vertical="center"/>
    </xf>
    <xf numFmtId="0" fontId="11" fillId="13" borderId="22" xfId="0" applyFont="1" applyFill="1" applyBorder="1" applyAlignment="1">
      <alignment wrapText="1"/>
    </xf>
    <xf numFmtId="3" fontId="48" fillId="0" borderId="94" xfId="0" applyNumberFormat="1" applyFont="1" applyBorder="1" applyAlignment="1">
      <alignment horizontal="center" vertical="center"/>
    </xf>
    <xf numFmtId="0" fontId="48" fillId="0" borderId="94" xfId="0" applyFont="1" applyBorder="1" applyAlignment="1">
      <alignment vertical="center"/>
    </xf>
    <xf numFmtId="168" fontId="14" fillId="0" borderId="57" xfId="5" applyNumberFormat="1" applyFont="1" applyBorder="1" applyAlignment="1">
      <alignment horizontal="center" vertical="center"/>
    </xf>
    <xf numFmtId="168" fontId="14" fillId="0" borderId="48" xfId="5" applyNumberFormat="1" applyFont="1" applyBorder="1" applyAlignment="1">
      <alignment horizontal="center" vertical="center"/>
    </xf>
    <xf numFmtId="0" fontId="11" fillId="13" borderId="48" xfId="0" applyFont="1" applyFill="1" applyBorder="1" applyAlignment="1">
      <alignment wrapText="1"/>
    </xf>
    <xf numFmtId="0" fontId="48" fillId="0" borderId="96" xfId="0" applyFont="1" applyBorder="1" applyAlignment="1">
      <alignment vertical="center"/>
    </xf>
    <xf numFmtId="0" fontId="48" fillId="0" borderId="41" xfId="0" applyFont="1" applyBorder="1" applyAlignment="1">
      <alignment vertical="center"/>
    </xf>
    <xf numFmtId="168" fontId="14" fillId="0" borderId="40" xfId="5" applyNumberFormat="1" applyFont="1" applyBorder="1" applyAlignment="1">
      <alignment horizontal="center" vertical="center"/>
    </xf>
    <xf numFmtId="0" fontId="57" fillId="0" borderId="22" xfId="0" applyFont="1" applyBorder="1" applyAlignment="1">
      <alignment wrapText="1"/>
    </xf>
    <xf numFmtId="0" fontId="57" fillId="0" borderId="1" xfId="0" applyFont="1" applyBorder="1" applyAlignment="1">
      <alignment wrapText="1"/>
    </xf>
    <xf numFmtId="3" fontId="48" fillId="0" borderId="1" xfId="0" applyNumberFormat="1" applyFont="1" applyBorder="1" applyAlignment="1">
      <alignment horizontal="center" vertical="center"/>
    </xf>
    <xf numFmtId="168" fontId="14" fillId="0" borderId="1" xfId="5" applyNumberFormat="1" applyFont="1" applyBorder="1" applyAlignment="1">
      <alignment horizontal="center" vertical="center"/>
    </xf>
    <xf numFmtId="174" fontId="14" fillId="0" borderId="22" xfId="5" applyNumberFormat="1" applyFont="1" applyBorder="1" applyAlignment="1">
      <alignment vertical="center"/>
    </xf>
    <xf numFmtId="0" fontId="14" fillId="0" borderId="22" xfId="3" applyFont="1" applyBorder="1"/>
    <xf numFmtId="0" fontId="14" fillId="0" borderId="22" xfId="3" applyFont="1" applyBorder="1" applyAlignment="1">
      <alignment vertical="center"/>
    </xf>
    <xf numFmtId="43" fontId="42" fillId="5" borderId="34" xfId="18" applyFont="1" applyFill="1" applyBorder="1" applyAlignment="1">
      <alignment horizontal="center" vertical="center" wrapText="1"/>
    </xf>
    <xf numFmtId="168" fontId="14" fillId="0" borderId="34" xfId="5" applyNumberFormat="1" applyFont="1" applyBorder="1" applyAlignment="1">
      <alignment vertical="center"/>
    </xf>
    <xf numFmtId="168" fontId="14" fillId="0" borderId="35" xfId="5" applyNumberFormat="1" applyFont="1" applyBorder="1" applyAlignment="1">
      <alignment vertical="center"/>
    </xf>
    <xf numFmtId="168" fontId="14" fillId="0" borderId="36" xfId="5" applyNumberFormat="1" applyFont="1" applyBorder="1" applyAlignment="1">
      <alignment vertical="center"/>
    </xf>
    <xf numFmtId="3" fontId="48" fillId="0" borderId="57" xfId="0" applyNumberFormat="1" applyFont="1" applyBorder="1" applyAlignment="1">
      <alignment horizontal="center" vertical="center"/>
    </xf>
    <xf numFmtId="43" fontId="42" fillId="4" borderId="22" xfId="18" applyFont="1" applyFill="1" applyBorder="1" applyAlignment="1">
      <alignment vertical="center" wrapText="1"/>
    </xf>
    <xf numFmtId="43" fontId="14" fillId="4" borderId="22" xfId="18" applyFont="1" applyFill="1" applyBorder="1" applyAlignment="1">
      <alignment vertical="center" wrapText="1"/>
    </xf>
    <xf numFmtId="43" fontId="1" fillId="4" borderId="48" xfId="18" applyFont="1" applyFill="1" applyBorder="1" applyAlignment="1">
      <alignment vertical="center" wrapText="1"/>
    </xf>
    <xf numFmtId="43" fontId="1" fillId="4" borderId="22" xfId="18" applyFont="1" applyFill="1" applyBorder="1" applyAlignment="1">
      <alignment vertical="center" wrapText="1"/>
    </xf>
    <xf numFmtId="14" fontId="40" fillId="0" borderId="26" xfId="2" applyNumberFormat="1" applyFont="1" applyBorder="1" applyAlignment="1">
      <alignment horizontal="center" vertical="center" wrapText="1"/>
    </xf>
    <xf numFmtId="0" fontId="14" fillId="0" borderId="1" xfId="3" applyFont="1" applyAlignment="1">
      <alignment vertical="center" wrapText="1"/>
    </xf>
    <xf numFmtId="0" fontId="48" fillId="0" borderId="1" xfId="0" applyFont="1" applyBorder="1" applyAlignment="1">
      <alignment vertical="center" wrapText="1"/>
    </xf>
    <xf numFmtId="0" fontId="0" fillId="0" borderId="0" xfId="0" applyAlignment="1">
      <alignment wrapText="1"/>
    </xf>
    <xf numFmtId="0" fontId="19" fillId="0" borderId="7" xfId="24" applyBorder="1" applyAlignment="1">
      <alignment horizontal="center" vertical="center" wrapText="1"/>
    </xf>
    <xf numFmtId="0" fontId="20" fillId="0" borderId="23" xfId="3" applyFont="1" applyBorder="1" applyAlignment="1">
      <alignment horizontal="center" vertical="center"/>
    </xf>
    <xf numFmtId="0" fontId="20" fillId="0" borderId="25" xfId="3" applyFont="1" applyBorder="1" applyAlignment="1">
      <alignment horizontal="center" vertical="center"/>
    </xf>
    <xf numFmtId="9" fontId="14" fillId="0" borderId="23" xfId="3" applyNumberFormat="1" applyFont="1" applyBorder="1" applyAlignment="1">
      <alignment horizontal="center" vertical="center"/>
    </xf>
    <xf numFmtId="0" fontId="14" fillId="0" borderId="25" xfId="3" applyFon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9" fillId="0" borderId="23" xfId="24" applyBorder="1" applyAlignment="1">
      <alignment horizontal="center" vertical="center" wrapText="1"/>
    </xf>
    <xf numFmtId="0" fontId="33" fillId="0" borderId="25" xfId="3" applyFont="1" applyBorder="1" applyAlignment="1">
      <alignment horizontal="center" vertical="center" wrapText="1"/>
    </xf>
    <xf numFmtId="0" fontId="20" fillId="0" borderId="23" xfId="3" applyFont="1" applyBorder="1" applyAlignment="1">
      <alignment horizontal="left" vertical="center" wrapText="1"/>
    </xf>
    <xf numFmtId="0" fontId="31" fillId="0" borderId="25" xfId="3" applyFont="1" applyBorder="1" applyAlignment="1">
      <alignment horizontal="left" vertical="center"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0" fillId="0" borderId="25" xfId="3" applyFont="1" applyBorder="1" applyAlignment="1">
      <alignment horizontal="left"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3" applyFont="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19" fillId="0" borderId="22" xfId="24" applyBorder="1" applyAlignment="1">
      <alignment horizontal="center" vertical="center"/>
    </xf>
    <xf numFmtId="0" fontId="20" fillId="0" borderId="22" xfId="0" applyFont="1" applyBorder="1" applyAlignment="1">
      <alignment horizontal="center" vertical="center"/>
    </xf>
    <xf numFmtId="0" fontId="55" fillId="0" borderId="25" xfId="3" applyFont="1" applyBorder="1" applyAlignment="1">
      <alignment horizontal="center" vertical="center" wrapText="1"/>
    </xf>
    <xf numFmtId="0" fontId="20" fillId="0" borderId="25" xfId="3" applyFont="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13" fillId="0" borderId="26" xfId="0"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170" fontId="32" fillId="5" borderId="23" xfId="3" applyNumberFormat="1" applyFont="1" applyFill="1" applyBorder="1" applyAlignment="1">
      <alignment horizontal="center" vertical="center" wrapText="1"/>
    </xf>
    <xf numFmtId="170" fontId="32" fillId="5" borderId="25" xfId="3" applyNumberFormat="1" applyFont="1" applyFill="1" applyBorder="1" applyAlignment="1">
      <alignment horizontal="center" vertical="center" wrapText="1"/>
    </xf>
    <xf numFmtId="170" fontId="32" fillId="5" borderId="23" xfId="3" applyNumberFormat="1" applyFont="1" applyFill="1" applyBorder="1" applyAlignment="1">
      <alignment horizontal="center" vertical="center"/>
    </xf>
    <xf numFmtId="170" fontId="32"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2" fillId="0" borderId="2" xfId="2" applyFont="1" applyBorder="1" applyAlignment="1">
      <alignment vertical="center" wrapText="1"/>
    </xf>
    <xf numFmtId="0" fontId="13" fillId="0" borderId="18" xfId="2" applyFont="1" applyBorder="1" applyAlignment="1">
      <alignment vertical="center" wrapText="1"/>
    </xf>
    <xf numFmtId="0" fontId="13" fillId="0" borderId="17" xfId="2" applyFont="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3" fillId="0" borderId="11" xfId="2" applyFont="1" applyBorder="1" applyAlignment="1">
      <alignment vertical="center" wrapText="1"/>
    </xf>
    <xf numFmtId="0" fontId="13" fillId="0" borderId="20" xfId="2" applyFont="1" applyBorder="1" applyAlignment="1">
      <alignment vertical="center" wrapText="1"/>
    </xf>
    <xf numFmtId="0" fontId="13" fillId="0" borderId="19" xfId="2" applyFont="1" applyBorder="1" applyAlignment="1">
      <alignment vertical="center" wrapText="1"/>
    </xf>
    <xf numFmtId="0" fontId="12" fillId="0" borderId="26" xfId="2" applyFont="1" applyBorder="1" applyAlignment="1">
      <alignmen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vertical="center" wrapText="1"/>
    </xf>
    <xf numFmtId="0" fontId="14" fillId="0" borderId="26" xfId="3" applyFont="1" applyBorder="1" applyAlignment="1">
      <alignment vertical="center" wrapText="1"/>
    </xf>
    <xf numFmtId="0" fontId="12" fillId="0" borderId="70" xfId="2" applyFont="1" applyBorder="1" applyAlignment="1">
      <alignment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5" borderId="26"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wrapText="1"/>
    </xf>
    <xf numFmtId="0" fontId="20" fillId="0" borderId="6" xfId="3" applyFont="1" applyBorder="1" applyAlignment="1">
      <alignment horizontal="center" vertical="center"/>
    </xf>
    <xf numFmtId="0" fontId="20" fillId="0" borderId="22" xfId="0" applyFont="1" applyBorder="1" applyAlignment="1">
      <alignment horizontal="center"/>
    </xf>
    <xf numFmtId="0" fontId="26"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43" fontId="20" fillId="0" borderId="22" xfId="18" applyFont="1" applyBorder="1" applyAlignment="1">
      <alignment horizontal="center"/>
    </xf>
    <xf numFmtId="0" fontId="20" fillId="0" borderId="23" xfId="3" applyFont="1" applyBorder="1" applyAlignment="1">
      <alignment horizontal="center" vertical="center"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70" xfId="2" applyFont="1" applyBorder="1" applyAlignment="1">
      <alignment horizontal="center" vertical="center" wrapText="1"/>
    </xf>
    <xf numFmtId="0" fontId="14" fillId="0" borderId="26" xfId="3" applyFont="1" applyBorder="1" applyAlignment="1">
      <alignment horizontal="center" vertical="center" wrapText="1"/>
    </xf>
    <xf numFmtId="0" fontId="12" fillId="0" borderId="2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5" xfId="0" applyFont="1" applyBorder="1" applyAlignment="1">
      <alignment horizontal="center" vertical="center" wrapText="1"/>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0" borderId="75" xfId="0" applyFont="1" applyBorder="1" applyAlignment="1">
      <alignment horizontal="center" vertical="center"/>
    </xf>
    <xf numFmtId="0" fontId="36" fillId="0" borderId="88" xfId="0" applyFont="1" applyBorder="1" applyAlignment="1">
      <alignment horizontal="left" vertical="center" wrapText="1"/>
    </xf>
    <xf numFmtId="0" fontId="36" fillId="0" borderId="76"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13" fillId="0" borderId="11" xfId="0" applyFont="1" applyBorder="1" applyAlignment="1">
      <alignment horizontal="center" vertical="center"/>
    </xf>
    <xf numFmtId="0" fontId="13" fillId="0" borderId="20" xfId="0" applyFont="1" applyBorder="1" applyAlignment="1">
      <alignment horizontal="center" vertical="center"/>
    </xf>
    <xf numFmtId="0" fontId="13" fillId="0" borderId="78" xfId="0" applyFont="1" applyBorder="1" applyAlignment="1">
      <alignment horizontal="center" vertical="center"/>
    </xf>
    <xf numFmtId="0" fontId="13" fillId="12" borderId="29" xfId="0" applyFont="1" applyFill="1" applyBorder="1" applyAlignment="1">
      <alignment horizontal="left" vertical="center" wrapText="1"/>
    </xf>
    <xf numFmtId="0" fontId="13" fillId="12" borderId="27" xfId="0" applyFont="1" applyFill="1" applyBorder="1" applyAlignment="1">
      <alignment horizontal="left" vertical="center" wrapText="1"/>
    </xf>
    <xf numFmtId="0" fontId="13" fillId="12" borderId="85"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2" fillId="0" borderId="75"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77"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horizontal="left" vertical="center" wrapText="1"/>
    </xf>
    <xf numFmtId="0" fontId="12" fillId="0" borderId="80"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12" borderId="5" xfId="0" applyFont="1" applyFill="1" applyBorder="1" applyAlignment="1">
      <alignment horizontal="left" vertical="center" wrapText="1"/>
    </xf>
    <xf numFmtId="0" fontId="13" fillId="12" borderId="7"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9"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76" xfId="0" applyFont="1" applyFill="1" applyBorder="1" applyAlignment="1">
      <alignment horizontal="center" vertical="center" wrapText="1"/>
    </xf>
    <xf numFmtId="1" fontId="51" fillId="13" borderId="5" xfId="0" applyNumberFormat="1" applyFont="1" applyFill="1" applyBorder="1" applyAlignment="1">
      <alignment horizontal="center" vertical="center"/>
    </xf>
    <xf numFmtId="1" fontId="51" fillId="13" borderId="6" xfId="0" applyNumberFormat="1" applyFont="1" applyFill="1" applyBorder="1" applyAlignment="1">
      <alignment horizontal="center" vertical="center"/>
    </xf>
    <xf numFmtId="1" fontId="51" fillId="13" borderId="76" xfId="0" applyNumberFormat="1" applyFont="1" applyFill="1" applyBorder="1" applyAlignment="1">
      <alignment horizontal="center" vertical="center"/>
    </xf>
    <xf numFmtId="0" fontId="13" fillId="12" borderId="28" xfId="0" applyFont="1" applyFill="1" applyBorder="1" applyAlignment="1">
      <alignment horizontal="left" vertical="center" wrapText="1"/>
    </xf>
    <xf numFmtId="0" fontId="13" fillId="12" borderId="2"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9" fontId="53" fillId="13" borderId="5" xfId="0" applyNumberFormat="1" applyFont="1" applyFill="1" applyBorder="1" applyAlignment="1">
      <alignment horizontal="center" vertical="center"/>
    </xf>
    <xf numFmtId="9" fontId="53" fillId="13" borderId="76" xfId="0" applyNumberFormat="1" applyFont="1" applyFill="1" applyBorder="1" applyAlignment="1">
      <alignment horizontal="center" vertical="center"/>
    </xf>
    <xf numFmtId="0" fontId="53" fillId="0" borderId="88" xfId="0" applyFont="1" applyBorder="1" applyAlignment="1">
      <alignment horizontal="left" vertical="center"/>
    </xf>
    <xf numFmtId="0" fontId="53" fillId="0" borderId="6" xfId="0" applyFont="1" applyBorder="1" applyAlignment="1">
      <alignment horizontal="left" vertical="center"/>
    </xf>
    <xf numFmtId="0" fontId="53" fillId="0" borderId="76" xfId="0" applyFont="1" applyBorder="1" applyAlignment="1">
      <alignment horizontal="left" vertical="center"/>
    </xf>
    <xf numFmtId="0" fontId="32" fillId="12" borderId="29" xfId="0" applyFont="1" applyFill="1" applyBorder="1" applyAlignment="1">
      <alignment horizontal="center" vertical="center" wrapText="1"/>
    </xf>
    <xf numFmtId="0" fontId="32" fillId="12" borderId="85"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3" fillId="12" borderId="5"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76" xfId="0" applyFont="1" applyFill="1" applyBorder="1" applyAlignment="1">
      <alignment horizontal="center" vertical="center" wrapText="1"/>
    </xf>
    <xf numFmtId="0" fontId="53" fillId="12" borderId="5" xfId="0" applyFont="1" applyFill="1" applyBorder="1" applyAlignment="1">
      <alignment horizontal="center" vertical="center"/>
    </xf>
    <xf numFmtId="0" fontId="53" fillId="12" borderId="6" xfId="0" applyFont="1" applyFill="1" applyBorder="1" applyAlignment="1">
      <alignment horizontal="center" vertical="center"/>
    </xf>
    <xf numFmtId="0" fontId="53" fillId="12" borderId="76" xfId="0" applyFont="1" applyFill="1" applyBorder="1" applyAlignment="1">
      <alignment horizontal="center" vertical="center"/>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29" xfId="0" applyFont="1" applyBorder="1" applyAlignment="1">
      <alignment horizontal="center" vertical="center"/>
    </xf>
    <xf numFmtId="0" fontId="53" fillId="0" borderId="28" xfId="0" applyFont="1" applyBorder="1" applyAlignment="1">
      <alignment horizontal="center" vertical="center"/>
    </xf>
    <xf numFmtId="0" fontId="53" fillId="0" borderId="2" xfId="0" applyFont="1" applyBorder="1" applyAlignment="1">
      <alignment horizontal="center" vertical="center"/>
    </xf>
    <xf numFmtId="0" fontId="53" fillId="0" borderId="17" xfId="0" applyFont="1" applyBorder="1" applyAlignment="1">
      <alignment horizontal="center" vertical="center"/>
    </xf>
    <xf numFmtId="0" fontId="53" fillId="0" borderId="11" xfId="0" applyFont="1" applyBorder="1" applyAlignment="1">
      <alignment horizontal="center" vertical="center"/>
    </xf>
    <xf numFmtId="0" fontId="53" fillId="0" borderId="19" xfId="0" applyFont="1" applyBorder="1" applyAlignment="1">
      <alignment horizontal="center" vertical="center"/>
    </xf>
    <xf numFmtId="0" fontId="32" fillId="12" borderId="90" xfId="0" applyFont="1" applyFill="1" applyBorder="1" applyAlignment="1">
      <alignment horizontal="center" vertical="center" wrapText="1"/>
    </xf>
    <xf numFmtId="0" fontId="46" fillId="0" borderId="5" xfId="0" applyFont="1" applyBorder="1" applyAlignment="1">
      <alignment horizontal="center" vertical="center"/>
    </xf>
    <xf numFmtId="0" fontId="46" fillId="0" borderId="76" xfId="0" applyFont="1" applyBorder="1" applyAlignment="1">
      <alignment horizontal="center" vertical="center"/>
    </xf>
    <xf numFmtId="0" fontId="46" fillId="0" borderId="88" xfId="0" applyFont="1" applyBorder="1" applyAlignment="1">
      <alignment horizontal="center" vertical="center"/>
    </xf>
    <xf numFmtId="0" fontId="32" fillId="12" borderId="23" xfId="0" applyFont="1" applyFill="1" applyBorder="1" applyAlignment="1">
      <alignment horizontal="center" vertical="center" wrapText="1"/>
    </xf>
    <xf numFmtId="0" fontId="32" fillId="12" borderId="43" xfId="0" applyFont="1" applyFill="1" applyBorder="1" applyAlignment="1">
      <alignment horizontal="center" vertical="center" wrapText="1"/>
    </xf>
    <xf numFmtId="0" fontId="32" fillId="12" borderId="25" xfId="0" applyFont="1" applyFill="1" applyBorder="1" applyAlignment="1">
      <alignment horizontal="center" vertical="center" wrapText="1"/>
    </xf>
    <xf numFmtId="0" fontId="30" fillId="15" borderId="51" xfId="0" applyFont="1" applyFill="1" applyBorder="1" applyAlignment="1">
      <alignment horizontal="center" vertical="center" wrapText="1"/>
    </xf>
    <xf numFmtId="0" fontId="30" fillId="15" borderId="87" xfId="0" applyFont="1" applyFill="1" applyBorder="1" applyAlignment="1">
      <alignment horizontal="center" vertical="center" wrapText="1"/>
    </xf>
    <xf numFmtId="0" fontId="26" fillId="0" borderId="25" xfId="3" applyFont="1" applyBorder="1" applyAlignment="1">
      <alignment horizontal="center" vertical="center" wrapText="1"/>
    </xf>
    <xf numFmtId="43" fontId="46" fillId="0" borderId="23" xfId="0" applyNumberFormat="1" applyFont="1" applyBorder="1" applyAlignment="1">
      <alignment horizontal="center"/>
    </xf>
    <xf numFmtId="43" fontId="46" fillId="0" borderId="25" xfId="0" applyNumberFormat="1" applyFont="1" applyBorder="1" applyAlignment="1">
      <alignment horizontal="center"/>
    </xf>
    <xf numFmtId="0" fontId="46" fillId="0" borderId="23" xfId="0" applyFont="1" applyBorder="1" applyAlignment="1">
      <alignment horizontal="center" vertical="center"/>
    </xf>
    <xf numFmtId="0" fontId="46" fillId="0" borderId="86" xfId="0" applyFont="1" applyBorder="1" applyAlignment="1">
      <alignment horizontal="center" vertical="center"/>
    </xf>
    <xf numFmtId="0" fontId="46" fillId="0" borderId="91" xfId="0" applyFont="1" applyBorder="1" applyAlignment="1">
      <alignment horizontal="center" vertical="center"/>
    </xf>
    <xf numFmtId="0" fontId="34" fillId="0" borderId="7" xfId="3" applyFont="1" applyBorder="1" applyAlignment="1">
      <alignment horizontal="center" vertical="center" wrapText="1"/>
    </xf>
    <xf numFmtId="0" fontId="46" fillId="0" borderId="23" xfId="3" applyFont="1" applyBorder="1" applyAlignment="1">
      <alignment horizontal="center" vertical="top" wrapText="1"/>
    </xf>
    <xf numFmtId="0" fontId="20" fillId="0" borderId="25" xfId="3" applyFont="1" applyBorder="1" applyAlignment="1">
      <alignment horizontal="center" vertical="top"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19" fillId="0" borderId="23" xfId="24" applyBorder="1" applyAlignment="1">
      <alignment horizontal="left" vertical="center" wrapText="1"/>
    </xf>
    <xf numFmtId="0" fontId="55" fillId="0" borderId="25" xfId="3" applyFont="1" applyBorder="1" applyAlignment="1">
      <alignment horizontal="left" vertical="center" wrapText="1"/>
    </xf>
    <xf numFmtId="0" fontId="56" fillId="0" borderId="23" xfId="24" applyFont="1" applyBorder="1" applyAlignment="1">
      <alignment horizontal="left" vertical="center" wrapText="1"/>
    </xf>
    <xf numFmtId="0" fontId="2" fillId="0" borderId="23" xfId="24" applyFont="1" applyBorder="1" applyAlignment="1">
      <alignment horizontal="center" vertical="center" wrapText="1"/>
    </xf>
    <xf numFmtId="0" fontId="20" fillId="0" borderId="23" xfId="0" applyFont="1" applyBorder="1" applyAlignment="1">
      <alignment horizontal="center"/>
    </xf>
    <xf numFmtId="0" fontId="20" fillId="0" borderId="25" xfId="0" applyFont="1" applyBorder="1" applyAlignment="1">
      <alignment horizont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4" fillId="0" borderId="6" xfId="3"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7" xfId="3" applyFont="1" applyBorder="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29" fillId="0" borderId="32" xfId="3" applyFont="1" applyBorder="1" applyAlignment="1">
      <alignment horizontal="center" vertical="center"/>
    </xf>
    <xf numFmtId="0" fontId="48" fillId="0" borderId="29" xfId="0" applyFont="1" applyBorder="1" applyAlignment="1">
      <alignment horizontal="center" vertical="center"/>
    </xf>
    <xf numFmtId="0" fontId="48" fillId="0" borderId="27" xfId="0" applyFont="1" applyBorder="1" applyAlignment="1">
      <alignment horizontal="center" vertical="center"/>
    </xf>
    <xf numFmtId="0" fontId="48" fillId="0" borderId="85" xfId="0" applyFont="1" applyBorder="1" applyAlignment="1">
      <alignment horizontal="center" vertical="center"/>
    </xf>
    <xf numFmtId="0" fontId="48" fillId="0" borderId="92" xfId="0" applyFont="1" applyBorder="1" applyAlignment="1">
      <alignment horizontal="center" vertical="center"/>
    </xf>
    <xf numFmtId="0" fontId="48" fillId="0" borderId="49" xfId="0" applyFont="1" applyBorder="1" applyAlignment="1">
      <alignment horizontal="center" vertical="center"/>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0" borderId="67" xfId="0" applyFont="1" applyBorder="1" applyAlignment="1">
      <alignment vertical="center" wrapText="1"/>
    </xf>
    <xf numFmtId="0" fontId="13" fillId="0" borderId="40" xfId="0" applyFont="1" applyBorder="1" applyAlignment="1">
      <alignment vertical="center" wrapText="1"/>
    </xf>
    <xf numFmtId="0" fontId="13" fillId="0" borderId="51" xfId="0" applyFont="1" applyBorder="1" applyAlignment="1">
      <alignment vertical="center" wrapText="1"/>
    </xf>
    <xf numFmtId="0" fontId="13" fillId="0" borderId="48" xfId="0" applyFont="1" applyBorder="1" applyAlignment="1">
      <alignment vertical="center" wrapText="1"/>
    </xf>
    <xf numFmtId="0" fontId="13" fillId="0" borderId="3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1" xfId="0" applyFont="1" applyBorder="1" applyAlignment="1">
      <alignment horizontal="center" vertical="center" wrapText="1"/>
    </xf>
    <xf numFmtId="0" fontId="48" fillId="0" borderId="33" xfId="0" applyFont="1" applyBorder="1" applyAlignment="1">
      <alignment horizontal="center" vertical="center"/>
    </xf>
    <xf numFmtId="0" fontId="48" fillId="0" borderId="48" xfId="0" applyFont="1" applyBorder="1" applyAlignment="1">
      <alignment horizontal="center" vertical="center"/>
    </xf>
    <xf numFmtId="0" fontId="13" fillId="0" borderId="1" xfId="0" applyFont="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3" borderId="26"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0" borderId="34" xfId="0" applyFont="1" applyBorder="1" applyAlignment="1">
      <alignment vertical="center" wrapText="1"/>
    </xf>
    <xf numFmtId="0" fontId="13" fillId="0" borderId="93" xfId="0" applyFont="1" applyBorder="1" applyAlignment="1">
      <alignment horizontal="center" vertical="center" wrapText="1"/>
    </xf>
    <xf numFmtId="0" fontId="13" fillId="0" borderId="95" xfId="0" applyFont="1" applyBorder="1" applyAlignment="1">
      <alignment horizontal="center" vertical="center" wrapText="1"/>
    </xf>
    <xf numFmtId="0" fontId="48" fillId="0" borderId="22" xfId="0" applyFont="1" applyBorder="1" applyAlignment="1">
      <alignment horizontal="center" vertical="center"/>
    </xf>
    <xf numFmtId="0" fontId="13" fillId="0" borderId="22" xfId="0" applyFont="1" applyBorder="1" applyAlignment="1">
      <alignment vertical="center" wrapText="1"/>
    </xf>
    <xf numFmtId="0" fontId="13" fillId="0" borderId="22" xfId="0" applyFont="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40" fillId="0" borderId="29" xfId="2" applyFont="1" applyBorder="1" applyAlignment="1">
      <alignment horizontal="center" vertical="center" wrapText="1"/>
    </xf>
    <xf numFmtId="0" fontId="40" fillId="0" borderId="27" xfId="2" applyFont="1" applyBorder="1" applyAlignment="1">
      <alignment horizontal="center" vertical="center" wrapText="1"/>
    </xf>
    <xf numFmtId="0" fontId="40" fillId="0" borderId="28" xfId="2"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6" xfId="19" applyFont="1" applyFill="1" applyBorder="1" applyAlignment="1">
      <alignment horizontal="center" vertical="center"/>
    </xf>
    <xf numFmtId="0" fontId="43" fillId="5" borderId="59" xfId="19" applyFont="1" applyFill="1" applyBorder="1" applyAlignment="1">
      <alignment horizontal="center" vertical="center"/>
    </xf>
    <xf numFmtId="0" fontId="43" fillId="0" borderId="1" xfId="19" applyFont="1" applyAlignment="1">
      <alignment horizontal="center" vertical="center" wrapText="1"/>
    </xf>
    <xf numFmtId="0" fontId="4" fillId="10" borderId="1" xfId="19" applyFill="1" applyAlignment="1">
      <alignment horizontal="center"/>
    </xf>
    <xf numFmtId="0" fontId="43" fillId="5" borderId="33" xfId="19" applyFont="1" applyFill="1" applyBorder="1" applyAlignment="1">
      <alignment horizontal="center" vertical="center" wrapText="1"/>
    </xf>
    <xf numFmtId="0" fontId="43" fillId="5" borderId="60" xfId="19" applyFon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1.xml"/><Relationship Id="rId3" Type="http://schemas.openxmlformats.org/officeDocument/2006/relationships/worksheet" Target="worksheets/sheet3.xml"/><Relationship Id="rId34" Type="http://schemas.openxmlformats.org/officeDocument/2006/relationships/sheetMetadata" Target="metadata.xml"/><Relationship Id="rId42" Type="http://schemas.microsoft.com/office/2022/10/relationships/richValueRel" Target="richData/richValueRel.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alcChain" Target="calcChain.xml"/><Relationship Id="rId2" Type="http://schemas.openxmlformats.org/officeDocument/2006/relationships/worksheet" Target="worksheets/sheet2.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Types" Target="richData/rdRichValueTypes.xml"/><Relationship Id="rId40" Type="http://schemas.openxmlformats.org/officeDocument/2006/relationships/customXml" Target="../customXml/item2.xml"/><Relationship Id="rId5" Type="http://schemas.openxmlformats.org/officeDocument/2006/relationships/worksheet" Target="worksheets/sheet5.xml"/><Relationship Id="rId36" Type="http://schemas.microsoft.com/office/2017/06/relationships/rdRichValueStructure" Target="richData/rdrichvaluestructure.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512885</xdr:colOff>
      <xdr:row>0</xdr:row>
      <xdr:rowOff>0</xdr:rowOff>
    </xdr:from>
    <xdr:to>
      <xdr:col>0</xdr:col>
      <xdr:colOff>1684460</xdr:colOff>
      <xdr:row>3</xdr:row>
      <xdr:rowOff>182755</xdr:rowOff>
    </xdr:to>
    <xdr:pic>
      <xdr:nvPicPr>
        <xdr:cNvPr id="2" name="Picture 47">
          <a:extLst>
            <a:ext uri="{FF2B5EF4-FFF2-40B4-BE49-F238E27FC236}">
              <a16:creationId xmlns:a16="http://schemas.microsoft.com/office/drawing/2014/main" id="{A0A9BBFD-02C2-4C70-9DAB-625B7CCF8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5" y="0"/>
          <a:ext cx="1171575" cy="80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j7pAUHgvcVEo-KktJ3ekAsBMn3dXaCugBxtD9_1BQqcKA?e=yVZ2Ca" TargetMode="External"/><Relationship Id="rId13" Type="http://schemas.openxmlformats.org/officeDocument/2006/relationships/hyperlink" Target="https://secretariadistritald-my.sharepoint.com/:f:/g/personal/kforero_sdmujer_gov_co/EgL3jcun3d1Fi5lTcuxsTmkBgRfC7GC4-cIyEtFatZ4Vyw?e=3ew0vK" TargetMode="External"/><Relationship Id="rId18" Type="http://schemas.openxmlformats.org/officeDocument/2006/relationships/vmlDrawing" Target="../drawings/vmlDrawing1.vml"/><Relationship Id="rId3" Type="http://schemas.openxmlformats.org/officeDocument/2006/relationships/hyperlink" Target="https://secretariadistritald-my.sharepoint.com/:f:/g/personal/kforero_sdmujer_gov_co/Ej7pAUHgvcVEo-KktJ3ekAsBMn3dXaCugBxtD9_1BQqcKA?e=CTUi7V" TargetMode="External"/><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17" Type="http://schemas.openxmlformats.org/officeDocument/2006/relationships/drawing" Target="../drawings/drawing1.xml"/><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printerSettings" Target="../printerSettings/printerSettings1.bin"/><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hyperlink" Target="https://secretariadistritald-my.sharepoint.com/:f:/g/personal/kforero_sdmujer_gov_co/Evv51o1Tbq9NjRkdHaWjI_0BQuHWT32IwMqAgdN3Km23ZA?e=sA3OMd" TargetMode="External"/><Relationship Id="rId10" Type="http://schemas.openxmlformats.org/officeDocument/2006/relationships/hyperlink" Target="https://secretariadistritald-my.sharepoint.com/:f:/g/personal/kforero_sdmujer_gov_co/EgL3jcun3d1Fi5lTcuxsTmkBgRfC7GC4-cIyEtFatZ4Vyw?e=1JuzQi" TargetMode="External"/><Relationship Id="rId19" Type="http://schemas.openxmlformats.org/officeDocument/2006/relationships/comments" Target="../comments1.xml"/><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hyperlink" Target="https://secretariadistritald-my.sharepoint.com/:f:/g/personal/kforero_sdmujer_gov_co/EqyiSC-OnMJOlHRgZ4rX_doB5Mq_R3yBqS3NrqI1L88UAw?e=KPV5zC"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pCLJ3iuEH9KpH4a3HmyK7AB_W4iNJ6e3z-GEdh2HFLpew?e=13jSau" TargetMode="External"/><Relationship Id="rId13" Type="http://schemas.openxmlformats.org/officeDocument/2006/relationships/hyperlink" Target="https://secretariadistritald-my.sharepoint.com/:f:/g/personal/kforero_sdmujer_gov_co/EqFJp8eM_H9HlTCqHB_VtF8BS5Kpfi9nt68-TfcKLS8k9A?e=TlejuB" TargetMode="External"/><Relationship Id="rId3" Type="http://schemas.openxmlformats.org/officeDocument/2006/relationships/hyperlink" Target="https://secretariadistritald-my.sharepoint.com/:f:/g/personal/kforero_sdmujer_gov_co/EuGfzC3hoJhFu2ggqhGyGKcBNJns-3XhmeAC7mJ3mLNlog?e=1EOcVH" TargetMode="Externa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hyperlink" Target="https://secretariadistritald-my.sharepoint.com/:f:/g/personal/kforero_sdmujer_gov_co/Eg6Y4BQjyWVItv_2veyxyZEB5CdFxFdgaKrbxAPdlMxWyg?e=fGXCJf" TargetMode="External"/><Relationship Id="rId2" Type="http://schemas.openxmlformats.org/officeDocument/2006/relationships/hyperlink" Target="https://secretariadistritald-my.sharepoint.com/:f:/g/personal/kforero_sdmujer_gov_co/EuGfzC3hoJhFu2ggqhGyGKcBNJns-3XhmeAC7mJ3mLNlog?e=1EOcVH" TargetMode="External"/><Relationship Id="rId16" Type="http://schemas.openxmlformats.org/officeDocument/2006/relationships/comments" Target="../comments2.xm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hyperlink" Target="https://secretariadistritald-my.sharepoint.com/:f:/g/personal/kforero_sdmujer_gov_co/EiIk-B2k5qxAms0hgYhbByMBCe5OFoPdPZlpgYXKfRZNVA?e=xYRikS" TargetMode="External"/><Relationship Id="rId5" Type="http://schemas.openxmlformats.org/officeDocument/2006/relationships/hyperlink" Target="https://secretariadistritald-my.sharepoint.com/:f:/g/personal/kforero_sdmujer_gov_co/EuGfzC3hoJhFu2ggqhGyGKcBNJns-3XhmeAC7mJ3mLNlog?e=2FcIw2" TargetMode="External"/><Relationship Id="rId15" Type="http://schemas.openxmlformats.org/officeDocument/2006/relationships/vmlDrawing" Target="../drawings/vmlDrawing2.vml"/><Relationship Id="rId10" Type="http://schemas.openxmlformats.org/officeDocument/2006/relationships/hyperlink" Target="https://secretariadistritald-my.sharepoint.com/:f:/g/personal/kforero_sdmujer_gov_co/Eg6Y4BQjyWVItv_2veyxyZEB5CdFxFdgaKrbxAPdlMxWyg?e=e7M0p9" TargetMode="Externa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5d0eURIO5Blp6q3Sk94FMBJhVkXkLAhkVX7ATqNyDZaA?e=6nb5PI" TargetMode="External"/><Relationship Id="rId13" Type="http://schemas.openxmlformats.org/officeDocument/2006/relationships/hyperlink" Target="https://secretariadistritald-my.sharepoint.com/:f:/g/personal/kforero_sdmujer_gov_co/EokKVjH_DuNOsSUYg9GGhwwBxKxjKoTHZB2lR84R6l8vww?e=ID192L" TargetMode="External"/><Relationship Id="rId18" Type="http://schemas.openxmlformats.org/officeDocument/2006/relationships/hyperlink" Target="https://secretariadistritald-my.sharepoint.com/:f:/g/personal/kforero_sdmujer_gov_co/EokKVjH_DuNOsSUYg9GGhwwBxKxjKoTHZB2lR84R6l8vww?e=TNlAVH" TargetMode="External"/><Relationship Id="rId3" Type="http://schemas.openxmlformats.org/officeDocument/2006/relationships/hyperlink" Target="https://secretariadistritald-my.sharepoint.com/:f:/g/personal/kforero_sdmujer_gov_co/EnTuEg0Ug3pFl1WzrEPa2J0Bk2YmT4mHhUAllNBXv2ROUQ?e=fFKszV"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17" Type="http://schemas.openxmlformats.org/officeDocument/2006/relationships/hyperlink" Target="https://secretariadistritald-my.sharepoint.com/:f:/g/personal/kforero_sdmujer_gov_co/EoYx9_DFlDtCpVuHJRVDk3IBr3sX6RaiDEuOSNHMdyPwlg?e=K3v5kf"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6" Type="http://schemas.openxmlformats.org/officeDocument/2006/relationships/hyperlink" Target="https://secretariadistritald-my.sharepoint.com/:f:/g/personal/kforero_sdmujer_gov_co/Elt9-3efoF1AsSM9_WTw-O4BNo3WPeSKpevGCuHy1sPUBw?e=u84sra" TargetMode="External"/><Relationship Id="rId20" Type="http://schemas.openxmlformats.org/officeDocument/2006/relationships/drawing" Target="../drawings/drawing3.xm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10" Type="http://schemas.openxmlformats.org/officeDocument/2006/relationships/hyperlink" Target="https://secretariadistritald-my.sharepoint.com/:f:/g/personal/kforero_sdmujer_gov_co/EqXWgInmmspMsT5MFRfV9WYBfQM62VxxnHrTdG7m3PmKnQ?e=FlRuNv" TargetMode="External"/><Relationship Id="rId19" Type="http://schemas.openxmlformats.org/officeDocument/2006/relationships/hyperlink" Target="https://secretariadistritald-my.sharepoint.com/:f:/g/personal/kforero_sdmujer_gov_co/Ehgnz0OLSphLkhb-XH_cS28BnP103oddoSyfj1SKij7rWw?e=DM1SEw" TargetMode="Externa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ucfiycPFJVCmHesIWPxbo0BcrwA_lflkixan8I1RLBMbw?e=F2xqoZ" TargetMode="External"/><Relationship Id="rId3" Type="http://schemas.openxmlformats.org/officeDocument/2006/relationships/hyperlink" Target="https://secretariadistritald-my.sharepoint.com/:f:/g/personal/kforero_sdmujer_gov_co/Eu8MU_5Qi_pGrDFbxqh3K2gBHZ6T7NpRSQWN8dGOFWjtNQ?e=PUYS4K" TargetMode="External"/><Relationship Id="rId7" Type="http://schemas.openxmlformats.org/officeDocument/2006/relationships/hyperlink" Target="https://secretariadistritald-my.sharepoint.com/:f:/g/personal/kforero_sdmujer_gov_co/ErjRfjtyZD9It_WxcMsT9mEB4s18ssvAtzQcH7cfSvQYZg?e=jagxRC" TargetMode="External"/><Relationship Id="rId12" Type="http://schemas.openxmlformats.org/officeDocument/2006/relationships/comments" Target="../comments3.xml"/><Relationship Id="rId2" Type="http://schemas.openxmlformats.org/officeDocument/2006/relationships/hyperlink" Target="https://secretariadistritald-my.sharepoint.com/:f:/g/personal/kforero_sdmujer_gov_co/Eu8MU_5Qi_pGrDFbxqh3K2gBHZ6T7NpRSQWN8dGOFWjtNQ?e=PUYS4K" TargetMode="External"/><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11" Type="http://schemas.openxmlformats.org/officeDocument/2006/relationships/vmlDrawing" Target="../drawings/vmlDrawing3.vml"/><Relationship Id="rId5" Type="http://schemas.openxmlformats.org/officeDocument/2006/relationships/hyperlink" Target="https://secretariadistritald-my.sharepoint.com/:f:/g/personal/kforero_sdmujer_gov_co/EtSsQdPGH6tPvoXHqS91s-8BjIJUZs-fWGKZ5hL8mzuHOA?e=27dwuD" TargetMode="External"/><Relationship Id="rId10" Type="http://schemas.openxmlformats.org/officeDocument/2006/relationships/drawing" Target="../drawings/drawing4.xm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hyperlink" Target="https://secretariadistritald-my.sharepoint.com/:f:/g/personal/kforero_sdmujer_gov_co/EkpTPWeoQVZIhJTs46S1iBsB4TVioAV8LAspkRZiiZWfYg?e=HqXOGk" TargetMode="Externa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vmlDrawing" Target="../drawings/vmlDrawing4.vml"/><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drawing" Target="../drawings/drawing5.xml"/><Relationship Id="rId5" Type="http://schemas.openxmlformats.org/officeDocument/2006/relationships/printerSettings" Target="../printerSettings/printerSettings2.bin"/><Relationship Id="rId4" Type="http://schemas.openxmlformats.org/officeDocument/2006/relationships/hyperlink" Target="https://secretariadistritald-my.sharepoint.com/:f:/g/personal/kforero_sdmujer_gov_co/EnTuEg0Ug3pFl1WzrEPa2J0Bk2YmT4mHhUAllNBXv2ROUQ?e=vdOLm5"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secretariadistritald-my.sharepoint.com/:f:/g/personal/kforero_sdmujer_gov_co/Es5ByeyytqVFqv5bdobYcEMBTPIAKiJXl_hMIqvKrnVFZQ?e=sZZlvL" TargetMode="External"/><Relationship Id="rId7" Type="http://schemas.openxmlformats.org/officeDocument/2006/relationships/comments" Target="../comments5.xm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vmlDrawing" Target="../drawings/vmlDrawing5.vml"/><Relationship Id="rId5" Type="http://schemas.openxmlformats.org/officeDocument/2006/relationships/hyperlink" Target="https://secretariadistritald-my.sharepoint.com/:f:/g/personal/kforero_sdmujer_gov_co/EqyiSC-OnMJOlHRgZ4rX_doB5Mq_R3yBqS3NrqI1L88UAw?e=ea6oya" TargetMode="External"/><Relationship Id="rId4" Type="http://schemas.openxmlformats.org/officeDocument/2006/relationships/hyperlink" Target="https://secretariadistritald-my.sharepoint.com/:f:/g/personal/kforero_sdmujer_gov_co/Es5ByeyytqVFqv5bdobYcEMBTPIAKiJXl_hMIqvKrnVFZQ?e=y67jdK"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C45" zoomScale="106" zoomScaleNormal="60" workbookViewId="0">
      <selection activeCell="F47" sqref="F47:G47"/>
    </sheetView>
  </sheetViews>
  <sheetFormatPr baseColWidth="10" defaultColWidth="52.6640625" defaultRowHeight="14"/>
  <cols>
    <col min="1" max="16384" width="52.6640625" style="1"/>
  </cols>
  <sheetData>
    <row r="1" spans="1:15" s="84" customFormat="1" ht="22.25" customHeight="1" thickBot="1">
      <c r="A1" s="416"/>
      <c r="B1" s="397" t="s">
        <v>44</v>
      </c>
      <c r="C1" s="398"/>
      <c r="D1" s="398"/>
      <c r="E1" s="398"/>
      <c r="F1" s="398"/>
      <c r="G1" s="398"/>
      <c r="H1" s="398"/>
      <c r="I1" s="398"/>
      <c r="J1" s="398"/>
      <c r="K1" s="398"/>
      <c r="L1" s="399"/>
      <c r="M1" s="394" t="s">
        <v>160</v>
      </c>
      <c r="N1" s="395"/>
      <c r="O1" s="396"/>
    </row>
    <row r="2" spans="1:15" s="84" customFormat="1" ht="18" customHeight="1" thickBot="1">
      <c r="A2" s="417"/>
      <c r="B2" s="400" t="s">
        <v>45</v>
      </c>
      <c r="C2" s="401"/>
      <c r="D2" s="401"/>
      <c r="E2" s="401"/>
      <c r="F2" s="401"/>
      <c r="G2" s="401"/>
      <c r="H2" s="401"/>
      <c r="I2" s="401"/>
      <c r="J2" s="401"/>
      <c r="K2" s="401"/>
      <c r="L2" s="402"/>
      <c r="M2" s="394" t="s">
        <v>161</v>
      </c>
      <c r="N2" s="395"/>
      <c r="O2" s="396"/>
    </row>
    <row r="3" spans="1:15" s="84" customFormat="1" ht="20" customHeight="1" thickBot="1">
      <c r="A3" s="417"/>
      <c r="B3" s="400" t="s">
        <v>0</v>
      </c>
      <c r="C3" s="401"/>
      <c r="D3" s="401"/>
      <c r="E3" s="401"/>
      <c r="F3" s="401"/>
      <c r="G3" s="401"/>
      <c r="H3" s="401"/>
      <c r="I3" s="401"/>
      <c r="J3" s="401"/>
      <c r="K3" s="401"/>
      <c r="L3" s="402"/>
      <c r="M3" s="394" t="s">
        <v>162</v>
      </c>
      <c r="N3" s="395"/>
      <c r="O3" s="396"/>
    </row>
    <row r="4" spans="1:15" s="84" customFormat="1" ht="21.75" customHeight="1" thickBot="1">
      <c r="A4" s="418"/>
      <c r="B4" s="403" t="s">
        <v>46</v>
      </c>
      <c r="C4" s="404"/>
      <c r="D4" s="404"/>
      <c r="E4" s="404"/>
      <c r="F4" s="404"/>
      <c r="G4" s="404"/>
      <c r="H4" s="404"/>
      <c r="I4" s="404"/>
      <c r="J4" s="404"/>
      <c r="K4" s="404"/>
      <c r="L4" s="405"/>
      <c r="M4" s="394" t="s">
        <v>163</v>
      </c>
      <c r="N4" s="395"/>
      <c r="O4" s="396"/>
    </row>
    <row r="5" spans="1:15" s="84" customFormat="1" ht="16.25" customHeight="1" thickBot="1">
      <c r="A5" s="85"/>
      <c r="B5" s="86"/>
      <c r="C5" s="86"/>
      <c r="D5" s="86"/>
      <c r="E5" s="86"/>
      <c r="F5" s="86"/>
      <c r="G5" s="86"/>
      <c r="H5" s="86"/>
      <c r="I5" s="86"/>
      <c r="J5" s="86"/>
      <c r="K5" s="86"/>
      <c r="L5" s="86"/>
      <c r="M5" s="87"/>
      <c r="N5" s="87"/>
      <c r="O5" s="87"/>
    </row>
    <row r="6" spans="1:15" ht="40.25" customHeight="1" thickBot="1">
      <c r="A6" s="54" t="s">
        <v>48</v>
      </c>
      <c r="B6" s="428" t="s">
        <v>170</v>
      </c>
      <c r="C6" s="429"/>
      <c r="D6" s="429"/>
      <c r="E6" s="429"/>
      <c r="F6" s="429"/>
      <c r="G6" s="429"/>
      <c r="H6" s="429"/>
      <c r="I6" s="429"/>
      <c r="J6" s="429"/>
      <c r="K6" s="430"/>
      <c r="L6" s="165" t="s">
        <v>49</v>
      </c>
      <c r="M6" s="431"/>
      <c r="N6" s="432"/>
      <c r="O6" s="433"/>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27" t="s">
        <v>2</v>
      </c>
      <c r="B8" s="165" t="s">
        <v>50</v>
      </c>
      <c r="C8" s="232">
        <v>45688</v>
      </c>
      <c r="D8" s="165" t="s">
        <v>51</v>
      </c>
      <c r="E8" s="233">
        <v>45716</v>
      </c>
      <c r="F8" s="165" t="s">
        <v>52</v>
      </c>
      <c r="G8" s="232">
        <v>45747</v>
      </c>
      <c r="H8" s="165" t="s">
        <v>53</v>
      </c>
      <c r="I8" s="234">
        <v>45777</v>
      </c>
      <c r="J8" s="386" t="s">
        <v>3</v>
      </c>
      <c r="K8" s="419"/>
      <c r="L8" s="164" t="s">
        <v>54</v>
      </c>
      <c r="M8" s="383"/>
      <c r="N8" s="383"/>
      <c r="O8" s="383"/>
    </row>
    <row r="9" spans="1:15" s="84" customFormat="1" ht="21.75" customHeight="1" thickBot="1">
      <c r="A9" s="427"/>
      <c r="B9" s="166" t="s">
        <v>55</v>
      </c>
      <c r="C9" s="352">
        <v>45808</v>
      </c>
      <c r="D9" s="165" t="s">
        <v>56</v>
      </c>
      <c r="E9" s="135"/>
      <c r="F9" s="165" t="s">
        <v>57</v>
      </c>
      <c r="G9" s="135"/>
      <c r="H9" s="165" t="s">
        <v>58</v>
      </c>
      <c r="I9" s="133"/>
      <c r="J9" s="386"/>
      <c r="K9" s="419"/>
      <c r="L9" s="164" t="s">
        <v>59</v>
      </c>
      <c r="M9" s="383"/>
      <c r="N9" s="383"/>
      <c r="O9" s="383"/>
    </row>
    <row r="10" spans="1:15" s="84" customFormat="1" ht="21.75" customHeight="1" thickBot="1">
      <c r="A10" s="427"/>
      <c r="B10" s="165" t="s">
        <v>60</v>
      </c>
      <c r="C10" s="131"/>
      <c r="D10" s="165" t="s">
        <v>61</v>
      </c>
      <c r="E10" s="135"/>
      <c r="F10" s="165" t="s">
        <v>62</v>
      </c>
      <c r="G10" s="135"/>
      <c r="H10" s="165" t="s">
        <v>63</v>
      </c>
      <c r="I10" s="133"/>
      <c r="J10" s="386"/>
      <c r="K10" s="419"/>
      <c r="L10" s="164" t="s">
        <v>64</v>
      </c>
      <c r="M10" s="383" t="s">
        <v>171</v>
      </c>
      <c r="N10" s="383"/>
      <c r="O10" s="383"/>
    </row>
    <row r="11" spans="1:15" ht="15" customHeight="1" thickBot="1">
      <c r="A11" s="6"/>
      <c r="B11" s="7"/>
      <c r="C11" s="7"/>
      <c r="D11" s="9"/>
      <c r="E11" s="8"/>
      <c r="F11" s="8"/>
      <c r="G11" s="223"/>
      <c r="H11" s="223"/>
      <c r="I11" s="10"/>
      <c r="J11" s="10"/>
      <c r="K11" s="7"/>
      <c r="L11" s="7"/>
      <c r="M11" s="7"/>
      <c r="N11" s="7"/>
      <c r="O11" s="7"/>
    </row>
    <row r="12" spans="1:15" ht="15" customHeight="1">
      <c r="A12" s="424" t="s">
        <v>65</v>
      </c>
      <c r="B12" s="406" t="s">
        <v>172</v>
      </c>
      <c r="C12" s="407"/>
      <c r="D12" s="407"/>
      <c r="E12" s="407"/>
      <c r="F12" s="407"/>
      <c r="G12" s="407"/>
      <c r="H12" s="407"/>
      <c r="I12" s="407"/>
      <c r="J12" s="407"/>
      <c r="K12" s="407"/>
      <c r="L12" s="407"/>
      <c r="M12" s="407"/>
      <c r="N12" s="407"/>
      <c r="O12" s="408"/>
    </row>
    <row r="13" spans="1:15" ht="15" customHeight="1">
      <c r="A13" s="425"/>
      <c r="B13" s="409"/>
      <c r="C13" s="410"/>
      <c r="D13" s="410"/>
      <c r="E13" s="410"/>
      <c r="F13" s="410"/>
      <c r="G13" s="410"/>
      <c r="H13" s="410"/>
      <c r="I13" s="410"/>
      <c r="J13" s="410"/>
      <c r="K13" s="410"/>
      <c r="L13" s="410"/>
      <c r="M13" s="410"/>
      <c r="N13" s="410"/>
      <c r="O13" s="411"/>
    </row>
    <row r="14" spans="1:15" ht="15" customHeight="1" thickBot="1">
      <c r="A14" s="426"/>
      <c r="B14" s="412"/>
      <c r="C14" s="413"/>
      <c r="D14" s="413"/>
      <c r="E14" s="413"/>
      <c r="F14" s="413"/>
      <c r="G14" s="413"/>
      <c r="H14" s="413"/>
      <c r="I14" s="413"/>
      <c r="J14" s="413"/>
      <c r="K14" s="413"/>
      <c r="L14" s="413"/>
      <c r="M14" s="413"/>
      <c r="N14" s="413"/>
      <c r="O14" s="414"/>
    </row>
    <row r="15" spans="1:15" ht="9" customHeight="1" thickBot="1">
      <c r="A15" s="14"/>
      <c r="B15" s="291"/>
      <c r="C15" s="292"/>
      <c r="D15" s="292"/>
      <c r="E15" s="292"/>
      <c r="F15" s="292"/>
      <c r="G15" s="2"/>
      <c r="H15" s="2"/>
      <c r="I15" s="2"/>
      <c r="J15" s="2"/>
      <c r="K15" s="2"/>
      <c r="L15" s="293"/>
      <c r="M15" s="293"/>
      <c r="N15" s="293"/>
      <c r="O15" s="293"/>
    </row>
    <row r="16" spans="1:15" s="18" customFormat="1" ht="37.5" customHeight="1" thickBot="1">
      <c r="A16" s="54" t="s">
        <v>4</v>
      </c>
      <c r="B16" s="415" t="s">
        <v>173</v>
      </c>
      <c r="C16" s="415"/>
      <c r="D16" s="415"/>
      <c r="E16" s="415"/>
      <c r="F16" s="415"/>
      <c r="G16" s="420" t="s">
        <v>5</v>
      </c>
      <c r="H16" s="420"/>
      <c r="I16" s="415" t="s">
        <v>176</v>
      </c>
      <c r="J16" s="415"/>
      <c r="K16" s="415"/>
      <c r="L16" s="415"/>
      <c r="M16" s="415"/>
      <c r="N16" s="415"/>
      <c r="O16" s="415"/>
    </row>
    <row r="17" spans="1:15" ht="9" customHeight="1">
      <c r="A17" s="14"/>
      <c r="B17" s="2"/>
      <c r="C17" s="292"/>
      <c r="D17" s="292"/>
      <c r="E17" s="292"/>
      <c r="F17" s="292"/>
      <c r="G17" s="2"/>
      <c r="H17" s="2"/>
      <c r="I17" s="2"/>
      <c r="J17" s="2"/>
      <c r="K17" s="2"/>
      <c r="L17" s="293"/>
      <c r="M17" s="293"/>
      <c r="N17" s="293"/>
      <c r="O17" s="293"/>
    </row>
    <row r="18" spans="1:15" ht="56.25" customHeight="1">
      <c r="A18" s="54" t="s">
        <v>6</v>
      </c>
      <c r="B18" s="422" t="s">
        <v>175</v>
      </c>
      <c r="C18" s="422"/>
      <c r="D18" s="422"/>
      <c r="E18" s="422"/>
      <c r="F18" s="54" t="s">
        <v>7</v>
      </c>
      <c r="G18" s="421" t="s">
        <v>177</v>
      </c>
      <c r="H18" s="421"/>
      <c r="I18" s="421"/>
      <c r="J18" s="54" t="s">
        <v>8</v>
      </c>
      <c r="K18" s="415" t="s">
        <v>178</v>
      </c>
      <c r="L18" s="415"/>
      <c r="M18" s="415"/>
      <c r="N18" s="415"/>
      <c r="O18" s="415"/>
    </row>
    <row r="19" spans="1:15" ht="9" customHeight="1">
      <c r="A19" s="5"/>
      <c r="B19" s="2"/>
      <c r="C19" s="423"/>
      <c r="D19" s="423"/>
      <c r="E19" s="423"/>
      <c r="F19" s="423"/>
      <c r="G19" s="423"/>
      <c r="H19" s="423"/>
      <c r="I19" s="423"/>
      <c r="J19" s="423"/>
      <c r="K19" s="423"/>
      <c r="L19" s="423"/>
      <c r="M19" s="423"/>
      <c r="N19" s="423"/>
      <c r="O19" s="423"/>
    </row>
    <row r="20" spans="1:15" ht="16.5" customHeight="1" thickBot="1">
      <c r="A20" s="81"/>
      <c r="B20" s="82"/>
      <c r="C20" s="82"/>
      <c r="D20" s="82"/>
      <c r="E20" s="82"/>
      <c r="F20" s="82"/>
      <c r="G20" s="82"/>
      <c r="H20" s="82"/>
      <c r="I20" s="82"/>
      <c r="J20" s="82"/>
      <c r="K20" s="82"/>
      <c r="L20" s="82"/>
      <c r="M20" s="82"/>
      <c r="N20" s="82"/>
      <c r="O20" s="82"/>
    </row>
    <row r="21" spans="1:15" ht="32" customHeight="1" thickBot="1">
      <c r="A21" s="384" t="s">
        <v>9</v>
      </c>
      <c r="B21" s="385"/>
      <c r="C21" s="385"/>
      <c r="D21" s="385"/>
      <c r="E21" s="385"/>
      <c r="F21" s="385"/>
      <c r="G21" s="385"/>
      <c r="H21" s="385"/>
      <c r="I21" s="385"/>
      <c r="J21" s="385"/>
      <c r="K21" s="385"/>
      <c r="L21" s="385"/>
      <c r="M21" s="385"/>
      <c r="N21" s="385"/>
      <c r="O21" s="386"/>
    </row>
    <row r="22" spans="1:15" ht="32" customHeight="1" thickBot="1">
      <c r="A22" s="384" t="s">
        <v>66</v>
      </c>
      <c r="B22" s="385"/>
      <c r="C22" s="385"/>
      <c r="D22" s="385"/>
      <c r="E22" s="385"/>
      <c r="F22" s="385"/>
      <c r="G22" s="385"/>
      <c r="H22" s="385"/>
      <c r="I22" s="385"/>
      <c r="J22" s="385"/>
      <c r="K22" s="385"/>
      <c r="L22" s="385"/>
      <c r="M22" s="385"/>
      <c r="N22" s="385"/>
      <c r="O22" s="386"/>
    </row>
    <row r="23" spans="1:15"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ht="32" customHeight="1">
      <c r="A24" s="21" t="s">
        <v>10</v>
      </c>
      <c r="B24" s="294">
        <v>551182000</v>
      </c>
      <c r="C24" s="295"/>
      <c r="D24" s="294">
        <v>500000</v>
      </c>
      <c r="E24" s="294">
        <v>60057000</v>
      </c>
      <c r="F24" s="294">
        <v>53733000</v>
      </c>
      <c r="G24" s="295"/>
      <c r="H24" s="296"/>
      <c r="I24" s="296"/>
      <c r="J24" s="296"/>
      <c r="K24" s="296"/>
      <c r="L24" s="296"/>
      <c r="M24" s="296"/>
      <c r="N24" s="297">
        <f>SUM(B24:M24)</f>
        <v>665472000</v>
      </c>
      <c r="O24" s="298"/>
    </row>
    <row r="25" spans="1:15" ht="32" customHeight="1">
      <c r="A25" s="21" t="s">
        <v>11</v>
      </c>
      <c r="B25" s="294">
        <v>144275000</v>
      </c>
      <c r="C25" s="294">
        <f>276875000-B25</f>
        <v>132600000</v>
      </c>
      <c r="D25" s="294">
        <f>424212500-B25-C25</f>
        <v>147337500</v>
      </c>
      <c r="E25" s="294">
        <f>423770500-B25-C25-D25</f>
        <v>-442000</v>
      </c>
      <c r="F25" s="294">
        <f>467720055-B25-C25-D25-E25</f>
        <v>43949555</v>
      </c>
      <c r="G25" s="295"/>
      <c r="H25" s="295"/>
      <c r="I25" s="295"/>
      <c r="J25" s="295"/>
      <c r="K25" s="295"/>
      <c r="L25" s="295"/>
      <c r="M25" s="295"/>
      <c r="N25" s="294">
        <f>SUM(B25:M25)</f>
        <v>467720055</v>
      </c>
      <c r="O25" s="299">
        <f>N25/N24</f>
        <v>0.70283957101125216</v>
      </c>
    </row>
    <row r="26" spans="1:15" ht="32" customHeight="1">
      <c r="A26" s="21" t="s">
        <v>12</v>
      </c>
      <c r="B26" s="295"/>
      <c r="C26" s="294">
        <f>1200600</f>
        <v>1200600</v>
      </c>
      <c r="D26" s="294">
        <f>24333433-B26-C26</f>
        <v>23132833</v>
      </c>
      <c r="E26" s="294">
        <f>52896433-B26-C26-D26</f>
        <v>28563000</v>
      </c>
      <c r="F26" s="294">
        <f>105047433-B26-C26-D26-E26</f>
        <v>52151000</v>
      </c>
      <c r="G26" s="295"/>
      <c r="H26" s="295"/>
      <c r="I26" s="295"/>
      <c r="J26" s="295"/>
      <c r="K26" s="295"/>
      <c r="L26" s="295"/>
      <c r="M26" s="295"/>
      <c r="N26" s="294">
        <f>SUM(B26:M26)</f>
        <v>105047433</v>
      </c>
      <c r="O26" s="300"/>
    </row>
    <row r="27" spans="1:15" ht="32" customHeight="1">
      <c r="A27" s="21" t="s">
        <v>69</v>
      </c>
      <c r="B27" s="295"/>
      <c r="C27" s="294">
        <v>51787841</v>
      </c>
      <c r="D27" s="294">
        <v>750000</v>
      </c>
      <c r="E27" s="295"/>
      <c r="F27" s="295"/>
      <c r="G27" s="295"/>
      <c r="H27" s="295"/>
      <c r="I27" s="295"/>
      <c r="J27" s="295"/>
      <c r="K27" s="295"/>
      <c r="L27" s="295"/>
      <c r="M27" s="295"/>
      <c r="N27" s="294">
        <f>SUM(B27:M27)</f>
        <v>52537841</v>
      </c>
      <c r="O27" s="300"/>
    </row>
    <row r="28" spans="1:15" ht="32" customHeight="1">
      <c r="A28" s="21" t="s">
        <v>70</v>
      </c>
      <c r="B28" s="295"/>
      <c r="C28" s="295"/>
      <c r="D28" s="295"/>
      <c r="E28" s="295"/>
      <c r="F28" s="295"/>
      <c r="G28" s="295"/>
      <c r="H28" s="295"/>
      <c r="I28" s="295"/>
      <c r="J28" s="295"/>
      <c r="K28" s="295"/>
      <c r="L28" s="295"/>
      <c r="M28" s="295"/>
      <c r="N28" s="295"/>
      <c r="O28" s="300"/>
    </row>
    <row r="29" spans="1:15" ht="32" customHeight="1" thickBot="1">
      <c r="A29" s="24" t="s">
        <v>13</v>
      </c>
      <c r="B29" s="301">
        <v>21146913</v>
      </c>
      <c r="C29" s="301">
        <f>22365595-B29</f>
        <v>1218682</v>
      </c>
      <c r="D29" s="301">
        <f>22365595-B29-C29</f>
        <v>0</v>
      </c>
      <c r="E29" s="301">
        <f>52537841-B29-C29-D29</f>
        <v>30172246</v>
      </c>
      <c r="F29" s="302"/>
      <c r="G29" s="302"/>
      <c r="H29" s="302"/>
      <c r="I29" s="302"/>
      <c r="J29" s="302"/>
      <c r="K29" s="302"/>
      <c r="L29" s="302"/>
      <c r="M29" s="302"/>
      <c r="N29" s="301">
        <f>SUM(B29:M29)</f>
        <v>52537841</v>
      </c>
      <c r="O29" s="303">
        <f>N29/N27</f>
        <v>1</v>
      </c>
    </row>
    <row r="30" spans="1:15" s="26" customFormat="1" ht="16.5" customHeight="1"/>
    <row r="31" spans="1:15" s="26" customFormat="1" ht="17.25" customHeight="1"/>
    <row r="32" spans="1:15" ht="5.25" customHeight="1" thickBot="1"/>
    <row r="33" spans="1:13" ht="48" customHeight="1" thickBot="1">
      <c r="A33" s="436" t="s">
        <v>71</v>
      </c>
      <c r="B33" s="437"/>
      <c r="C33" s="437"/>
      <c r="D33" s="437"/>
      <c r="E33" s="437"/>
      <c r="F33" s="437"/>
      <c r="G33" s="437"/>
      <c r="H33" s="437"/>
      <c r="I33" s="438"/>
      <c r="J33" s="31"/>
    </row>
    <row r="34" spans="1:13" ht="50.25" customHeight="1" thickBot="1">
      <c r="A34" s="40" t="s">
        <v>72</v>
      </c>
      <c r="B34" s="439" t="str">
        <f>+B12</f>
        <v>Implementar 3 estrategias que contribuyan al reconocimiento y garantía de los  derechos de las mujeres en sus diferencias y diversidad</v>
      </c>
      <c r="C34" s="440"/>
      <c r="D34" s="440"/>
      <c r="E34" s="440"/>
      <c r="F34" s="440"/>
      <c r="G34" s="440"/>
      <c r="H34" s="440"/>
      <c r="I34" s="441"/>
      <c r="J34" s="29"/>
      <c r="M34" s="208"/>
    </row>
    <row r="35" spans="1:13" ht="26" customHeight="1" thickBot="1">
      <c r="A35" s="449" t="s">
        <v>14</v>
      </c>
      <c r="B35" s="90">
        <v>2024</v>
      </c>
      <c r="C35" s="90">
        <v>2025</v>
      </c>
      <c r="D35" s="90">
        <v>2026</v>
      </c>
      <c r="E35" s="90">
        <v>2027</v>
      </c>
      <c r="F35" s="90" t="s">
        <v>73</v>
      </c>
      <c r="G35" s="451" t="s">
        <v>15</v>
      </c>
      <c r="H35" s="451"/>
      <c r="I35" s="451"/>
      <c r="J35" s="29"/>
      <c r="M35" s="208"/>
    </row>
    <row r="36" spans="1:13" ht="50.25" customHeight="1" thickBot="1">
      <c r="A36" s="450"/>
      <c r="B36" s="304">
        <v>3</v>
      </c>
      <c r="C36" s="304">
        <v>3</v>
      </c>
      <c r="D36" s="304">
        <v>3</v>
      </c>
      <c r="E36" s="304">
        <v>3</v>
      </c>
      <c r="F36" s="190">
        <v>3</v>
      </c>
      <c r="G36" s="451"/>
      <c r="H36" s="451"/>
      <c r="I36" s="451"/>
      <c r="J36" s="29"/>
      <c r="M36" s="209"/>
    </row>
    <row r="37" spans="1:13" ht="52.5" customHeight="1" thickBot="1">
      <c r="A37" s="41" t="s">
        <v>16</v>
      </c>
      <c r="B37" s="442">
        <v>0.3</v>
      </c>
      <c r="C37" s="443"/>
      <c r="D37" s="446" t="s">
        <v>74</v>
      </c>
      <c r="E37" s="447"/>
      <c r="F37" s="447"/>
      <c r="G37" s="447"/>
      <c r="H37" s="447"/>
      <c r="I37" s="448"/>
    </row>
    <row r="38" spans="1:13" s="30" customFormat="1" ht="48" customHeight="1" thickBot="1">
      <c r="A38" s="449" t="s">
        <v>75</v>
      </c>
      <c r="B38" s="41" t="s">
        <v>76</v>
      </c>
      <c r="C38" s="40" t="s">
        <v>27</v>
      </c>
      <c r="D38" s="434" t="s">
        <v>28</v>
      </c>
      <c r="E38" s="435"/>
      <c r="F38" s="434" t="s">
        <v>29</v>
      </c>
      <c r="G38" s="435"/>
      <c r="H38" s="42" t="s">
        <v>30</v>
      </c>
      <c r="I38" s="44" t="s">
        <v>31</v>
      </c>
      <c r="M38" s="210"/>
    </row>
    <row r="39" spans="1:13" ht="276" customHeight="1" thickBot="1">
      <c r="A39" s="450"/>
      <c r="B39" s="305">
        <v>3</v>
      </c>
      <c r="C39" s="35">
        <v>3</v>
      </c>
      <c r="D39" s="444" t="s">
        <v>179</v>
      </c>
      <c r="E39" s="445"/>
      <c r="F39" s="444" t="s">
        <v>180</v>
      </c>
      <c r="G39" s="445"/>
      <c r="H39" s="220" t="s">
        <v>181</v>
      </c>
      <c r="I39" s="33" t="s">
        <v>182</v>
      </c>
      <c r="M39" s="208"/>
    </row>
    <row r="40" spans="1:13" s="30" customFormat="1" ht="54" customHeight="1" thickBot="1">
      <c r="A40" s="449" t="s">
        <v>77</v>
      </c>
      <c r="B40" s="43" t="s">
        <v>76</v>
      </c>
      <c r="C40" s="42" t="s">
        <v>27</v>
      </c>
      <c r="D40" s="434" t="s">
        <v>28</v>
      </c>
      <c r="E40" s="435"/>
      <c r="F40" s="434" t="s">
        <v>29</v>
      </c>
      <c r="G40" s="435"/>
      <c r="H40" s="42" t="s">
        <v>30</v>
      </c>
      <c r="I40" s="44" t="s">
        <v>31</v>
      </c>
    </row>
    <row r="41" spans="1:13" ht="391.25" customHeight="1" thickBot="1">
      <c r="A41" s="450"/>
      <c r="B41" s="305">
        <v>3</v>
      </c>
      <c r="C41" s="35">
        <v>3</v>
      </c>
      <c r="D41" s="444" t="s">
        <v>183</v>
      </c>
      <c r="E41" s="445"/>
      <c r="F41" s="444" t="s">
        <v>184</v>
      </c>
      <c r="G41" s="445"/>
      <c r="H41" s="220" t="s">
        <v>185</v>
      </c>
      <c r="I41" s="33" t="s">
        <v>186</v>
      </c>
    </row>
    <row r="42" spans="1:13" s="30" customFormat="1" ht="45" customHeight="1" thickBot="1">
      <c r="A42" s="449" t="s">
        <v>78</v>
      </c>
      <c r="B42" s="43" t="s">
        <v>76</v>
      </c>
      <c r="C42" s="42" t="s">
        <v>27</v>
      </c>
      <c r="D42" s="434" t="s">
        <v>28</v>
      </c>
      <c r="E42" s="435"/>
      <c r="F42" s="434" t="s">
        <v>29</v>
      </c>
      <c r="G42" s="435"/>
      <c r="H42" s="42" t="s">
        <v>30</v>
      </c>
      <c r="I42" s="44" t="s">
        <v>31</v>
      </c>
    </row>
    <row r="43" spans="1:13" ht="408" customHeight="1" thickBot="1">
      <c r="A43" s="450"/>
      <c r="B43" s="305">
        <v>3</v>
      </c>
      <c r="C43" s="35">
        <v>3</v>
      </c>
      <c r="D43" s="444" t="s">
        <v>187</v>
      </c>
      <c r="E43" s="445"/>
      <c r="F43" s="444" t="s">
        <v>188</v>
      </c>
      <c r="G43" s="445"/>
      <c r="H43" s="32" t="s">
        <v>189</v>
      </c>
      <c r="I43" s="33" t="s">
        <v>182</v>
      </c>
    </row>
    <row r="44" spans="1:13" s="30" customFormat="1" ht="44.25" customHeight="1" thickBot="1">
      <c r="A44" s="449" t="s">
        <v>79</v>
      </c>
      <c r="B44" s="43" t="s">
        <v>76</v>
      </c>
      <c r="C44" s="43" t="s">
        <v>27</v>
      </c>
      <c r="D44" s="434" t="s">
        <v>28</v>
      </c>
      <c r="E44" s="435"/>
      <c r="F44" s="434" t="s">
        <v>29</v>
      </c>
      <c r="G44" s="435"/>
      <c r="H44" s="42" t="s">
        <v>30</v>
      </c>
      <c r="I44" s="42" t="s">
        <v>31</v>
      </c>
    </row>
    <row r="45" spans="1:13" ht="409.25" customHeight="1" thickBot="1">
      <c r="A45" s="450"/>
      <c r="B45" s="305">
        <v>3</v>
      </c>
      <c r="C45" s="35">
        <v>3</v>
      </c>
      <c r="D45" s="452" t="s">
        <v>211</v>
      </c>
      <c r="E45" s="453"/>
      <c r="F45" s="452" t="s">
        <v>358</v>
      </c>
      <c r="G45" s="453"/>
      <c r="H45" s="220" t="s">
        <v>185</v>
      </c>
      <c r="I45" s="33" t="s">
        <v>186</v>
      </c>
    </row>
    <row r="46" spans="1:13" s="30" customFormat="1" ht="47.25" customHeight="1" thickBot="1">
      <c r="A46" s="449" t="s">
        <v>80</v>
      </c>
      <c r="B46" s="43" t="s">
        <v>76</v>
      </c>
      <c r="C46" s="42" t="s">
        <v>27</v>
      </c>
      <c r="D46" s="434" t="s">
        <v>28</v>
      </c>
      <c r="E46" s="435"/>
      <c r="F46" s="434" t="s">
        <v>29</v>
      </c>
      <c r="G46" s="435"/>
      <c r="H46" s="42" t="s">
        <v>30</v>
      </c>
      <c r="I46" s="44" t="s">
        <v>31</v>
      </c>
    </row>
    <row r="47" spans="1:13" ht="409.5" customHeight="1" thickBot="1">
      <c r="A47" s="450"/>
      <c r="B47" s="305">
        <v>3</v>
      </c>
      <c r="C47" s="35">
        <v>3</v>
      </c>
      <c r="D47" s="444" t="s">
        <v>366</v>
      </c>
      <c r="E47" s="376"/>
      <c r="F47" s="444" t="s">
        <v>367</v>
      </c>
      <c r="G47" s="376"/>
      <c r="H47" s="220" t="s">
        <v>185</v>
      </c>
      <c r="I47" s="33" t="s">
        <v>186</v>
      </c>
    </row>
    <row r="48" spans="1:13" s="30" customFormat="1" ht="52.5" customHeight="1" thickBot="1">
      <c r="A48" s="449" t="s">
        <v>81</v>
      </c>
      <c r="B48" s="43" t="s">
        <v>76</v>
      </c>
      <c r="C48" s="42" t="s">
        <v>27</v>
      </c>
      <c r="D48" s="434" t="s">
        <v>28</v>
      </c>
      <c r="E48" s="435"/>
      <c r="F48" s="434" t="s">
        <v>29</v>
      </c>
      <c r="G48" s="435"/>
      <c r="H48" s="42" t="s">
        <v>30</v>
      </c>
      <c r="I48" s="44" t="s">
        <v>31</v>
      </c>
    </row>
    <row r="49" spans="1:9" ht="120.75" customHeight="1" thickBot="1">
      <c r="A49" s="450"/>
      <c r="B49" s="306">
        <v>3</v>
      </c>
      <c r="C49" s="36"/>
      <c r="D49" s="375"/>
      <c r="E49" s="376"/>
      <c r="F49" s="375"/>
      <c r="G49" s="376"/>
      <c r="H49" s="32"/>
      <c r="I49" s="34"/>
    </row>
    <row r="50" spans="1:9" ht="35" customHeight="1" thickBot="1">
      <c r="A50" s="449" t="s">
        <v>82</v>
      </c>
      <c r="B50" s="41" t="s">
        <v>76</v>
      </c>
      <c r="C50" s="40" t="s">
        <v>27</v>
      </c>
      <c r="D50" s="434" t="s">
        <v>28</v>
      </c>
      <c r="E50" s="435"/>
      <c r="F50" s="434" t="s">
        <v>29</v>
      </c>
      <c r="G50" s="435"/>
      <c r="H50" s="42" t="s">
        <v>30</v>
      </c>
      <c r="I50" s="44" t="s">
        <v>31</v>
      </c>
    </row>
    <row r="51" spans="1:9" ht="120.75" customHeight="1" thickBot="1">
      <c r="A51" s="450"/>
      <c r="B51" s="306">
        <v>3</v>
      </c>
      <c r="C51" s="36"/>
      <c r="D51" s="375"/>
      <c r="E51" s="454"/>
      <c r="F51" s="375"/>
      <c r="G51" s="376"/>
      <c r="H51" s="32"/>
      <c r="I51" s="34"/>
    </row>
    <row r="52" spans="1:9" ht="35" customHeight="1" thickBot="1">
      <c r="A52" s="449" t="s">
        <v>83</v>
      </c>
      <c r="B52" s="41" t="s">
        <v>76</v>
      </c>
      <c r="C52" s="40" t="s">
        <v>27</v>
      </c>
      <c r="D52" s="434" t="s">
        <v>28</v>
      </c>
      <c r="E52" s="435"/>
      <c r="F52" s="434" t="s">
        <v>29</v>
      </c>
      <c r="G52" s="435"/>
      <c r="H52" s="42" t="s">
        <v>30</v>
      </c>
      <c r="I52" s="44" t="s">
        <v>31</v>
      </c>
    </row>
    <row r="53" spans="1:9" ht="120.75" customHeight="1" thickBot="1">
      <c r="A53" s="450"/>
      <c r="B53" s="306">
        <v>3</v>
      </c>
      <c r="C53" s="36"/>
      <c r="D53" s="375"/>
      <c r="E53" s="454"/>
      <c r="F53" s="375"/>
      <c r="G53" s="376"/>
      <c r="H53" s="51"/>
      <c r="I53" s="34"/>
    </row>
    <row r="54" spans="1:9" ht="35" customHeight="1" thickBot="1">
      <c r="A54" s="449" t="s">
        <v>84</v>
      </c>
      <c r="B54" s="41" t="s">
        <v>76</v>
      </c>
      <c r="C54" s="40" t="s">
        <v>27</v>
      </c>
      <c r="D54" s="434" t="s">
        <v>28</v>
      </c>
      <c r="E54" s="435"/>
      <c r="F54" s="434" t="s">
        <v>29</v>
      </c>
      <c r="G54" s="435"/>
      <c r="H54" s="42" t="s">
        <v>30</v>
      </c>
      <c r="I54" s="44" t="s">
        <v>31</v>
      </c>
    </row>
    <row r="55" spans="1:9" ht="120.75" customHeight="1" thickBot="1">
      <c r="A55" s="450"/>
      <c r="B55" s="306">
        <v>3</v>
      </c>
      <c r="C55" s="36"/>
      <c r="D55" s="375"/>
      <c r="E55" s="376"/>
      <c r="F55" s="375"/>
      <c r="G55" s="376"/>
      <c r="H55" s="32"/>
      <c r="I55" s="32"/>
    </row>
    <row r="56" spans="1:9" ht="35" customHeight="1" thickBot="1">
      <c r="A56" s="449" t="s">
        <v>85</v>
      </c>
      <c r="B56" s="41" t="s">
        <v>76</v>
      </c>
      <c r="C56" s="40" t="s">
        <v>27</v>
      </c>
      <c r="D56" s="434" t="s">
        <v>28</v>
      </c>
      <c r="E56" s="435"/>
      <c r="F56" s="434" t="s">
        <v>29</v>
      </c>
      <c r="G56" s="435"/>
      <c r="H56" s="42" t="s">
        <v>30</v>
      </c>
      <c r="I56" s="44" t="s">
        <v>31</v>
      </c>
    </row>
    <row r="57" spans="1:9" ht="120.75" customHeight="1" thickBot="1">
      <c r="A57" s="450"/>
      <c r="B57" s="306">
        <v>3</v>
      </c>
      <c r="C57" s="36"/>
      <c r="D57" s="375"/>
      <c r="E57" s="376"/>
      <c r="F57" s="375"/>
      <c r="G57" s="376"/>
      <c r="H57" s="32"/>
      <c r="I57" s="34"/>
    </row>
    <row r="58" spans="1:9" ht="35" customHeight="1" thickBot="1">
      <c r="A58" s="449" t="s">
        <v>86</v>
      </c>
      <c r="B58" s="41" t="s">
        <v>76</v>
      </c>
      <c r="C58" s="40" t="s">
        <v>27</v>
      </c>
      <c r="D58" s="434" t="s">
        <v>28</v>
      </c>
      <c r="E58" s="435"/>
      <c r="F58" s="434" t="s">
        <v>29</v>
      </c>
      <c r="G58" s="435"/>
      <c r="H58" s="42" t="s">
        <v>30</v>
      </c>
      <c r="I58" s="44" t="s">
        <v>31</v>
      </c>
    </row>
    <row r="59" spans="1:9" ht="120.75" customHeight="1" thickBot="1">
      <c r="A59" s="450"/>
      <c r="B59" s="306">
        <v>3</v>
      </c>
      <c r="C59" s="36"/>
      <c r="D59" s="375"/>
      <c r="E59" s="376"/>
      <c r="F59" s="454"/>
      <c r="G59" s="454"/>
      <c r="H59" s="32"/>
      <c r="I59" s="32"/>
    </row>
    <row r="60" spans="1:9" ht="35" customHeight="1" thickBot="1">
      <c r="A60" s="449" t="s">
        <v>87</v>
      </c>
      <c r="B60" s="41" t="s">
        <v>76</v>
      </c>
      <c r="C60" s="40" t="s">
        <v>27</v>
      </c>
      <c r="D60" s="434" t="s">
        <v>28</v>
      </c>
      <c r="E60" s="435"/>
      <c r="F60" s="434" t="s">
        <v>29</v>
      </c>
      <c r="G60" s="435"/>
      <c r="H60" s="42" t="s">
        <v>30</v>
      </c>
      <c r="I60" s="44" t="s">
        <v>31</v>
      </c>
    </row>
    <row r="61" spans="1:9" ht="120.75" customHeight="1" thickBot="1">
      <c r="A61" s="450"/>
      <c r="B61" s="306">
        <v>3</v>
      </c>
      <c r="C61" s="36"/>
      <c r="D61" s="375"/>
      <c r="E61" s="376"/>
      <c r="F61" s="375"/>
      <c r="G61" s="376"/>
      <c r="H61" s="32"/>
      <c r="I61" s="32"/>
    </row>
    <row r="62" spans="1:9">
      <c r="B62" s="194">
        <f>+B47+B43+B41+B45+B49+B51+B53+B55+B57+B59+B61</f>
        <v>33</v>
      </c>
    </row>
    <row r="64" spans="1:9" s="29" customFormat="1" ht="30" customHeight="1">
      <c r="A64" s="1"/>
      <c r="B64" s="1"/>
      <c r="C64" s="1"/>
      <c r="D64" s="1"/>
      <c r="E64" s="1"/>
      <c r="F64" s="1"/>
      <c r="G64" s="1"/>
      <c r="H64" s="1"/>
      <c r="I64" s="1"/>
    </row>
    <row r="65" spans="1:9" ht="34.5" customHeight="1">
      <c r="A65" s="387" t="s">
        <v>17</v>
      </c>
      <c r="B65" s="387"/>
      <c r="C65" s="387"/>
      <c r="D65" s="387"/>
      <c r="E65" s="387"/>
      <c r="F65" s="387"/>
      <c r="G65" s="387"/>
      <c r="H65" s="387"/>
      <c r="I65" s="387"/>
    </row>
    <row r="66" spans="1:9" ht="168" customHeight="1">
      <c r="A66" s="45" t="s">
        <v>18</v>
      </c>
      <c r="B66" s="388" t="s">
        <v>190</v>
      </c>
      <c r="C66" s="389"/>
      <c r="D66" s="388" t="s">
        <v>191</v>
      </c>
      <c r="E66" s="389"/>
      <c r="F66" s="388" t="s">
        <v>192</v>
      </c>
      <c r="G66" s="389"/>
      <c r="H66" s="390" t="s">
        <v>89</v>
      </c>
      <c r="I66" s="391"/>
    </row>
    <row r="67" spans="1:9" ht="45.75" customHeight="1">
      <c r="A67" s="45" t="s">
        <v>90</v>
      </c>
      <c r="B67" s="359">
        <v>0.05</v>
      </c>
      <c r="C67" s="360"/>
      <c r="D67" s="359">
        <v>0.15</v>
      </c>
      <c r="E67" s="360"/>
      <c r="F67" s="359">
        <v>0.1</v>
      </c>
      <c r="G67" s="360"/>
      <c r="H67" s="361"/>
      <c r="I67" s="362"/>
    </row>
    <row r="68" spans="1:9" ht="30" customHeight="1">
      <c r="A68" s="363" t="s">
        <v>50</v>
      </c>
      <c r="B68" s="94" t="s">
        <v>26</v>
      </c>
      <c r="C68" s="94" t="s">
        <v>27</v>
      </c>
      <c r="D68" s="94" t="s">
        <v>26</v>
      </c>
      <c r="E68" s="94" t="s">
        <v>27</v>
      </c>
      <c r="F68" s="94" t="s">
        <v>26</v>
      </c>
      <c r="G68" s="94" t="s">
        <v>27</v>
      </c>
      <c r="H68" s="94" t="s">
        <v>26</v>
      </c>
      <c r="I68" s="94" t="s">
        <v>27</v>
      </c>
    </row>
    <row r="69" spans="1:9" ht="30" customHeight="1">
      <c r="A69" s="364"/>
      <c r="B69" s="307">
        <v>0.02</v>
      </c>
      <c r="C69" s="47">
        <v>0.02</v>
      </c>
      <c r="D69" s="307">
        <v>0.02</v>
      </c>
      <c r="E69" s="47">
        <v>0.02</v>
      </c>
      <c r="F69" s="307">
        <v>0.02</v>
      </c>
      <c r="G69" s="47">
        <v>0.02</v>
      </c>
      <c r="H69" s="52"/>
      <c r="I69" s="47"/>
    </row>
    <row r="70" spans="1:9" ht="106.25" customHeight="1">
      <c r="A70" s="45" t="s">
        <v>91</v>
      </c>
      <c r="B70" s="367" t="s">
        <v>193</v>
      </c>
      <c r="C70" s="371"/>
      <c r="D70" s="367" t="s">
        <v>194</v>
      </c>
      <c r="E70" s="371"/>
      <c r="F70" s="367" t="s">
        <v>195</v>
      </c>
      <c r="G70" s="371"/>
      <c r="H70" s="392"/>
      <c r="I70" s="393"/>
    </row>
    <row r="71" spans="1:9" ht="52.25" customHeight="1">
      <c r="A71" s="45" t="s">
        <v>92</v>
      </c>
      <c r="B71" s="365" t="s">
        <v>196</v>
      </c>
      <c r="C71" s="380"/>
      <c r="D71" s="365" t="s">
        <v>197</v>
      </c>
      <c r="E71" s="380"/>
      <c r="F71" s="365" t="s">
        <v>198</v>
      </c>
      <c r="G71" s="366"/>
      <c r="H71" s="374"/>
      <c r="I71" s="366"/>
    </row>
    <row r="72" spans="1:9" ht="30.75" customHeight="1">
      <c r="A72" s="363" t="s">
        <v>51</v>
      </c>
      <c r="B72" s="94" t="s">
        <v>26</v>
      </c>
      <c r="C72" s="94" t="s">
        <v>27</v>
      </c>
      <c r="D72" s="94" t="s">
        <v>26</v>
      </c>
      <c r="E72" s="94" t="s">
        <v>27</v>
      </c>
      <c r="F72" s="94" t="s">
        <v>26</v>
      </c>
      <c r="G72" s="94" t="s">
        <v>27</v>
      </c>
      <c r="H72" s="94" t="s">
        <v>26</v>
      </c>
      <c r="I72" s="94" t="s">
        <v>27</v>
      </c>
    </row>
    <row r="73" spans="1:9" ht="30.75" customHeight="1">
      <c r="A73" s="364"/>
      <c r="B73" s="307">
        <v>0.02</v>
      </c>
      <c r="C73" s="47">
        <v>0.02</v>
      </c>
      <c r="D73" s="307">
        <v>0.02</v>
      </c>
      <c r="E73" s="47">
        <v>0.02</v>
      </c>
      <c r="F73" s="307">
        <v>0.02</v>
      </c>
      <c r="G73" s="48">
        <v>0.02</v>
      </c>
      <c r="H73" s="52"/>
      <c r="I73" s="48"/>
    </row>
    <row r="74" spans="1:9" ht="199.25" customHeight="1">
      <c r="A74" s="45" t="s">
        <v>91</v>
      </c>
      <c r="B74" s="367" t="s">
        <v>199</v>
      </c>
      <c r="C74" s="371"/>
      <c r="D74" s="372" t="s">
        <v>200</v>
      </c>
      <c r="E74" s="373"/>
      <c r="F74" s="367" t="s">
        <v>201</v>
      </c>
      <c r="G74" s="368"/>
      <c r="H74" s="369"/>
      <c r="I74" s="370"/>
    </row>
    <row r="75" spans="1:9" ht="72" customHeight="1">
      <c r="A75" s="45" t="s">
        <v>92</v>
      </c>
      <c r="B75" s="365" t="s">
        <v>196</v>
      </c>
      <c r="C75" s="380"/>
      <c r="D75" s="365" t="s">
        <v>197</v>
      </c>
      <c r="E75" s="380"/>
      <c r="F75" s="365" t="s">
        <v>198</v>
      </c>
      <c r="G75" s="366"/>
      <c r="H75" s="374"/>
      <c r="I75" s="366"/>
    </row>
    <row r="76" spans="1:9" ht="30.75" customHeight="1">
      <c r="A76" s="363" t="s">
        <v>52</v>
      </c>
      <c r="B76" s="94" t="s">
        <v>26</v>
      </c>
      <c r="C76" s="94" t="s">
        <v>27</v>
      </c>
      <c r="D76" s="94" t="s">
        <v>26</v>
      </c>
      <c r="E76" s="94" t="s">
        <v>27</v>
      </c>
      <c r="F76" s="94" t="s">
        <v>26</v>
      </c>
      <c r="G76" s="94" t="s">
        <v>27</v>
      </c>
      <c r="H76" s="94" t="s">
        <v>26</v>
      </c>
      <c r="I76" s="94" t="s">
        <v>27</v>
      </c>
    </row>
    <row r="77" spans="1:9" ht="30.75" customHeight="1">
      <c r="A77" s="364"/>
      <c r="B77" s="307">
        <v>0.04</v>
      </c>
      <c r="C77" s="47">
        <v>0.04</v>
      </c>
      <c r="D77" s="307">
        <v>0.04</v>
      </c>
      <c r="E77" s="47">
        <v>0.04</v>
      </c>
      <c r="F77" s="52">
        <v>0.04</v>
      </c>
      <c r="G77" s="48">
        <v>0.04</v>
      </c>
      <c r="H77" s="52"/>
      <c r="I77" s="48"/>
    </row>
    <row r="78" spans="1:9" ht="381" customHeight="1">
      <c r="A78" s="45" t="s">
        <v>91</v>
      </c>
      <c r="B78" s="367" t="s">
        <v>202</v>
      </c>
      <c r="C78" s="371"/>
      <c r="D78" s="456" t="s">
        <v>203</v>
      </c>
      <c r="E78" s="457"/>
      <c r="F78" s="458" t="s">
        <v>204</v>
      </c>
      <c r="G78" s="459"/>
      <c r="H78" s="374"/>
      <c r="I78" s="366"/>
    </row>
    <row r="79" spans="1:9" ht="64.25" customHeight="1">
      <c r="A79" s="45" t="s">
        <v>92</v>
      </c>
      <c r="B79" s="365" t="s">
        <v>205</v>
      </c>
      <c r="C79" s="380"/>
      <c r="D79" s="365" t="s">
        <v>206</v>
      </c>
      <c r="E79" s="380"/>
      <c r="F79" s="365" t="s">
        <v>207</v>
      </c>
      <c r="G79" s="366"/>
      <c r="H79" s="374"/>
      <c r="I79" s="366"/>
    </row>
    <row r="80" spans="1:9" ht="30.75" customHeight="1">
      <c r="A80" s="363" t="s">
        <v>53</v>
      </c>
      <c r="B80" s="94" t="s">
        <v>26</v>
      </c>
      <c r="C80" s="94" t="s">
        <v>27</v>
      </c>
      <c r="D80" s="94" t="s">
        <v>26</v>
      </c>
      <c r="E80" s="94" t="s">
        <v>27</v>
      </c>
      <c r="F80" s="94" t="s">
        <v>26</v>
      </c>
      <c r="G80" s="94" t="s">
        <v>27</v>
      </c>
      <c r="H80" s="94" t="s">
        <v>26</v>
      </c>
      <c r="I80" s="94" t="s">
        <v>27</v>
      </c>
    </row>
    <row r="81" spans="1:9" ht="30.75" customHeight="1">
      <c r="A81" s="364"/>
      <c r="B81" s="307">
        <v>0.1</v>
      </c>
      <c r="C81" s="307">
        <v>0.1</v>
      </c>
      <c r="D81" s="307">
        <v>0.1</v>
      </c>
      <c r="E81" s="47">
        <v>0.1</v>
      </c>
      <c r="F81" s="307">
        <v>0.1</v>
      </c>
      <c r="G81" s="48">
        <v>0.1</v>
      </c>
      <c r="H81" s="52"/>
      <c r="I81" s="48"/>
    </row>
    <row r="82" spans="1:9" ht="409.5" customHeight="1">
      <c r="A82" s="45" t="s">
        <v>91</v>
      </c>
      <c r="B82" s="367" t="s">
        <v>208</v>
      </c>
      <c r="C82" s="371"/>
      <c r="D82" s="461" t="s">
        <v>209</v>
      </c>
      <c r="E82" s="366"/>
      <c r="F82" s="367" t="s">
        <v>210</v>
      </c>
      <c r="G82" s="368"/>
      <c r="H82" s="374"/>
      <c r="I82" s="366"/>
    </row>
    <row r="83" spans="1:9" ht="81" customHeight="1">
      <c r="A83" s="45" t="s">
        <v>92</v>
      </c>
      <c r="B83" s="365" t="s">
        <v>212</v>
      </c>
      <c r="C83" s="379"/>
      <c r="D83" s="365" t="s">
        <v>213</v>
      </c>
      <c r="E83" s="380"/>
      <c r="F83" s="365" t="s">
        <v>214</v>
      </c>
      <c r="G83" s="366"/>
      <c r="H83" s="374"/>
      <c r="I83" s="366"/>
    </row>
    <row r="84" spans="1:9" ht="30" customHeight="1">
      <c r="A84" s="363" t="s">
        <v>55</v>
      </c>
      <c r="B84" s="94" t="s">
        <v>26</v>
      </c>
      <c r="C84" s="94" t="s">
        <v>27</v>
      </c>
      <c r="D84" s="94" t="s">
        <v>26</v>
      </c>
      <c r="E84" s="94" t="s">
        <v>27</v>
      </c>
      <c r="F84" s="94" t="s">
        <v>26</v>
      </c>
      <c r="G84" s="94" t="s">
        <v>27</v>
      </c>
      <c r="H84" s="94" t="s">
        <v>26</v>
      </c>
      <c r="I84" s="94" t="s">
        <v>27</v>
      </c>
    </row>
    <row r="85" spans="1:9" ht="30" customHeight="1">
      <c r="A85" s="364"/>
      <c r="B85" s="307">
        <v>0.1</v>
      </c>
      <c r="C85" s="47">
        <v>0.1</v>
      </c>
      <c r="D85" s="307">
        <v>0.1</v>
      </c>
      <c r="E85" s="47">
        <v>0.1</v>
      </c>
      <c r="F85" s="307">
        <v>0.1</v>
      </c>
      <c r="G85" s="48">
        <v>0.1</v>
      </c>
      <c r="H85" s="52"/>
      <c r="I85" s="48"/>
    </row>
    <row r="86" spans="1:9" ht="393" customHeight="1">
      <c r="A86" s="45" t="s">
        <v>91</v>
      </c>
      <c r="B86" s="381" t="s">
        <v>360</v>
      </c>
      <c r="C86" s="382"/>
      <c r="D86" s="381" t="s">
        <v>362</v>
      </c>
      <c r="E86" s="382"/>
      <c r="F86" s="381" t="s">
        <v>361</v>
      </c>
      <c r="G86" s="382"/>
      <c r="H86" s="382"/>
      <c r="I86" s="382"/>
    </row>
    <row r="87" spans="1:9" ht="80.25" customHeight="1">
      <c r="A87" s="45" t="s">
        <v>92</v>
      </c>
      <c r="B87" s="377" t="s">
        <v>363</v>
      </c>
      <c r="C87" s="378"/>
      <c r="D87" s="377" t="s">
        <v>364</v>
      </c>
      <c r="E87" s="378"/>
      <c r="F87" s="377" t="s">
        <v>365</v>
      </c>
      <c r="G87" s="378"/>
      <c r="H87" s="357"/>
      <c r="I87" s="358"/>
    </row>
    <row r="88" spans="1:9" ht="29.25" customHeight="1">
      <c r="A88" s="363" t="s">
        <v>56</v>
      </c>
      <c r="B88" s="357"/>
      <c r="C88" s="358"/>
      <c r="D88" s="357"/>
      <c r="E88" s="358"/>
      <c r="F88" s="357"/>
      <c r="G88" s="358"/>
      <c r="H88" s="94" t="s">
        <v>26</v>
      </c>
      <c r="I88" s="94" t="s">
        <v>27</v>
      </c>
    </row>
    <row r="89" spans="1:9" ht="29.25" customHeight="1">
      <c r="A89" s="364"/>
      <c r="B89" s="307">
        <v>0.1</v>
      </c>
      <c r="C89" s="47"/>
      <c r="D89" s="307">
        <v>0.1</v>
      </c>
      <c r="E89" s="47"/>
      <c r="F89" s="307">
        <v>0.1</v>
      </c>
      <c r="G89" s="48"/>
      <c r="H89" s="52"/>
      <c r="I89" s="48"/>
    </row>
    <row r="90" spans="1:9" s="10" customFormat="1" ht="80.25" customHeight="1">
      <c r="A90" s="45" t="s">
        <v>91</v>
      </c>
      <c r="B90" s="377"/>
      <c r="C90" s="378"/>
      <c r="D90" s="377"/>
      <c r="E90" s="378"/>
      <c r="F90" s="377"/>
      <c r="G90" s="378"/>
      <c r="H90" s="378"/>
      <c r="I90" s="378"/>
    </row>
    <row r="91" spans="1:9" ht="80.25" customHeight="1">
      <c r="A91" s="45" t="s">
        <v>92</v>
      </c>
      <c r="B91" s="357"/>
      <c r="C91" s="358"/>
      <c r="D91" s="357"/>
      <c r="E91" s="358"/>
      <c r="F91" s="357"/>
      <c r="G91" s="358"/>
      <c r="H91" s="357"/>
      <c r="I91" s="358"/>
    </row>
    <row r="92" spans="1:9" ht="25.25" customHeight="1">
      <c r="A92" s="363" t="s">
        <v>57</v>
      </c>
      <c r="B92" s="94" t="s">
        <v>26</v>
      </c>
      <c r="C92" s="94" t="s">
        <v>27</v>
      </c>
      <c r="D92" s="94" t="s">
        <v>26</v>
      </c>
      <c r="E92" s="94" t="s">
        <v>27</v>
      </c>
      <c r="F92" s="94" t="s">
        <v>26</v>
      </c>
      <c r="G92" s="94" t="s">
        <v>27</v>
      </c>
      <c r="H92" s="94" t="s">
        <v>26</v>
      </c>
      <c r="I92" s="94" t="s">
        <v>27</v>
      </c>
    </row>
    <row r="93" spans="1:9" ht="25.25" customHeight="1">
      <c r="A93" s="364"/>
      <c r="B93" s="307">
        <v>0.1</v>
      </c>
      <c r="C93" s="47"/>
      <c r="D93" s="307">
        <v>0.1</v>
      </c>
      <c r="E93" s="47"/>
      <c r="F93" s="307">
        <v>0.1</v>
      </c>
      <c r="G93" s="48"/>
      <c r="H93" s="52"/>
      <c r="I93" s="48"/>
    </row>
    <row r="94" spans="1:9" ht="80.25" customHeight="1">
      <c r="A94" s="45" t="s">
        <v>91</v>
      </c>
      <c r="B94" s="455"/>
      <c r="C94" s="455"/>
      <c r="D94" s="455"/>
      <c r="E94" s="455"/>
      <c r="F94" s="455"/>
      <c r="G94" s="455"/>
      <c r="H94" s="455"/>
      <c r="I94" s="455"/>
    </row>
    <row r="95" spans="1:9" ht="80.25" customHeight="1">
      <c r="A95" s="45" t="s">
        <v>92</v>
      </c>
      <c r="B95" s="357"/>
      <c r="C95" s="358"/>
      <c r="D95" s="357"/>
      <c r="E95" s="358"/>
      <c r="F95" s="357"/>
      <c r="G95" s="358"/>
      <c r="H95" s="357"/>
      <c r="I95" s="358"/>
    </row>
    <row r="96" spans="1:9" ht="25.25" customHeight="1">
      <c r="A96" s="363" t="s">
        <v>58</v>
      </c>
      <c r="B96" s="94" t="s">
        <v>26</v>
      </c>
      <c r="C96" s="94" t="s">
        <v>27</v>
      </c>
      <c r="D96" s="94" t="s">
        <v>26</v>
      </c>
      <c r="E96" s="94" t="s">
        <v>27</v>
      </c>
      <c r="F96" s="94" t="s">
        <v>26</v>
      </c>
      <c r="G96" s="94" t="s">
        <v>27</v>
      </c>
      <c r="H96" s="94" t="s">
        <v>26</v>
      </c>
      <c r="I96" s="94" t="s">
        <v>27</v>
      </c>
    </row>
    <row r="97" spans="1:9" ht="25.25" customHeight="1">
      <c r="A97" s="364"/>
      <c r="B97" s="307">
        <v>0.1</v>
      </c>
      <c r="C97" s="47"/>
      <c r="D97" s="307">
        <v>0.1</v>
      </c>
      <c r="E97" s="47"/>
      <c r="F97" s="307">
        <v>0.1</v>
      </c>
      <c r="G97" s="48"/>
      <c r="H97" s="52"/>
      <c r="I97" s="48"/>
    </row>
    <row r="98" spans="1:9" ht="80.25" customHeight="1">
      <c r="A98" s="45" t="s">
        <v>91</v>
      </c>
      <c r="B98" s="455"/>
      <c r="C98" s="455"/>
      <c r="D98" s="455"/>
      <c r="E98" s="455"/>
      <c r="F98" s="455"/>
      <c r="G98" s="455"/>
      <c r="H98" s="455"/>
      <c r="I98" s="455"/>
    </row>
    <row r="99" spans="1:9" ht="80.25" customHeight="1">
      <c r="A99" s="45" t="s">
        <v>92</v>
      </c>
      <c r="B99" s="357"/>
      <c r="C99" s="358"/>
      <c r="D99" s="357"/>
      <c r="E99" s="358"/>
      <c r="F99" s="357"/>
      <c r="G99" s="358"/>
      <c r="H99" s="357"/>
      <c r="I99" s="358"/>
    </row>
    <row r="100" spans="1:9" ht="25.25" customHeight="1">
      <c r="A100" s="363" t="s">
        <v>60</v>
      </c>
      <c r="B100" s="94" t="s">
        <v>26</v>
      </c>
      <c r="C100" s="94" t="s">
        <v>27</v>
      </c>
      <c r="D100" s="94" t="s">
        <v>26</v>
      </c>
      <c r="E100" s="94" t="s">
        <v>27</v>
      </c>
      <c r="F100" s="94" t="s">
        <v>26</v>
      </c>
      <c r="G100" s="94" t="s">
        <v>27</v>
      </c>
      <c r="H100" s="94" t="s">
        <v>26</v>
      </c>
      <c r="I100" s="94" t="s">
        <v>27</v>
      </c>
    </row>
    <row r="101" spans="1:9" ht="25.25" customHeight="1">
      <c r="A101" s="364"/>
      <c r="B101" s="307">
        <v>0.1</v>
      </c>
      <c r="C101" s="47"/>
      <c r="D101" s="307">
        <v>0.1</v>
      </c>
      <c r="E101" s="47"/>
      <c r="F101" s="307">
        <v>0.1</v>
      </c>
      <c r="G101" s="48"/>
      <c r="H101" s="52"/>
      <c r="I101" s="48"/>
    </row>
    <row r="102" spans="1:9" ht="80.25" customHeight="1">
      <c r="A102" s="45" t="s">
        <v>91</v>
      </c>
      <c r="B102" s="455"/>
      <c r="C102" s="455"/>
      <c r="D102" s="455"/>
      <c r="E102" s="455"/>
      <c r="F102" s="455"/>
      <c r="G102" s="455"/>
      <c r="H102" s="455"/>
      <c r="I102" s="455"/>
    </row>
    <row r="103" spans="1:9" ht="80.25" customHeight="1">
      <c r="A103" s="45" t="s">
        <v>92</v>
      </c>
      <c r="B103" s="357"/>
      <c r="C103" s="358"/>
      <c r="D103" s="357"/>
      <c r="E103" s="358"/>
      <c r="F103" s="357"/>
      <c r="G103" s="358"/>
      <c r="H103" s="357"/>
      <c r="I103" s="358"/>
    </row>
    <row r="104" spans="1:9" ht="25.25" customHeight="1">
      <c r="A104" s="363" t="s">
        <v>61</v>
      </c>
      <c r="B104" s="94" t="s">
        <v>26</v>
      </c>
      <c r="C104" s="94" t="s">
        <v>27</v>
      </c>
      <c r="D104" s="94" t="s">
        <v>26</v>
      </c>
      <c r="E104" s="94" t="s">
        <v>27</v>
      </c>
      <c r="F104" s="94" t="s">
        <v>26</v>
      </c>
      <c r="G104" s="94" t="s">
        <v>27</v>
      </c>
      <c r="H104" s="94" t="s">
        <v>26</v>
      </c>
      <c r="I104" s="94" t="s">
        <v>27</v>
      </c>
    </row>
    <row r="105" spans="1:9" ht="25.25" customHeight="1">
      <c r="A105" s="364"/>
      <c r="B105" s="307">
        <v>0.15</v>
      </c>
      <c r="C105" s="49"/>
      <c r="D105" s="307">
        <v>0.15</v>
      </c>
      <c r="E105" s="47"/>
      <c r="F105" s="52">
        <v>0.15</v>
      </c>
      <c r="G105" s="48"/>
      <c r="H105" s="52"/>
      <c r="I105" s="48"/>
    </row>
    <row r="106" spans="1:9" ht="80.25" customHeight="1">
      <c r="A106" s="45" t="s">
        <v>91</v>
      </c>
      <c r="B106" s="455"/>
      <c r="C106" s="455"/>
      <c r="D106" s="455"/>
      <c r="E106" s="455"/>
      <c r="F106" s="455"/>
      <c r="G106" s="455"/>
      <c r="H106" s="455"/>
      <c r="I106" s="455"/>
    </row>
    <row r="107" spans="1:9" ht="80.25" customHeight="1">
      <c r="A107" s="45" t="s">
        <v>92</v>
      </c>
      <c r="B107" s="357"/>
      <c r="C107" s="358"/>
      <c r="D107" s="357"/>
      <c r="E107" s="358"/>
      <c r="F107" s="357"/>
      <c r="G107" s="358"/>
      <c r="H107" s="357"/>
      <c r="I107" s="358"/>
    </row>
    <row r="108" spans="1:9" ht="25.25" customHeight="1">
      <c r="A108" s="363" t="s">
        <v>62</v>
      </c>
      <c r="B108" s="94" t="s">
        <v>26</v>
      </c>
      <c r="C108" s="94" t="s">
        <v>27</v>
      </c>
      <c r="D108" s="94" t="s">
        <v>26</v>
      </c>
      <c r="E108" s="94" t="s">
        <v>27</v>
      </c>
      <c r="F108" s="94" t="s">
        <v>26</v>
      </c>
      <c r="G108" s="94" t="s">
        <v>27</v>
      </c>
      <c r="H108" s="94" t="s">
        <v>26</v>
      </c>
      <c r="I108" s="94" t="s">
        <v>27</v>
      </c>
    </row>
    <row r="109" spans="1:9" ht="25.25" customHeight="1">
      <c r="A109" s="364"/>
      <c r="B109" s="307">
        <v>0.15</v>
      </c>
      <c r="C109" s="49"/>
      <c r="D109" s="307">
        <v>0.15</v>
      </c>
      <c r="E109" s="47"/>
      <c r="F109" s="52">
        <v>0.15</v>
      </c>
      <c r="G109" s="48"/>
      <c r="H109" s="52"/>
      <c r="I109" s="48"/>
    </row>
    <row r="110" spans="1:9" ht="80.25" customHeight="1">
      <c r="A110" s="45" t="s">
        <v>91</v>
      </c>
      <c r="B110" s="455"/>
      <c r="C110" s="455"/>
      <c r="D110" s="455"/>
      <c r="E110" s="455"/>
      <c r="F110" s="455"/>
      <c r="G110" s="455"/>
      <c r="H110" s="455"/>
      <c r="I110" s="455"/>
    </row>
    <row r="111" spans="1:9" ht="80.25" customHeight="1">
      <c r="A111" s="45" t="s">
        <v>92</v>
      </c>
      <c r="B111" s="357"/>
      <c r="C111" s="358"/>
      <c r="D111" s="357"/>
      <c r="E111" s="358"/>
      <c r="F111" s="357"/>
      <c r="G111" s="358"/>
      <c r="H111" s="357"/>
      <c r="I111" s="358"/>
    </row>
    <row r="112" spans="1:9" ht="25.25" customHeight="1">
      <c r="A112" s="363" t="s">
        <v>63</v>
      </c>
      <c r="B112" s="94" t="s">
        <v>26</v>
      </c>
      <c r="C112" s="94" t="s">
        <v>27</v>
      </c>
      <c r="D112" s="94" t="s">
        <v>26</v>
      </c>
      <c r="E112" s="94" t="s">
        <v>27</v>
      </c>
      <c r="F112" s="94" t="s">
        <v>26</v>
      </c>
      <c r="G112" s="94" t="s">
        <v>27</v>
      </c>
      <c r="H112" s="94" t="s">
        <v>26</v>
      </c>
      <c r="I112" s="94" t="s">
        <v>27</v>
      </c>
    </row>
    <row r="113" spans="1:9" ht="25.25" customHeight="1">
      <c r="A113" s="364"/>
      <c r="B113" s="308">
        <v>0.02</v>
      </c>
      <c r="C113" s="177"/>
      <c r="D113" s="308">
        <v>0.02</v>
      </c>
      <c r="E113" s="177"/>
      <c r="F113" s="308">
        <v>0.02</v>
      </c>
      <c r="G113" s="178"/>
      <c r="H113" s="177"/>
      <c r="I113" s="178"/>
    </row>
    <row r="114" spans="1:9" ht="80.25" customHeight="1">
      <c r="A114" s="45" t="s">
        <v>91</v>
      </c>
      <c r="B114" s="460"/>
      <c r="C114" s="460"/>
      <c r="D114" s="460"/>
      <c r="E114" s="460"/>
      <c r="F114" s="460"/>
      <c r="G114" s="460"/>
      <c r="H114" s="460"/>
      <c r="I114" s="460"/>
    </row>
    <row r="115" spans="1:9" ht="80.25" customHeight="1">
      <c r="A115" s="45" t="s">
        <v>92</v>
      </c>
      <c r="B115" s="357"/>
      <c r="C115" s="358"/>
      <c r="D115" s="357"/>
      <c r="E115" s="358"/>
      <c r="F115" s="357"/>
      <c r="G115" s="358"/>
      <c r="H115" s="357"/>
      <c r="I115" s="358"/>
    </row>
    <row r="116" spans="1:9" s="311" customFormat="1" ht="51" customHeight="1">
      <c r="A116" s="310" t="s">
        <v>93</v>
      </c>
      <c r="B116" s="312">
        <f t="shared" ref="B116:C116" si="0">(B69+B73+B77+B81+B85+B89+B93+B97+B101+B105+B109+B113)</f>
        <v>1</v>
      </c>
      <c r="C116" s="312">
        <f t="shared" si="0"/>
        <v>0.28000000000000003</v>
      </c>
      <c r="D116" s="312">
        <f t="shared" ref="D116:I116" si="1">(D69+D73+D77+D81+D85+D89+D93+D97+D101+D105+D109+D113)</f>
        <v>1</v>
      </c>
      <c r="E116" s="312">
        <f t="shared" si="1"/>
        <v>0.28000000000000003</v>
      </c>
      <c r="F116" s="312">
        <f t="shared" si="1"/>
        <v>1</v>
      </c>
      <c r="G116" s="312">
        <f t="shared" si="1"/>
        <v>0.28000000000000003</v>
      </c>
      <c r="H116" s="312">
        <f t="shared" si="1"/>
        <v>0</v>
      </c>
      <c r="I116" s="312">
        <f t="shared" si="1"/>
        <v>0</v>
      </c>
    </row>
    <row r="121" spans="1:9" ht="37.5" customHeight="1"/>
    <row r="122" spans="1:9" ht="19.5" customHeight="1"/>
    <row r="123" spans="1:9" ht="19.5" customHeight="1"/>
    <row r="124" spans="1:9" ht="34.5" customHeight="1"/>
    <row r="125" spans="1:9" ht="15" customHeight="1"/>
    <row r="126" spans="1:9" ht="15.75" customHeight="1"/>
  </sheetData>
  <mergeCells count="214">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B88:C88"/>
    <mergeCell ref="D88:E88"/>
    <mergeCell ref="F88:G88"/>
    <mergeCell ref="B67:C67"/>
    <mergeCell ref="D67:E67"/>
    <mergeCell ref="F67:G67"/>
    <mergeCell ref="H67:I67"/>
    <mergeCell ref="A92:A93"/>
    <mergeCell ref="A96:A97"/>
    <mergeCell ref="F71:G71"/>
    <mergeCell ref="F74:G74"/>
    <mergeCell ref="H74:I74"/>
    <mergeCell ref="B74:C74"/>
    <mergeCell ref="D74:E74"/>
    <mergeCell ref="H75:I75"/>
    <mergeCell ref="H78:I78"/>
    <mergeCell ref="H71:I71"/>
  </mergeCells>
  <phoneticPr fontId="35" type="noConversion"/>
  <dataValidations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 ref="B87" r:id="rId13" xr:uid="{377B7934-284B-7D42-A727-6FAF82B3668E}"/>
    <hyperlink ref="D87" r:id="rId14" xr:uid="{E9652300-272D-2544-BE93-12CACC136CA8}"/>
    <hyperlink ref="F87" r:id="rId15" xr:uid="{4A15C0A5-CF62-684B-A6F1-45DA59B0B50F}"/>
  </hyperlinks>
  <pageMargins left="0.25" right="0.25" top="0.75" bottom="0.75" header="0.3" footer="0.3"/>
  <pageSetup scale="21" orientation="landscape" r:id="rId16"/>
  <drawing r:id="rId17"/>
  <legacyDrawing r:id="rId1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H29" sqref="H29"/>
    </sheetView>
  </sheetViews>
  <sheetFormatPr baseColWidth="10" defaultColWidth="11.5" defaultRowHeight="15" customHeight="1"/>
  <cols>
    <col min="1" max="1" width="17.6640625" customWidth="1"/>
    <col min="2" max="2" width="15.5" customWidth="1"/>
    <col min="3" max="3" width="25.5" customWidth="1"/>
    <col min="4" max="4" width="56.5" customWidth="1"/>
    <col min="5" max="5" width="34" customWidth="1"/>
  </cols>
  <sheetData>
    <row r="1" spans="1:84" ht="22.5" customHeight="1" thickBot="1">
      <c r="A1" s="471"/>
      <c r="B1" s="752" t="s">
        <v>44</v>
      </c>
      <c r="C1" s="752"/>
      <c r="D1" s="752"/>
      <c r="E1" s="394" t="s">
        <v>160</v>
      </c>
      <c r="F1" s="395"/>
      <c r="G1" s="396"/>
    </row>
    <row r="2" spans="1:84" ht="22.5" customHeight="1" thickBot="1">
      <c r="A2" s="471"/>
      <c r="B2" s="753" t="s">
        <v>45</v>
      </c>
      <c r="C2" s="753"/>
      <c r="D2" s="753"/>
      <c r="E2" s="394" t="s">
        <v>161</v>
      </c>
      <c r="F2" s="395"/>
      <c r="G2" s="396"/>
    </row>
    <row r="3" spans="1:84" ht="31.5" customHeight="1" thickBot="1">
      <c r="A3" s="471"/>
      <c r="B3" s="604" t="s">
        <v>0</v>
      </c>
      <c r="C3" s="605"/>
      <c r="D3" s="606"/>
      <c r="E3" s="394" t="s">
        <v>162</v>
      </c>
      <c r="F3" s="395"/>
      <c r="G3" s="396"/>
    </row>
    <row r="4" spans="1:84" ht="22.5" customHeight="1" thickBot="1">
      <c r="A4" s="471"/>
      <c r="B4" s="607" t="s">
        <v>154</v>
      </c>
      <c r="C4" s="608"/>
      <c r="D4" s="609"/>
      <c r="E4" s="394" t="s">
        <v>168</v>
      </c>
      <c r="F4" s="395"/>
      <c r="G4" s="396"/>
    </row>
    <row r="5" spans="1:84" ht="16" thickBot="1">
      <c r="A5" s="56"/>
      <c r="B5" s="56"/>
      <c r="C5" s="230"/>
      <c r="D5" s="230"/>
      <c r="E5" s="230"/>
      <c r="F5" s="231"/>
      <c r="G5" s="231"/>
      <c r="H5" s="231"/>
      <c r="I5" s="231"/>
      <c r="J5" s="231"/>
      <c r="K5" s="231"/>
    </row>
    <row r="6" spans="1:84" ht="27.75" customHeight="1">
      <c r="A6" s="384" t="s">
        <v>48</v>
      </c>
      <c r="B6" s="385"/>
      <c r="C6" s="756"/>
      <c r="D6" s="757"/>
      <c r="E6" s="758"/>
      <c r="F6" s="7"/>
      <c r="G6" s="7"/>
      <c r="H6" s="7"/>
      <c r="I6" s="7"/>
      <c r="J6" s="7"/>
      <c r="K6" s="7"/>
      <c r="L6" s="1"/>
      <c r="M6" s="174"/>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632" t="s">
        <v>155</v>
      </c>
      <c r="B7" s="633"/>
      <c r="C7" s="754"/>
      <c r="D7" s="754"/>
      <c r="E7" s="755"/>
      <c r="F7" s="231"/>
      <c r="G7" s="231"/>
      <c r="H7" s="231"/>
      <c r="I7" s="231"/>
      <c r="J7" s="231"/>
      <c r="K7" s="231"/>
    </row>
    <row r="8" spans="1:84" ht="45.75" customHeight="1" thickBot="1">
      <c r="A8" s="57" t="s">
        <v>156</v>
      </c>
      <c r="B8" s="57" t="s">
        <v>157</v>
      </c>
      <c r="C8" s="58" t="s">
        <v>158</v>
      </c>
      <c r="D8" s="750" t="s">
        <v>159</v>
      </c>
      <c r="E8" s="751"/>
    </row>
    <row r="9" spans="1:84" ht="45">
      <c r="A9" s="59">
        <v>45716</v>
      </c>
      <c r="B9" s="60"/>
      <c r="C9" s="73" t="s">
        <v>353</v>
      </c>
      <c r="D9" s="748" t="s">
        <v>354</v>
      </c>
      <c r="E9" s="749"/>
    </row>
    <row r="10" spans="1:84">
      <c r="A10" s="59"/>
      <c r="B10" s="60"/>
      <c r="C10" s="74"/>
      <c r="D10" s="744"/>
      <c r="E10" s="745"/>
    </row>
    <row r="11" spans="1:84">
      <c r="A11" s="59"/>
      <c r="B11" s="60"/>
      <c r="C11" s="74"/>
      <c r="D11" s="744"/>
      <c r="E11" s="745"/>
    </row>
    <row r="12" spans="1:84">
      <c r="A12" s="61"/>
      <c r="B12" s="62"/>
      <c r="C12" s="74"/>
      <c r="D12" s="744"/>
      <c r="E12" s="745"/>
    </row>
    <row r="13" spans="1:84">
      <c r="A13" s="63"/>
      <c r="B13" s="62"/>
      <c r="C13" s="74"/>
      <c r="D13" s="744"/>
      <c r="E13" s="745"/>
    </row>
    <row r="14" spans="1:84">
      <c r="A14" s="63"/>
      <c r="B14" s="62"/>
      <c r="C14" s="75"/>
      <c r="D14" s="744"/>
      <c r="E14" s="745"/>
    </row>
    <row r="15" spans="1:84">
      <c r="A15" s="63"/>
      <c r="B15" s="62"/>
      <c r="C15" s="75"/>
      <c r="D15" s="744"/>
      <c r="E15" s="745"/>
    </row>
    <row r="16" spans="1:84">
      <c r="A16" s="64"/>
      <c r="B16" s="62"/>
      <c r="C16" s="74"/>
      <c r="D16" s="744"/>
      <c r="E16" s="745"/>
    </row>
    <row r="17" spans="1:5">
      <c r="A17" s="65"/>
      <c r="B17" s="66"/>
      <c r="C17" s="76"/>
      <c r="D17" s="744"/>
      <c r="E17" s="745"/>
    </row>
    <row r="18" spans="1:5">
      <c r="A18" s="65"/>
      <c r="B18" s="66"/>
      <c r="C18" s="76"/>
      <c r="D18" s="744"/>
      <c r="E18" s="745"/>
    </row>
    <row r="19" spans="1:5">
      <c r="A19" s="67"/>
      <c r="B19" s="68"/>
      <c r="C19" s="70"/>
      <c r="D19" s="744"/>
      <c r="E19" s="745"/>
    </row>
    <row r="20" spans="1:5">
      <c r="A20" s="69"/>
      <c r="B20" s="70"/>
      <c r="C20" s="70"/>
      <c r="D20" s="744"/>
      <c r="E20" s="745"/>
    </row>
    <row r="21" spans="1:5">
      <c r="A21" s="69"/>
      <c r="B21" s="70"/>
      <c r="C21" s="70"/>
      <c r="D21" s="744"/>
      <c r="E21" s="745"/>
    </row>
    <row r="22" spans="1:5">
      <c r="A22" s="69"/>
      <c r="B22" s="70"/>
      <c r="C22" s="70"/>
      <c r="D22" s="744"/>
      <c r="E22" s="745"/>
    </row>
    <row r="23" spans="1:5">
      <c r="A23" s="69"/>
      <c r="B23" s="70"/>
      <c r="C23" s="70"/>
      <c r="D23" s="744"/>
      <c r="E23" s="745"/>
    </row>
    <row r="24" spans="1:5">
      <c r="A24" s="69"/>
      <c r="B24" s="70"/>
      <c r="C24" s="70"/>
      <c r="D24" s="744"/>
      <c r="E24" s="745"/>
    </row>
    <row r="25" spans="1:5">
      <c r="A25" s="69"/>
      <c r="B25" s="70"/>
      <c r="C25" s="70"/>
      <c r="D25" s="744"/>
      <c r="E25" s="745"/>
    </row>
    <row r="26" spans="1:5">
      <c r="A26" s="69"/>
      <c r="B26" s="70"/>
      <c r="C26" s="70"/>
      <c r="D26" s="744"/>
      <c r="E26" s="745"/>
    </row>
    <row r="27" spans="1:5">
      <c r="A27" s="69"/>
      <c r="B27" s="70"/>
      <c r="C27" s="70"/>
      <c r="D27" s="744"/>
      <c r="E27" s="745"/>
    </row>
    <row r="28" spans="1:5">
      <c r="A28" s="69"/>
      <c r="B28" s="70"/>
      <c r="C28" s="70"/>
      <c r="D28" s="744"/>
      <c r="E28" s="745"/>
    </row>
    <row r="29" spans="1:5">
      <c r="A29" s="69"/>
      <c r="B29" s="70"/>
      <c r="C29" s="70"/>
      <c r="D29" s="744"/>
      <c r="E29" s="745"/>
    </row>
    <row r="30" spans="1:5">
      <c r="A30" s="69"/>
      <c r="B30" s="70"/>
      <c r="C30" s="70"/>
      <c r="D30" s="744"/>
      <c r="E30" s="745"/>
    </row>
    <row r="31" spans="1:5">
      <c r="A31" s="69"/>
      <c r="B31" s="70"/>
      <c r="C31" s="70"/>
      <c r="D31" s="744"/>
      <c r="E31" s="745"/>
    </row>
    <row r="32" spans="1:5">
      <c r="A32" s="69"/>
      <c r="B32" s="70"/>
      <c r="C32" s="70"/>
      <c r="D32" s="744"/>
      <c r="E32" s="745"/>
    </row>
    <row r="33" spans="1:5">
      <c r="A33" s="69"/>
      <c r="B33" s="70"/>
      <c r="C33" s="70"/>
      <c r="D33" s="744"/>
      <c r="E33" s="745"/>
    </row>
    <row r="34" spans="1:5">
      <c r="A34" s="69"/>
      <c r="B34" s="70"/>
      <c r="C34" s="70"/>
      <c r="D34" s="744"/>
      <c r="E34" s="745"/>
    </row>
    <row r="35" spans="1:5">
      <c r="A35" s="69"/>
      <c r="B35" s="70"/>
      <c r="C35" s="70"/>
      <c r="D35" s="744"/>
      <c r="E35" s="745"/>
    </row>
    <row r="36" spans="1:5">
      <c r="A36" s="71"/>
      <c r="B36" s="72"/>
      <c r="C36" s="72"/>
      <c r="D36" s="746"/>
      <c r="E36" s="747"/>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O117"/>
  <sheetViews>
    <sheetView zoomScale="70" zoomScaleNormal="70" workbookViewId="0">
      <selection activeCell="F47" sqref="F47:G47"/>
    </sheetView>
  </sheetViews>
  <sheetFormatPr baseColWidth="10" defaultColWidth="39.6640625" defaultRowHeight="15"/>
  <sheetData>
    <row r="1" spans="1:15" s="84" customFormat="1" ht="22.25" customHeight="1" thickBot="1">
      <c r="A1" s="416"/>
      <c r="B1" s="397" t="s">
        <v>44</v>
      </c>
      <c r="C1" s="398"/>
      <c r="D1" s="398"/>
      <c r="E1" s="398"/>
      <c r="F1" s="398"/>
      <c r="G1" s="398"/>
      <c r="H1" s="398"/>
      <c r="I1" s="398"/>
      <c r="J1" s="398"/>
      <c r="K1" s="398"/>
      <c r="L1" s="399"/>
      <c r="M1" s="394" t="s">
        <v>160</v>
      </c>
      <c r="N1" s="395"/>
      <c r="O1" s="396"/>
    </row>
    <row r="2" spans="1:15" s="84" customFormat="1" ht="18" customHeight="1" thickBot="1">
      <c r="A2" s="417"/>
      <c r="B2" s="400" t="s">
        <v>45</v>
      </c>
      <c r="C2" s="401"/>
      <c r="D2" s="401"/>
      <c r="E2" s="401"/>
      <c r="F2" s="401"/>
      <c r="G2" s="401"/>
      <c r="H2" s="401"/>
      <c r="I2" s="401"/>
      <c r="J2" s="401"/>
      <c r="K2" s="401"/>
      <c r="L2" s="402"/>
      <c r="M2" s="394" t="s">
        <v>161</v>
      </c>
      <c r="N2" s="395"/>
      <c r="O2" s="396"/>
    </row>
    <row r="3" spans="1:15" s="84" customFormat="1" ht="20" customHeight="1" thickBot="1">
      <c r="A3" s="417"/>
      <c r="B3" s="400" t="s">
        <v>0</v>
      </c>
      <c r="C3" s="401"/>
      <c r="D3" s="401"/>
      <c r="E3" s="401"/>
      <c r="F3" s="401"/>
      <c r="G3" s="401"/>
      <c r="H3" s="401"/>
      <c r="I3" s="401"/>
      <c r="J3" s="401"/>
      <c r="K3" s="401"/>
      <c r="L3" s="402"/>
      <c r="M3" s="394" t="s">
        <v>162</v>
      </c>
      <c r="N3" s="395"/>
      <c r="O3" s="396"/>
    </row>
    <row r="4" spans="1:15" s="84" customFormat="1" ht="21.75" customHeight="1" thickBot="1">
      <c r="A4" s="418"/>
      <c r="B4" s="403" t="s">
        <v>46</v>
      </c>
      <c r="C4" s="404"/>
      <c r="D4" s="404"/>
      <c r="E4" s="404"/>
      <c r="F4" s="404"/>
      <c r="G4" s="404"/>
      <c r="H4" s="404"/>
      <c r="I4" s="404"/>
      <c r="J4" s="404"/>
      <c r="K4" s="404"/>
      <c r="L4" s="405"/>
      <c r="M4" s="394" t="s">
        <v>163</v>
      </c>
      <c r="N4" s="395"/>
      <c r="O4" s="396"/>
    </row>
    <row r="5" spans="1:15" s="84" customFormat="1" ht="16.25" customHeight="1" thickBot="1">
      <c r="A5" s="85"/>
      <c r="B5" s="86"/>
      <c r="C5" s="86"/>
      <c r="D5" s="86"/>
      <c r="E5" s="86"/>
      <c r="F5" s="86"/>
      <c r="G5" s="86"/>
      <c r="H5" s="86"/>
      <c r="I5" s="86"/>
      <c r="J5" s="86"/>
      <c r="K5" s="86"/>
      <c r="L5" s="86"/>
      <c r="M5" s="87"/>
      <c r="N5" s="87"/>
      <c r="O5" s="87"/>
    </row>
    <row r="6" spans="1:15" s="1" customFormat="1" ht="40.25" customHeight="1" thickBot="1">
      <c r="A6" s="54" t="s">
        <v>48</v>
      </c>
      <c r="B6" s="428" t="s">
        <v>170</v>
      </c>
      <c r="C6" s="429"/>
      <c r="D6" s="429"/>
      <c r="E6" s="429"/>
      <c r="F6" s="429"/>
      <c r="G6" s="429"/>
      <c r="H6" s="429"/>
      <c r="I6" s="429"/>
      <c r="J6" s="429"/>
      <c r="K6" s="430"/>
      <c r="L6" s="165" t="s">
        <v>49</v>
      </c>
      <c r="M6" s="431"/>
      <c r="N6" s="432"/>
      <c r="O6" s="433"/>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27" t="s">
        <v>2</v>
      </c>
      <c r="B8" s="165" t="s">
        <v>50</v>
      </c>
      <c r="C8" s="232">
        <v>45688</v>
      </c>
      <c r="D8" s="165" t="s">
        <v>51</v>
      </c>
      <c r="E8" s="233">
        <v>45716</v>
      </c>
      <c r="F8" s="165" t="s">
        <v>52</v>
      </c>
      <c r="G8" s="232">
        <v>45747</v>
      </c>
      <c r="H8" s="165" t="s">
        <v>53</v>
      </c>
      <c r="I8" s="234">
        <v>45777</v>
      </c>
      <c r="J8" s="386" t="s">
        <v>3</v>
      </c>
      <c r="K8" s="419"/>
      <c r="L8" s="164" t="s">
        <v>54</v>
      </c>
      <c r="M8" s="383"/>
      <c r="N8" s="383"/>
      <c r="O8" s="383"/>
    </row>
    <row r="9" spans="1:15" s="84" customFormat="1" ht="21.75" customHeight="1" thickBot="1">
      <c r="A9" s="427"/>
      <c r="B9" s="166" t="s">
        <v>55</v>
      </c>
      <c r="C9" s="352">
        <v>45808</v>
      </c>
      <c r="D9" s="165" t="s">
        <v>56</v>
      </c>
      <c r="E9" s="135"/>
      <c r="F9" s="165" t="s">
        <v>57</v>
      </c>
      <c r="G9" s="135"/>
      <c r="H9" s="165" t="s">
        <v>58</v>
      </c>
      <c r="I9" s="133"/>
      <c r="J9" s="386"/>
      <c r="K9" s="419"/>
      <c r="L9" s="164" t="s">
        <v>59</v>
      </c>
      <c r="M9" s="383"/>
      <c r="N9" s="383"/>
      <c r="O9" s="383"/>
    </row>
    <row r="10" spans="1:15" s="84" customFormat="1" ht="21.75" customHeight="1" thickBot="1">
      <c r="A10" s="427"/>
      <c r="B10" s="165" t="s">
        <v>60</v>
      </c>
      <c r="C10" s="131"/>
      <c r="D10" s="165" t="s">
        <v>61</v>
      </c>
      <c r="E10" s="135"/>
      <c r="F10" s="165" t="s">
        <v>62</v>
      </c>
      <c r="G10" s="135"/>
      <c r="H10" s="165" t="s">
        <v>63</v>
      </c>
      <c r="I10" s="133"/>
      <c r="J10" s="386"/>
      <c r="K10" s="419"/>
      <c r="L10" s="164" t="s">
        <v>64</v>
      </c>
      <c r="M10" s="383" t="s">
        <v>171</v>
      </c>
      <c r="N10" s="383"/>
      <c r="O10" s="383"/>
    </row>
    <row r="11" spans="1:15" s="1" customFormat="1" ht="15" customHeight="1" thickBot="1">
      <c r="A11" s="6"/>
      <c r="B11" s="7"/>
      <c r="C11" s="7"/>
      <c r="D11" s="9"/>
      <c r="E11" s="8"/>
      <c r="F11" s="8"/>
      <c r="G11" s="223"/>
      <c r="H11" s="223"/>
      <c r="I11" s="10"/>
      <c r="J11" s="10"/>
      <c r="K11" s="7"/>
      <c r="L11" s="7"/>
      <c r="M11" s="7"/>
      <c r="N11" s="7"/>
      <c r="O11" s="7"/>
    </row>
    <row r="12" spans="1:15" s="1" customFormat="1" ht="15" customHeight="1">
      <c r="A12" s="424" t="s">
        <v>65</v>
      </c>
      <c r="B12" s="462" t="s">
        <v>215</v>
      </c>
      <c r="C12" s="463"/>
      <c r="D12" s="463"/>
      <c r="E12" s="463"/>
      <c r="F12" s="463"/>
      <c r="G12" s="463"/>
      <c r="H12" s="463"/>
      <c r="I12" s="463"/>
      <c r="J12" s="463"/>
      <c r="K12" s="463"/>
      <c r="L12" s="463"/>
      <c r="M12" s="463"/>
      <c r="N12" s="463"/>
      <c r="O12" s="464"/>
    </row>
    <row r="13" spans="1:15" s="1" customFormat="1" ht="15" customHeight="1">
      <c r="A13" s="425"/>
      <c r="B13" s="465"/>
      <c r="C13" s="466"/>
      <c r="D13" s="466"/>
      <c r="E13" s="466"/>
      <c r="F13" s="466"/>
      <c r="G13" s="466"/>
      <c r="H13" s="466"/>
      <c r="I13" s="466"/>
      <c r="J13" s="466"/>
      <c r="K13" s="466"/>
      <c r="L13" s="466"/>
      <c r="M13" s="466"/>
      <c r="N13" s="466"/>
      <c r="O13" s="467"/>
    </row>
    <row r="14" spans="1:15" s="1" customFormat="1" ht="15" customHeight="1" thickBot="1">
      <c r="A14" s="426"/>
      <c r="B14" s="468"/>
      <c r="C14" s="469"/>
      <c r="D14" s="469"/>
      <c r="E14" s="469"/>
      <c r="F14" s="469"/>
      <c r="G14" s="469"/>
      <c r="H14" s="469"/>
      <c r="I14" s="469"/>
      <c r="J14" s="469"/>
      <c r="K14" s="469"/>
      <c r="L14" s="469"/>
      <c r="M14" s="469"/>
      <c r="N14" s="469"/>
      <c r="O14" s="470"/>
    </row>
    <row r="15" spans="1:15" s="1" customFormat="1" ht="9" customHeight="1" thickBot="1">
      <c r="A15" s="14"/>
      <c r="B15" s="83"/>
      <c r="C15" s="15"/>
      <c r="D15" s="15"/>
      <c r="E15" s="15"/>
      <c r="F15" s="15"/>
      <c r="G15" s="16"/>
      <c r="H15" s="16"/>
      <c r="I15" s="16"/>
      <c r="J15" s="16"/>
      <c r="K15" s="16"/>
      <c r="L15" s="17"/>
      <c r="M15" s="17"/>
      <c r="N15" s="17"/>
      <c r="O15" s="17"/>
    </row>
    <row r="16" spans="1:15" s="18" customFormat="1" ht="37.5" customHeight="1" thickBot="1">
      <c r="A16" s="54" t="s">
        <v>4</v>
      </c>
      <c r="B16" s="471" t="s">
        <v>173</v>
      </c>
      <c r="C16" s="471"/>
      <c r="D16" s="471"/>
      <c r="E16" s="471"/>
      <c r="F16" s="471"/>
      <c r="G16" s="427" t="s">
        <v>5</v>
      </c>
      <c r="H16" s="427"/>
      <c r="I16" s="472" t="s">
        <v>216</v>
      </c>
      <c r="J16" s="472"/>
      <c r="K16" s="472"/>
      <c r="L16" s="472"/>
      <c r="M16" s="472"/>
      <c r="N16" s="472"/>
      <c r="O16" s="472"/>
    </row>
    <row r="17" spans="1:15" s="1" customFormat="1" ht="9" customHeight="1" thickBot="1">
      <c r="A17" s="14"/>
      <c r="B17" s="16"/>
      <c r="C17" s="15"/>
      <c r="D17" s="15"/>
      <c r="E17" s="15"/>
      <c r="F17" s="15"/>
      <c r="G17" s="16"/>
      <c r="H17" s="16"/>
      <c r="I17" s="16"/>
      <c r="J17" s="16"/>
      <c r="K17" s="16"/>
      <c r="L17" s="17"/>
      <c r="M17" s="17"/>
      <c r="N17" s="17"/>
      <c r="O17" s="17"/>
    </row>
    <row r="18" spans="1:15" s="1" customFormat="1" ht="82.25" customHeight="1" thickBot="1">
      <c r="A18" s="54" t="s">
        <v>6</v>
      </c>
      <c r="B18" s="473" t="s">
        <v>175</v>
      </c>
      <c r="C18" s="473"/>
      <c r="D18" s="473"/>
      <c r="E18" s="473"/>
      <c r="F18" s="54" t="s">
        <v>7</v>
      </c>
      <c r="G18" s="474" t="s">
        <v>177</v>
      </c>
      <c r="H18" s="474"/>
      <c r="I18" s="474"/>
      <c r="J18" s="54" t="s">
        <v>8</v>
      </c>
      <c r="K18" s="471" t="s">
        <v>178</v>
      </c>
      <c r="L18" s="471"/>
      <c r="M18" s="471"/>
      <c r="N18" s="471"/>
      <c r="O18" s="471"/>
    </row>
    <row r="19" spans="1:15" s="1" customFormat="1" ht="9" customHeight="1">
      <c r="A19" s="5"/>
      <c r="B19" s="2"/>
      <c r="C19" s="423"/>
      <c r="D19" s="423"/>
      <c r="E19" s="423"/>
      <c r="F19" s="423"/>
      <c r="G19" s="423"/>
      <c r="H19" s="423"/>
      <c r="I19" s="423"/>
      <c r="J19" s="423"/>
      <c r="K19" s="423"/>
      <c r="L19" s="423"/>
      <c r="M19" s="423"/>
      <c r="N19" s="423"/>
      <c r="O19" s="423"/>
    </row>
    <row r="20" spans="1:15" s="1" customFormat="1" ht="16.5" customHeight="1" thickBot="1">
      <c r="A20" s="81"/>
      <c r="B20" s="82"/>
      <c r="C20" s="82"/>
      <c r="D20" s="82"/>
      <c r="E20" s="82"/>
      <c r="F20" s="82"/>
      <c r="G20" s="82"/>
      <c r="H20" s="82"/>
      <c r="I20" s="82"/>
      <c r="J20" s="82"/>
      <c r="K20" s="82"/>
      <c r="L20" s="82"/>
      <c r="M20" s="82"/>
      <c r="N20" s="82"/>
      <c r="O20" s="82"/>
    </row>
    <row r="21" spans="1:15" s="1" customFormat="1" ht="32" customHeight="1" thickBot="1">
      <c r="A21" s="384" t="s">
        <v>9</v>
      </c>
      <c r="B21" s="385"/>
      <c r="C21" s="385"/>
      <c r="D21" s="385"/>
      <c r="E21" s="385"/>
      <c r="F21" s="385"/>
      <c r="G21" s="385"/>
      <c r="H21" s="385"/>
      <c r="I21" s="385"/>
      <c r="J21" s="385"/>
      <c r="K21" s="385"/>
      <c r="L21" s="385"/>
      <c r="M21" s="385"/>
      <c r="N21" s="385"/>
      <c r="O21" s="386"/>
    </row>
    <row r="22" spans="1:15" s="1" customFormat="1" ht="32" customHeight="1" thickBot="1">
      <c r="A22" s="384" t="s">
        <v>66</v>
      </c>
      <c r="B22" s="385"/>
      <c r="C22" s="385"/>
      <c r="D22" s="385"/>
      <c r="E22" s="385"/>
      <c r="F22" s="385"/>
      <c r="G22" s="385"/>
      <c r="H22" s="385"/>
      <c r="I22" s="385"/>
      <c r="J22" s="385"/>
      <c r="K22" s="385"/>
      <c r="L22" s="385"/>
      <c r="M22" s="385"/>
      <c r="N22" s="385"/>
      <c r="O22" s="386"/>
    </row>
    <row r="23" spans="1:15" s="1" customFormat="1"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c r="A24" s="21" t="s">
        <v>10</v>
      </c>
      <c r="B24" s="294">
        <v>151035000</v>
      </c>
      <c r="C24" s="295"/>
      <c r="D24" s="294">
        <v>902000</v>
      </c>
      <c r="E24" s="294">
        <v>78342000</v>
      </c>
      <c r="F24" s="295"/>
      <c r="G24" s="295"/>
      <c r="H24" s="296"/>
      <c r="I24" s="296"/>
      <c r="J24" s="296"/>
      <c r="K24" s="296"/>
      <c r="L24" s="296"/>
      <c r="M24" s="296"/>
      <c r="N24" s="297">
        <f t="shared" ref="N24:N29" si="0">SUM(B24:M24)</f>
        <v>230279000</v>
      </c>
      <c r="O24" s="298"/>
    </row>
    <row r="25" spans="1:15" s="1" customFormat="1" ht="32" customHeight="1">
      <c r="A25" s="21" t="s">
        <v>11</v>
      </c>
      <c r="B25" s="295"/>
      <c r="C25" s="294">
        <f>84735000</f>
        <v>84735000</v>
      </c>
      <c r="D25" s="294">
        <f>151035000-B25-C25</f>
        <v>66300000</v>
      </c>
      <c r="E25" s="294">
        <f>150407333-B25-C25-D25</f>
        <v>-627667</v>
      </c>
      <c r="F25" s="294">
        <f>149081333-B25-C25-D25-E25</f>
        <v>-1326000</v>
      </c>
      <c r="G25" s="295"/>
      <c r="H25" s="295"/>
      <c r="I25" s="295"/>
      <c r="J25" s="295"/>
      <c r="K25" s="295"/>
      <c r="L25" s="295"/>
      <c r="M25" s="295"/>
      <c r="N25" s="309">
        <f t="shared" si="0"/>
        <v>149081333</v>
      </c>
      <c r="O25" s="299">
        <f>N25/N24</f>
        <v>0.64739439115160302</v>
      </c>
    </row>
    <row r="26" spans="1:15" s="1" customFormat="1" ht="32" customHeight="1">
      <c r="A26" s="21" t="s">
        <v>12</v>
      </c>
      <c r="B26" s="295"/>
      <c r="C26" s="294"/>
      <c r="D26" s="294">
        <f>4205333-B26-C26</f>
        <v>4205333</v>
      </c>
      <c r="E26" s="294">
        <f>18924333-B26-C26-D26</f>
        <v>14719000</v>
      </c>
      <c r="F26" s="294">
        <f>34969333-B26-C26-D26-E26</f>
        <v>16045000</v>
      </c>
      <c r="G26" s="295"/>
      <c r="H26" s="295"/>
      <c r="I26" s="295"/>
      <c r="J26" s="295"/>
      <c r="K26" s="295"/>
      <c r="L26" s="295"/>
      <c r="M26" s="295"/>
      <c r="N26" s="309">
        <f t="shared" si="0"/>
        <v>34969333</v>
      </c>
      <c r="O26" s="300"/>
    </row>
    <row r="27" spans="1:15" s="1" customFormat="1" ht="32" customHeight="1">
      <c r="A27" s="21" t="s">
        <v>69</v>
      </c>
      <c r="B27" s="294">
        <v>10100000</v>
      </c>
      <c r="C27" s="294"/>
      <c r="D27" s="294">
        <v>750000</v>
      </c>
      <c r="E27" s="294">
        <v>119429</v>
      </c>
      <c r="F27" s="295"/>
      <c r="G27" s="295"/>
      <c r="H27" s="295"/>
      <c r="I27" s="295"/>
      <c r="J27" s="295"/>
      <c r="K27" s="295"/>
      <c r="L27" s="295"/>
      <c r="M27" s="295"/>
      <c r="N27" s="294">
        <f t="shared" si="0"/>
        <v>10969429</v>
      </c>
      <c r="O27" s="300"/>
    </row>
    <row r="28" spans="1:15" s="1" customFormat="1" ht="32" customHeight="1">
      <c r="A28" s="21" t="s">
        <v>70</v>
      </c>
      <c r="B28" s="295" t="s">
        <v>217</v>
      </c>
      <c r="C28" s="294"/>
      <c r="D28" s="295"/>
      <c r="E28" s="295"/>
      <c r="F28" s="295"/>
      <c r="G28" s="295"/>
      <c r="H28" s="295"/>
      <c r="I28" s="295"/>
      <c r="J28" s="295"/>
      <c r="K28" s="295"/>
      <c r="L28" s="295"/>
      <c r="M28" s="295"/>
      <c r="N28" s="294">
        <f t="shared" si="0"/>
        <v>0</v>
      </c>
      <c r="O28" s="300"/>
    </row>
    <row r="29" spans="1:15" s="1" customFormat="1" ht="32" customHeight="1" thickBot="1">
      <c r="A29" s="24" t="s">
        <v>13</v>
      </c>
      <c r="B29" s="301">
        <v>10100000</v>
      </c>
      <c r="C29" s="294">
        <f>10100000-B29</f>
        <v>0</v>
      </c>
      <c r="D29" s="301">
        <f>10100000-B29-C29</f>
        <v>0</v>
      </c>
      <c r="E29" s="301">
        <f>10969429-B29-C29-D29</f>
        <v>869429</v>
      </c>
      <c r="F29" s="302"/>
      <c r="G29" s="302"/>
      <c r="H29" s="302"/>
      <c r="I29" s="302"/>
      <c r="J29" s="302"/>
      <c r="K29" s="302"/>
      <c r="L29" s="302"/>
      <c r="M29" s="302"/>
      <c r="N29" s="301">
        <f t="shared" si="0"/>
        <v>10969429</v>
      </c>
      <c r="O29" s="303">
        <f>N29/N27</f>
        <v>1</v>
      </c>
    </row>
    <row r="30" spans="1:15" s="26" customFormat="1" ht="16.5" customHeight="1"/>
    <row r="31" spans="1:15" s="26" customFormat="1" ht="17.25" customHeight="1"/>
    <row r="32" spans="1:15" s="1" customFormat="1" ht="5.25" customHeight="1" thickBot="1"/>
    <row r="33" spans="1:13" s="1" customFormat="1" ht="48" customHeight="1" thickBot="1">
      <c r="A33" s="436" t="s">
        <v>71</v>
      </c>
      <c r="B33" s="437"/>
      <c r="C33" s="437"/>
      <c r="D33" s="437"/>
      <c r="E33" s="437"/>
      <c r="F33" s="437"/>
      <c r="G33" s="437"/>
      <c r="H33" s="437"/>
      <c r="I33" s="438"/>
      <c r="J33" s="31"/>
    </row>
    <row r="34" spans="1:13" s="1" customFormat="1" ht="50.25" customHeight="1" thickBot="1">
      <c r="A34" s="40" t="s">
        <v>72</v>
      </c>
      <c r="B34" s="439" t="str">
        <f>+B12</f>
        <v xml:space="preserve"> Implementar 1 Estrategia Distrital de Cuidado Menstrual, con enfoque diferencial</v>
      </c>
      <c r="C34" s="440"/>
      <c r="D34" s="440"/>
      <c r="E34" s="440"/>
      <c r="F34" s="440"/>
      <c r="G34" s="440"/>
      <c r="H34" s="440"/>
      <c r="I34" s="441"/>
      <c r="J34" s="29"/>
      <c r="M34" s="208"/>
    </row>
    <row r="35" spans="1:13" s="1" customFormat="1" ht="18.75" customHeight="1" thickBot="1">
      <c r="A35" s="449" t="s">
        <v>14</v>
      </c>
      <c r="B35" s="90">
        <v>2024</v>
      </c>
      <c r="C35" s="90">
        <v>2025</v>
      </c>
      <c r="D35" s="90">
        <v>2026</v>
      </c>
      <c r="E35" s="90">
        <v>2027</v>
      </c>
      <c r="F35" s="90" t="s">
        <v>73</v>
      </c>
      <c r="G35" s="451" t="s">
        <v>15</v>
      </c>
      <c r="H35" s="451"/>
      <c r="I35" s="451"/>
      <c r="J35" s="29"/>
      <c r="M35" s="208"/>
    </row>
    <row r="36" spans="1:13" s="1" customFormat="1" ht="50.25" customHeight="1" thickBot="1">
      <c r="A36" s="450"/>
      <c r="B36" s="189">
        <v>1</v>
      </c>
      <c r="C36" s="189">
        <v>1</v>
      </c>
      <c r="D36" s="189">
        <v>1</v>
      </c>
      <c r="E36" s="189">
        <v>1</v>
      </c>
      <c r="F36" s="190">
        <v>1</v>
      </c>
      <c r="G36" s="451"/>
      <c r="H36" s="451"/>
      <c r="I36" s="451"/>
      <c r="J36" s="29"/>
      <c r="M36" s="209"/>
    </row>
    <row r="37" spans="1:13" s="1" customFormat="1" ht="52.5" customHeight="1" thickBot="1">
      <c r="A37" s="41" t="s">
        <v>16</v>
      </c>
      <c r="B37" s="442">
        <v>0.3</v>
      </c>
      <c r="C37" s="443"/>
      <c r="D37" s="446" t="s">
        <v>74</v>
      </c>
      <c r="E37" s="447"/>
      <c r="F37" s="447"/>
      <c r="G37" s="447"/>
      <c r="H37" s="447"/>
      <c r="I37" s="448"/>
    </row>
    <row r="38" spans="1:13" s="30" customFormat="1" ht="48" customHeight="1" thickBot="1">
      <c r="A38" s="449" t="s">
        <v>75</v>
      </c>
      <c r="B38" s="41" t="s">
        <v>76</v>
      </c>
      <c r="C38" s="40" t="s">
        <v>27</v>
      </c>
      <c r="D38" s="434" t="s">
        <v>28</v>
      </c>
      <c r="E38" s="435"/>
      <c r="F38" s="434" t="s">
        <v>29</v>
      </c>
      <c r="G38" s="435"/>
      <c r="H38" s="42" t="s">
        <v>30</v>
      </c>
      <c r="I38" s="44" t="s">
        <v>31</v>
      </c>
      <c r="M38" s="210"/>
    </row>
    <row r="39" spans="1:13" s="1" customFormat="1" ht="211.5" customHeight="1" thickBot="1">
      <c r="A39" s="450"/>
      <c r="B39" s="305">
        <v>1</v>
      </c>
      <c r="C39" s="35">
        <v>1</v>
      </c>
      <c r="D39" s="444" t="s">
        <v>218</v>
      </c>
      <c r="E39" s="445"/>
      <c r="F39" s="444" t="s">
        <v>218</v>
      </c>
      <c r="G39" s="445"/>
      <c r="H39" s="220" t="s">
        <v>189</v>
      </c>
      <c r="I39" s="33" t="s">
        <v>219</v>
      </c>
      <c r="M39" s="208"/>
    </row>
    <row r="40" spans="1:13" s="30" customFormat="1" ht="54" customHeight="1" thickBot="1">
      <c r="A40" s="449" t="s">
        <v>77</v>
      </c>
      <c r="B40" s="43" t="s">
        <v>76</v>
      </c>
      <c r="C40" s="42" t="s">
        <v>27</v>
      </c>
      <c r="D40" s="434" t="s">
        <v>28</v>
      </c>
      <c r="E40" s="435"/>
      <c r="F40" s="434" t="s">
        <v>29</v>
      </c>
      <c r="G40" s="435"/>
      <c r="H40" s="42" t="s">
        <v>30</v>
      </c>
      <c r="I40" s="44" t="s">
        <v>31</v>
      </c>
    </row>
    <row r="41" spans="1:13" s="1" customFormat="1" ht="345" customHeight="1" thickBot="1">
      <c r="A41" s="450"/>
      <c r="B41" s="305">
        <v>1</v>
      </c>
      <c r="C41" s="35">
        <v>1</v>
      </c>
      <c r="D41" s="444" t="s">
        <v>220</v>
      </c>
      <c r="E41" s="445"/>
      <c r="F41" s="444" t="s">
        <v>221</v>
      </c>
      <c r="G41" s="445"/>
      <c r="H41" s="220" t="s">
        <v>189</v>
      </c>
      <c r="I41" s="33" t="s">
        <v>222</v>
      </c>
    </row>
    <row r="42" spans="1:13" s="30" customFormat="1" ht="45" customHeight="1" thickBot="1">
      <c r="A42" s="449" t="s">
        <v>78</v>
      </c>
      <c r="B42" s="43" t="s">
        <v>76</v>
      </c>
      <c r="C42" s="42" t="s">
        <v>27</v>
      </c>
      <c r="D42" s="434" t="s">
        <v>28</v>
      </c>
      <c r="E42" s="435"/>
      <c r="F42" s="434" t="s">
        <v>29</v>
      </c>
      <c r="G42" s="435"/>
      <c r="H42" s="42" t="s">
        <v>30</v>
      </c>
      <c r="I42" s="44" t="s">
        <v>31</v>
      </c>
    </row>
    <row r="43" spans="1:13" s="1" customFormat="1" ht="408" customHeight="1" thickBot="1">
      <c r="A43" s="450"/>
      <c r="B43" s="305">
        <v>1</v>
      </c>
      <c r="C43" s="35">
        <v>1</v>
      </c>
      <c r="D43" s="444" t="s">
        <v>223</v>
      </c>
      <c r="E43" s="445"/>
      <c r="F43" s="444" t="s">
        <v>224</v>
      </c>
      <c r="G43" s="445"/>
      <c r="H43" s="220" t="s">
        <v>189</v>
      </c>
      <c r="I43" s="33" t="s">
        <v>222</v>
      </c>
    </row>
    <row r="44" spans="1:13" s="30" customFormat="1" ht="44.25" customHeight="1" thickBot="1">
      <c r="A44" s="449" t="s">
        <v>79</v>
      </c>
      <c r="B44" s="43" t="s">
        <v>76</v>
      </c>
      <c r="C44" s="43" t="s">
        <v>27</v>
      </c>
      <c r="D44" s="434" t="s">
        <v>28</v>
      </c>
      <c r="E44" s="435"/>
      <c r="F44" s="434" t="s">
        <v>29</v>
      </c>
      <c r="G44" s="435"/>
      <c r="H44" s="42" t="s">
        <v>30</v>
      </c>
      <c r="I44" s="42" t="s">
        <v>31</v>
      </c>
    </row>
    <row r="45" spans="1:13" s="1" customFormat="1" ht="409.5" customHeight="1" thickBot="1">
      <c r="A45" s="450"/>
      <c r="B45" s="305">
        <v>1</v>
      </c>
      <c r="C45" s="35">
        <v>1</v>
      </c>
      <c r="D45" s="444" t="s">
        <v>241</v>
      </c>
      <c r="E45" s="445"/>
      <c r="F45" s="444" t="s">
        <v>356</v>
      </c>
      <c r="G45" s="445"/>
      <c r="H45" s="32" t="s">
        <v>189</v>
      </c>
      <c r="I45" s="33" t="s">
        <v>222</v>
      </c>
    </row>
    <row r="46" spans="1:13" s="30" customFormat="1" ht="47.25" customHeight="1" thickBot="1">
      <c r="A46" s="449" t="s">
        <v>80</v>
      </c>
      <c r="B46" s="43" t="s">
        <v>76</v>
      </c>
      <c r="C46" s="42" t="s">
        <v>27</v>
      </c>
      <c r="D46" s="434" t="s">
        <v>28</v>
      </c>
      <c r="E46" s="435"/>
      <c r="F46" s="434" t="s">
        <v>29</v>
      </c>
      <c r="G46" s="435"/>
      <c r="H46" s="42" t="s">
        <v>30</v>
      </c>
      <c r="I46" s="44" t="s">
        <v>31</v>
      </c>
    </row>
    <row r="47" spans="1:13" s="1" customFormat="1" ht="409.25" customHeight="1" thickBot="1">
      <c r="A47" s="450"/>
      <c r="B47" s="305">
        <v>1</v>
      </c>
      <c r="C47" s="35">
        <v>1</v>
      </c>
      <c r="D47" s="444" t="s">
        <v>374</v>
      </c>
      <c r="E47" s="376"/>
      <c r="F47" s="444" t="s">
        <v>375</v>
      </c>
      <c r="G47" s="376"/>
      <c r="H47" s="32" t="s">
        <v>189</v>
      </c>
      <c r="I47" s="33" t="s">
        <v>222</v>
      </c>
    </row>
    <row r="48" spans="1:13" s="30" customFormat="1" ht="52.5" customHeight="1" thickBot="1">
      <c r="A48" s="449" t="s">
        <v>81</v>
      </c>
      <c r="B48" s="43" t="s">
        <v>76</v>
      </c>
      <c r="C48" s="42" t="s">
        <v>27</v>
      </c>
      <c r="D48" s="434" t="s">
        <v>28</v>
      </c>
      <c r="E48" s="435"/>
      <c r="F48" s="434" t="s">
        <v>29</v>
      </c>
      <c r="G48" s="435"/>
      <c r="H48" s="42" t="s">
        <v>30</v>
      </c>
      <c r="I48" s="44" t="s">
        <v>31</v>
      </c>
    </row>
    <row r="49" spans="1:9" s="1" customFormat="1" ht="120.75" customHeight="1" thickBot="1">
      <c r="A49" s="450"/>
      <c r="B49" s="306">
        <v>1</v>
      </c>
      <c r="C49" s="36"/>
      <c r="D49" s="375"/>
      <c r="E49" s="376"/>
      <c r="F49" s="375"/>
      <c r="G49" s="376"/>
      <c r="H49" s="32"/>
      <c r="I49" s="34"/>
    </row>
    <row r="50" spans="1:9" s="1" customFormat="1" ht="35" customHeight="1" thickBot="1">
      <c r="A50" s="449" t="s">
        <v>82</v>
      </c>
      <c r="B50" s="41" t="s">
        <v>76</v>
      </c>
      <c r="C50" s="40" t="s">
        <v>27</v>
      </c>
      <c r="D50" s="434" t="s">
        <v>28</v>
      </c>
      <c r="E50" s="435"/>
      <c r="F50" s="434" t="s">
        <v>29</v>
      </c>
      <c r="G50" s="435"/>
      <c r="H50" s="42" t="s">
        <v>30</v>
      </c>
      <c r="I50" s="44" t="s">
        <v>31</v>
      </c>
    </row>
    <row r="51" spans="1:9" s="1" customFormat="1" ht="120.75" customHeight="1" thickBot="1">
      <c r="A51" s="450"/>
      <c r="B51" s="306">
        <v>1</v>
      </c>
      <c r="C51" s="36"/>
      <c r="D51" s="375"/>
      <c r="E51" s="454"/>
      <c r="F51" s="375"/>
      <c r="G51" s="376"/>
      <c r="H51" s="32"/>
      <c r="I51" s="34"/>
    </row>
    <row r="52" spans="1:9" s="1" customFormat="1" ht="35" customHeight="1" thickBot="1">
      <c r="A52" s="449" t="s">
        <v>83</v>
      </c>
      <c r="B52" s="41" t="s">
        <v>76</v>
      </c>
      <c r="C52" s="40" t="s">
        <v>27</v>
      </c>
      <c r="D52" s="434" t="s">
        <v>28</v>
      </c>
      <c r="E52" s="435"/>
      <c r="F52" s="434" t="s">
        <v>29</v>
      </c>
      <c r="G52" s="435"/>
      <c r="H52" s="42" t="s">
        <v>30</v>
      </c>
      <c r="I52" s="44" t="s">
        <v>31</v>
      </c>
    </row>
    <row r="53" spans="1:9" s="1" customFormat="1" ht="120.75" customHeight="1" thickBot="1">
      <c r="A53" s="450"/>
      <c r="B53" s="306">
        <v>1</v>
      </c>
      <c r="C53" s="36"/>
      <c r="D53" s="375"/>
      <c r="E53" s="454"/>
      <c r="F53" s="375"/>
      <c r="G53" s="376"/>
      <c r="H53" s="51"/>
      <c r="I53" s="34"/>
    </row>
    <row r="54" spans="1:9" s="1" customFormat="1" ht="35" customHeight="1" thickBot="1">
      <c r="A54" s="449" t="s">
        <v>84</v>
      </c>
      <c r="B54" s="41" t="s">
        <v>76</v>
      </c>
      <c r="C54" s="40" t="s">
        <v>27</v>
      </c>
      <c r="D54" s="434" t="s">
        <v>28</v>
      </c>
      <c r="E54" s="435"/>
      <c r="F54" s="434" t="s">
        <v>29</v>
      </c>
      <c r="G54" s="435"/>
      <c r="H54" s="42" t="s">
        <v>30</v>
      </c>
      <c r="I54" s="44" t="s">
        <v>31</v>
      </c>
    </row>
    <row r="55" spans="1:9" s="1" customFormat="1" ht="120.75" customHeight="1" thickBot="1">
      <c r="A55" s="450"/>
      <c r="B55" s="306">
        <v>1</v>
      </c>
      <c r="C55" s="36"/>
      <c r="D55" s="375"/>
      <c r="E55" s="376"/>
      <c r="F55" s="375"/>
      <c r="G55" s="376"/>
      <c r="H55" s="32"/>
      <c r="I55" s="32"/>
    </row>
    <row r="56" spans="1:9" s="1" customFormat="1" ht="35" customHeight="1" thickBot="1">
      <c r="A56" s="449" t="s">
        <v>85</v>
      </c>
      <c r="B56" s="41" t="s">
        <v>76</v>
      </c>
      <c r="C56" s="40" t="s">
        <v>27</v>
      </c>
      <c r="D56" s="434" t="s">
        <v>28</v>
      </c>
      <c r="E56" s="435"/>
      <c r="F56" s="434" t="s">
        <v>29</v>
      </c>
      <c r="G56" s="435"/>
      <c r="H56" s="42" t="s">
        <v>30</v>
      </c>
      <c r="I56" s="44" t="s">
        <v>31</v>
      </c>
    </row>
    <row r="57" spans="1:9" s="1" customFormat="1" ht="120.75" customHeight="1" thickBot="1">
      <c r="A57" s="450"/>
      <c r="B57" s="306">
        <v>1</v>
      </c>
      <c r="C57" s="36"/>
      <c r="D57" s="375"/>
      <c r="E57" s="376"/>
      <c r="F57" s="375"/>
      <c r="G57" s="376"/>
      <c r="H57" s="32"/>
      <c r="I57" s="34"/>
    </row>
    <row r="58" spans="1:9" s="1" customFormat="1" ht="35" customHeight="1" thickBot="1">
      <c r="A58" s="449" t="s">
        <v>86</v>
      </c>
      <c r="B58" s="41" t="s">
        <v>76</v>
      </c>
      <c r="C58" s="40" t="s">
        <v>27</v>
      </c>
      <c r="D58" s="434" t="s">
        <v>28</v>
      </c>
      <c r="E58" s="435"/>
      <c r="F58" s="434" t="s">
        <v>29</v>
      </c>
      <c r="G58" s="435"/>
      <c r="H58" s="42" t="s">
        <v>30</v>
      </c>
      <c r="I58" s="44" t="s">
        <v>31</v>
      </c>
    </row>
    <row r="59" spans="1:9" s="1" customFormat="1" ht="120.75" customHeight="1" thickBot="1">
      <c r="A59" s="450"/>
      <c r="B59" s="306">
        <v>1</v>
      </c>
      <c r="C59" s="36"/>
      <c r="D59" s="375"/>
      <c r="E59" s="376"/>
      <c r="F59" s="454"/>
      <c r="G59" s="454"/>
      <c r="H59" s="32"/>
      <c r="I59" s="32"/>
    </row>
    <row r="60" spans="1:9" s="1" customFormat="1" ht="35" customHeight="1" thickBot="1">
      <c r="A60" s="449" t="s">
        <v>87</v>
      </c>
      <c r="B60" s="41" t="s">
        <v>76</v>
      </c>
      <c r="C60" s="40" t="s">
        <v>27</v>
      </c>
      <c r="D60" s="434" t="s">
        <v>28</v>
      </c>
      <c r="E60" s="435"/>
      <c r="F60" s="434" t="s">
        <v>29</v>
      </c>
      <c r="G60" s="435"/>
      <c r="H60" s="42" t="s">
        <v>30</v>
      </c>
      <c r="I60" s="44" t="s">
        <v>31</v>
      </c>
    </row>
    <row r="61" spans="1:9" s="1" customFormat="1" ht="120.75" customHeight="1" thickBot="1">
      <c r="A61" s="450"/>
      <c r="B61" s="306">
        <v>1</v>
      </c>
      <c r="C61" s="36"/>
      <c r="D61" s="375"/>
      <c r="E61" s="376"/>
      <c r="F61" s="375"/>
      <c r="G61" s="376"/>
      <c r="H61" s="32"/>
      <c r="I61" s="32"/>
    </row>
    <row r="62" spans="1:9" s="1" customFormat="1" ht="14">
      <c r="B62" s="194"/>
    </row>
    <row r="63" spans="1:9" s="1" customFormat="1" ht="14"/>
    <row r="64" spans="1:9" s="29" customFormat="1" ht="30" customHeight="1">
      <c r="A64" s="1"/>
      <c r="B64" s="1"/>
      <c r="C64" s="1"/>
      <c r="D64" s="1"/>
      <c r="E64" s="1"/>
      <c r="F64" s="1"/>
      <c r="G64" s="1"/>
      <c r="H64" s="1"/>
      <c r="I64" s="1"/>
    </row>
    <row r="65" spans="1:9" s="1" customFormat="1" ht="34.5" customHeight="1">
      <c r="A65" s="387" t="s">
        <v>17</v>
      </c>
      <c r="B65" s="387"/>
      <c r="C65" s="387"/>
      <c r="D65" s="387"/>
      <c r="E65" s="387"/>
      <c r="F65" s="387"/>
      <c r="G65" s="387"/>
      <c r="H65" s="387"/>
      <c r="I65" s="387"/>
    </row>
    <row r="66" spans="1:9" s="1" customFormat="1" ht="82.25" customHeight="1">
      <c r="A66" s="45" t="s">
        <v>18</v>
      </c>
      <c r="B66" s="388" t="s">
        <v>225</v>
      </c>
      <c r="C66" s="389"/>
      <c r="D66" s="388" t="s">
        <v>226</v>
      </c>
      <c r="E66" s="389"/>
      <c r="F66" s="388" t="s">
        <v>227</v>
      </c>
      <c r="G66" s="389"/>
      <c r="H66" s="390" t="s">
        <v>89</v>
      </c>
      <c r="I66" s="391"/>
    </row>
    <row r="67" spans="1:9" s="1" customFormat="1" ht="45.75" customHeight="1">
      <c r="A67" s="45" t="s">
        <v>90</v>
      </c>
      <c r="B67" s="359">
        <v>0.1</v>
      </c>
      <c r="C67" s="360"/>
      <c r="D67" s="359">
        <v>0.1</v>
      </c>
      <c r="E67" s="360"/>
      <c r="F67" s="359">
        <v>0.1</v>
      </c>
      <c r="G67" s="360"/>
      <c r="H67" s="361"/>
      <c r="I67" s="362"/>
    </row>
    <row r="68" spans="1:9" s="1" customFormat="1" ht="30" customHeight="1">
      <c r="A68" s="363" t="s">
        <v>50</v>
      </c>
      <c r="B68" s="94" t="s">
        <v>26</v>
      </c>
      <c r="C68" s="94" t="s">
        <v>27</v>
      </c>
      <c r="D68" s="94" t="s">
        <v>26</v>
      </c>
      <c r="E68" s="94" t="s">
        <v>27</v>
      </c>
      <c r="F68" s="94" t="s">
        <v>26</v>
      </c>
      <c r="G68" s="94" t="s">
        <v>27</v>
      </c>
      <c r="H68" s="94" t="s">
        <v>26</v>
      </c>
      <c r="I68" s="94" t="s">
        <v>27</v>
      </c>
    </row>
    <row r="69" spans="1:9" s="1" customFormat="1" ht="30" customHeight="1">
      <c r="A69" s="364"/>
      <c r="B69" s="307">
        <v>0</v>
      </c>
      <c r="C69" s="47">
        <v>0</v>
      </c>
      <c r="D69" s="307">
        <v>0.02</v>
      </c>
      <c r="E69" s="47">
        <v>0.02</v>
      </c>
      <c r="F69" s="307">
        <v>0</v>
      </c>
      <c r="G69" s="47">
        <v>0</v>
      </c>
      <c r="H69" s="52"/>
      <c r="I69" s="47"/>
    </row>
    <row r="70" spans="1:9" s="1" customFormat="1" ht="104" customHeight="1">
      <c r="A70" s="45" t="s">
        <v>91</v>
      </c>
      <c r="B70" s="367" t="s">
        <v>228</v>
      </c>
      <c r="C70" s="371"/>
      <c r="D70" s="367" t="s">
        <v>218</v>
      </c>
      <c r="E70" s="371"/>
      <c r="F70" s="367" t="s">
        <v>228</v>
      </c>
      <c r="G70" s="368"/>
      <c r="H70" s="392"/>
      <c r="I70" s="393"/>
    </row>
    <row r="71" spans="1:9" s="1" customFormat="1" ht="81" customHeight="1">
      <c r="A71" s="45" t="s">
        <v>92</v>
      </c>
      <c r="B71" s="365"/>
      <c r="C71" s="380"/>
      <c r="D71" s="365" t="s">
        <v>229</v>
      </c>
      <c r="E71" s="380"/>
      <c r="F71" s="374"/>
      <c r="G71" s="366"/>
      <c r="H71" s="374"/>
      <c r="I71" s="366"/>
    </row>
    <row r="72" spans="1:9" s="1" customFormat="1" ht="30.75" customHeight="1">
      <c r="A72" s="363" t="s">
        <v>51</v>
      </c>
      <c r="B72" s="94" t="s">
        <v>26</v>
      </c>
      <c r="C72" s="94" t="s">
        <v>27</v>
      </c>
      <c r="D72" s="94" t="s">
        <v>26</v>
      </c>
      <c r="E72" s="94" t="s">
        <v>27</v>
      </c>
      <c r="F72" s="94" t="s">
        <v>26</v>
      </c>
      <c r="G72" s="94" t="s">
        <v>27</v>
      </c>
      <c r="H72" s="94" t="s">
        <v>26</v>
      </c>
      <c r="I72" s="94" t="s">
        <v>27</v>
      </c>
    </row>
    <row r="73" spans="1:9" s="1" customFormat="1" ht="30.75" customHeight="1">
      <c r="A73" s="364"/>
      <c r="B73" s="307">
        <v>0.03</v>
      </c>
      <c r="C73" s="47">
        <v>0.03</v>
      </c>
      <c r="D73" s="307">
        <v>0.02</v>
      </c>
      <c r="E73" s="47">
        <v>0.02</v>
      </c>
      <c r="F73" s="307">
        <v>0.03</v>
      </c>
      <c r="G73" s="48">
        <v>0.03</v>
      </c>
      <c r="H73" s="52"/>
      <c r="I73" s="48"/>
    </row>
    <row r="74" spans="1:9" s="1" customFormat="1" ht="291" customHeight="1">
      <c r="A74" s="45" t="s">
        <v>91</v>
      </c>
      <c r="B74" s="367" t="s">
        <v>220</v>
      </c>
      <c r="C74" s="371"/>
      <c r="D74" s="372" t="s">
        <v>230</v>
      </c>
      <c r="E74" s="373"/>
      <c r="F74" s="367" t="s">
        <v>231</v>
      </c>
      <c r="G74" s="368"/>
      <c r="H74" s="369"/>
      <c r="I74" s="370"/>
    </row>
    <row r="75" spans="1:9" s="1" customFormat="1" ht="88.25" customHeight="1">
      <c r="A75" s="45" t="s">
        <v>92</v>
      </c>
      <c r="B75" s="365" t="s">
        <v>229</v>
      </c>
      <c r="C75" s="380"/>
      <c r="D75" s="365" t="s">
        <v>229</v>
      </c>
      <c r="E75" s="380"/>
      <c r="F75" s="365" t="s">
        <v>229</v>
      </c>
      <c r="G75" s="366"/>
      <c r="H75" s="374"/>
      <c r="I75" s="366"/>
    </row>
    <row r="76" spans="1:9" s="1" customFormat="1" ht="30.75" customHeight="1">
      <c r="A76" s="363" t="s">
        <v>52</v>
      </c>
      <c r="B76" s="94" t="s">
        <v>26</v>
      </c>
      <c r="C76" s="94" t="s">
        <v>27</v>
      </c>
      <c r="D76" s="94" t="s">
        <v>26</v>
      </c>
      <c r="E76" s="94" t="s">
        <v>27</v>
      </c>
      <c r="F76" s="94" t="s">
        <v>26</v>
      </c>
      <c r="G76" s="94" t="s">
        <v>27</v>
      </c>
      <c r="H76" s="94" t="s">
        <v>26</v>
      </c>
      <c r="I76" s="94" t="s">
        <v>27</v>
      </c>
    </row>
    <row r="77" spans="1:9" s="1" customFormat="1" ht="30.75" customHeight="1">
      <c r="A77" s="364"/>
      <c r="B77" s="307">
        <v>0.05</v>
      </c>
      <c r="C77" s="47">
        <v>0.05</v>
      </c>
      <c r="D77" s="307">
        <v>0.04</v>
      </c>
      <c r="E77" s="47">
        <v>0.04</v>
      </c>
      <c r="F77" s="52">
        <v>0.05</v>
      </c>
      <c r="G77" s="48">
        <v>0.05</v>
      </c>
      <c r="H77" s="52"/>
      <c r="I77" s="48"/>
    </row>
    <row r="78" spans="1:9" s="1" customFormat="1" ht="336" customHeight="1">
      <c r="A78" s="45" t="s">
        <v>91</v>
      </c>
      <c r="B78" s="367" t="s">
        <v>232</v>
      </c>
      <c r="C78" s="371"/>
      <c r="D78" s="456" t="s">
        <v>233</v>
      </c>
      <c r="E78" s="457"/>
      <c r="F78" s="458" t="s">
        <v>234</v>
      </c>
      <c r="G78" s="368"/>
      <c r="H78" s="374"/>
      <c r="I78" s="366"/>
    </row>
    <row r="79" spans="1:9" s="1" customFormat="1" ht="71" customHeight="1">
      <c r="A79" s="45" t="s">
        <v>92</v>
      </c>
      <c r="B79" s="365" t="s">
        <v>235</v>
      </c>
      <c r="C79" s="380"/>
      <c r="D79" s="365" t="s">
        <v>236</v>
      </c>
      <c r="E79" s="380"/>
      <c r="F79" s="365" t="s">
        <v>237</v>
      </c>
      <c r="G79" s="366"/>
      <c r="H79" s="374"/>
      <c r="I79" s="366"/>
    </row>
    <row r="80" spans="1:9" s="1" customFormat="1" ht="30.75" customHeight="1">
      <c r="A80" s="363" t="s">
        <v>53</v>
      </c>
      <c r="B80" s="94" t="s">
        <v>26</v>
      </c>
      <c r="C80" s="94" t="s">
        <v>27</v>
      </c>
      <c r="D80" s="94" t="s">
        <v>26</v>
      </c>
      <c r="E80" s="94" t="s">
        <v>27</v>
      </c>
      <c r="F80" s="94" t="s">
        <v>26</v>
      </c>
      <c r="G80" s="94" t="s">
        <v>27</v>
      </c>
      <c r="H80" s="94" t="s">
        <v>26</v>
      </c>
      <c r="I80" s="94" t="s">
        <v>27</v>
      </c>
    </row>
    <row r="81" spans="1:9" s="1" customFormat="1" ht="30.75" customHeight="1">
      <c r="A81" s="364"/>
      <c r="B81" s="307">
        <v>0.1</v>
      </c>
      <c r="C81" s="47">
        <v>0.1</v>
      </c>
      <c r="D81" s="307">
        <v>0.1</v>
      </c>
      <c r="E81" s="47">
        <v>0.1</v>
      </c>
      <c r="F81" s="307">
        <v>0.1</v>
      </c>
      <c r="G81" s="48">
        <v>0.1</v>
      </c>
      <c r="H81" s="52"/>
      <c r="I81" s="48"/>
    </row>
    <row r="82" spans="1:9" s="1" customFormat="1" ht="314" customHeight="1">
      <c r="A82" s="45" t="s">
        <v>91</v>
      </c>
      <c r="B82" s="367" t="s">
        <v>238</v>
      </c>
      <c r="C82" s="371"/>
      <c r="D82" s="461" t="s">
        <v>240</v>
      </c>
      <c r="E82" s="380"/>
      <c r="F82" s="367" t="s">
        <v>239</v>
      </c>
      <c r="G82" s="371"/>
      <c r="H82" s="374"/>
      <c r="I82" s="366"/>
    </row>
    <row r="83" spans="1:9" s="1" customFormat="1" ht="81" customHeight="1">
      <c r="A83" s="45" t="s">
        <v>92</v>
      </c>
      <c r="B83" s="365" t="s">
        <v>244</v>
      </c>
      <c r="C83" s="379"/>
      <c r="D83" s="365" t="s">
        <v>242</v>
      </c>
      <c r="E83" s="380"/>
      <c r="F83" s="365" t="s">
        <v>243</v>
      </c>
      <c r="G83" s="366"/>
      <c r="H83" s="374"/>
      <c r="I83" s="366"/>
    </row>
    <row r="84" spans="1:9" s="1" customFormat="1" ht="30" customHeight="1">
      <c r="A84" s="363" t="s">
        <v>55</v>
      </c>
      <c r="B84" s="94" t="s">
        <v>26</v>
      </c>
      <c r="C84" s="94" t="s">
        <v>27</v>
      </c>
      <c r="D84" s="94" t="s">
        <v>26</v>
      </c>
      <c r="E84" s="94" t="s">
        <v>27</v>
      </c>
      <c r="F84" s="94" t="s">
        <v>26</v>
      </c>
      <c r="G84" s="94" t="s">
        <v>27</v>
      </c>
      <c r="H84" s="94" t="s">
        <v>26</v>
      </c>
      <c r="I84" s="94" t="s">
        <v>27</v>
      </c>
    </row>
    <row r="85" spans="1:9" s="1" customFormat="1" ht="30" customHeight="1">
      <c r="A85" s="364"/>
      <c r="B85" s="307">
        <v>0.1</v>
      </c>
      <c r="C85" s="47">
        <v>0.1</v>
      </c>
      <c r="D85" s="307">
        <v>0.1</v>
      </c>
      <c r="E85" s="47">
        <v>0.1</v>
      </c>
      <c r="F85" s="307">
        <v>0.1</v>
      </c>
      <c r="G85" s="48">
        <v>0.1</v>
      </c>
      <c r="H85" s="52"/>
      <c r="I85" s="48"/>
    </row>
    <row r="86" spans="1:9" s="1" customFormat="1" ht="339.5" customHeight="1">
      <c r="A86" s="45" t="s">
        <v>91</v>
      </c>
      <c r="B86" s="381" t="s">
        <v>368</v>
      </c>
      <c r="C86" s="382"/>
      <c r="D86" s="381" t="s">
        <v>369</v>
      </c>
      <c r="E86" s="381"/>
      <c r="F86" s="381" t="s">
        <v>370</v>
      </c>
      <c r="G86" s="381"/>
      <c r="H86" s="382"/>
      <c r="I86" s="382"/>
    </row>
    <row r="87" spans="1:9" s="353" customFormat="1" ht="80.25" customHeight="1">
      <c r="A87" s="45" t="s">
        <v>92</v>
      </c>
      <c r="B87" s="365" t="s">
        <v>372</v>
      </c>
      <c r="C87" s="380"/>
      <c r="D87" s="365" t="s">
        <v>371</v>
      </c>
      <c r="E87" s="380"/>
      <c r="F87" s="365" t="s">
        <v>373</v>
      </c>
      <c r="G87" s="380"/>
      <c r="H87" s="461"/>
      <c r="I87" s="380"/>
    </row>
    <row r="88" spans="1:9" s="1" customFormat="1" ht="29.25" customHeight="1">
      <c r="A88" s="363" t="s">
        <v>56</v>
      </c>
      <c r="B88" s="94" t="s">
        <v>26</v>
      </c>
      <c r="C88" s="94" t="s">
        <v>27</v>
      </c>
      <c r="D88" s="94" t="s">
        <v>26</v>
      </c>
      <c r="E88" s="94" t="s">
        <v>27</v>
      </c>
      <c r="F88" s="94" t="s">
        <v>26</v>
      </c>
      <c r="G88" s="94" t="s">
        <v>27</v>
      </c>
      <c r="H88" s="94" t="s">
        <v>26</v>
      </c>
      <c r="I88" s="94" t="s">
        <v>27</v>
      </c>
    </row>
    <row r="89" spans="1:9" s="1" customFormat="1" ht="29.25" customHeight="1">
      <c r="A89" s="364"/>
      <c r="B89" s="307">
        <v>0.1</v>
      </c>
      <c r="C89" s="47"/>
      <c r="D89" s="307">
        <v>0.1</v>
      </c>
      <c r="E89" s="47"/>
      <c r="F89" s="307">
        <v>0.1</v>
      </c>
      <c r="G89" s="48"/>
      <c r="H89" s="52"/>
      <c r="I89" s="48"/>
    </row>
    <row r="90" spans="1:9" s="1" customFormat="1" ht="80.25" customHeight="1">
      <c r="A90" s="45" t="s">
        <v>91</v>
      </c>
      <c r="B90" s="455"/>
      <c r="C90" s="455"/>
      <c r="D90" s="455"/>
      <c r="E90" s="455"/>
      <c r="F90" s="455"/>
      <c r="G90" s="455"/>
      <c r="H90" s="455"/>
      <c r="I90" s="455"/>
    </row>
    <row r="91" spans="1:9" s="1" customFormat="1" ht="80.25" customHeight="1">
      <c r="A91" s="45" t="s">
        <v>92</v>
      </c>
      <c r="B91" s="357"/>
      <c r="C91" s="358"/>
      <c r="D91" s="357"/>
      <c r="E91" s="358"/>
      <c r="F91" s="357"/>
      <c r="G91" s="358"/>
      <c r="H91" s="357"/>
      <c r="I91" s="358"/>
    </row>
    <row r="92" spans="1:9" s="1" customFormat="1" ht="25.25" customHeight="1">
      <c r="A92" s="363" t="s">
        <v>57</v>
      </c>
      <c r="B92" s="94" t="s">
        <v>26</v>
      </c>
      <c r="C92" s="94" t="s">
        <v>27</v>
      </c>
      <c r="D92" s="94" t="s">
        <v>26</v>
      </c>
      <c r="E92" s="94" t="s">
        <v>27</v>
      </c>
      <c r="F92" s="94" t="s">
        <v>26</v>
      </c>
      <c r="G92" s="94" t="s">
        <v>27</v>
      </c>
      <c r="H92" s="94" t="s">
        <v>26</v>
      </c>
      <c r="I92" s="94" t="s">
        <v>27</v>
      </c>
    </row>
    <row r="93" spans="1:9" s="1" customFormat="1" ht="25.25" customHeight="1">
      <c r="A93" s="364"/>
      <c r="B93" s="307">
        <v>0.1</v>
      </c>
      <c r="C93" s="47"/>
      <c r="D93" s="307">
        <v>0.1</v>
      </c>
      <c r="E93" s="47"/>
      <c r="F93" s="307">
        <v>0.1</v>
      </c>
      <c r="G93" s="48"/>
      <c r="H93" s="52"/>
      <c r="I93" s="48"/>
    </row>
    <row r="94" spans="1:9" s="1" customFormat="1" ht="80.25" customHeight="1">
      <c r="A94" s="45" t="s">
        <v>91</v>
      </c>
      <c r="B94" s="455"/>
      <c r="C94" s="455"/>
      <c r="D94" s="455"/>
      <c r="E94" s="455"/>
      <c r="F94" s="455"/>
      <c r="G94" s="455"/>
      <c r="H94" s="455"/>
      <c r="I94" s="455"/>
    </row>
    <row r="95" spans="1:9" s="1" customFormat="1" ht="80.25" customHeight="1">
      <c r="A95" s="45" t="s">
        <v>92</v>
      </c>
      <c r="B95" s="357"/>
      <c r="C95" s="358"/>
      <c r="D95" s="357"/>
      <c r="E95" s="358"/>
      <c r="F95" s="357"/>
      <c r="G95" s="358"/>
      <c r="H95" s="357"/>
      <c r="I95" s="358"/>
    </row>
    <row r="96" spans="1:9" s="1" customFormat="1" ht="25.25" customHeight="1">
      <c r="A96" s="363" t="s">
        <v>58</v>
      </c>
      <c r="B96" s="94" t="s">
        <v>26</v>
      </c>
      <c r="C96" s="94" t="s">
        <v>27</v>
      </c>
      <c r="D96" s="94" t="s">
        <v>26</v>
      </c>
      <c r="E96" s="94" t="s">
        <v>27</v>
      </c>
      <c r="F96" s="94" t="s">
        <v>26</v>
      </c>
      <c r="G96" s="94" t="s">
        <v>27</v>
      </c>
      <c r="H96" s="94" t="s">
        <v>26</v>
      </c>
      <c r="I96" s="94" t="s">
        <v>27</v>
      </c>
    </row>
    <row r="97" spans="1:9" s="1" customFormat="1" ht="25.25" customHeight="1">
      <c r="A97" s="364"/>
      <c r="B97" s="307">
        <v>0.1</v>
      </c>
      <c r="C97" s="47"/>
      <c r="D97" s="307">
        <v>0.1</v>
      </c>
      <c r="E97" s="47"/>
      <c r="F97" s="307">
        <v>0.1</v>
      </c>
      <c r="G97" s="48"/>
      <c r="H97" s="52"/>
      <c r="I97" s="48"/>
    </row>
    <row r="98" spans="1:9" s="1" customFormat="1" ht="80.25" customHeight="1">
      <c r="A98" s="45" t="s">
        <v>91</v>
      </c>
      <c r="B98" s="455"/>
      <c r="C98" s="455"/>
      <c r="D98" s="455"/>
      <c r="E98" s="455"/>
      <c r="F98" s="455"/>
      <c r="G98" s="455"/>
      <c r="H98" s="455"/>
      <c r="I98" s="455"/>
    </row>
    <row r="99" spans="1:9" s="1" customFormat="1" ht="80.25" customHeight="1">
      <c r="A99" s="45" t="s">
        <v>92</v>
      </c>
      <c r="B99" s="357"/>
      <c r="C99" s="358"/>
      <c r="D99" s="357"/>
      <c r="E99" s="358"/>
      <c r="F99" s="357"/>
      <c r="G99" s="358"/>
      <c r="H99" s="357"/>
      <c r="I99" s="358"/>
    </row>
    <row r="100" spans="1:9" s="1" customFormat="1" ht="25.25" customHeight="1">
      <c r="A100" s="363" t="s">
        <v>60</v>
      </c>
      <c r="B100" s="94" t="s">
        <v>26</v>
      </c>
      <c r="C100" s="94" t="s">
        <v>27</v>
      </c>
      <c r="D100" s="94" t="s">
        <v>26</v>
      </c>
      <c r="E100" s="94" t="s">
        <v>27</v>
      </c>
      <c r="F100" s="94" t="s">
        <v>26</v>
      </c>
      <c r="G100" s="94" t="s">
        <v>27</v>
      </c>
      <c r="H100" s="94" t="s">
        <v>26</v>
      </c>
      <c r="I100" s="94" t="s">
        <v>27</v>
      </c>
    </row>
    <row r="101" spans="1:9" s="1" customFormat="1" ht="25.25" customHeight="1">
      <c r="A101" s="364"/>
      <c r="B101" s="307">
        <v>0.1</v>
      </c>
      <c r="C101" s="47"/>
      <c r="D101" s="307">
        <v>0.1</v>
      </c>
      <c r="E101" s="47"/>
      <c r="F101" s="307">
        <v>0.1</v>
      </c>
      <c r="G101" s="48"/>
      <c r="H101" s="52"/>
      <c r="I101" s="48"/>
    </row>
    <row r="102" spans="1:9" s="1" customFormat="1" ht="80.25" customHeight="1">
      <c r="A102" s="45" t="s">
        <v>91</v>
      </c>
      <c r="B102" s="455"/>
      <c r="C102" s="455"/>
      <c r="D102" s="455"/>
      <c r="E102" s="455"/>
      <c r="F102" s="455"/>
      <c r="G102" s="455"/>
      <c r="H102" s="455"/>
      <c r="I102" s="455"/>
    </row>
    <row r="103" spans="1:9" s="1" customFormat="1" ht="80.25" customHeight="1">
      <c r="A103" s="45" t="s">
        <v>92</v>
      </c>
      <c r="B103" s="357"/>
      <c r="C103" s="358"/>
      <c r="D103" s="357"/>
      <c r="E103" s="358"/>
      <c r="F103" s="357"/>
      <c r="G103" s="358"/>
      <c r="H103" s="357"/>
      <c r="I103" s="358"/>
    </row>
    <row r="104" spans="1:9" s="1" customFormat="1" ht="25.25" customHeight="1">
      <c r="A104" s="363" t="s">
        <v>61</v>
      </c>
      <c r="B104" s="94" t="s">
        <v>26</v>
      </c>
      <c r="C104" s="94" t="s">
        <v>27</v>
      </c>
      <c r="D104" s="94" t="s">
        <v>26</v>
      </c>
      <c r="E104" s="94" t="s">
        <v>27</v>
      </c>
      <c r="F104" s="94" t="s">
        <v>26</v>
      </c>
      <c r="G104" s="94" t="s">
        <v>27</v>
      </c>
      <c r="H104" s="94" t="s">
        <v>26</v>
      </c>
      <c r="I104" s="94" t="s">
        <v>27</v>
      </c>
    </row>
    <row r="105" spans="1:9" s="1" customFormat="1" ht="25.25" customHeight="1">
      <c r="A105" s="364"/>
      <c r="B105" s="307">
        <v>0.15</v>
      </c>
      <c r="C105" s="49"/>
      <c r="D105" s="307">
        <v>0.15</v>
      </c>
      <c r="E105" s="47"/>
      <c r="F105" s="52">
        <v>0.15</v>
      </c>
      <c r="G105" s="48"/>
      <c r="H105" s="52"/>
      <c r="I105" s="48"/>
    </row>
    <row r="106" spans="1:9" s="1" customFormat="1" ht="80.25" customHeight="1">
      <c r="A106" s="45" t="s">
        <v>91</v>
      </c>
      <c r="B106" s="455"/>
      <c r="C106" s="455"/>
      <c r="D106" s="455"/>
      <c r="E106" s="455"/>
      <c r="F106" s="455"/>
      <c r="G106" s="455"/>
      <c r="H106" s="455"/>
      <c r="I106" s="455"/>
    </row>
    <row r="107" spans="1:9" s="1" customFormat="1" ht="80.25" customHeight="1">
      <c r="A107" s="45" t="s">
        <v>92</v>
      </c>
      <c r="B107" s="357"/>
      <c r="C107" s="358"/>
      <c r="D107" s="357"/>
      <c r="E107" s="358"/>
      <c r="F107" s="357"/>
      <c r="G107" s="358"/>
      <c r="H107" s="357"/>
      <c r="I107" s="358"/>
    </row>
    <row r="108" spans="1:9" s="1" customFormat="1" ht="25.25" customHeight="1">
      <c r="A108" s="363" t="s">
        <v>62</v>
      </c>
      <c r="B108" s="94" t="s">
        <v>26</v>
      </c>
      <c r="C108" s="94" t="s">
        <v>27</v>
      </c>
      <c r="D108" s="94" t="s">
        <v>26</v>
      </c>
      <c r="E108" s="94" t="s">
        <v>27</v>
      </c>
      <c r="F108" s="94" t="s">
        <v>26</v>
      </c>
      <c r="G108" s="94" t="s">
        <v>27</v>
      </c>
      <c r="H108" s="94" t="s">
        <v>26</v>
      </c>
      <c r="I108" s="94" t="s">
        <v>27</v>
      </c>
    </row>
    <row r="109" spans="1:9" s="1" customFormat="1" ht="25.25" customHeight="1">
      <c r="A109" s="364"/>
      <c r="B109" s="307">
        <v>0.15</v>
      </c>
      <c r="C109" s="49"/>
      <c r="D109" s="307">
        <v>0.15</v>
      </c>
      <c r="E109" s="47"/>
      <c r="F109" s="52">
        <v>0.15</v>
      </c>
      <c r="G109" s="48"/>
      <c r="H109" s="52"/>
      <c r="I109" s="48"/>
    </row>
    <row r="110" spans="1:9" s="1" customFormat="1" ht="80.25" customHeight="1">
      <c r="A110" s="45" t="s">
        <v>91</v>
      </c>
      <c r="B110" s="455"/>
      <c r="C110" s="455"/>
      <c r="D110" s="455"/>
      <c r="E110" s="455"/>
      <c r="F110" s="455"/>
      <c r="G110" s="455"/>
      <c r="H110" s="455"/>
      <c r="I110" s="455"/>
    </row>
    <row r="111" spans="1:9" s="1" customFormat="1" ht="80.25" customHeight="1">
      <c r="A111" s="45" t="s">
        <v>92</v>
      </c>
      <c r="B111" s="357"/>
      <c r="C111" s="358"/>
      <c r="D111" s="357"/>
      <c r="E111" s="358"/>
      <c r="F111" s="357"/>
      <c r="G111" s="358"/>
      <c r="H111" s="357"/>
      <c r="I111" s="358"/>
    </row>
    <row r="112" spans="1:9" s="1" customFormat="1" ht="25.25" customHeight="1">
      <c r="A112" s="363" t="s">
        <v>63</v>
      </c>
      <c r="B112" s="94" t="s">
        <v>26</v>
      </c>
      <c r="C112" s="94" t="s">
        <v>27</v>
      </c>
      <c r="D112" s="94" t="s">
        <v>26</v>
      </c>
      <c r="E112" s="94" t="s">
        <v>27</v>
      </c>
      <c r="F112" s="94" t="s">
        <v>26</v>
      </c>
      <c r="G112" s="94" t="s">
        <v>27</v>
      </c>
      <c r="H112" s="94" t="s">
        <v>26</v>
      </c>
      <c r="I112" s="94" t="s">
        <v>27</v>
      </c>
    </row>
    <row r="113" spans="1:9" s="1" customFormat="1" ht="25.25" customHeight="1">
      <c r="A113" s="364"/>
      <c r="B113" s="308">
        <v>0.02</v>
      </c>
      <c r="C113" s="177"/>
      <c r="D113" s="308">
        <v>0.02</v>
      </c>
      <c r="E113" s="177"/>
      <c r="F113" s="308">
        <v>0.02</v>
      </c>
      <c r="G113" s="178"/>
      <c r="H113" s="177"/>
      <c r="I113" s="178"/>
    </row>
    <row r="114" spans="1:9" s="1" customFormat="1" ht="80.25" customHeight="1">
      <c r="A114" s="45" t="s">
        <v>91</v>
      </c>
      <c r="B114" s="460"/>
      <c r="C114" s="460"/>
      <c r="D114" s="460"/>
      <c r="E114" s="460"/>
      <c r="F114" s="460"/>
      <c r="G114" s="460"/>
      <c r="H114" s="460"/>
      <c r="I114" s="460"/>
    </row>
    <row r="115" spans="1:9" s="1" customFormat="1" ht="80.25" customHeight="1">
      <c r="A115" s="45" t="s">
        <v>92</v>
      </c>
      <c r="B115" s="357"/>
      <c r="C115" s="358"/>
      <c r="D115" s="357"/>
      <c r="E115" s="358"/>
      <c r="F115" s="357"/>
      <c r="G115" s="358"/>
      <c r="H115" s="357"/>
      <c r="I115" s="358"/>
    </row>
    <row r="116" spans="1:9" s="53" customFormat="1" ht="25.25" customHeight="1">
      <c r="A116" s="310" t="s">
        <v>93</v>
      </c>
      <c r="B116" s="312">
        <f>(B69+B73+B77+B81+B85+B89+B93+B97+B101+B105+B109+B113)</f>
        <v>1</v>
      </c>
      <c r="C116" s="312">
        <f>(C69+C73+C77+C81+C85+C89+C93+C97+C101+C105+C109+C113)</f>
        <v>0.28000000000000003</v>
      </c>
      <c r="D116" s="312">
        <f t="shared" ref="D116:I116" si="1">(D69+D73+D77+D81+D85+D89+D93+D97+D101+D105+D109+D113)</f>
        <v>1</v>
      </c>
      <c r="E116" s="312">
        <f>(E69+E73+E77+E81+E85+E89+E93+E97+E101+E105+E109+E113)</f>
        <v>0.28000000000000003</v>
      </c>
      <c r="F116" s="312">
        <f t="shared" si="1"/>
        <v>1</v>
      </c>
      <c r="G116" s="312">
        <f t="shared" si="1"/>
        <v>0.28000000000000003</v>
      </c>
      <c r="H116" s="312">
        <f t="shared" si="1"/>
        <v>0</v>
      </c>
      <c r="I116" s="312">
        <f t="shared" si="1"/>
        <v>0</v>
      </c>
    </row>
    <row r="117" spans="1:9" s="1" customFormat="1" ht="14"/>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 ref="D87" r:id="rId11" xr:uid="{E150E757-2382-4CEA-ADB8-85727AAE9F9A}"/>
    <hyperlink ref="B87" r:id="rId12" xr:uid="{AECD7ADE-A1A2-4A5D-9DD4-865B48C8B9C5}"/>
    <hyperlink ref="F87" r:id="rId13" xr:uid="{04370F18-1C32-4E3B-BC0D-C23ABAF13C2D}"/>
  </hyperlinks>
  <pageMargins left="0.7" right="0.7" top="0.75" bottom="0.75" header="0.3" footer="0.3"/>
  <drawing r:id="rId14"/>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O117"/>
  <sheetViews>
    <sheetView topLeftCell="D46" zoomScale="125" zoomScaleNormal="70" workbookViewId="0">
      <selection activeCell="F28" sqref="F28"/>
    </sheetView>
  </sheetViews>
  <sheetFormatPr baseColWidth="10" defaultColWidth="42.83203125" defaultRowHeight="15"/>
  <sheetData>
    <row r="1" spans="1:15" ht="17" thickBot="1">
      <c r="A1" s="475"/>
      <c r="B1" s="478" t="s">
        <v>44</v>
      </c>
      <c r="C1" s="479"/>
      <c r="D1" s="479"/>
      <c r="E1" s="479"/>
      <c r="F1" s="479"/>
      <c r="G1" s="479"/>
      <c r="H1" s="479"/>
      <c r="I1" s="479"/>
      <c r="J1" s="479"/>
      <c r="K1" s="479"/>
      <c r="L1" s="480"/>
      <c r="M1" s="481" t="s">
        <v>174</v>
      </c>
      <c r="N1" s="395"/>
      <c r="O1" s="482"/>
    </row>
    <row r="2" spans="1:15" ht="17" thickBot="1">
      <c r="A2" s="476"/>
      <c r="B2" s="483" t="s">
        <v>45</v>
      </c>
      <c r="C2" s="484"/>
      <c r="D2" s="484"/>
      <c r="E2" s="484"/>
      <c r="F2" s="484"/>
      <c r="G2" s="484"/>
      <c r="H2" s="484"/>
      <c r="I2" s="484"/>
      <c r="J2" s="484"/>
      <c r="K2" s="484"/>
      <c r="L2" s="485"/>
      <c r="M2" s="481" t="s">
        <v>161</v>
      </c>
      <c r="N2" s="395"/>
      <c r="O2" s="482"/>
    </row>
    <row r="3" spans="1:15" ht="17" thickBot="1">
      <c r="A3" s="476"/>
      <c r="B3" s="483" t="s">
        <v>0</v>
      </c>
      <c r="C3" s="484"/>
      <c r="D3" s="484"/>
      <c r="E3" s="484"/>
      <c r="F3" s="484"/>
      <c r="G3" s="484"/>
      <c r="H3" s="484"/>
      <c r="I3" s="484"/>
      <c r="J3" s="484"/>
      <c r="K3" s="484"/>
      <c r="L3" s="485"/>
      <c r="M3" s="481" t="s">
        <v>162</v>
      </c>
      <c r="N3" s="395"/>
      <c r="O3" s="482"/>
    </row>
    <row r="4" spans="1:15" ht="17" thickBot="1">
      <c r="A4" s="477"/>
      <c r="B4" s="486" t="s">
        <v>46</v>
      </c>
      <c r="C4" s="487"/>
      <c r="D4" s="487"/>
      <c r="E4" s="487"/>
      <c r="F4" s="487"/>
      <c r="G4" s="487"/>
      <c r="H4" s="487"/>
      <c r="I4" s="487"/>
      <c r="J4" s="487"/>
      <c r="K4" s="487"/>
      <c r="L4" s="488"/>
      <c r="M4" s="481" t="s">
        <v>163</v>
      </c>
      <c r="N4" s="395"/>
      <c r="O4" s="482"/>
    </row>
    <row r="5" spans="1:15" ht="17" thickBot="1">
      <c r="A5" s="235"/>
      <c r="B5" s="236"/>
      <c r="C5" s="236"/>
      <c r="D5" s="236"/>
      <c r="E5" s="236"/>
      <c r="F5" s="236"/>
      <c r="G5" s="236"/>
      <c r="H5" s="236"/>
      <c r="I5" s="236"/>
      <c r="J5" s="236"/>
      <c r="K5" s="236"/>
      <c r="L5" s="236"/>
      <c r="M5" s="87"/>
      <c r="N5" s="87"/>
      <c r="O5" s="87"/>
    </row>
    <row r="6" spans="1:15" ht="20" thickBot="1">
      <c r="A6" s="237" t="s">
        <v>48</v>
      </c>
      <c r="B6" s="515" t="s">
        <v>170</v>
      </c>
      <c r="C6" s="516"/>
      <c r="D6" s="516"/>
      <c r="E6" s="516"/>
      <c r="F6" s="516"/>
      <c r="G6" s="516"/>
      <c r="H6" s="516"/>
      <c r="I6" s="516"/>
      <c r="J6" s="516"/>
      <c r="K6" s="517"/>
      <c r="L6" s="238" t="s">
        <v>49</v>
      </c>
      <c r="M6" s="518"/>
      <c r="N6" s="519"/>
      <c r="O6" s="520"/>
    </row>
    <row r="7" spans="1:15" ht="17" thickBot="1">
      <c r="A7" s="235"/>
      <c r="B7" s="236"/>
      <c r="C7" s="236"/>
      <c r="D7" s="236"/>
      <c r="E7" s="236"/>
      <c r="F7" s="236"/>
      <c r="G7" s="236"/>
      <c r="H7" s="236"/>
      <c r="I7" s="236"/>
      <c r="J7" s="236"/>
      <c r="K7" s="236"/>
      <c r="L7" s="236"/>
      <c r="M7" s="87"/>
      <c r="N7" s="87"/>
      <c r="O7" s="87"/>
    </row>
    <row r="8" spans="1:15" ht="20" thickBot="1">
      <c r="A8" s="489" t="s">
        <v>2</v>
      </c>
      <c r="B8" s="238" t="s">
        <v>50</v>
      </c>
      <c r="C8" s="239">
        <v>45688</v>
      </c>
      <c r="D8" s="238" t="s">
        <v>51</v>
      </c>
      <c r="E8" s="240">
        <v>45716</v>
      </c>
      <c r="F8" s="238" t="s">
        <v>52</v>
      </c>
      <c r="G8" s="239">
        <v>45747</v>
      </c>
      <c r="H8" s="238" t="s">
        <v>53</v>
      </c>
      <c r="I8" s="241">
        <v>45777</v>
      </c>
      <c r="J8" s="522" t="s">
        <v>3</v>
      </c>
      <c r="K8" s="523"/>
      <c r="L8" s="242" t="s">
        <v>54</v>
      </c>
      <c r="M8" s="528"/>
      <c r="N8" s="529"/>
      <c r="O8" s="530"/>
    </row>
    <row r="9" spans="1:15" ht="20" thickBot="1">
      <c r="A9" s="490"/>
      <c r="B9" s="243" t="s">
        <v>55</v>
      </c>
      <c r="C9" s="352">
        <v>45808</v>
      </c>
      <c r="D9" s="244" t="s">
        <v>56</v>
      </c>
      <c r="E9" s="245"/>
      <c r="F9" s="244" t="s">
        <v>57</v>
      </c>
      <c r="G9" s="245"/>
      <c r="H9" s="244" t="s">
        <v>58</v>
      </c>
      <c r="I9" s="246"/>
      <c r="J9" s="524"/>
      <c r="K9" s="525"/>
      <c r="L9" s="247" t="s">
        <v>59</v>
      </c>
      <c r="M9" s="528"/>
      <c r="N9" s="529"/>
      <c r="O9" s="530"/>
    </row>
    <row r="10" spans="1:15" ht="20" thickBot="1">
      <c r="A10" s="521"/>
      <c r="B10" s="244" t="s">
        <v>60</v>
      </c>
      <c r="C10" s="248"/>
      <c r="D10" s="244" t="s">
        <v>61</v>
      </c>
      <c r="E10" s="245"/>
      <c r="F10" s="244" t="s">
        <v>62</v>
      </c>
      <c r="G10" s="245"/>
      <c r="H10" s="244" t="s">
        <v>63</v>
      </c>
      <c r="I10" s="246"/>
      <c r="J10" s="526"/>
      <c r="K10" s="527"/>
      <c r="L10" s="247" t="s">
        <v>64</v>
      </c>
      <c r="M10" s="528" t="s">
        <v>171</v>
      </c>
      <c r="N10" s="529"/>
      <c r="O10" s="530"/>
    </row>
    <row r="11" spans="1:15" ht="16" thickBot="1">
      <c r="A11" s="249"/>
      <c r="B11" s="174"/>
      <c r="C11" s="174"/>
      <c r="D11" s="250"/>
      <c r="E11" s="96"/>
      <c r="F11" s="96"/>
      <c r="G11" s="251"/>
      <c r="H11" s="251"/>
      <c r="I11" s="252"/>
      <c r="J11" s="252"/>
      <c r="K11" s="174"/>
      <c r="L11" s="174"/>
      <c r="M11" s="174"/>
      <c r="N11" s="174"/>
      <c r="O11" s="174"/>
    </row>
    <row r="12" spans="1:15" ht="25.25" customHeight="1">
      <c r="A12" s="489" t="s">
        <v>65</v>
      </c>
      <c r="B12" s="492" t="s">
        <v>245</v>
      </c>
      <c r="C12" s="493"/>
      <c r="D12" s="493"/>
      <c r="E12" s="493"/>
      <c r="F12" s="493"/>
      <c r="G12" s="493"/>
      <c r="H12" s="493"/>
      <c r="I12" s="493"/>
      <c r="J12" s="493"/>
      <c r="K12" s="493"/>
      <c r="L12" s="493"/>
      <c r="M12" s="493"/>
      <c r="N12" s="493"/>
      <c r="O12" s="494"/>
    </row>
    <row r="13" spans="1:15">
      <c r="A13" s="490"/>
      <c r="B13" s="495"/>
      <c r="C13" s="496"/>
      <c r="D13" s="496"/>
      <c r="E13" s="496"/>
      <c r="F13" s="496"/>
      <c r="G13" s="496"/>
      <c r="H13" s="496"/>
      <c r="I13" s="496"/>
      <c r="J13" s="496"/>
      <c r="K13" s="496"/>
      <c r="L13" s="496"/>
      <c r="M13" s="496"/>
      <c r="N13" s="496"/>
      <c r="O13" s="497"/>
    </row>
    <row r="14" spans="1:15" ht="16" thickBot="1">
      <c r="A14" s="491"/>
      <c r="B14" s="498"/>
      <c r="C14" s="499"/>
      <c r="D14" s="499"/>
      <c r="E14" s="499"/>
      <c r="F14" s="499"/>
      <c r="G14" s="499"/>
      <c r="H14" s="499"/>
      <c r="I14" s="499"/>
      <c r="J14" s="499"/>
      <c r="K14" s="499"/>
      <c r="L14" s="499"/>
      <c r="M14" s="499"/>
      <c r="N14" s="499"/>
      <c r="O14" s="500"/>
    </row>
    <row r="15" spans="1:15" ht="16" thickBot="1">
      <c r="A15" s="253"/>
      <c r="B15" s="254"/>
      <c r="C15" s="255"/>
      <c r="D15" s="255"/>
      <c r="E15" s="255"/>
      <c r="F15" s="255"/>
      <c r="G15" s="256"/>
      <c r="H15" s="256"/>
      <c r="I15" s="256"/>
      <c r="J15" s="256"/>
      <c r="K15" s="256"/>
      <c r="L15" s="257"/>
      <c r="M15" s="257"/>
      <c r="N15" s="257"/>
      <c r="O15" s="257"/>
    </row>
    <row r="16" spans="1:15" ht="32" customHeight="1" thickBot="1">
      <c r="A16" s="237" t="s">
        <v>4</v>
      </c>
      <c r="B16" s="501" t="s">
        <v>246</v>
      </c>
      <c r="C16" s="502"/>
      <c r="D16" s="502"/>
      <c r="E16" s="502"/>
      <c r="F16" s="503"/>
      <c r="G16" s="504" t="s">
        <v>5</v>
      </c>
      <c r="H16" s="505"/>
      <c r="I16" s="506" t="s">
        <v>247</v>
      </c>
      <c r="J16" s="507"/>
      <c r="K16" s="507"/>
      <c r="L16" s="507"/>
      <c r="M16" s="507"/>
      <c r="N16" s="507"/>
      <c r="O16" s="508"/>
    </row>
    <row r="17" spans="1:15" ht="16" thickBot="1">
      <c r="A17" s="253"/>
      <c r="B17" s="256"/>
      <c r="C17" s="255"/>
      <c r="D17" s="255"/>
      <c r="E17" s="255"/>
      <c r="F17" s="255"/>
      <c r="G17" s="256"/>
      <c r="H17" s="256"/>
      <c r="I17" s="256"/>
      <c r="J17" s="256"/>
      <c r="K17" s="256"/>
      <c r="L17" s="257"/>
      <c r="M17" s="257"/>
      <c r="N17" s="257"/>
      <c r="O17" s="257"/>
    </row>
    <row r="18" spans="1:15" ht="73.25" customHeight="1" thickBot="1">
      <c r="A18" s="237" t="s">
        <v>6</v>
      </c>
      <c r="B18" s="509" t="s">
        <v>175</v>
      </c>
      <c r="C18" s="510"/>
      <c r="D18" s="510"/>
      <c r="E18" s="511"/>
      <c r="F18" s="258" t="s">
        <v>7</v>
      </c>
      <c r="G18" s="512" t="s">
        <v>177</v>
      </c>
      <c r="H18" s="513"/>
      <c r="I18" s="514"/>
      <c r="J18" s="258" t="s">
        <v>8</v>
      </c>
      <c r="K18" s="501" t="s">
        <v>248</v>
      </c>
      <c r="L18" s="502"/>
      <c r="M18" s="502"/>
      <c r="N18" s="502"/>
      <c r="O18" s="503"/>
    </row>
    <row r="19" spans="1:15">
      <c r="A19" s="259"/>
      <c r="B19" s="260"/>
      <c r="C19" s="538"/>
      <c r="D19" s="538"/>
      <c r="E19" s="538"/>
      <c r="F19" s="538"/>
      <c r="G19" s="538"/>
      <c r="H19" s="538"/>
      <c r="I19" s="538"/>
      <c r="J19" s="538"/>
      <c r="K19" s="538"/>
      <c r="L19" s="538"/>
      <c r="M19" s="538"/>
      <c r="N19" s="538"/>
      <c r="O19" s="538"/>
    </row>
    <row r="20" spans="1:15" ht="16" thickBot="1">
      <c r="A20" s="261"/>
      <c r="B20" s="262"/>
      <c r="C20" s="262"/>
      <c r="D20" s="262"/>
      <c r="E20" s="262"/>
      <c r="F20" s="262"/>
      <c r="G20" s="262"/>
      <c r="H20" s="262"/>
      <c r="I20" s="262"/>
      <c r="J20" s="262"/>
      <c r="K20" s="262"/>
      <c r="L20" s="262"/>
      <c r="M20" s="262"/>
      <c r="N20" s="262"/>
      <c r="O20" s="262"/>
    </row>
    <row r="21" spans="1:15" ht="16" thickBot="1">
      <c r="A21" s="539" t="s">
        <v>9</v>
      </c>
      <c r="B21" s="540"/>
      <c r="C21" s="540"/>
      <c r="D21" s="540"/>
      <c r="E21" s="540"/>
      <c r="F21" s="540"/>
      <c r="G21" s="540"/>
      <c r="H21" s="540"/>
      <c r="I21" s="540"/>
      <c r="J21" s="540"/>
      <c r="K21" s="540"/>
      <c r="L21" s="540"/>
      <c r="M21" s="540"/>
      <c r="N21" s="540"/>
      <c r="O21" s="541"/>
    </row>
    <row r="22" spans="1:15" ht="16" thickBot="1">
      <c r="A22" s="539" t="s">
        <v>66</v>
      </c>
      <c r="B22" s="540"/>
      <c r="C22" s="540"/>
      <c r="D22" s="540"/>
      <c r="E22" s="540"/>
      <c r="F22" s="540"/>
      <c r="G22" s="540"/>
      <c r="H22" s="540"/>
      <c r="I22" s="540"/>
      <c r="J22" s="540"/>
      <c r="K22" s="540"/>
      <c r="L22" s="540"/>
      <c r="M22" s="540"/>
      <c r="N22" s="540"/>
      <c r="O22" s="541"/>
    </row>
    <row r="23" spans="1:15" ht="16" thickBot="1">
      <c r="A23" s="263"/>
      <c r="B23" s="264" t="s">
        <v>50</v>
      </c>
      <c r="C23" s="265" t="s">
        <v>51</v>
      </c>
      <c r="D23" s="265" t="s">
        <v>52</v>
      </c>
      <c r="E23" s="265" t="s">
        <v>53</v>
      </c>
      <c r="F23" s="265" t="s">
        <v>55</v>
      </c>
      <c r="G23" s="265" t="s">
        <v>56</v>
      </c>
      <c r="H23" s="265" t="s">
        <v>57</v>
      </c>
      <c r="I23" s="265" t="s">
        <v>58</v>
      </c>
      <c r="J23" s="265" t="s">
        <v>60</v>
      </c>
      <c r="K23" s="265" t="s">
        <v>61</v>
      </c>
      <c r="L23" s="265" t="s">
        <v>62</v>
      </c>
      <c r="M23" s="265" t="s">
        <v>63</v>
      </c>
      <c r="N23" s="266" t="s">
        <v>67</v>
      </c>
      <c r="O23" s="267" t="s">
        <v>68</v>
      </c>
    </row>
    <row r="24" spans="1:15">
      <c r="A24" s="268" t="s">
        <v>10</v>
      </c>
      <c r="B24" s="294">
        <v>180454000</v>
      </c>
      <c r="C24" s="295"/>
      <c r="D24" s="294">
        <v>1125000</v>
      </c>
      <c r="E24" s="294">
        <v>78342000</v>
      </c>
      <c r="F24" s="295"/>
      <c r="G24" s="295"/>
      <c r="H24" s="296"/>
      <c r="I24" s="296"/>
      <c r="J24" s="296"/>
      <c r="K24" s="296"/>
      <c r="L24" s="296"/>
      <c r="M24" s="296"/>
      <c r="N24" s="297">
        <f t="shared" ref="N24:N29" si="0">SUM(B24:M24)</f>
        <v>259921000</v>
      </c>
      <c r="O24" s="298"/>
    </row>
    <row r="25" spans="1:15">
      <c r="A25" s="269" t="s">
        <v>11</v>
      </c>
      <c r="B25" s="294">
        <v>72875000</v>
      </c>
      <c r="C25" s="294">
        <f>180454000</f>
        <v>180454000</v>
      </c>
      <c r="D25" s="294">
        <v>0</v>
      </c>
      <c r="E25" s="294">
        <f>179713000-B25-C25-D25</f>
        <v>-73616000</v>
      </c>
      <c r="F25" s="294">
        <f>179713000-B25-C25-D25-E25</f>
        <v>0</v>
      </c>
      <c r="G25" s="295"/>
      <c r="H25" s="295"/>
      <c r="I25" s="295"/>
      <c r="J25" s="295"/>
      <c r="K25" s="295"/>
      <c r="L25" s="295"/>
      <c r="M25" s="295"/>
      <c r="N25" s="309">
        <f t="shared" si="0"/>
        <v>179713000</v>
      </c>
      <c r="O25" s="299">
        <f>N25/N24</f>
        <v>0.69141392961707593</v>
      </c>
    </row>
    <row r="26" spans="1:15">
      <c r="A26" s="269" t="s">
        <v>12</v>
      </c>
      <c r="B26" s="295"/>
      <c r="C26" s="294">
        <v>782100</v>
      </c>
      <c r="D26" s="294">
        <f>10547833-B26-C26</f>
        <v>9765733</v>
      </c>
      <c r="E26" s="294">
        <f>29483833-B26-C26-D26</f>
        <v>18936000</v>
      </c>
      <c r="F26" s="294">
        <f>44647833-B26-C26-D26-E26</f>
        <v>15164000</v>
      </c>
      <c r="G26" s="295"/>
      <c r="H26" s="295"/>
      <c r="I26" s="295"/>
      <c r="J26" s="295"/>
      <c r="K26" s="295"/>
      <c r="L26" s="295"/>
      <c r="M26" s="295"/>
      <c r="N26" s="294">
        <f t="shared" si="0"/>
        <v>44647833</v>
      </c>
      <c r="O26" s="300"/>
    </row>
    <row r="27" spans="1:15">
      <c r="A27" s="269" t="s">
        <v>69</v>
      </c>
      <c r="B27" s="294">
        <v>24268619</v>
      </c>
      <c r="C27" s="294">
        <v>8244882</v>
      </c>
      <c r="D27" s="294">
        <v>24635723</v>
      </c>
      <c r="E27" s="295"/>
      <c r="F27" s="295"/>
      <c r="G27" s="295"/>
      <c r="H27" s="295"/>
      <c r="I27" s="295"/>
      <c r="J27" s="295"/>
      <c r="K27" s="295"/>
      <c r="L27" s="295"/>
      <c r="M27" s="295"/>
      <c r="N27" s="309">
        <f t="shared" si="0"/>
        <v>57149224</v>
      </c>
      <c r="O27" s="300"/>
    </row>
    <row r="28" spans="1:15">
      <c r="A28" s="269" t="s">
        <v>70</v>
      </c>
      <c r="B28" s="295"/>
      <c r="C28" s="294"/>
      <c r="D28" s="295"/>
      <c r="E28" s="295"/>
      <c r="F28" s="295"/>
      <c r="G28" s="295"/>
      <c r="H28" s="295"/>
      <c r="I28" s="295"/>
      <c r="J28" s="295"/>
      <c r="K28" s="295"/>
      <c r="L28" s="295"/>
      <c r="M28" s="295"/>
      <c r="N28" s="295">
        <f t="shared" si="0"/>
        <v>0</v>
      </c>
      <c r="O28" s="300"/>
    </row>
    <row r="29" spans="1:15" ht="16" thickBot="1">
      <c r="A29" s="270" t="s">
        <v>13</v>
      </c>
      <c r="B29" s="301">
        <v>3698000</v>
      </c>
      <c r="C29" s="294">
        <f>29185301-B29</f>
        <v>25487301</v>
      </c>
      <c r="D29" s="301">
        <v>0</v>
      </c>
      <c r="E29" s="301">
        <f>57149224-B29-C29-D29</f>
        <v>27963923</v>
      </c>
      <c r="F29" s="302"/>
      <c r="G29" s="302"/>
      <c r="H29" s="302"/>
      <c r="I29" s="302"/>
      <c r="J29" s="302"/>
      <c r="K29" s="302"/>
      <c r="L29" s="302"/>
      <c r="M29" s="302"/>
      <c r="N29" s="294">
        <f t="shared" si="0"/>
        <v>57149224</v>
      </c>
      <c r="O29" s="303">
        <f>N29/N27</f>
        <v>1</v>
      </c>
    </row>
    <row r="30" spans="1:15">
      <c r="A30" s="271"/>
      <c r="B30" s="271"/>
      <c r="C30" s="271"/>
      <c r="D30" s="271"/>
      <c r="E30" s="271"/>
      <c r="F30" s="271"/>
      <c r="G30" s="271"/>
      <c r="H30" s="271"/>
      <c r="I30" s="271"/>
      <c r="J30" s="271"/>
      <c r="K30" s="271"/>
      <c r="L30" s="271"/>
      <c r="M30" s="271"/>
      <c r="N30" s="271"/>
      <c r="O30" s="271"/>
    </row>
    <row r="31" spans="1:15">
      <c r="A31" s="271"/>
      <c r="B31" s="271"/>
      <c r="C31" s="271"/>
      <c r="D31" s="271"/>
      <c r="E31" s="271"/>
      <c r="F31" s="271"/>
      <c r="G31" s="271"/>
      <c r="H31" s="271"/>
      <c r="I31" s="271"/>
      <c r="J31" s="271"/>
      <c r="K31" s="271"/>
      <c r="L31" s="271"/>
      <c r="M31" s="271"/>
      <c r="N31" s="271"/>
      <c r="O31" s="271"/>
    </row>
    <row r="32" spans="1:15" ht="16" thickBot="1">
      <c r="A32" s="272"/>
      <c r="B32" s="272"/>
      <c r="C32" s="272"/>
      <c r="D32" s="272"/>
      <c r="E32" s="272"/>
      <c r="F32" s="272"/>
      <c r="G32" s="272"/>
      <c r="H32" s="272"/>
      <c r="I32" s="272"/>
      <c r="J32" s="272"/>
      <c r="K32" s="272"/>
      <c r="L32" s="272"/>
      <c r="M32" s="272"/>
      <c r="N32" s="272"/>
      <c r="O32" s="272"/>
    </row>
    <row r="33" spans="1:15" ht="19" thickBot="1">
      <c r="A33" s="542" t="s">
        <v>71</v>
      </c>
      <c r="B33" s="543"/>
      <c r="C33" s="543"/>
      <c r="D33" s="543"/>
      <c r="E33" s="543"/>
      <c r="F33" s="543"/>
      <c r="G33" s="543"/>
      <c r="H33" s="543"/>
      <c r="I33" s="544"/>
      <c r="J33" s="273"/>
      <c r="K33" s="272"/>
      <c r="L33" s="272"/>
      <c r="M33" s="272"/>
      <c r="N33" s="272"/>
      <c r="O33" s="272"/>
    </row>
    <row r="34" spans="1:15" ht="19" thickBot="1">
      <c r="A34" s="274" t="s">
        <v>72</v>
      </c>
      <c r="B34" s="545" t="str">
        <f>+B12</f>
        <v>Implementar 1 estrategia de  asistencia técnica dirigidas a los Sectores de la Administración Distrital y al Sector Privado, para la incorporación del enfoque diferencial en los servicios, programas y estrategias dirigidas a mujeres.</v>
      </c>
      <c r="C34" s="546"/>
      <c r="D34" s="546"/>
      <c r="E34" s="546"/>
      <c r="F34" s="546"/>
      <c r="G34" s="546"/>
      <c r="H34" s="546"/>
      <c r="I34" s="547"/>
      <c r="J34" s="275"/>
      <c r="K34" s="272"/>
      <c r="L34" s="272"/>
      <c r="M34" s="276"/>
      <c r="N34" s="272"/>
      <c r="O34" s="272"/>
    </row>
    <row r="35" spans="1:15" ht="67.25" customHeight="1" thickBot="1">
      <c r="A35" s="536" t="s">
        <v>14</v>
      </c>
      <c r="B35" s="277">
        <v>2024</v>
      </c>
      <c r="C35" s="277">
        <v>2025</v>
      </c>
      <c r="D35" s="277">
        <v>2026</v>
      </c>
      <c r="E35" s="277">
        <v>2027</v>
      </c>
      <c r="F35" s="277" t="s">
        <v>73</v>
      </c>
      <c r="G35" s="548" t="s">
        <v>15</v>
      </c>
      <c r="H35" s="550" t="s">
        <v>249</v>
      </c>
      <c r="I35" s="551"/>
      <c r="J35" s="275"/>
      <c r="K35" s="272"/>
      <c r="L35" s="272"/>
      <c r="M35" s="276"/>
      <c r="N35" s="272"/>
      <c r="O35" s="272"/>
    </row>
    <row r="36" spans="1:15" ht="18" thickBot="1">
      <c r="A36" s="537"/>
      <c r="B36" s="278">
        <v>1</v>
      </c>
      <c r="C36" s="278">
        <v>1</v>
      </c>
      <c r="D36" s="278">
        <v>1</v>
      </c>
      <c r="E36" s="278">
        <v>1</v>
      </c>
      <c r="F36" s="279">
        <v>1</v>
      </c>
      <c r="G36" s="549"/>
      <c r="H36" s="552"/>
      <c r="I36" s="553"/>
      <c r="J36" s="275"/>
      <c r="K36" s="272"/>
      <c r="L36" s="272"/>
      <c r="M36" s="276"/>
      <c r="N36" s="272"/>
      <c r="O36" s="272"/>
    </row>
    <row r="37" spans="1:15" ht="19" thickBot="1">
      <c r="A37" s="280" t="s">
        <v>16</v>
      </c>
      <c r="B37" s="531">
        <v>0.2</v>
      </c>
      <c r="C37" s="532"/>
      <c r="D37" s="533" t="s">
        <v>74</v>
      </c>
      <c r="E37" s="534"/>
      <c r="F37" s="534"/>
      <c r="G37" s="534"/>
      <c r="H37" s="534"/>
      <c r="I37" s="535"/>
      <c r="J37" s="272"/>
      <c r="K37" s="272"/>
      <c r="L37" s="272"/>
      <c r="M37" s="272"/>
      <c r="N37" s="272"/>
      <c r="O37" s="272"/>
    </row>
    <row r="38" spans="1:15" ht="181.25" customHeight="1" thickBot="1">
      <c r="A38" s="536" t="s">
        <v>75</v>
      </c>
      <c r="B38" s="41" t="s">
        <v>76</v>
      </c>
      <c r="C38" s="40" t="s">
        <v>27</v>
      </c>
      <c r="D38" s="434" t="s">
        <v>28</v>
      </c>
      <c r="E38" s="435"/>
      <c r="F38" s="434" t="s">
        <v>29</v>
      </c>
      <c r="G38" s="435"/>
      <c r="H38" s="42" t="s">
        <v>30</v>
      </c>
      <c r="I38" s="44" t="s">
        <v>31</v>
      </c>
      <c r="J38" s="281"/>
      <c r="K38" s="281"/>
      <c r="L38" s="281"/>
      <c r="M38" s="282"/>
      <c r="N38" s="281"/>
      <c r="O38" s="281"/>
    </row>
    <row r="39" spans="1:15" ht="173" customHeight="1" thickBot="1">
      <c r="A39" s="537"/>
      <c r="B39" s="305">
        <v>1</v>
      </c>
      <c r="C39" s="35">
        <v>1</v>
      </c>
      <c r="D39" s="444" t="s">
        <v>250</v>
      </c>
      <c r="E39" s="445"/>
      <c r="F39" s="444" t="s">
        <v>250</v>
      </c>
      <c r="G39" s="445"/>
      <c r="H39" s="32" t="s">
        <v>189</v>
      </c>
      <c r="I39" s="33" t="s">
        <v>251</v>
      </c>
      <c r="J39" s="272"/>
      <c r="K39" s="272"/>
      <c r="L39" s="272"/>
      <c r="M39" s="276"/>
      <c r="N39" s="272"/>
      <c r="O39" s="272"/>
    </row>
    <row r="40" spans="1:15" ht="181.25" customHeight="1" thickBot="1">
      <c r="A40" s="554" t="s">
        <v>77</v>
      </c>
      <c r="B40" s="43" t="s">
        <v>76</v>
      </c>
      <c r="C40" s="42" t="s">
        <v>27</v>
      </c>
      <c r="D40" s="434" t="s">
        <v>28</v>
      </c>
      <c r="E40" s="435"/>
      <c r="F40" s="434" t="s">
        <v>29</v>
      </c>
      <c r="G40" s="435"/>
      <c r="H40" s="42" t="s">
        <v>30</v>
      </c>
      <c r="I40" s="44" t="s">
        <v>31</v>
      </c>
      <c r="J40" s="281"/>
      <c r="K40" s="281"/>
      <c r="L40" s="281"/>
      <c r="M40" s="281"/>
      <c r="N40" s="281"/>
      <c r="O40" s="281"/>
    </row>
    <row r="41" spans="1:15" ht="250.25" customHeight="1" thickBot="1">
      <c r="A41" s="537"/>
      <c r="B41" s="305">
        <v>1</v>
      </c>
      <c r="C41" s="35">
        <v>1</v>
      </c>
      <c r="D41" s="444" t="s">
        <v>252</v>
      </c>
      <c r="E41" s="445"/>
      <c r="F41" s="444" t="s">
        <v>253</v>
      </c>
      <c r="G41" s="445"/>
      <c r="H41" s="32" t="s">
        <v>189</v>
      </c>
      <c r="I41" s="33" t="s">
        <v>251</v>
      </c>
      <c r="J41" s="272"/>
      <c r="K41" s="272"/>
      <c r="L41" s="272"/>
      <c r="M41" s="272"/>
      <c r="N41" s="272"/>
      <c r="O41" s="272"/>
    </row>
    <row r="42" spans="1:15" ht="181.25" customHeight="1" thickBot="1">
      <c r="A42" s="554" t="s">
        <v>78</v>
      </c>
      <c r="B42" s="43" t="s">
        <v>76</v>
      </c>
      <c r="C42" s="42" t="s">
        <v>27</v>
      </c>
      <c r="D42" s="434" t="s">
        <v>28</v>
      </c>
      <c r="E42" s="435"/>
      <c r="F42" s="434" t="s">
        <v>29</v>
      </c>
      <c r="G42" s="435"/>
      <c r="H42" s="42" t="s">
        <v>30</v>
      </c>
      <c r="I42" s="44" t="s">
        <v>31</v>
      </c>
      <c r="J42" s="281"/>
      <c r="K42" s="281"/>
      <c r="L42" s="281"/>
      <c r="M42" s="281"/>
      <c r="N42" s="281"/>
      <c r="O42" s="281"/>
    </row>
    <row r="43" spans="1:15" ht="409.5" customHeight="1" thickBot="1">
      <c r="A43" s="537"/>
      <c r="B43" s="305">
        <v>1</v>
      </c>
      <c r="C43" s="35">
        <v>1</v>
      </c>
      <c r="D43" s="444" t="s">
        <v>254</v>
      </c>
      <c r="E43" s="445"/>
      <c r="F43" s="444" t="s">
        <v>255</v>
      </c>
      <c r="G43" s="445"/>
      <c r="H43" s="32" t="s">
        <v>189</v>
      </c>
      <c r="I43" s="33" t="s">
        <v>251</v>
      </c>
      <c r="J43" s="272"/>
      <c r="K43" s="272"/>
      <c r="L43" s="272"/>
      <c r="M43" s="272"/>
      <c r="N43" s="272"/>
      <c r="O43" s="272"/>
    </row>
    <row r="44" spans="1:15" ht="181.25" customHeight="1" thickBot="1">
      <c r="A44" s="554" t="s">
        <v>79</v>
      </c>
      <c r="B44" s="43" t="s">
        <v>76</v>
      </c>
      <c r="C44" s="43" t="s">
        <v>27</v>
      </c>
      <c r="D44" s="434" t="s">
        <v>28</v>
      </c>
      <c r="E44" s="435"/>
      <c r="F44" s="434" t="s">
        <v>256</v>
      </c>
      <c r="G44" s="435"/>
      <c r="H44" s="42" t="s">
        <v>30</v>
      </c>
      <c r="I44" s="42" t="s">
        <v>31</v>
      </c>
      <c r="J44" s="281"/>
      <c r="K44" s="281"/>
      <c r="L44" s="281"/>
      <c r="M44" s="281"/>
      <c r="N44" s="281"/>
      <c r="O44" s="281"/>
    </row>
    <row r="45" spans="1:15" ht="409.5" customHeight="1" thickBot="1">
      <c r="A45" s="537"/>
      <c r="B45" s="305">
        <v>1</v>
      </c>
      <c r="C45" s="35">
        <v>1</v>
      </c>
      <c r="D45" s="444" t="s">
        <v>282</v>
      </c>
      <c r="E45" s="445"/>
      <c r="F45" s="444" t="s">
        <v>357</v>
      </c>
      <c r="G45" s="445"/>
      <c r="H45" s="32" t="s">
        <v>189</v>
      </c>
      <c r="I45" s="33" t="s">
        <v>251</v>
      </c>
      <c r="J45" s="272"/>
      <c r="K45" s="272"/>
      <c r="L45" s="272"/>
      <c r="M45" s="272"/>
      <c r="N45" s="272"/>
      <c r="O45" s="272"/>
    </row>
    <row r="46" spans="1:15" ht="181.25" customHeight="1" thickBot="1">
      <c r="A46" s="554" t="s">
        <v>80</v>
      </c>
      <c r="B46" s="43" t="s">
        <v>76</v>
      </c>
      <c r="C46" s="42" t="s">
        <v>27</v>
      </c>
      <c r="D46" s="434" t="s">
        <v>28</v>
      </c>
      <c r="E46" s="435"/>
      <c r="F46" s="434" t="s">
        <v>29</v>
      </c>
      <c r="G46" s="435"/>
      <c r="H46" s="42" t="s">
        <v>30</v>
      </c>
      <c r="I46" s="44" t="s">
        <v>31</v>
      </c>
      <c r="J46" s="281"/>
      <c r="K46" s="281"/>
      <c r="L46" s="281"/>
      <c r="M46" s="281"/>
      <c r="N46" s="281"/>
      <c r="O46" s="281"/>
    </row>
    <row r="47" spans="1:15" ht="409.5" customHeight="1" thickBot="1">
      <c r="A47" s="537"/>
      <c r="B47" s="305">
        <v>1</v>
      </c>
      <c r="C47" s="35">
        <v>1</v>
      </c>
      <c r="D47" s="444" t="s">
        <v>384</v>
      </c>
      <c r="E47" s="376"/>
      <c r="F47" s="444" t="s">
        <v>385</v>
      </c>
      <c r="G47" s="376"/>
      <c r="H47" s="32" t="s">
        <v>189</v>
      </c>
      <c r="I47" s="33" t="s">
        <v>251</v>
      </c>
      <c r="J47" s="272"/>
      <c r="K47" s="272"/>
      <c r="L47" s="272"/>
      <c r="M47" s="272"/>
      <c r="N47" s="272"/>
      <c r="O47" s="272"/>
    </row>
    <row r="48" spans="1:15" ht="181.25" customHeight="1" thickBot="1">
      <c r="A48" s="554" t="s">
        <v>81</v>
      </c>
      <c r="B48" s="43" t="s">
        <v>76</v>
      </c>
      <c r="C48" s="42" t="s">
        <v>27</v>
      </c>
      <c r="D48" s="434" t="s">
        <v>28</v>
      </c>
      <c r="E48" s="435"/>
      <c r="F48" s="434" t="s">
        <v>29</v>
      </c>
      <c r="G48" s="435"/>
      <c r="H48" s="42" t="s">
        <v>30</v>
      </c>
      <c r="I48" s="44" t="s">
        <v>31</v>
      </c>
      <c r="J48" s="281"/>
      <c r="K48" s="281"/>
      <c r="L48" s="281"/>
      <c r="M48" s="281"/>
      <c r="N48" s="281"/>
      <c r="O48" s="281"/>
    </row>
    <row r="49" spans="1:15" ht="18" thickBot="1">
      <c r="A49" s="537"/>
      <c r="B49" s="306">
        <v>1</v>
      </c>
      <c r="C49" s="36"/>
      <c r="D49" s="375"/>
      <c r="E49" s="376"/>
      <c r="F49" s="375"/>
      <c r="G49" s="376"/>
      <c r="H49" s="32"/>
      <c r="I49" s="34"/>
      <c r="J49" s="272"/>
      <c r="K49" s="272"/>
      <c r="L49" s="272"/>
      <c r="M49" s="272"/>
      <c r="N49" s="272"/>
      <c r="O49" s="272"/>
    </row>
    <row r="50" spans="1:15" ht="181.25" customHeight="1" thickBot="1">
      <c r="A50" s="554" t="s">
        <v>82</v>
      </c>
      <c r="B50" s="41" t="s">
        <v>76</v>
      </c>
      <c r="C50" s="40" t="s">
        <v>27</v>
      </c>
      <c r="D50" s="434" t="s">
        <v>28</v>
      </c>
      <c r="E50" s="435"/>
      <c r="F50" s="434" t="s">
        <v>29</v>
      </c>
      <c r="G50" s="435"/>
      <c r="H50" s="42" t="s">
        <v>30</v>
      </c>
      <c r="I50" s="44" t="s">
        <v>31</v>
      </c>
      <c r="J50" s="272"/>
      <c r="K50" s="272"/>
      <c r="L50" s="272"/>
      <c r="M50" s="272"/>
      <c r="N50" s="272"/>
      <c r="O50" s="272"/>
    </row>
    <row r="51" spans="1:15" ht="18" thickBot="1">
      <c r="A51" s="537"/>
      <c r="B51" s="306">
        <v>1</v>
      </c>
      <c r="C51" s="36"/>
      <c r="D51" s="375"/>
      <c r="E51" s="454"/>
      <c r="F51" s="375"/>
      <c r="G51" s="376"/>
      <c r="H51" s="32"/>
      <c r="I51" s="34"/>
      <c r="J51" s="272"/>
      <c r="K51" s="272"/>
      <c r="L51" s="272"/>
      <c r="M51" s="272"/>
      <c r="N51" s="272"/>
      <c r="O51" s="272"/>
    </row>
    <row r="52" spans="1:15" ht="181.25" customHeight="1" thickBot="1">
      <c r="A52" s="554" t="s">
        <v>83</v>
      </c>
      <c r="B52" s="41" t="s">
        <v>76</v>
      </c>
      <c r="C52" s="40" t="s">
        <v>27</v>
      </c>
      <c r="D52" s="434" t="s">
        <v>28</v>
      </c>
      <c r="E52" s="435"/>
      <c r="F52" s="434" t="s">
        <v>29</v>
      </c>
      <c r="G52" s="435"/>
      <c r="H52" s="42" t="s">
        <v>30</v>
      </c>
      <c r="I52" s="44" t="s">
        <v>31</v>
      </c>
      <c r="J52" s="272"/>
      <c r="K52" s="272"/>
      <c r="L52" s="272"/>
      <c r="M52" s="272"/>
      <c r="N52" s="272"/>
      <c r="O52" s="272"/>
    </row>
    <row r="53" spans="1:15" ht="18" thickBot="1">
      <c r="A53" s="537"/>
      <c r="B53" s="306">
        <v>1</v>
      </c>
      <c r="C53" s="36"/>
      <c r="D53" s="375"/>
      <c r="E53" s="454"/>
      <c r="F53" s="375"/>
      <c r="G53" s="376"/>
      <c r="H53" s="51"/>
      <c r="I53" s="34"/>
      <c r="J53" s="272"/>
      <c r="K53" s="272"/>
      <c r="L53" s="272"/>
      <c r="M53" s="272"/>
      <c r="N53" s="272"/>
      <c r="O53" s="272"/>
    </row>
    <row r="54" spans="1:15" ht="181.25" customHeight="1" thickBot="1">
      <c r="A54" s="554" t="s">
        <v>84</v>
      </c>
      <c r="B54" s="41" t="s">
        <v>76</v>
      </c>
      <c r="C54" s="40" t="s">
        <v>27</v>
      </c>
      <c r="D54" s="434" t="s">
        <v>28</v>
      </c>
      <c r="E54" s="435"/>
      <c r="F54" s="434" t="s">
        <v>29</v>
      </c>
      <c r="G54" s="435"/>
      <c r="H54" s="42" t="s">
        <v>30</v>
      </c>
      <c r="I54" s="44" t="s">
        <v>31</v>
      </c>
      <c r="J54" s="272"/>
      <c r="K54" s="272"/>
      <c r="L54" s="272"/>
      <c r="M54" s="272"/>
      <c r="N54" s="272"/>
      <c r="O54" s="272"/>
    </row>
    <row r="55" spans="1:15" ht="18" thickBot="1">
      <c r="A55" s="537"/>
      <c r="B55" s="306">
        <v>1</v>
      </c>
      <c r="C55" s="36"/>
      <c r="D55" s="375"/>
      <c r="E55" s="376"/>
      <c r="F55" s="375"/>
      <c r="G55" s="376"/>
      <c r="H55" s="32"/>
      <c r="I55" s="32"/>
      <c r="J55" s="272"/>
      <c r="K55" s="272"/>
      <c r="L55" s="272"/>
      <c r="M55" s="272"/>
      <c r="N55" s="272"/>
      <c r="O55" s="272"/>
    </row>
    <row r="56" spans="1:15" ht="181.25" customHeight="1" thickBot="1">
      <c r="A56" s="554" t="s">
        <v>85</v>
      </c>
      <c r="B56" s="41" t="s">
        <v>76</v>
      </c>
      <c r="C56" s="40" t="s">
        <v>27</v>
      </c>
      <c r="D56" s="434" t="s">
        <v>28</v>
      </c>
      <c r="E56" s="435"/>
      <c r="F56" s="434" t="s">
        <v>29</v>
      </c>
      <c r="G56" s="435"/>
      <c r="H56" s="42" t="s">
        <v>30</v>
      </c>
      <c r="I56" s="44" t="s">
        <v>31</v>
      </c>
      <c r="J56" s="272"/>
      <c r="K56" s="272"/>
      <c r="L56" s="272"/>
      <c r="M56" s="272"/>
      <c r="N56" s="272"/>
      <c r="O56" s="272"/>
    </row>
    <row r="57" spans="1:15" ht="18" thickBot="1">
      <c r="A57" s="537"/>
      <c r="B57" s="306">
        <v>1</v>
      </c>
      <c r="C57" s="36"/>
      <c r="D57" s="375"/>
      <c r="E57" s="376"/>
      <c r="F57" s="375"/>
      <c r="G57" s="376"/>
      <c r="H57" s="32"/>
      <c r="I57" s="34"/>
      <c r="J57" s="272"/>
      <c r="K57" s="272"/>
      <c r="L57" s="272"/>
      <c r="M57" s="272"/>
      <c r="N57" s="272"/>
      <c r="O57" s="272"/>
    </row>
    <row r="58" spans="1:15" ht="181.25" customHeight="1" thickBot="1">
      <c r="A58" s="554" t="s">
        <v>86</v>
      </c>
      <c r="B58" s="41" t="s">
        <v>76</v>
      </c>
      <c r="C58" s="40" t="s">
        <v>27</v>
      </c>
      <c r="D58" s="434" t="s">
        <v>28</v>
      </c>
      <c r="E58" s="435"/>
      <c r="F58" s="434" t="s">
        <v>29</v>
      </c>
      <c r="G58" s="435"/>
      <c r="H58" s="42" t="s">
        <v>30</v>
      </c>
      <c r="I58" s="44" t="s">
        <v>31</v>
      </c>
      <c r="J58" s="272"/>
      <c r="K58" s="272"/>
      <c r="L58" s="272"/>
      <c r="M58" s="272"/>
      <c r="N58" s="272"/>
      <c r="O58" s="272"/>
    </row>
    <row r="59" spans="1:15" ht="18" thickBot="1">
      <c r="A59" s="537"/>
      <c r="B59" s="306">
        <v>1</v>
      </c>
      <c r="C59" s="36"/>
      <c r="D59" s="375"/>
      <c r="E59" s="376"/>
      <c r="F59" s="454"/>
      <c r="G59" s="454"/>
      <c r="H59" s="32"/>
      <c r="I59" s="32"/>
      <c r="J59" s="272"/>
      <c r="K59" s="272"/>
      <c r="L59" s="272"/>
      <c r="M59" s="272"/>
      <c r="N59" s="272"/>
      <c r="O59" s="272"/>
    </row>
    <row r="60" spans="1:15" ht="181.25" customHeight="1" thickBot="1">
      <c r="A60" s="554" t="s">
        <v>87</v>
      </c>
      <c r="B60" s="41" t="s">
        <v>76</v>
      </c>
      <c r="C60" s="40" t="s">
        <v>27</v>
      </c>
      <c r="D60" s="434" t="s">
        <v>28</v>
      </c>
      <c r="E60" s="435"/>
      <c r="F60" s="434" t="s">
        <v>29</v>
      </c>
      <c r="G60" s="435"/>
      <c r="H60" s="42" t="s">
        <v>30</v>
      </c>
      <c r="I60" s="44" t="s">
        <v>31</v>
      </c>
      <c r="J60" s="272"/>
      <c r="K60" s="272"/>
      <c r="L60" s="272"/>
      <c r="M60" s="272"/>
      <c r="N60" s="272"/>
      <c r="O60" s="272"/>
    </row>
    <row r="61" spans="1:15" ht="18" thickBot="1">
      <c r="A61" s="537"/>
      <c r="B61" s="283"/>
      <c r="C61" s="285"/>
      <c r="D61" s="555"/>
      <c r="E61" s="556"/>
      <c r="F61" s="557"/>
      <c r="G61" s="556"/>
      <c r="H61" s="284"/>
      <c r="I61" s="284"/>
      <c r="J61" s="272"/>
      <c r="K61" s="272"/>
      <c r="L61" s="272"/>
      <c r="M61" s="272"/>
      <c r="N61" s="272"/>
      <c r="O61" s="272"/>
    </row>
    <row r="62" spans="1:15">
      <c r="A62" s="272"/>
      <c r="B62" s="286"/>
      <c r="C62" s="272"/>
      <c r="D62" s="272"/>
      <c r="E62" s="272"/>
      <c r="F62" s="272"/>
      <c r="G62" s="272"/>
      <c r="H62" s="272"/>
      <c r="I62" s="272"/>
      <c r="J62" s="272"/>
      <c r="K62" s="272"/>
      <c r="L62" s="272"/>
      <c r="M62" s="272"/>
      <c r="N62" s="272"/>
      <c r="O62" s="272"/>
    </row>
    <row r="63" spans="1:15">
      <c r="A63" s="272"/>
      <c r="B63" s="272"/>
      <c r="C63" s="272"/>
      <c r="D63" s="272"/>
      <c r="E63" s="272"/>
      <c r="F63" s="272"/>
      <c r="G63" s="272"/>
      <c r="H63" s="272"/>
      <c r="I63" s="272"/>
      <c r="J63" s="272"/>
      <c r="K63" s="272"/>
      <c r="L63" s="272"/>
      <c r="M63" s="272"/>
      <c r="N63" s="272"/>
      <c r="O63" s="272"/>
    </row>
    <row r="64" spans="1:15">
      <c r="A64" s="272"/>
      <c r="B64" s="272"/>
      <c r="C64" s="272"/>
      <c r="D64" s="272"/>
      <c r="E64" s="272"/>
      <c r="F64" s="272"/>
      <c r="G64" s="272"/>
      <c r="H64" s="272"/>
      <c r="I64" s="272"/>
      <c r="J64" s="275"/>
      <c r="K64" s="275"/>
      <c r="L64" s="275"/>
      <c r="M64" s="275"/>
      <c r="N64" s="275"/>
      <c r="O64" s="275"/>
    </row>
    <row r="65" spans="1:15" ht="17" customHeight="1">
      <c r="A65" s="558" t="s">
        <v>17</v>
      </c>
      <c r="B65" s="559"/>
      <c r="C65" s="559"/>
      <c r="D65" s="559"/>
      <c r="E65" s="559"/>
      <c r="F65" s="559"/>
      <c r="G65" s="559"/>
      <c r="H65" s="559"/>
      <c r="I65" s="560"/>
      <c r="J65" s="272"/>
      <c r="K65" s="272"/>
      <c r="L65" s="272"/>
      <c r="M65" s="272"/>
      <c r="N65" s="272"/>
      <c r="O65" s="272"/>
    </row>
    <row r="66" spans="1:15" ht="72" customHeight="1">
      <c r="A66" s="287" t="s">
        <v>18</v>
      </c>
      <c r="B66" s="388" t="s">
        <v>257</v>
      </c>
      <c r="C66" s="389"/>
      <c r="D66" s="388" t="s">
        <v>258</v>
      </c>
      <c r="E66" s="389"/>
      <c r="F66" s="388" t="s">
        <v>259</v>
      </c>
      <c r="G66" s="389"/>
      <c r="H66" s="388" t="s">
        <v>260</v>
      </c>
      <c r="I66" s="389"/>
      <c r="J66" s="272"/>
      <c r="K66" s="272"/>
      <c r="L66" s="272"/>
      <c r="M66" s="272"/>
      <c r="N66" s="272"/>
      <c r="O66" s="272"/>
    </row>
    <row r="67" spans="1:15" ht="36">
      <c r="A67" s="287" t="s">
        <v>90</v>
      </c>
      <c r="B67" s="359">
        <v>0.05</v>
      </c>
      <c r="C67" s="360"/>
      <c r="D67" s="359">
        <v>0.05</v>
      </c>
      <c r="E67" s="360"/>
      <c r="F67" s="359">
        <v>0.05</v>
      </c>
      <c r="G67" s="360"/>
      <c r="H67" s="359">
        <v>0.05</v>
      </c>
      <c r="I67" s="360"/>
      <c r="J67" s="272"/>
      <c r="K67" s="272"/>
      <c r="L67" s="272"/>
      <c r="M67" s="272"/>
      <c r="N67" s="272"/>
      <c r="O67" s="272"/>
    </row>
    <row r="68" spans="1:15" ht="17">
      <c r="A68" s="561" t="s">
        <v>50</v>
      </c>
      <c r="B68" s="288" t="s">
        <v>26</v>
      </c>
      <c r="C68" s="288" t="s">
        <v>27</v>
      </c>
      <c r="D68" s="288" t="s">
        <v>26</v>
      </c>
      <c r="E68" s="288" t="s">
        <v>27</v>
      </c>
      <c r="F68" s="288" t="s">
        <v>26</v>
      </c>
      <c r="G68" s="288" t="s">
        <v>27</v>
      </c>
      <c r="H68" s="288" t="s">
        <v>26</v>
      </c>
      <c r="I68" s="288" t="s">
        <v>27</v>
      </c>
      <c r="J68" s="272"/>
      <c r="K68" s="272"/>
      <c r="L68" s="272"/>
      <c r="M68" s="272"/>
      <c r="N68" s="272"/>
      <c r="O68" s="272"/>
    </row>
    <row r="69" spans="1:15" ht="17">
      <c r="A69" s="562"/>
      <c r="B69" s="307">
        <v>0</v>
      </c>
      <c r="C69" s="47">
        <v>0</v>
      </c>
      <c r="D69" s="307">
        <v>0.02</v>
      </c>
      <c r="E69" s="47">
        <v>0.02</v>
      </c>
      <c r="F69" s="307">
        <v>0.02</v>
      </c>
      <c r="G69" s="47">
        <v>0.02</v>
      </c>
      <c r="H69" s="52">
        <v>0.02</v>
      </c>
      <c r="I69" s="47">
        <v>0.02</v>
      </c>
      <c r="J69" s="272"/>
      <c r="K69" s="272"/>
      <c r="L69" s="272"/>
      <c r="M69" s="272"/>
      <c r="N69" s="272"/>
      <c r="O69" s="272"/>
    </row>
    <row r="70" spans="1:15" ht="135" customHeight="1">
      <c r="A70" s="287" t="s">
        <v>91</v>
      </c>
      <c r="B70" s="367" t="s">
        <v>261</v>
      </c>
      <c r="C70" s="371"/>
      <c r="D70" s="367" t="s">
        <v>262</v>
      </c>
      <c r="E70" s="371"/>
      <c r="F70" s="367" t="s">
        <v>263</v>
      </c>
      <c r="G70" s="371"/>
      <c r="H70" s="367" t="s">
        <v>264</v>
      </c>
      <c r="I70" s="371"/>
      <c r="J70" s="272"/>
      <c r="K70" s="272"/>
      <c r="L70" s="272"/>
      <c r="M70" s="272"/>
      <c r="N70" s="272"/>
      <c r="O70" s="272"/>
    </row>
    <row r="71" spans="1:15" ht="72" customHeight="1">
      <c r="A71" s="287" t="s">
        <v>92</v>
      </c>
      <c r="B71" s="365"/>
      <c r="C71" s="380"/>
      <c r="D71" s="365" t="s">
        <v>265</v>
      </c>
      <c r="E71" s="380"/>
      <c r="F71" s="365" t="s">
        <v>265</v>
      </c>
      <c r="G71" s="366"/>
      <c r="H71" s="365" t="s">
        <v>265</v>
      </c>
      <c r="I71" s="366"/>
      <c r="J71" s="272"/>
      <c r="K71" s="272"/>
      <c r="L71" s="272"/>
      <c r="M71" s="272"/>
      <c r="N71" s="272"/>
      <c r="O71" s="272"/>
    </row>
    <row r="72" spans="1:15" ht="29" customHeight="1">
      <c r="A72" s="561" t="s">
        <v>51</v>
      </c>
      <c r="B72" s="94" t="s">
        <v>26</v>
      </c>
      <c r="C72" s="94" t="s">
        <v>27</v>
      </c>
      <c r="D72" s="94" t="s">
        <v>26</v>
      </c>
      <c r="E72" s="94" t="s">
        <v>27</v>
      </c>
      <c r="F72" s="94" t="s">
        <v>26</v>
      </c>
      <c r="G72" s="94" t="s">
        <v>27</v>
      </c>
      <c r="H72" s="94" t="s">
        <v>26</v>
      </c>
      <c r="I72" s="94" t="s">
        <v>27</v>
      </c>
      <c r="J72" s="272"/>
      <c r="K72" s="272"/>
      <c r="L72" s="272"/>
      <c r="M72" s="272"/>
      <c r="N72" s="272"/>
      <c r="O72" s="272"/>
    </row>
    <row r="73" spans="1:15" ht="17">
      <c r="A73" s="562"/>
      <c r="B73" s="307">
        <v>0.03</v>
      </c>
      <c r="C73" s="47">
        <v>0.03</v>
      </c>
      <c r="D73" s="307">
        <v>0.02</v>
      </c>
      <c r="E73" s="47">
        <v>0.02</v>
      </c>
      <c r="F73" s="307">
        <v>0.02</v>
      </c>
      <c r="G73" s="48">
        <v>0.02</v>
      </c>
      <c r="H73" s="52">
        <v>0.02</v>
      </c>
      <c r="I73" s="48">
        <v>0.02</v>
      </c>
      <c r="J73" s="272"/>
      <c r="K73" s="272"/>
      <c r="L73" s="272"/>
      <c r="M73" s="272"/>
      <c r="N73" s="272"/>
      <c r="O73" s="272"/>
    </row>
    <row r="74" spans="1:15" ht="358.25" customHeight="1">
      <c r="A74" s="287" t="s">
        <v>91</v>
      </c>
      <c r="B74" s="367" t="s">
        <v>266</v>
      </c>
      <c r="C74" s="371"/>
      <c r="D74" s="369" t="s">
        <v>267</v>
      </c>
      <c r="E74" s="370"/>
      <c r="F74" s="367" t="s">
        <v>268</v>
      </c>
      <c r="G74" s="371"/>
      <c r="H74" s="372" t="s">
        <v>269</v>
      </c>
      <c r="I74" s="370"/>
      <c r="J74" s="272"/>
      <c r="K74" s="272"/>
      <c r="L74" s="272"/>
      <c r="M74" s="272"/>
      <c r="N74" s="272"/>
      <c r="O74" s="272"/>
    </row>
    <row r="75" spans="1:15" ht="72" customHeight="1">
      <c r="A75" s="287" t="s">
        <v>92</v>
      </c>
      <c r="B75" s="365" t="s">
        <v>265</v>
      </c>
      <c r="C75" s="380"/>
      <c r="D75" s="365" t="s">
        <v>265</v>
      </c>
      <c r="E75" s="380"/>
      <c r="F75" s="365" t="s">
        <v>265</v>
      </c>
      <c r="G75" s="366"/>
      <c r="H75" s="365" t="s">
        <v>265</v>
      </c>
      <c r="I75" s="366"/>
      <c r="J75" s="272"/>
      <c r="K75" s="272"/>
      <c r="L75" s="272"/>
      <c r="M75" s="272"/>
      <c r="N75" s="272"/>
      <c r="O75" s="272"/>
    </row>
    <row r="76" spans="1:15" ht="17">
      <c r="A76" s="561" t="s">
        <v>52</v>
      </c>
      <c r="B76" s="94" t="s">
        <v>26</v>
      </c>
      <c r="C76" s="94" t="s">
        <v>27</v>
      </c>
      <c r="D76" s="94" t="s">
        <v>26</v>
      </c>
      <c r="E76" s="94" t="s">
        <v>27</v>
      </c>
      <c r="F76" s="94" t="s">
        <v>26</v>
      </c>
      <c r="G76" s="94" t="s">
        <v>27</v>
      </c>
      <c r="H76" s="94" t="s">
        <v>26</v>
      </c>
      <c r="I76" s="94" t="s">
        <v>27</v>
      </c>
      <c r="J76" s="272"/>
      <c r="K76" s="272"/>
      <c r="L76" s="272"/>
      <c r="M76" s="272"/>
      <c r="N76" s="272"/>
      <c r="O76" s="272"/>
    </row>
    <row r="77" spans="1:15" ht="17">
      <c r="A77" s="562"/>
      <c r="B77" s="307">
        <v>0.05</v>
      </c>
      <c r="C77" s="47">
        <v>0.05</v>
      </c>
      <c r="D77" s="307">
        <v>0.04</v>
      </c>
      <c r="E77" s="47">
        <v>0.04</v>
      </c>
      <c r="F77" s="52">
        <v>0.03</v>
      </c>
      <c r="G77" s="48">
        <v>0.03</v>
      </c>
      <c r="H77" s="52">
        <v>0.03</v>
      </c>
      <c r="I77" s="48">
        <v>0.03</v>
      </c>
      <c r="J77" s="272"/>
      <c r="K77" s="272"/>
      <c r="L77" s="272"/>
      <c r="M77" s="272"/>
      <c r="N77" s="272"/>
      <c r="O77" s="272"/>
    </row>
    <row r="78" spans="1:15" ht="249" customHeight="1">
      <c r="A78" s="287" t="s">
        <v>91</v>
      </c>
      <c r="B78" s="367" t="s">
        <v>270</v>
      </c>
      <c r="C78" s="371"/>
      <c r="D78" s="456" t="s">
        <v>271</v>
      </c>
      <c r="E78" s="563"/>
      <c r="F78" s="458" t="s">
        <v>272</v>
      </c>
      <c r="G78" s="368"/>
      <c r="H78" s="456" t="s">
        <v>273</v>
      </c>
      <c r="I78" s="563"/>
      <c r="J78" s="272"/>
      <c r="K78" s="272"/>
      <c r="L78" s="272"/>
      <c r="M78" s="272"/>
      <c r="N78" s="272"/>
      <c r="O78" s="272"/>
    </row>
    <row r="79" spans="1:15" ht="72" customHeight="1">
      <c r="A79" s="287" t="s">
        <v>92</v>
      </c>
      <c r="B79" s="365" t="s">
        <v>274</v>
      </c>
      <c r="C79" s="380"/>
      <c r="D79" s="365" t="s">
        <v>275</v>
      </c>
      <c r="E79" s="380"/>
      <c r="F79" s="365" t="s">
        <v>276</v>
      </c>
      <c r="G79" s="366"/>
      <c r="H79" s="365" t="s">
        <v>277</v>
      </c>
      <c r="I79" s="366"/>
      <c r="J79" s="272"/>
      <c r="K79" s="272"/>
      <c r="L79" s="272"/>
      <c r="M79" s="272"/>
      <c r="N79" s="272"/>
      <c r="O79" s="272"/>
    </row>
    <row r="80" spans="1:15" ht="17">
      <c r="A80" s="561" t="s">
        <v>53</v>
      </c>
      <c r="B80" s="94" t="s">
        <v>26</v>
      </c>
      <c r="C80" s="94" t="s">
        <v>27</v>
      </c>
      <c r="D80" s="94" t="s">
        <v>26</v>
      </c>
      <c r="E80" s="94" t="s">
        <v>27</v>
      </c>
      <c r="F80" s="94" t="s">
        <v>26</v>
      </c>
      <c r="G80" s="94" t="s">
        <v>27</v>
      </c>
      <c r="H80" s="94" t="s">
        <v>26</v>
      </c>
      <c r="I80" s="94" t="s">
        <v>27</v>
      </c>
      <c r="J80" s="272"/>
      <c r="K80" s="272"/>
      <c r="L80" s="272"/>
      <c r="M80" s="272"/>
      <c r="N80" s="272"/>
      <c r="O80" s="272"/>
    </row>
    <row r="81" spans="1:15" ht="17">
      <c r="A81" s="562"/>
      <c r="B81" s="307">
        <v>0.1</v>
      </c>
      <c r="C81" s="47">
        <v>0.12</v>
      </c>
      <c r="D81" s="307">
        <v>0.1</v>
      </c>
      <c r="E81" s="47">
        <v>0.1</v>
      </c>
      <c r="F81" s="307">
        <v>0.1</v>
      </c>
      <c r="G81" s="48">
        <v>0.1</v>
      </c>
      <c r="H81" s="52">
        <v>0.1</v>
      </c>
      <c r="I81" s="48">
        <v>0.1</v>
      </c>
      <c r="J81" s="272"/>
      <c r="K81" s="272"/>
      <c r="L81" s="272"/>
      <c r="M81" s="272"/>
      <c r="N81" s="272"/>
      <c r="O81" s="272"/>
    </row>
    <row r="82" spans="1:15" ht="409.5" customHeight="1">
      <c r="A82" s="287" t="s">
        <v>91</v>
      </c>
      <c r="B82" s="367" t="s">
        <v>281</v>
      </c>
      <c r="C82" s="371"/>
      <c r="D82" s="461" t="s">
        <v>278</v>
      </c>
      <c r="E82" s="380"/>
      <c r="F82" s="367" t="s">
        <v>279</v>
      </c>
      <c r="G82" s="371"/>
      <c r="H82" s="461" t="s">
        <v>280</v>
      </c>
      <c r="I82" s="380"/>
      <c r="J82" s="272"/>
      <c r="K82" s="272"/>
      <c r="L82" s="272"/>
      <c r="M82" s="272"/>
      <c r="N82" s="272"/>
      <c r="O82" s="272"/>
    </row>
    <row r="83" spans="1:15" ht="72" customHeight="1">
      <c r="A83" s="287" t="s">
        <v>92</v>
      </c>
      <c r="B83" s="365" t="s">
        <v>284</v>
      </c>
      <c r="C83" s="379"/>
      <c r="D83" s="365" t="s">
        <v>283</v>
      </c>
      <c r="E83" s="380"/>
      <c r="F83" s="365" t="s">
        <v>286</v>
      </c>
      <c r="G83" s="366"/>
      <c r="H83" s="365" t="s">
        <v>285</v>
      </c>
      <c r="I83" s="366"/>
      <c r="J83" s="272"/>
      <c r="K83" s="272"/>
      <c r="L83" s="272"/>
      <c r="M83" s="272"/>
      <c r="N83" s="272"/>
      <c r="O83" s="272"/>
    </row>
    <row r="84" spans="1:15" ht="17">
      <c r="A84" s="561" t="s">
        <v>55</v>
      </c>
      <c r="B84" s="94" t="s">
        <v>26</v>
      </c>
      <c r="C84" s="94" t="s">
        <v>27</v>
      </c>
      <c r="D84" s="94" t="s">
        <v>26</v>
      </c>
      <c r="E84" s="94" t="s">
        <v>27</v>
      </c>
      <c r="F84" s="94" t="s">
        <v>26</v>
      </c>
      <c r="G84" s="94" t="s">
        <v>27</v>
      </c>
      <c r="H84" s="94" t="s">
        <v>26</v>
      </c>
      <c r="I84" s="94" t="s">
        <v>27</v>
      </c>
      <c r="J84" s="272"/>
      <c r="K84" s="272"/>
      <c r="L84" s="272"/>
      <c r="M84" s="272"/>
      <c r="N84" s="272"/>
      <c r="O84" s="272"/>
    </row>
    <row r="85" spans="1:15" ht="17">
      <c r="A85" s="562"/>
      <c r="B85" s="307">
        <v>0.1</v>
      </c>
      <c r="C85" s="47">
        <v>0.1</v>
      </c>
      <c r="D85" s="307">
        <v>0.1</v>
      </c>
      <c r="E85" s="47">
        <v>0.1</v>
      </c>
      <c r="F85" s="307">
        <v>0.1</v>
      </c>
      <c r="G85" s="48">
        <v>0.1</v>
      </c>
      <c r="H85" s="52">
        <v>0.1</v>
      </c>
      <c r="I85" s="48">
        <v>0.1</v>
      </c>
      <c r="J85" s="272"/>
      <c r="K85" s="272"/>
      <c r="L85" s="272"/>
      <c r="M85" s="272"/>
      <c r="N85" s="272"/>
      <c r="O85" s="272"/>
    </row>
    <row r="86" spans="1:15" ht="319.25" customHeight="1">
      <c r="A86" s="287" t="s">
        <v>91</v>
      </c>
      <c r="B86" s="381" t="s">
        <v>376</v>
      </c>
      <c r="C86" s="382"/>
      <c r="D86" s="381" t="s">
        <v>377</v>
      </c>
      <c r="E86" s="382"/>
      <c r="F86" s="381" t="s">
        <v>378</v>
      </c>
      <c r="G86" s="381"/>
      <c r="H86" s="381" t="s">
        <v>379</v>
      </c>
      <c r="I86" s="382"/>
      <c r="J86" s="272"/>
      <c r="K86" s="272"/>
      <c r="L86" s="272"/>
      <c r="M86" s="272"/>
      <c r="N86" s="272"/>
      <c r="O86" s="272"/>
    </row>
    <row r="87" spans="1:15" s="355" customFormat="1" ht="72" customHeight="1">
      <c r="A87" s="287" t="s">
        <v>92</v>
      </c>
      <c r="B87" s="365" t="s">
        <v>382</v>
      </c>
      <c r="C87" s="380"/>
      <c r="D87" s="365" t="s">
        <v>383</v>
      </c>
      <c r="E87" s="380"/>
      <c r="F87" s="365" t="s">
        <v>381</v>
      </c>
      <c r="G87" s="380"/>
      <c r="H87" s="365" t="s">
        <v>380</v>
      </c>
      <c r="I87" s="380"/>
      <c r="J87" s="354"/>
      <c r="K87" s="354"/>
      <c r="L87" s="354"/>
      <c r="M87" s="354"/>
      <c r="N87" s="354"/>
      <c r="O87" s="354"/>
    </row>
    <row r="88" spans="1:15" ht="17">
      <c r="A88" s="561" t="s">
        <v>56</v>
      </c>
      <c r="B88" s="94" t="s">
        <v>26</v>
      </c>
      <c r="C88" s="94" t="s">
        <v>27</v>
      </c>
      <c r="D88" s="94" t="s">
        <v>26</v>
      </c>
      <c r="E88" s="94" t="s">
        <v>27</v>
      </c>
      <c r="F88" s="94" t="s">
        <v>26</v>
      </c>
      <c r="G88" s="94" t="s">
        <v>27</v>
      </c>
      <c r="H88" s="94" t="s">
        <v>26</v>
      </c>
      <c r="I88" s="94" t="s">
        <v>27</v>
      </c>
      <c r="J88" s="272"/>
      <c r="K88" s="272"/>
      <c r="L88" s="272"/>
      <c r="M88" s="272"/>
      <c r="N88" s="272"/>
      <c r="O88" s="272"/>
    </row>
    <row r="89" spans="1:15" ht="17">
      <c r="A89" s="562"/>
      <c r="B89" s="307">
        <v>0.1</v>
      </c>
      <c r="C89" s="47"/>
      <c r="D89" s="307">
        <v>0.1</v>
      </c>
      <c r="E89" s="47"/>
      <c r="F89" s="307">
        <v>0.1</v>
      </c>
      <c r="G89" s="48"/>
      <c r="H89" s="52">
        <v>0.1</v>
      </c>
      <c r="I89" s="48"/>
      <c r="J89" s="272"/>
      <c r="K89" s="272"/>
      <c r="L89" s="272"/>
      <c r="M89" s="272"/>
      <c r="N89" s="272"/>
      <c r="O89" s="272"/>
    </row>
    <row r="90" spans="1:15" ht="198" customHeight="1">
      <c r="A90" s="287" t="s">
        <v>91</v>
      </c>
      <c r="B90" s="455"/>
      <c r="C90" s="455"/>
      <c r="D90" s="455"/>
      <c r="E90" s="455"/>
      <c r="F90" s="455"/>
      <c r="G90" s="455"/>
      <c r="H90" s="455"/>
      <c r="I90" s="455"/>
      <c r="J90" s="272"/>
      <c r="K90" s="272"/>
      <c r="L90" s="272"/>
      <c r="M90" s="272"/>
      <c r="N90" s="272"/>
      <c r="O90" s="272"/>
    </row>
    <row r="91" spans="1:15" ht="72" customHeight="1">
      <c r="A91" s="287" t="s">
        <v>92</v>
      </c>
      <c r="B91" s="357"/>
      <c r="C91" s="358"/>
      <c r="D91" s="357"/>
      <c r="E91" s="358"/>
      <c r="F91" s="357"/>
      <c r="G91" s="358"/>
      <c r="H91" s="357"/>
      <c r="I91" s="358"/>
      <c r="J91" s="272"/>
      <c r="K91" s="272"/>
      <c r="L91" s="272"/>
      <c r="M91" s="272"/>
      <c r="N91" s="272"/>
      <c r="O91" s="272"/>
    </row>
    <row r="92" spans="1:15" ht="17">
      <c r="A92" s="561" t="s">
        <v>57</v>
      </c>
      <c r="B92" s="94" t="s">
        <v>26</v>
      </c>
      <c r="C92" s="94" t="s">
        <v>27</v>
      </c>
      <c r="D92" s="94" t="s">
        <v>26</v>
      </c>
      <c r="E92" s="94" t="s">
        <v>27</v>
      </c>
      <c r="F92" s="94" t="s">
        <v>26</v>
      </c>
      <c r="G92" s="94" t="s">
        <v>27</v>
      </c>
      <c r="H92" s="94" t="s">
        <v>26</v>
      </c>
      <c r="I92" s="94" t="s">
        <v>27</v>
      </c>
      <c r="J92" s="272"/>
      <c r="K92" s="272"/>
      <c r="L92" s="272"/>
      <c r="M92" s="272"/>
      <c r="N92" s="272"/>
      <c r="O92" s="272"/>
    </row>
    <row r="93" spans="1:15" ht="17">
      <c r="A93" s="562"/>
      <c r="B93" s="307">
        <v>0.1</v>
      </c>
      <c r="C93" s="47"/>
      <c r="D93" s="307">
        <v>0.1</v>
      </c>
      <c r="E93" s="47"/>
      <c r="F93" s="307">
        <v>0.1</v>
      </c>
      <c r="G93" s="48"/>
      <c r="H93" s="52">
        <v>0.1</v>
      </c>
      <c r="I93" s="48"/>
      <c r="J93" s="272"/>
      <c r="K93" s="272"/>
      <c r="L93" s="272"/>
      <c r="M93" s="272"/>
      <c r="N93" s="272"/>
      <c r="O93" s="272"/>
    </row>
    <row r="94" spans="1:15" ht="198" customHeight="1">
      <c r="A94" s="287" t="s">
        <v>91</v>
      </c>
      <c r="B94" s="455"/>
      <c r="C94" s="455"/>
      <c r="D94" s="455"/>
      <c r="E94" s="455"/>
      <c r="F94" s="455"/>
      <c r="G94" s="455"/>
      <c r="H94" s="455"/>
      <c r="I94" s="455"/>
      <c r="J94" s="272"/>
      <c r="K94" s="272"/>
      <c r="L94" s="272"/>
      <c r="M94" s="272"/>
      <c r="N94" s="272"/>
      <c r="O94" s="272"/>
    </row>
    <row r="95" spans="1:15" ht="72" customHeight="1">
      <c r="A95" s="287" t="s">
        <v>92</v>
      </c>
      <c r="B95" s="357"/>
      <c r="C95" s="358"/>
      <c r="D95" s="357"/>
      <c r="E95" s="358"/>
      <c r="F95" s="357"/>
      <c r="G95" s="358"/>
      <c r="H95" s="357"/>
      <c r="I95" s="358"/>
      <c r="J95" s="272"/>
      <c r="K95" s="272"/>
      <c r="L95" s="272"/>
      <c r="M95" s="272"/>
      <c r="N95" s="272"/>
      <c r="O95" s="272"/>
    </row>
    <row r="96" spans="1:15" ht="29" customHeight="1">
      <c r="A96" s="561" t="s">
        <v>58</v>
      </c>
      <c r="B96" s="94" t="s">
        <v>26</v>
      </c>
      <c r="C96" s="94" t="s">
        <v>27</v>
      </c>
      <c r="D96" s="94" t="s">
        <v>26</v>
      </c>
      <c r="E96" s="94" t="s">
        <v>27</v>
      </c>
      <c r="F96" s="94" t="s">
        <v>26</v>
      </c>
      <c r="G96" s="94" t="s">
        <v>27</v>
      </c>
      <c r="H96" s="94" t="s">
        <v>26</v>
      </c>
      <c r="I96" s="94" t="s">
        <v>27</v>
      </c>
      <c r="J96" s="272"/>
      <c r="K96" s="272"/>
      <c r="L96" s="272"/>
      <c r="M96" s="272"/>
      <c r="N96" s="272"/>
      <c r="O96" s="272"/>
    </row>
    <row r="97" spans="1:15" ht="17">
      <c r="A97" s="562"/>
      <c r="B97" s="307">
        <v>0.1</v>
      </c>
      <c r="C97" s="47"/>
      <c r="D97" s="307">
        <v>0.1</v>
      </c>
      <c r="E97" s="47"/>
      <c r="F97" s="307">
        <v>0.1</v>
      </c>
      <c r="G97" s="48"/>
      <c r="H97" s="52">
        <v>0.1</v>
      </c>
      <c r="I97" s="48"/>
      <c r="J97" s="272"/>
      <c r="K97" s="272"/>
      <c r="L97" s="272"/>
      <c r="M97" s="272"/>
      <c r="N97" s="272"/>
      <c r="O97" s="272"/>
    </row>
    <row r="98" spans="1:15" ht="198" customHeight="1">
      <c r="A98" s="287" t="s">
        <v>91</v>
      </c>
      <c r="B98" s="455"/>
      <c r="C98" s="455"/>
      <c r="D98" s="455"/>
      <c r="E98" s="455"/>
      <c r="F98" s="455"/>
      <c r="G98" s="455"/>
      <c r="H98" s="455"/>
      <c r="I98" s="455"/>
      <c r="J98" s="272"/>
      <c r="K98" s="272"/>
      <c r="L98" s="272"/>
      <c r="M98" s="272"/>
      <c r="N98" s="272"/>
      <c r="O98" s="272"/>
    </row>
    <row r="99" spans="1:15" ht="72" customHeight="1">
      <c r="A99" s="287" t="s">
        <v>92</v>
      </c>
      <c r="B99" s="357"/>
      <c r="C99" s="358"/>
      <c r="D99" s="357"/>
      <c r="E99" s="358"/>
      <c r="F99" s="357"/>
      <c r="G99" s="358"/>
      <c r="H99" s="357"/>
      <c r="I99" s="358"/>
      <c r="J99" s="272"/>
      <c r="K99" s="272"/>
      <c r="L99" s="272"/>
      <c r="M99" s="272"/>
      <c r="N99" s="272"/>
      <c r="O99" s="272"/>
    </row>
    <row r="100" spans="1:15" ht="29" customHeight="1">
      <c r="A100" s="561" t="s">
        <v>60</v>
      </c>
      <c r="B100" s="94" t="s">
        <v>26</v>
      </c>
      <c r="C100" s="94" t="s">
        <v>27</v>
      </c>
      <c r="D100" s="94" t="s">
        <v>26</v>
      </c>
      <c r="E100" s="94" t="s">
        <v>27</v>
      </c>
      <c r="F100" s="94" t="s">
        <v>26</v>
      </c>
      <c r="G100" s="94" t="s">
        <v>27</v>
      </c>
      <c r="H100" s="94" t="s">
        <v>26</v>
      </c>
      <c r="I100" s="94" t="s">
        <v>27</v>
      </c>
      <c r="J100" s="272"/>
      <c r="K100" s="272"/>
      <c r="L100" s="272"/>
      <c r="M100" s="272"/>
      <c r="N100" s="272"/>
      <c r="O100" s="272"/>
    </row>
    <row r="101" spans="1:15" ht="17">
      <c r="A101" s="562"/>
      <c r="B101" s="307">
        <v>0.1</v>
      </c>
      <c r="C101" s="47"/>
      <c r="D101" s="307">
        <v>0.1</v>
      </c>
      <c r="E101" s="47"/>
      <c r="F101" s="307">
        <v>0.15</v>
      </c>
      <c r="G101" s="48"/>
      <c r="H101" s="52">
        <v>0.1</v>
      </c>
      <c r="I101" s="48"/>
      <c r="J101" s="272"/>
      <c r="K101" s="272"/>
      <c r="L101" s="272"/>
      <c r="M101" s="272"/>
      <c r="N101" s="272"/>
      <c r="O101" s="272"/>
    </row>
    <row r="102" spans="1:15" ht="198" customHeight="1">
      <c r="A102" s="287" t="s">
        <v>91</v>
      </c>
      <c r="B102" s="455"/>
      <c r="C102" s="455"/>
      <c r="D102" s="455"/>
      <c r="E102" s="455"/>
      <c r="F102" s="455"/>
      <c r="G102" s="455"/>
      <c r="H102" s="455"/>
      <c r="I102" s="455"/>
      <c r="J102" s="272"/>
      <c r="K102" s="272"/>
      <c r="L102" s="272"/>
      <c r="M102" s="272"/>
      <c r="N102" s="272"/>
      <c r="O102" s="272"/>
    </row>
    <row r="103" spans="1:15" ht="72" customHeight="1">
      <c r="A103" s="287" t="s">
        <v>92</v>
      </c>
      <c r="B103" s="357"/>
      <c r="C103" s="358"/>
      <c r="D103" s="357"/>
      <c r="E103" s="358"/>
      <c r="F103" s="357"/>
      <c r="G103" s="358"/>
      <c r="H103" s="357"/>
      <c r="I103" s="358"/>
      <c r="J103" s="272"/>
      <c r="K103" s="272"/>
      <c r="L103" s="272"/>
      <c r="M103" s="272"/>
      <c r="N103" s="272"/>
      <c r="O103" s="272"/>
    </row>
    <row r="104" spans="1:15" ht="29" customHeight="1">
      <c r="A104" s="561" t="s">
        <v>61</v>
      </c>
      <c r="B104" s="94" t="s">
        <v>26</v>
      </c>
      <c r="C104" s="94" t="s">
        <v>27</v>
      </c>
      <c r="D104" s="94" t="s">
        <v>26</v>
      </c>
      <c r="E104" s="94" t="s">
        <v>27</v>
      </c>
      <c r="F104" s="94" t="s">
        <v>26</v>
      </c>
      <c r="G104" s="94" t="s">
        <v>27</v>
      </c>
      <c r="H104" s="94" t="s">
        <v>26</v>
      </c>
      <c r="I104" s="94" t="s">
        <v>27</v>
      </c>
      <c r="J104" s="272"/>
      <c r="K104" s="272"/>
      <c r="L104" s="272"/>
      <c r="M104" s="272"/>
      <c r="N104" s="272"/>
      <c r="O104" s="272"/>
    </row>
    <row r="105" spans="1:15" ht="17">
      <c r="A105" s="562"/>
      <c r="B105" s="307">
        <v>0.15</v>
      </c>
      <c r="C105" s="49"/>
      <c r="D105" s="307">
        <v>0.15</v>
      </c>
      <c r="E105" s="47"/>
      <c r="F105" s="52">
        <v>0.15</v>
      </c>
      <c r="G105" s="48"/>
      <c r="H105" s="52">
        <v>0.15</v>
      </c>
      <c r="I105" s="48"/>
      <c r="J105" s="272"/>
      <c r="K105" s="272"/>
      <c r="L105" s="272"/>
      <c r="M105" s="272"/>
      <c r="N105" s="272"/>
      <c r="O105" s="272"/>
    </row>
    <row r="106" spans="1:15" ht="198" customHeight="1">
      <c r="A106" s="287" t="s">
        <v>91</v>
      </c>
      <c r="B106" s="455"/>
      <c r="C106" s="455"/>
      <c r="D106" s="455"/>
      <c r="E106" s="455"/>
      <c r="F106" s="455"/>
      <c r="G106" s="455"/>
      <c r="H106" s="455"/>
      <c r="I106" s="455"/>
      <c r="J106" s="272"/>
      <c r="K106" s="272"/>
      <c r="L106" s="272"/>
      <c r="M106" s="272"/>
      <c r="N106" s="272"/>
      <c r="O106" s="272"/>
    </row>
    <row r="107" spans="1:15" ht="72" customHeight="1">
      <c r="A107" s="287" t="s">
        <v>92</v>
      </c>
      <c r="B107" s="357"/>
      <c r="C107" s="358"/>
      <c r="D107" s="357"/>
      <c r="E107" s="358"/>
      <c r="F107" s="357"/>
      <c r="G107" s="358"/>
      <c r="H107" s="357"/>
      <c r="I107" s="358"/>
      <c r="J107" s="272"/>
      <c r="K107" s="272"/>
      <c r="L107" s="272"/>
      <c r="M107" s="272"/>
      <c r="N107" s="272"/>
      <c r="O107" s="272"/>
    </row>
    <row r="108" spans="1:15" ht="29" customHeight="1">
      <c r="A108" s="561" t="s">
        <v>62</v>
      </c>
      <c r="B108" s="94" t="s">
        <v>26</v>
      </c>
      <c r="C108" s="94" t="s">
        <v>27</v>
      </c>
      <c r="D108" s="94" t="s">
        <v>26</v>
      </c>
      <c r="E108" s="94" t="s">
        <v>27</v>
      </c>
      <c r="F108" s="94" t="s">
        <v>26</v>
      </c>
      <c r="G108" s="94" t="s">
        <v>27</v>
      </c>
      <c r="H108" s="94" t="s">
        <v>26</v>
      </c>
      <c r="I108" s="94" t="s">
        <v>27</v>
      </c>
      <c r="J108" s="272"/>
      <c r="K108" s="272"/>
      <c r="L108" s="272"/>
      <c r="M108" s="272"/>
      <c r="N108" s="272"/>
      <c r="O108" s="272"/>
    </row>
    <row r="109" spans="1:15" ht="17">
      <c r="A109" s="562"/>
      <c r="B109" s="307">
        <v>0.15</v>
      </c>
      <c r="C109" s="49"/>
      <c r="D109" s="307">
        <v>0.15</v>
      </c>
      <c r="E109" s="47"/>
      <c r="F109" s="52">
        <v>0.13</v>
      </c>
      <c r="G109" s="48"/>
      <c r="H109" s="52">
        <v>0.16</v>
      </c>
      <c r="I109" s="48"/>
      <c r="J109" s="272"/>
      <c r="K109" s="272"/>
      <c r="L109" s="272"/>
      <c r="M109" s="272"/>
      <c r="N109" s="272"/>
      <c r="O109" s="272"/>
    </row>
    <row r="110" spans="1:15" ht="198" customHeight="1">
      <c r="A110" s="287" t="s">
        <v>91</v>
      </c>
      <c r="B110" s="455"/>
      <c r="C110" s="455"/>
      <c r="D110" s="455"/>
      <c r="E110" s="455"/>
      <c r="F110" s="455"/>
      <c r="G110" s="455"/>
      <c r="H110" s="455"/>
      <c r="I110" s="455"/>
      <c r="J110" s="272"/>
      <c r="K110" s="272"/>
      <c r="L110" s="272"/>
      <c r="M110" s="272"/>
      <c r="N110" s="272"/>
      <c r="O110" s="272"/>
    </row>
    <row r="111" spans="1:15" ht="72" customHeight="1">
      <c r="A111" s="287" t="s">
        <v>92</v>
      </c>
      <c r="B111" s="357"/>
      <c r="C111" s="358"/>
      <c r="D111" s="357"/>
      <c r="E111" s="358"/>
      <c r="F111" s="357"/>
      <c r="G111" s="358"/>
      <c r="H111" s="357"/>
      <c r="I111" s="358"/>
      <c r="J111" s="272"/>
      <c r="K111" s="272"/>
      <c r="L111" s="272"/>
      <c r="M111" s="272"/>
      <c r="N111" s="272"/>
      <c r="O111" s="272"/>
    </row>
    <row r="112" spans="1:15" ht="29" customHeight="1">
      <c r="A112" s="561" t="s">
        <v>63</v>
      </c>
      <c r="B112" s="94" t="s">
        <v>26</v>
      </c>
      <c r="C112" s="94" t="s">
        <v>27</v>
      </c>
      <c r="D112" s="94" t="s">
        <v>26</v>
      </c>
      <c r="E112" s="94" t="s">
        <v>27</v>
      </c>
      <c r="F112" s="94" t="s">
        <v>26</v>
      </c>
      <c r="G112" s="94" t="s">
        <v>27</v>
      </c>
      <c r="H112" s="94" t="s">
        <v>26</v>
      </c>
      <c r="I112" s="94" t="s">
        <v>27</v>
      </c>
      <c r="J112" s="272"/>
      <c r="K112" s="272"/>
      <c r="L112" s="272"/>
      <c r="M112" s="272"/>
      <c r="N112" s="272"/>
      <c r="O112" s="272"/>
    </row>
    <row r="113" spans="1:15" ht="17">
      <c r="A113" s="562"/>
      <c r="B113" s="308">
        <v>0.02</v>
      </c>
      <c r="C113" s="177"/>
      <c r="D113" s="308">
        <v>0.02</v>
      </c>
      <c r="E113" s="177"/>
      <c r="F113" s="308">
        <v>0</v>
      </c>
      <c r="G113" s="178"/>
      <c r="H113" s="308">
        <v>0.02</v>
      </c>
      <c r="I113" s="178"/>
      <c r="J113" s="272"/>
      <c r="K113" s="272"/>
      <c r="L113" s="272"/>
      <c r="M113" s="272"/>
      <c r="N113" s="272"/>
      <c r="O113" s="272"/>
    </row>
    <row r="114" spans="1:15" ht="54">
      <c r="A114" s="287" t="s">
        <v>91</v>
      </c>
      <c r="B114" s="564"/>
      <c r="C114" s="565"/>
      <c r="D114" s="564"/>
      <c r="E114" s="565"/>
      <c r="F114" s="564"/>
      <c r="G114" s="565"/>
      <c r="H114" s="564"/>
      <c r="I114" s="565"/>
      <c r="J114" s="272"/>
      <c r="K114" s="272"/>
      <c r="L114" s="272"/>
      <c r="M114" s="272"/>
      <c r="N114" s="272"/>
      <c r="O114" s="272"/>
    </row>
    <row r="115" spans="1:15" ht="18">
      <c r="A115" s="287" t="s">
        <v>92</v>
      </c>
      <c r="B115" s="566"/>
      <c r="C115" s="567"/>
      <c r="D115" s="568"/>
      <c r="E115" s="567"/>
      <c r="F115" s="568"/>
      <c r="G115" s="567"/>
      <c r="H115" s="568"/>
      <c r="I115" s="567"/>
      <c r="J115" s="272"/>
      <c r="K115" s="272"/>
      <c r="L115" s="272"/>
      <c r="M115" s="272"/>
      <c r="N115" s="272"/>
      <c r="O115" s="272"/>
    </row>
    <row r="116" spans="1:15" ht="17">
      <c r="A116" s="289" t="s">
        <v>93</v>
      </c>
      <c r="B116" s="290">
        <f t="shared" ref="B116:I116" si="1">(B69+B73+B77+B81+B85+B89+B93+B97+B101+B105+B109+B113)</f>
        <v>1</v>
      </c>
      <c r="C116" s="290">
        <f t="shared" si="1"/>
        <v>0.30000000000000004</v>
      </c>
      <c r="D116" s="290">
        <f t="shared" si="1"/>
        <v>1</v>
      </c>
      <c r="E116" s="290">
        <f t="shared" si="1"/>
        <v>0.28000000000000003</v>
      </c>
      <c r="F116" s="290">
        <f t="shared" si="1"/>
        <v>1</v>
      </c>
      <c r="G116" s="290">
        <f t="shared" si="1"/>
        <v>0.27</v>
      </c>
      <c r="H116" s="290">
        <f t="shared" si="1"/>
        <v>1</v>
      </c>
      <c r="I116" s="290">
        <f t="shared" si="1"/>
        <v>0.27</v>
      </c>
      <c r="J116" s="272"/>
      <c r="K116" s="272"/>
      <c r="L116" s="272"/>
      <c r="M116" s="272"/>
      <c r="N116" s="272"/>
      <c r="O116" s="272"/>
    </row>
    <row r="117" spans="1:15">
      <c r="A117" s="272"/>
      <c r="B117" s="272"/>
      <c r="C117" s="272"/>
      <c r="D117" s="272"/>
      <c r="E117" s="272"/>
      <c r="F117" s="272"/>
      <c r="G117" s="272"/>
      <c r="H117" s="272"/>
      <c r="I117" s="272"/>
      <c r="J117" s="272"/>
      <c r="K117" s="272"/>
      <c r="L117" s="272"/>
      <c r="M117" s="272"/>
      <c r="N117" s="272"/>
      <c r="O117" s="272"/>
    </row>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 ref="H87" r:id="rId16" xr:uid="{FA9AF588-747D-4EF2-9228-F692337F5C72}"/>
    <hyperlink ref="F87" r:id="rId17" xr:uid="{3568103C-3C9B-4599-8E9A-CC383851F874}"/>
    <hyperlink ref="B87" r:id="rId18" xr:uid="{F5BF122E-FD1E-40BE-891B-FBF06F86F354}"/>
    <hyperlink ref="D87" r:id="rId19" xr:uid="{F28BCF84-57B5-4F70-B861-514374A8DE50}"/>
  </hyperlinks>
  <pageMargins left="0.7" right="0.7" top="0.75" bottom="0.75" header="0.3" footer="0.3"/>
  <drawing r:id="rId2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O117"/>
  <sheetViews>
    <sheetView topLeftCell="A46" zoomScaleNormal="69" workbookViewId="0">
      <selection activeCell="F47" sqref="F47:G47"/>
    </sheetView>
  </sheetViews>
  <sheetFormatPr baseColWidth="10" defaultColWidth="30.5" defaultRowHeight="15"/>
  <sheetData>
    <row r="1" spans="1:15" s="84" customFormat="1" ht="22.25" customHeight="1" thickBot="1">
      <c r="A1" s="416"/>
      <c r="B1" s="397" t="s">
        <v>44</v>
      </c>
      <c r="C1" s="398"/>
      <c r="D1" s="398"/>
      <c r="E1" s="398"/>
      <c r="F1" s="398"/>
      <c r="G1" s="398"/>
      <c r="H1" s="398"/>
      <c r="I1" s="398"/>
      <c r="J1" s="398"/>
      <c r="K1" s="398"/>
      <c r="L1" s="399"/>
      <c r="M1" s="394" t="s">
        <v>160</v>
      </c>
      <c r="N1" s="395"/>
      <c r="O1" s="396"/>
    </row>
    <row r="2" spans="1:15" s="84" customFormat="1" ht="18" customHeight="1" thickBot="1">
      <c r="A2" s="417"/>
      <c r="B2" s="400" t="s">
        <v>45</v>
      </c>
      <c r="C2" s="401"/>
      <c r="D2" s="401"/>
      <c r="E2" s="401"/>
      <c r="F2" s="401"/>
      <c r="G2" s="401"/>
      <c r="H2" s="401"/>
      <c r="I2" s="401"/>
      <c r="J2" s="401"/>
      <c r="K2" s="401"/>
      <c r="L2" s="402"/>
      <c r="M2" s="394" t="s">
        <v>161</v>
      </c>
      <c r="N2" s="395"/>
      <c r="O2" s="396"/>
    </row>
    <row r="3" spans="1:15" s="84" customFormat="1" ht="20" customHeight="1" thickBot="1">
      <c r="A3" s="417"/>
      <c r="B3" s="400" t="s">
        <v>0</v>
      </c>
      <c r="C3" s="401"/>
      <c r="D3" s="401"/>
      <c r="E3" s="401"/>
      <c r="F3" s="401"/>
      <c r="G3" s="401"/>
      <c r="H3" s="401"/>
      <c r="I3" s="401"/>
      <c r="J3" s="401"/>
      <c r="K3" s="401"/>
      <c r="L3" s="402"/>
      <c r="M3" s="394" t="s">
        <v>162</v>
      </c>
      <c r="N3" s="395"/>
      <c r="O3" s="396"/>
    </row>
    <row r="4" spans="1:15" s="84" customFormat="1" ht="21.75" customHeight="1" thickBot="1">
      <c r="A4" s="418"/>
      <c r="B4" s="403" t="s">
        <v>46</v>
      </c>
      <c r="C4" s="404"/>
      <c r="D4" s="404"/>
      <c r="E4" s="404"/>
      <c r="F4" s="404"/>
      <c r="G4" s="404"/>
      <c r="H4" s="404"/>
      <c r="I4" s="404"/>
      <c r="J4" s="404"/>
      <c r="K4" s="404"/>
      <c r="L4" s="405"/>
      <c r="M4" s="394" t="s">
        <v>163</v>
      </c>
      <c r="N4" s="395"/>
      <c r="O4" s="396"/>
    </row>
    <row r="5" spans="1:15" s="84" customFormat="1" ht="16.25" customHeight="1" thickBot="1">
      <c r="A5" s="85"/>
      <c r="B5" s="86"/>
      <c r="C5" s="86"/>
      <c r="D5" s="86"/>
      <c r="E5" s="86"/>
      <c r="F5" s="86"/>
      <c r="G5" s="86"/>
      <c r="H5" s="86"/>
      <c r="I5" s="86"/>
      <c r="J5" s="86"/>
      <c r="K5" s="86"/>
      <c r="L5" s="86"/>
      <c r="M5" s="87"/>
      <c r="N5" s="87"/>
      <c r="O5" s="87"/>
    </row>
    <row r="6" spans="1:15" s="1" customFormat="1" ht="40.25" customHeight="1" thickBot="1">
      <c r="A6" s="54" t="s">
        <v>48</v>
      </c>
      <c r="B6" s="428" t="s">
        <v>170</v>
      </c>
      <c r="C6" s="429"/>
      <c r="D6" s="429"/>
      <c r="E6" s="429"/>
      <c r="F6" s="429"/>
      <c r="G6" s="429"/>
      <c r="H6" s="429"/>
      <c r="I6" s="429"/>
      <c r="J6" s="429"/>
      <c r="K6" s="430"/>
      <c r="L6" s="165" t="s">
        <v>49</v>
      </c>
      <c r="M6" s="431"/>
      <c r="N6" s="432"/>
      <c r="O6" s="433"/>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27" t="s">
        <v>2</v>
      </c>
      <c r="B8" s="165" t="s">
        <v>50</v>
      </c>
      <c r="C8" s="232">
        <v>45688</v>
      </c>
      <c r="D8" s="165" t="s">
        <v>51</v>
      </c>
      <c r="E8" s="233">
        <v>45716</v>
      </c>
      <c r="F8" s="165" t="s">
        <v>52</v>
      </c>
      <c r="G8" s="232">
        <v>45747</v>
      </c>
      <c r="H8" s="165" t="s">
        <v>53</v>
      </c>
      <c r="I8" s="234">
        <v>45777</v>
      </c>
      <c r="J8" s="386" t="s">
        <v>3</v>
      </c>
      <c r="K8" s="419"/>
      <c r="L8" s="164" t="s">
        <v>54</v>
      </c>
      <c r="M8" s="383"/>
      <c r="N8" s="383"/>
      <c r="O8" s="383"/>
    </row>
    <row r="9" spans="1:15" s="84" customFormat="1" ht="21.75" customHeight="1" thickBot="1">
      <c r="A9" s="427"/>
      <c r="B9" s="166" t="s">
        <v>55</v>
      </c>
      <c r="C9" s="352">
        <v>45808</v>
      </c>
      <c r="D9" s="165" t="s">
        <v>56</v>
      </c>
      <c r="E9" s="135"/>
      <c r="F9" s="165" t="s">
        <v>57</v>
      </c>
      <c r="G9" s="135"/>
      <c r="H9" s="165" t="s">
        <v>58</v>
      </c>
      <c r="I9" s="133"/>
      <c r="J9" s="386"/>
      <c r="K9" s="419"/>
      <c r="L9" s="164" t="s">
        <v>59</v>
      </c>
      <c r="M9" s="383"/>
      <c r="N9" s="383"/>
      <c r="O9" s="383"/>
    </row>
    <row r="10" spans="1:15" s="84" customFormat="1" ht="21.75" customHeight="1" thickBot="1">
      <c r="A10" s="427"/>
      <c r="B10" s="165" t="s">
        <v>60</v>
      </c>
      <c r="C10" s="131"/>
      <c r="D10" s="165" t="s">
        <v>61</v>
      </c>
      <c r="E10" s="135"/>
      <c r="F10" s="165" t="s">
        <v>62</v>
      </c>
      <c r="G10" s="135"/>
      <c r="H10" s="165" t="s">
        <v>63</v>
      </c>
      <c r="I10" s="133"/>
      <c r="J10" s="386"/>
      <c r="K10" s="419"/>
      <c r="L10" s="164" t="s">
        <v>64</v>
      </c>
      <c r="M10" s="383" t="s">
        <v>171</v>
      </c>
      <c r="N10" s="383"/>
      <c r="O10" s="383"/>
    </row>
    <row r="11" spans="1:15" s="1" customFormat="1" ht="15" customHeight="1" thickBot="1">
      <c r="A11" s="6"/>
      <c r="B11" s="7"/>
      <c r="C11" s="7"/>
      <c r="D11" s="9"/>
      <c r="E11" s="8"/>
      <c r="F11" s="8"/>
      <c r="G11" s="223"/>
      <c r="H11" s="223"/>
      <c r="I11" s="10"/>
      <c r="J11" s="10"/>
      <c r="K11" s="7"/>
      <c r="L11" s="7"/>
      <c r="M11" s="7"/>
      <c r="N11" s="7"/>
      <c r="O11" s="7"/>
    </row>
    <row r="12" spans="1:15" s="1" customFormat="1" ht="15" customHeight="1">
      <c r="A12" s="424" t="s">
        <v>65</v>
      </c>
      <c r="B12" s="462" t="s">
        <v>287</v>
      </c>
      <c r="C12" s="463"/>
      <c r="D12" s="463"/>
      <c r="E12" s="463"/>
      <c r="F12" s="463"/>
      <c r="G12" s="463"/>
      <c r="H12" s="463"/>
      <c r="I12" s="463"/>
      <c r="J12" s="463"/>
      <c r="K12" s="463"/>
      <c r="L12" s="463"/>
      <c r="M12" s="463"/>
      <c r="N12" s="463"/>
      <c r="O12" s="464"/>
    </row>
    <row r="13" spans="1:15" s="1" customFormat="1" ht="15" customHeight="1">
      <c r="A13" s="425"/>
      <c r="B13" s="465"/>
      <c r="C13" s="466"/>
      <c r="D13" s="466"/>
      <c r="E13" s="466"/>
      <c r="F13" s="466"/>
      <c r="G13" s="466"/>
      <c r="H13" s="466"/>
      <c r="I13" s="466"/>
      <c r="J13" s="466"/>
      <c r="K13" s="466"/>
      <c r="L13" s="466"/>
      <c r="M13" s="466"/>
      <c r="N13" s="466"/>
      <c r="O13" s="467"/>
    </row>
    <row r="14" spans="1:15" s="1" customFormat="1" ht="15" customHeight="1" thickBot="1">
      <c r="A14" s="426"/>
      <c r="B14" s="468"/>
      <c r="C14" s="469"/>
      <c r="D14" s="469"/>
      <c r="E14" s="469"/>
      <c r="F14" s="469"/>
      <c r="G14" s="469"/>
      <c r="H14" s="469"/>
      <c r="I14" s="469"/>
      <c r="J14" s="469"/>
      <c r="K14" s="469"/>
      <c r="L14" s="469"/>
      <c r="M14" s="469"/>
      <c r="N14" s="469"/>
      <c r="O14" s="470"/>
    </row>
    <row r="15" spans="1:15" s="1" customFormat="1" ht="9" customHeight="1" thickBot="1">
      <c r="A15" s="14"/>
      <c r="B15" s="83"/>
      <c r="C15" s="15"/>
      <c r="D15" s="15"/>
      <c r="E15" s="15"/>
      <c r="F15" s="15"/>
      <c r="G15" s="16"/>
      <c r="H15" s="16"/>
      <c r="I15" s="16"/>
      <c r="J15" s="16"/>
      <c r="K15" s="16"/>
      <c r="L15" s="17"/>
      <c r="M15" s="17"/>
      <c r="N15" s="17"/>
      <c r="O15" s="17"/>
    </row>
    <row r="16" spans="1:15" s="18" customFormat="1" ht="37.5" customHeight="1" thickBot="1">
      <c r="A16" s="54" t="s">
        <v>4</v>
      </c>
      <c r="B16" s="471" t="s">
        <v>246</v>
      </c>
      <c r="C16" s="471"/>
      <c r="D16" s="471"/>
      <c r="E16" s="471"/>
      <c r="F16" s="471"/>
      <c r="G16" s="427" t="s">
        <v>5</v>
      </c>
      <c r="H16" s="427"/>
      <c r="I16" s="472" t="s">
        <v>288</v>
      </c>
      <c r="J16" s="472"/>
      <c r="K16" s="472"/>
      <c r="L16" s="472"/>
      <c r="M16" s="472"/>
      <c r="N16" s="472"/>
      <c r="O16" s="472"/>
    </row>
    <row r="17" spans="1:15" s="1" customFormat="1" ht="9" customHeight="1" thickBot="1">
      <c r="A17" s="14"/>
      <c r="B17" s="16"/>
      <c r="C17" s="15"/>
      <c r="D17" s="15"/>
      <c r="E17" s="15"/>
      <c r="F17" s="15"/>
      <c r="G17" s="16"/>
      <c r="H17" s="16"/>
      <c r="I17" s="16"/>
      <c r="J17" s="16"/>
      <c r="K17" s="16"/>
      <c r="L17" s="17"/>
      <c r="M17" s="17"/>
      <c r="N17" s="17"/>
      <c r="O17" s="17"/>
    </row>
    <row r="18" spans="1:15" s="1" customFormat="1" ht="81" customHeight="1" thickBot="1">
      <c r="A18" s="54" t="s">
        <v>6</v>
      </c>
      <c r="B18" s="473" t="s">
        <v>175</v>
      </c>
      <c r="C18" s="473"/>
      <c r="D18" s="473"/>
      <c r="E18" s="473"/>
      <c r="F18" s="54" t="s">
        <v>7</v>
      </c>
      <c r="G18" s="474" t="s">
        <v>177</v>
      </c>
      <c r="H18" s="474"/>
      <c r="I18" s="474"/>
      <c r="J18" s="54" t="s">
        <v>8</v>
      </c>
      <c r="K18" s="471" t="s">
        <v>248</v>
      </c>
      <c r="L18" s="471"/>
      <c r="M18" s="471"/>
      <c r="N18" s="471"/>
      <c r="O18" s="471"/>
    </row>
    <row r="19" spans="1:15" s="1" customFormat="1" ht="9" customHeight="1">
      <c r="A19" s="5"/>
      <c r="B19" s="2"/>
      <c r="C19" s="423"/>
      <c r="D19" s="423"/>
      <c r="E19" s="423"/>
      <c r="F19" s="423"/>
      <c r="G19" s="423"/>
      <c r="H19" s="423"/>
      <c r="I19" s="423"/>
      <c r="J19" s="423"/>
      <c r="K19" s="423"/>
      <c r="L19" s="423"/>
      <c r="M19" s="423"/>
      <c r="N19" s="423"/>
      <c r="O19" s="423"/>
    </row>
    <row r="20" spans="1:15" s="1" customFormat="1" ht="16.5" customHeight="1" thickBot="1">
      <c r="A20" s="81"/>
      <c r="B20" s="82"/>
      <c r="C20" s="82"/>
      <c r="D20" s="82"/>
      <c r="E20" s="82"/>
      <c r="F20" s="82"/>
      <c r="G20" s="82"/>
      <c r="H20" s="82"/>
      <c r="I20" s="82"/>
      <c r="J20" s="82"/>
      <c r="K20" s="82"/>
      <c r="L20" s="82"/>
      <c r="M20" s="82"/>
      <c r="N20" s="82"/>
      <c r="O20" s="82"/>
    </row>
    <row r="21" spans="1:15" s="1" customFormat="1" ht="32" customHeight="1" thickBot="1">
      <c r="A21" s="384" t="s">
        <v>9</v>
      </c>
      <c r="B21" s="385"/>
      <c r="C21" s="385"/>
      <c r="D21" s="385"/>
      <c r="E21" s="385"/>
      <c r="F21" s="385"/>
      <c r="G21" s="385"/>
      <c r="H21" s="385"/>
      <c r="I21" s="385"/>
      <c r="J21" s="385"/>
      <c r="K21" s="385"/>
      <c r="L21" s="385"/>
      <c r="M21" s="385"/>
      <c r="N21" s="385"/>
      <c r="O21" s="386"/>
    </row>
    <row r="22" spans="1:15" s="1" customFormat="1" ht="32" customHeight="1" thickBot="1">
      <c r="A22" s="384" t="s">
        <v>66</v>
      </c>
      <c r="B22" s="385"/>
      <c r="C22" s="385"/>
      <c r="D22" s="385"/>
      <c r="E22" s="385"/>
      <c r="F22" s="385"/>
      <c r="G22" s="385"/>
      <c r="H22" s="385"/>
      <c r="I22" s="385"/>
      <c r="J22" s="385"/>
      <c r="K22" s="385"/>
      <c r="L22" s="385"/>
      <c r="M22" s="385"/>
      <c r="N22" s="385"/>
      <c r="O22" s="386"/>
    </row>
    <row r="23" spans="1:15" s="1" customFormat="1"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c r="A24" s="21" t="s">
        <v>10</v>
      </c>
      <c r="B24" s="294">
        <v>368781000</v>
      </c>
      <c r="C24" s="295"/>
      <c r="D24" s="294">
        <v>660000</v>
      </c>
      <c r="E24" s="294">
        <v>96627000</v>
      </c>
      <c r="F24" s="295"/>
      <c r="G24" s="295"/>
      <c r="H24" s="297">
        <v>13260000</v>
      </c>
      <c r="I24" s="296"/>
      <c r="J24" s="296"/>
      <c r="K24" s="296"/>
      <c r="L24" s="296"/>
      <c r="M24" s="296"/>
      <c r="N24" s="297">
        <f t="shared" ref="N24:N29" si="0">SUM(B24:M24)</f>
        <v>479328000</v>
      </c>
      <c r="O24" s="298"/>
    </row>
    <row r="25" spans="1:15" s="1" customFormat="1" ht="32" customHeight="1">
      <c r="A25" s="21" t="s">
        <v>11</v>
      </c>
      <c r="B25" s="294">
        <v>71400000</v>
      </c>
      <c r="C25" s="294">
        <f>333069248-B25</f>
        <v>261669248</v>
      </c>
      <c r="D25" s="294">
        <f>381084248-B25-C25</f>
        <v>48015000</v>
      </c>
      <c r="E25" s="294">
        <f>379219581-B25-C25-D25</f>
        <v>-1864667</v>
      </c>
      <c r="F25" s="294">
        <f>379219581-B25-C25-D25-E25</f>
        <v>0</v>
      </c>
      <c r="G25" s="295"/>
      <c r="H25" s="295"/>
      <c r="I25" s="295"/>
      <c r="J25" s="295"/>
      <c r="K25" s="295"/>
      <c r="L25" s="295"/>
      <c r="M25" s="295"/>
      <c r="N25" s="309">
        <f t="shared" si="0"/>
        <v>379219581</v>
      </c>
      <c r="O25" s="299">
        <f>N25/N24</f>
        <v>0.79114840151211696</v>
      </c>
    </row>
    <row r="26" spans="1:15" s="1" customFormat="1" ht="32" customHeight="1">
      <c r="A26" s="21" t="s">
        <v>12</v>
      </c>
      <c r="B26" s="295"/>
      <c r="C26" s="294">
        <v>238000</v>
      </c>
      <c r="D26" s="294">
        <f>14755000-B26-C26</f>
        <v>14517000</v>
      </c>
      <c r="E26" s="294">
        <f>53777833-B26-C26-D26</f>
        <v>39022833</v>
      </c>
      <c r="F26" s="294">
        <f>85725686-B26-C26-D26-E26</f>
        <v>31947853</v>
      </c>
      <c r="G26" s="295"/>
      <c r="H26" s="295"/>
      <c r="I26" s="295"/>
      <c r="J26" s="295"/>
      <c r="K26" s="295"/>
      <c r="L26" s="295"/>
      <c r="M26" s="295"/>
      <c r="N26" s="309">
        <f t="shared" si="0"/>
        <v>85725686</v>
      </c>
      <c r="O26" s="300"/>
    </row>
    <row r="27" spans="1:15" s="1" customFormat="1" ht="32" customHeight="1">
      <c r="A27" s="21" t="s">
        <v>69</v>
      </c>
      <c r="B27" s="294">
        <v>12330632</v>
      </c>
      <c r="C27" s="294"/>
      <c r="D27" s="294">
        <v>750000</v>
      </c>
      <c r="E27" s="294">
        <v>51354306</v>
      </c>
      <c r="F27" s="295"/>
      <c r="G27" s="295"/>
      <c r="H27" s="295"/>
      <c r="I27" s="295"/>
      <c r="J27" s="295"/>
      <c r="K27" s="295"/>
      <c r="L27" s="295"/>
      <c r="M27" s="295"/>
      <c r="N27" s="294">
        <f t="shared" si="0"/>
        <v>64434938</v>
      </c>
      <c r="O27" s="300"/>
    </row>
    <row r="28" spans="1:15" s="1" customFormat="1" ht="32" customHeight="1">
      <c r="A28" s="21" t="s">
        <v>70</v>
      </c>
      <c r="B28" s="295"/>
      <c r="C28" s="294"/>
      <c r="D28" s="295"/>
      <c r="E28" s="295"/>
      <c r="F28" s="295"/>
      <c r="G28" s="295"/>
      <c r="H28" s="295"/>
      <c r="I28" s="295"/>
      <c r="J28" s="295"/>
      <c r="K28" s="295"/>
      <c r="L28" s="295"/>
      <c r="M28" s="295"/>
      <c r="N28" s="295">
        <f t="shared" si="0"/>
        <v>0</v>
      </c>
      <c r="O28" s="300"/>
    </row>
    <row r="29" spans="1:15" s="1" customFormat="1" ht="32" customHeight="1" thickBot="1">
      <c r="A29" s="24" t="s">
        <v>13</v>
      </c>
      <c r="B29" s="301">
        <v>12330632</v>
      </c>
      <c r="C29" s="301">
        <f>12330632-B29</f>
        <v>0</v>
      </c>
      <c r="D29" s="301">
        <f>12330632-B29-C29</f>
        <v>0</v>
      </c>
      <c r="E29" s="301">
        <f>64434937-B29-C29-D29</f>
        <v>52104305</v>
      </c>
      <c r="F29" s="302"/>
      <c r="G29" s="302"/>
      <c r="H29" s="302"/>
      <c r="I29" s="302"/>
      <c r="J29" s="302"/>
      <c r="K29" s="302"/>
      <c r="L29" s="302"/>
      <c r="M29" s="302"/>
      <c r="N29" s="301">
        <f t="shared" si="0"/>
        <v>64434937</v>
      </c>
      <c r="O29" s="303">
        <f>N29/N27</f>
        <v>0.99999998448046923</v>
      </c>
    </row>
    <row r="30" spans="1:15" s="26" customFormat="1" ht="16.5" customHeight="1"/>
    <row r="31" spans="1:15" s="26" customFormat="1" ht="17.25" customHeight="1"/>
    <row r="32" spans="1:15" s="1" customFormat="1" ht="5.25" customHeight="1" thickBot="1"/>
    <row r="33" spans="1:13" s="1" customFormat="1" ht="48" customHeight="1" thickBot="1">
      <c r="A33" s="436" t="s">
        <v>71</v>
      </c>
      <c r="B33" s="437"/>
      <c r="C33" s="437"/>
      <c r="D33" s="437"/>
      <c r="E33" s="437"/>
      <c r="F33" s="437"/>
      <c r="G33" s="437"/>
      <c r="H33" s="437"/>
      <c r="I33" s="438"/>
      <c r="J33" s="31"/>
    </row>
    <row r="34" spans="1:13" s="1" customFormat="1" ht="50.25" customHeight="1" thickBot="1">
      <c r="A34" s="40" t="s">
        <v>72</v>
      </c>
      <c r="B34" s="439" t="str">
        <f>+B12</f>
        <v>Implementar 1 estrategia de reconocimiento de la diversidad de las mujeres del Distrito Capital.</v>
      </c>
      <c r="C34" s="440"/>
      <c r="D34" s="440"/>
      <c r="E34" s="440"/>
      <c r="F34" s="440"/>
      <c r="G34" s="440"/>
      <c r="H34" s="440"/>
      <c r="I34" s="441"/>
      <c r="J34" s="29"/>
      <c r="M34" s="208"/>
    </row>
    <row r="35" spans="1:13" s="1" customFormat="1" ht="18.75" customHeight="1" thickBot="1">
      <c r="A35" s="449" t="s">
        <v>14</v>
      </c>
      <c r="B35" s="90">
        <v>2024</v>
      </c>
      <c r="C35" s="90">
        <v>2025</v>
      </c>
      <c r="D35" s="90">
        <v>2026</v>
      </c>
      <c r="E35" s="90">
        <v>2027</v>
      </c>
      <c r="F35" s="90" t="s">
        <v>73</v>
      </c>
      <c r="G35" s="451" t="s">
        <v>15</v>
      </c>
      <c r="H35" s="451"/>
      <c r="I35" s="451"/>
      <c r="J35" s="29"/>
      <c r="M35" s="208"/>
    </row>
    <row r="36" spans="1:13" s="1" customFormat="1" ht="50.25" customHeight="1" thickBot="1">
      <c r="A36" s="450"/>
      <c r="B36" s="189">
        <v>1</v>
      </c>
      <c r="C36" s="189">
        <v>1</v>
      </c>
      <c r="D36" s="189">
        <v>1</v>
      </c>
      <c r="E36" s="189">
        <v>1</v>
      </c>
      <c r="F36" s="190">
        <v>1</v>
      </c>
      <c r="G36" s="451"/>
      <c r="H36" s="451"/>
      <c r="I36" s="451"/>
      <c r="J36" s="29"/>
      <c r="M36" s="209"/>
    </row>
    <row r="37" spans="1:13" s="1" customFormat="1" ht="52.5" customHeight="1" thickBot="1">
      <c r="A37" s="41" t="s">
        <v>16</v>
      </c>
      <c r="B37" s="442">
        <v>0.2</v>
      </c>
      <c r="C37" s="443"/>
      <c r="D37" s="446" t="s">
        <v>74</v>
      </c>
      <c r="E37" s="447"/>
      <c r="F37" s="447"/>
      <c r="G37" s="447"/>
      <c r="H37" s="447"/>
      <c r="I37" s="448"/>
    </row>
    <row r="38" spans="1:13" s="30" customFormat="1" ht="48" customHeight="1" thickBot="1">
      <c r="A38" s="449" t="s">
        <v>75</v>
      </c>
      <c r="B38" s="41" t="s">
        <v>76</v>
      </c>
      <c r="C38" s="40" t="s">
        <v>27</v>
      </c>
      <c r="D38" s="434" t="s">
        <v>28</v>
      </c>
      <c r="E38" s="435"/>
      <c r="F38" s="434" t="s">
        <v>29</v>
      </c>
      <c r="G38" s="435"/>
      <c r="H38" s="42" t="s">
        <v>30</v>
      </c>
      <c r="I38" s="44" t="s">
        <v>31</v>
      </c>
      <c r="M38" s="210"/>
    </row>
    <row r="39" spans="1:13" s="1" customFormat="1" ht="211.5" customHeight="1" thickBot="1">
      <c r="A39" s="450"/>
      <c r="B39" s="305">
        <v>1</v>
      </c>
      <c r="C39" s="35">
        <v>1</v>
      </c>
      <c r="D39" s="444" t="s">
        <v>289</v>
      </c>
      <c r="E39" s="445"/>
      <c r="F39" s="444" t="s">
        <v>289</v>
      </c>
      <c r="G39" s="445"/>
      <c r="H39" s="32" t="s">
        <v>290</v>
      </c>
      <c r="I39" s="33" t="s">
        <v>291</v>
      </c>
      <c r="M39" s="208"/>
    </row>
    <row r="40" spans="1:13" s="30" customFormat="1" ht="54" customHeight="1" thickBot="1">
      <c r="A40" s="449" t="s">
        <v>77</v>
      </c>
      <c r="B40" s="43" t="s">
        <v>76</v>
      </c>
      <c r="C40" s="42" t="s">
        <v>27</v>
      </c>
      <c r="D40" s="434" t="s">
        <v>28</v>
      </c>
      <c r="E40" s="435"/>
      <c r="F40" s="434" t="s">
        <v>29</v>
      </c>
      <c r="G40" s="435"/>
      <c r="H40" s="42" t="s">
        <v>30</v>
      </c>
      <c r="I40" s="44" t="s">
        <v>31</v>
      </c>
    </row>
    <row r="41" spans="1:13" s="1" customFormat="1" ht="409.25" customHeight="1" thickBot="1">
      <c r="A41" s="450"/>
      <c r="B41" s="305">
        <v>1</v>
      </c>
      <c r="C41" s="35">
        <v>1</v>
      </c>
      <c r="D41" s="444" t="s">
        <v>292</v>
      </c>
      <c r="E41" s="445"/>
      <c r="F41" s="444" t="s">
        <v>293</v>
      </c>
      <c r="G41" s="445"/>
      <c r="H41" s="32" t="s">
        <v>290</v>
      </c>
      <c r="I41" s="33" t="s">
        <v>294</v>
      </c>
    </row>
    <row r="42" spans="1:13" s="30" customFormat="1" ht="45" customHeight="1" thickBot="1">
      <c r="A42" s="449" t="s">
        <v>78</v>
      </c>
      <c r="B42" s="43" t="s">
        <v>76</v>
      </c>
      <c r="C42" s="42" t="s">
        <v>27</v>
      </c>
      <c r="D42" s="434" t="s">
        <v>28</v>
      </c>
      <c r="E42" s="435"/>
      <c r="F42" s="434" t="s">
        <v>29</v>
      </c>
      <c r="G42" s="435"/>
      <c r="H42" s="42" t="s">
        <v>30</v>
      </c>
      <c r="I42" s="44" t="s">
        <v>31</v>
      </c>
    </row>
    <row r="43" spans="1:13" s="1" customFormat="1" ht="409.25" customHeight="1" thickBot="1">
      <c r="A43" s="450"/>
      <c r="B43" s="305">
        <v>1</v>
      </c>
      <c r="C43" s="35">
        <v>1</v>
      </c>
      <c r="D43" s="444" t="s">
        <v>295</v>
      </c>
      <c r="E43" s="445"/>
      <c r="F43" s="444" t="s">
        <v>296</v>
      </c>
      <c r="G43" s="445"/>
      <c r="H43" s="32" t="s">
        <v>290</v>
      </c>
      <c r="I43" s="33" t="s">
        <v>294</v>
      </c>
    </row>
    <row r="44" spans="1:13" s="30" customFormat="1" ht="44.25" customHeight="1" thickBot="1">
      <c r="A44" s="449" t="s">
        <v>79</v>
      </c>
      <c r="B44" s="43" t="s">
        <v>76</v>
      </c>
      <c r="C44" s="43" t="s">
        <v>27</v>
      </c>
      <c r="D44" s="434" t="s">
        <v>28</v>
      </c>
      <c r="E44" s="435"/>
      <c r="F44" s="434" t="s">
        <v>29</v>
      </c>
      <c r="G44" s="435"/>
      <c r="H44" s="42" t="s">
        <v>30</v>
      </c>
      <c r="I44" s="42" t="s">
        <v>31</v>
      </c>
    </row>
    <row r="45" spans="1:13" s="1" customFormat="1" ht="409.25" customHeight="1" thickBot="1">
      <c r="A45" s="450"/>
      <c r="B45" s="305">
        <v>1</v>
      </c>
      <c r="C45" s="35">
        <v>1</v>
      </c>
      <c r="D45" s="444" t="s">
        <v>309</v>
      </c>
      <c r="E45" s="445"/>
      <c r="F45" s="444" t="s">
        <v>359</v>
      </c>
      <c r="G45" s="569"/>
      <c r="H45" s="32" t="s">
        <v>290</v>
      </c>
      <c r="I45" s="33" t="s">
        <v>294</v>
      </c>
    </row>
    <row r="46" spans="1:13" s="30" customFormat="1" ht="47.25" customHeight="1" thickBot="1">
      <c r="A46" s="449" t="s">
        <v>80</v>
      </c>
      <c r="B46" s="43" t="s">
        <v>76</v>
      </c>
      <c r="C46" s="42" t="s">
        <v>27</v>
      </c>
      <c r="D46" s="434" t="s">
        <v>28</v>
      </c>
      <c r="E46" s="435"/>
      <c r="F46" s="434" t="s">
        <v>29</v>
      </c>
      <c r="G46" s="435"/>
      <c r="H46" s="42" t="s">
        <v>30</v>
      </c>
      <c r="I46" s="44" t="s">
        <v>31</v>
      </c>
    </row>
    <row r="47" spans="1:13" s="1" customFormat="1" ht="409.5" customHeight="1" thickBot="1">
      <c r="A47" s="450"/>
      <c r="B47" s="305">
        <v>1</v>
      </c>
      <c r="C47" s="35">
        <v>1</v>
      </c>
      <c r="D47" s="444" t="s">
        <v>390</v>
      </c>
      <c r="E47" s="376"/>
      <c r="F47" s="444" t="s">
        <v>397</v>
      </c>
      <c r="G47" s="376"/>
      <c r="H47" s="32" t="s">
        <v>290</v>
      </c>
      <c r="I47" s="33" t="s">
        <v>294</v>
      </c>
    </row>
    <row r="48" spans="1:13" s="30" customFormat="1" ht="52.5" customHeight="1" thickBot="1">
      <c r="A48" s="449" t="s">
        <v>81</v>
      </c>
      <c r="B48" s="43" t="s">
        <v>76</v>
      </c>
      <c r="C48" s="42" t="s">
        <v>27</v>
      </c>
      <c r="D48" s="434" t="s">
        <v>28</v>
      </c>
      <c r="E48" s="435"/>
      <c r="F48" s="434" t="s">
        <v>29</v>
      </c>
      <c r="G48" s="435"/>
      <c r="H48" s="42" t="s">
        <v>30</v>
      </c>
      <c r="I48" s="44" t="s">
        <v>31</v>
      </c>
    </row>
    <row r="49" spans="1:9" s="1" customFormat="1" ht="120.75" customHeight="1" thickBot="1">
      <c r="A49" s="450"/>
      <c r="B49" s="306">
        <v>1</v>
      </c>
      <c r="C49" s="36"/>
      <c r="D49" s="375"/>
      <c r="E49" s="376"/>
      <c r="F49" s="375"/>
      <c r="G49" s="376"/>
      <c r="H49" s="32"/>
      <c r="I49" s="34"/>
    </row>
    <row r="50" spans="1:9" s="1" customFormat="1" ht="35" customHeight="1" thickBot="1">
      <c r="A50" s="449" t="s">
        <v>82</v>
      </c>
      <c r="B50" s="41" t="s">
        <v>76</v>
      </c>
      <c r="C50" s="40" t="s">
        <v>27</v>
      </c>
      <c r="D50" s="434" t="s">
        <v>28</v>
      </c>
      <c r="E50" s="435"/>
      <c r="F50" s="434" t="s">
        <v>29</v>
      </c>
      <c r="G50" s="435"/>
      <c r="H50" s="42" t="s">
        <v>30</v>
      </c>
      <c r="I50" s="44" t="s">
        <v>31</v>
      </c>
    </row>
    <row r="51" spans="1:9" s="1" customFormat="1" ht="120.75" customHeight="1" thickBot="1">
      <c r="A51" s="450"/>
      <c r="B51" s="306">
        <v>1</v>
      </c>
      <c r="C51" s="36"/>
      <c r="D51" s="375"/>
      <c r="E51" s="454"/>
      <c r="F51" s="375"/>
      <c r="G51" s="376"/>
      <c r="H51" s="32"/>
      <c r="I51" s="34"/>
    </row>
    <row r="52" spans="1:9" s="1" customFormat="1" ht="35" customHeight="1" thickBot="1">
      <c r="A52" s="449" t="s">
        <v>83</v>
      </c>
      <c r="B52" s="41" t="s">
        <v>76</v>
      </c>
      <c r="C52" s="40" t="s">
        <v>27</v>
      </c>
      <c r="D52" s="434" t="s">
        <v>28</v>
      </c>
      <c r="E52" s="435"/>
      <c r="F52" s="434" t="s">
        <v>29</v>
      </c>
      <c r="G52" s="435"/>
      <c r="H52" s="42" t="s">
        <v>30</v>
      </c>
      <c r="I52" s="44" t="s">
        <v>31</v>
      </c>
    </row>
    <row r="53" spans="1:9" s="1" customFormat="1" ht="120.75" customHeight="1" thickBot="1">
      <c r="A53" s="450"/>
      <c r="B53" s="306">
        <v>1</v>
      </c>
      <c r="C53" s="36"/>
      <c r="D53" s="375"/>
      <c r="E53" s="454"/>
      <c r="F53" s="375"/>
      <c r="G53" s="376"/>
      <c r="H53" s="51"/>
      <c r="I53" s="34"/>
    </row>
    <row r="54" spans="1:9" s="1" customFormat="1" ht="35" customHeight="1" thickBot="1">
      <c r="A54" s="449" t="s">
        <v>84</v>
      </c>
      <c r="B54" s="41" t="s">
        <v>76</v>
      </c>
      <c r="C54" s="40" t="s">
        <v>27</v>
      </c>
      <c r="D54" s="434" t="s">
        <v>28</v>
      </c>
      <c r="E54" s="435"/>
      <c r="F54" s="434" t="s">
        <v>29</v>
      </c>
      <c r="G54" s="435"/>
      <c r="H54" s="42" t="s">
        <v>30</v>
      </c>
      <c r="I54" s="44" t="s">
        <v>31</v>
      </c>
    </row>
    <row r="55" spans="1:9" s="1" customFormat="1" ht="120.75" customHeight="1" thickBot="1">
      <c r="A55" s="450"/>
      <c r="B55" s="306">
        <v>1</v>
      </c>
      <c r="C55" s="36"/>
      <c r="D55" s="375"/>
      <c r="E55" s="376"/>
      <c r="F55" s="375"/>
      <c r="G55" s="376"/>
      <c r="H55" s="32"/>
      <c r="I55" s="32"/>
    </row>
    <row r="56" spans="1:9" s="1" customFormat="1" ht="35" customHeight="1" thickBot="1">
      <c r="A56" s="449" t="s">
        <v>85</v>
      </c>
      <c r="B56" s="41" t="s">
        <v>76</v>
      </c>
      <c r="C56" s="40" t="s">
        <v>27</v>
      </c>
      <c r="D56" s="434" t="s">
        <v>28</v>
      </c>
      <c r="E56" s="435"/>
      <c r="F56" s="434" t="s">
        <v>29</v>
      </c>
      <c r="G56" s="435"/>
      <c r="H56" s="42" t="s">
        <v>30</v>
      </c>
      <c r="I56" s="44" t="s">
        <v>31</v>
      </c>
    </row>
    <row r="57" spans="1:9" s="1" customFormat="1" ht="120.75" customHeight="1" thickBot="1">
      <c r="A57" s="450"/>
      <c r="B57" s="306">
        <v>1</v>
      </c>
      <c r="C57" s="36"/>
      <c r="D57" s="375"/>
      <c r="E57" s="376"/>
      <c r="F57" s="375"/>
      <c r="G57" s="376"/>
      <c r="H57" s="32"/>
      <c r="I57" s="34"/>
    </row>
    <row r="58" spans="1:9" s="1" customFormat="1" ht="35" customHeight="1" thickBot="1">
      <c r="A58" s="449" t="s">
        <v>86</v>
      </c>
      <c r="B58" s="41" t="s">
        <v>76</v>
      </c>
      <c r="C58" s="40" t="s">
        <v>27</v>
      </c>
      <c r="D58" s="434" t="s">
        <v>28</v>
      </c>
      <c r="E58" s="435"/>
      <c r="F58" s="434" t="s">
        <v>29</v>
      </c>
      <c r="G58" s="435"/>
      <c r="H58" s="42" t="s">
        <v>30</v>
      </c>
      <c r="I58" s="44" t="s">
        <v>31</v>
      </c>
    </row>
    <row r="59" spans="1:9" s="1" customFormat="1" ht="120.75" customHeight="1" thickBot="1">
      <c r="A59" s="450"/>
      <c r="B59" s="306">
        <v>1</v>
      </c>
      <c r="C59" s="36"/>
      <c r="D59" s="375"/>
      <c r="E59" s="376"/>
      <c r="F59" s="454"/>
      <c r="G59" s="454"/>
      <c r="H59" s="32"/>
      <c r="I59" s="32"/>
    </row>
    <row r="60" spans="1:9" s="1" customFormat="1" ht="35" customHeight="1" thickBot="1">
      <c r="A60" s="449" t="s">
        <v>87</v>
      </c>
      <c r="B60" s="41" t="s">
        <v>76</v>
      </c>
      <c r="C60" s="40" t="s">
        <v>27</v>
      </c>
      <c r="D60" s="434" t="s">
        <v>28</v>
      </c>
      <c r="E60" s="435"/>
      <c r="F60" s="434" t="s">
        <v>29</v>
      </c>
      <c r="G60" s="435"/>
      <c r="H60" s="42" t="s">
        <v>30</v>
      </c>
      <c r="I60" s="44" t="s">
        <v>31</v>
      </c>
    </row>
    <row r="61" spans="1:9" s="1" customFormat="1" ht="120.75" customHeight="1" thickBot="1">
      <c r="A61" s="450"/>
      <c r="B61" s="306">
        <v>1</v>
      </c>
      <c r="C61" s="36"/>
      <c r="D61" s="375"/>
      <c r="E61" s="376"/>
      <c r="F61" s="375"/>
      <c r="G61" s="376"/>
      <c r="H61" s="32"/>
      <c r="I61" s="32"/>
    </row>
    <row r="62" spans="1:9" s="1" customFormat="1" ht="14">
      <c r="B62" s="194">
        <f>+B47+B43+B41+B45+B49+B51+B53+B55+B57+B59+B61</f>
        <v>11</v>
      </c>
    </row>
    <row r="63" spans="1:9" s="1" customFormat="1" ht="14"/>
    <row r="64" spans="1:9" s="29" customFormat="1" ht="30" customHeight="1">
      <c r="A64" s="1"/>
      <c r="B64" s="1"/>
      <c r="C64" s="1"/>
      <c r="D64" s="1"/>
      <c r="E64" s="1"/>
      <c r="F64" s="1"/>
      <c r="G64" s="1"/>
      <c r="H64" s="1"/>
      <c r="I64" s="1"/>
    </row>
    <row r="65" spans="1:9" s="1" customFormat="1" ht="34.5" customHeight="1">
      <c r="A65" s="387" t="s">
        <v>17</v>
      </c>
      <c r="B65" s="387"/>
      <c r="C65" s="387"/>
      <c r="D65" s="387"/>
      <c r="E65" s="387"/>
      <c r="F65" s="387"/>
      <c r="G65" s="387"/>
      <c r="H65" s="387"/>
      <c r="I65" s="387"/>
    </row>
    <row r="66" spans="1:9" s="1" customFormat="1" ht="126" customHeight="1">
      <c r="A66" s="45" t="s">
        <v>18</v>
      </c>
      <c r="B66" s="388" t="s">
        <v>297</v>
      </c>
      <c r="C66" s="389"/>
      <c r="D66" s="388" t="s">
        <v>298</v>
      </c>
      <c r="E66" s="389"/>
      <c r="F66" s="388" t="s">
        <v>88</v>
      </c>
      <c r="G66" s="389"/>
      <c r="H66" s="390" t="s">
        <v>89</v>
      </c>
      <c r="I66" s="391"/>
    </row>
    <row r="67" spans="1:9" s="1" customFormat="1" ht="45.75" customHeight="1">
      <c r="A67" s="45" t="s">
        <v>90</v>
      </c>
      <c r="B67" s="359">
        <v>0.1</v>
      </c>
      <c r="C67" s="360"/>
      <c r="D67" s="359">
        <v>0.1</v>
      </c>
      <c r="E67" s="360"/>
      <c r="F67" s="361"/>
      <c r="G67" s="362"/>
      <c r="H67" s="361"/>
      <c r="I67" s="362"/>
    </row>
    <row r="68" spans="1:9" s="1" customFormat="1" ht="30" customHeight="1">
      <c r="A68" s="363" t="s">
        <v>50</v>
      </c>
      <c r="B68" s="94" t="s">
        <v>26</v>
      </c>
      <c r="C68" s="94" t="s">
        <v>27</v>
      </c>
      <c r="D68" s="94" t="s">
        <v>26</v>
      </c>
      <c r="E68" s="94" t="s">
        <v>27</v>
      </c>
      <c r="F68" s="94" t="s">
        <v>26</v>
      </c>
      <c r="G68" s="94" t="s">
        <v>27</v>
      </c>
      <c r="H68" s="94" t="s">
        <v>26</v>
      </c>
      <c r="I68" s="94" t="s">
        <v>27</v>
      </c>
    </row>
    <row r="69" spans="1:9" s="1" customFormat="1" ht="30" customHeight="1">
      <c r="A69" s="364"/>
      <c r="B69" s="307">
        <v>0</v>
      </c>
      <c r="C69" s="47">
        <v>0</v>
      </c>
      <c r="D69" s="307">
        <v>0.02</v>
      </c>
      <c r="E69" s="47">
        <v>0.02</v>
      </c>
      <c r="F69" s="47"/>
      <c r="G69" s="47"/>
      <c r="H69" s="52"/>
      <c r="I69" s="47"/>
    </row>
    <row r="70" spans="1:9" s="1" customFormat="1" ht="137" customHeight="1">
      <c r="A70" s="45" t="s">
        <v>91</v>
      </c>
      <c r="B70" s="367" t="s">
        <v>261</v>
      </c>
      <c r="C70" s="371"/>
      <c r="D70" s="367" t="s">
        <v>289</v>
      </c>
      <c r="E70" s="393"/>
      <c r="F70" s="570"/>
      <c r="G70" s="571"/>
      <c r="H70" s="392"/>
      <c r="I70" s="393"/>
    </row>
    <row r="71" spans="1:9" s="1" customFormat="1" ht="95" customHeight="1">
      <c r="A71" s="45" t="s">
        <v>92</v>
      </c>
      <c r="B71" s="365"/>
      <c r="C71" s="380"/>
      <c r="D71" s="365" t="s">
        <v>299</v>
      </c>
      <c r="E71" s="380"/>
      <c r="F71" s="461"/>
      <c r="G71" s="380"/>
      <c r="H71" s="374"/>
      <c r="I71" s="366"/>
    </row>
    <row r="72" spans="1:9" s="1" customFormat="1" ht="30.75" customHeight="1">
      <c r="A72" s="363" t="s">
        <v>51</v>
      </c>
      <c r="B72" s="94" t="s">
        <v>26</v>
      </c>
      <c r="C72" s="94" t="s">
        <v>27</v>
      </c>
      <c r="D72" s="94" t="s">
        <v>26</v>
      </c>
      <c r="E72" s="94" t="s">
        <v>27</v>
      </c>
      <c r="F72" s="94" t="s">
        <v>26</v>
      </c>
      <c r="G72" s="94" t="s">
        <v>27</v>
      </c>
      <c r="H72" s="94" t="s">
        <v>26</v>
      </c>
      <c r="I72" s="94" t="s">
        <v>27</v>
      </c>
    </row>
    <row r="73" spans="1:9" s="1" customFormat="1" ht="30.75" customHeight="1">
      <c r="A73" s="364"/>
      <c r="B73" s="307">
        <v>0.02</v>
      </c>
      <c r="C73" s="47">
        <v>0.02</v>
      </c>
      <c r="D73" s="307">
        <v>0.02</v>
      </c>
      <c r="E73" s="47">
        <v>0.02</v>
      </c>
      <c r="F73" s="47"/>
      <c r="G73" s="48"/>
      <c r="H73" s="52"/>
      <c r="I73" s="48"/>
    </row>
    <row r="74" spans="1:9" s="1" customFormat="1" ht="195" customHeight="1">
      <c r="A74" s="45" t="s">
        <v>91</v>
      </c>
      <c r="B74" s="367" t="s">
        <v>300</v>
      </c>
      <c r="C74" s="371"/>
      <c r="D74" s="372" t="s">
        <v>292</v>
      </c>
      <c r="E74" s="373"/>
      <c r="F74" s="570"/>
      <c r="G74" s="571"/>
      <c r="H74" s="369"/>
      <c r="I74" s="370"/>
    </row>
    <row r="75" spans="1:9" s="1" customFormat="1" ht="77" customHeight="1">
      <c r="A75" s="45" t="s">
        <v>92</v>
      </c>
      <c r="B75" s="365" t="s">
        <v>299</v>
      </c>
      <c r="C75" s="380"/>
      <c r="D75" s="365" t="s">
        <v>299</v>
      </c>
      <c r="E75" s="380"/>
      <c r="F75" s="461"/>
      <c r="G75" s="380"/>
      <c r="H75" s="374"/>
      <c r="I75" s="366"/>
    </row>
    <row r="76" spans="1:9" s="1" customFormat="1" ht="30.75" customHeight="1">
      <c r="A76" s="363" t="s">
        <v>52</v>
      </c>
      <c r="B76" s="94" t="s">
        <v>26</v>
      </c>
      <c r="C76" s="94" t="s">
        <v>27</v>
      </c>
      <c r="D76" s="94" t="s">
        <v>26</v>
      </c>
      <c r="E76" s="94" t="s">
        <v>27</v>
      </c>
      <c r="F76" s="94" t="s">
        <v>26</v>
      </c>
      <c r="G76" s="94" t="s">
        <v>27</v>
      </c>
      <c r="H76" s="94" t="s">
        <v>26</v>
      </c>
      <c r="I76" s="94" t="s">
        <v>27</v>
      </c>
    </row>
    <row r="77" spans="1:9" s="1" customFormat="1" ht="30.75" customHeight="1">
      <c r="A77" s="364"/>
      <c r="B77" s="307">
        <v>0.02</v>
      </c>
      <c r="C77" s="47">
        <v>0.02</v>
      </c>
      <c r="D77" s="307">
        <v>0.04</v>
      </c>
      <c r="E77" s="47">
        <v>0.04</v>
      </c>
      <c r="F77" s="47"/>
      <c r="G77" s="48"/>
      <c r="H77" s="52"/>
      <c r="I77" s="48"/>
    </row>
    <row r="78" spans="1:9" s="1" customFormat="1" ht="275" customHeight="1">
      <c r="A78" s="45" t="s">
        <v>91</v>
      </c>
      <c r="B78" s="367" t="s">
        <v>301</v>
      </c>
      <c r="C78" s="371"/>
      <c r="D78" s="456" t="s">
        <v>302</v>
      </c>
      <c r="E78" s="457"/>
      <c r="F78" s="572"/>
      <c r="G78" s="573"/>
      <c r="H78" s="374"/>
      <c r="I78" s="366"/>
    </row>
    <row r="79" spans="1:9" s="1" customFormat="1" ht="71" customHeight="1">
      <c r="A79" s="45" t="s">
        <v>92</v>
      </c>
      <c r="B79" s="574" t="s">
        <v>303</v>
      </c>
      <c r="C79" s="575"/>
      <c r="D79" s="365" t="s">
        <v>304</v>
      </c>
      <c r="E79" s="366"/>
      <c r="F79" s="572"/>
      <c r="G79" s="573"/>
      <c r="H79" s="374"/>
      <c r="I79" s="366"/>
    </row>
    <row r="80" spans="1:9" s="1" customFormat="1" ht="30.75" customHeight="1">
      <c r="A80" s="363" t="s">
        <v>53</v>
      </c>
      <c r="B80" s="94" t="s">
        <v>26</v>
      </c>
      <c r="C80" s="94" t="s">
        <v>27</v>
      </c>
      <c r="D80" s="94" t="s">
        <v>26</v>
      </c>
      <c r="E80" s="94" t="s">
        <v>27</v>
      </c>
      <c r="F80" s="94" t="s">
        <v>26</v>
      </c>
      <c r="G80" s="94" t="s">
        <v>27</v>
      </c>
      <c r="H80" s="94" t="s">
        <v>26</v>
      </c>
      <c r="I80" s="94" t="s">
        <v>27</v>
      </c>
    </row>
    <row r="81" spans="1:9" s="1" customFormat="1" ht="30.75" customHeight="1">
      <c r="A81" s="364"/>
      <c r="B81" s="307">
        <v>0.04</v>
      </c>
      <c r="C81" s="47">
        <v>0.04</v>
      </c>
      <c r="D81" s="307">
        <v>0.1</v>
      </c>
      <c r="E81" s="47">
        <v>0.1</v>
      </c>
      <c r="F81" s="47"/>
      <c r="G81" s="48"/>
      <c r="H81" s="52"/>
      <c r="I81" s="48"/>
    </row>
    <row r="82" spans="1:9" s="1" customFormat="1" ht="242" customHeight="1">
      <c r="A82" s="45" t="s">
        <v>91</v>
      </c>
      <c r="B82" s="576" t="s">
        <v>306</v>
      </c>
      <c r="C82" s="575"/>
      <c r="D82" s="577" t="s">
        <v>305</v>
      </c>
      <c r="E82" s="380"/>
      <c r="F82" s="392"/>
      <c r="G82" s="368"/>
      <c r="H82" s="374"/>
      <c r="I82" s="366"/>
    </row>
    <row r="83" spans="1:9" s="1" customFormat="1" ht="60" customHeight="1">
      <c r="A83" s="45" t="s">
        <v>92</v>
      </c>
      <c r="B83" s="365" t="s">
        <v>307</v>
      </c>
      <c r="C83" s="379"/>
      <c r="D83" s="365" t="s">
        <v>308</v>
      </c>
      <c r="E83" s="380"/>
      <c r="F83" s="374"/>
      <c r="G83" s="366"/>
      <c r="H83" s="374"/>
      <c r="I83" s="366"/>
    </row>
    <row r="84" spans="1:9" s="1" customFormat="1" ht="30" customHeight="1">
      <c r="A84" s="363" t="s">
        <v>55</v>
      </c>
      <c r="B84" s="94" t="s">
        <v>26</v>
      </c>
      <c r="C84" s="94" t="s">
        <v>27</v>
      </c>
      <c r="D84" s="94" t="s">
        <v>26</v>
      </c>
      <c r="E84" s="94" t="s">
        <v>27</v>
      </c>
      <c r="F84" s="94" t="s">
        <v>26</v>
      </c>
      <c r="G84" s="94" t="s">
        <v>27</v>
      </c>
      <c r="H84" s="94" t="s">
        <v>26</v>
      </c>
      <c r="I84" s="94" t="s">
        <v>27</v>
      </c>
    </row>
    <row r="85" spans="1:9" s="1" customFormat="1" ht="30" customHeight="1">
      <c r="A85" s="364"/>
      <c r="B85" s="307">
        <v>0.05</v>
      </c>
      <c r="C85" s="47">
        <v>0.05</v>
      </c>
      <c r="D85" s="307">
        <v>0.1</v>
      </c>
      <c r="E85" s="47">
        <v>0.1</v>
      </c>
      <c r="F85" s="47"/>
      <c r="G85" s="48"/>
      <c r="H85" s="52"/>
      <c r="I85" s="48"/>
    </row>
    <row r="86" spans="1:9" s="1" customFormat="1" ht="409.25" customHeight="1">
      <c r="A86" s="45" t="s">
        <v>91</v>
      </c>
      <c r="B86" s="381" t="s">
        <v>386</v>
      </c>
      <c r="C86" s="381"/>
      <c r="D86" s="381" t="s">
        <v>387</v>
      </c>
      <c r="E86" s="381"/>
      <c r="F86" s="357"/>
      <c r="G86" s="358"/>
      <c r="H86" s="382"/>
      <c r="I86" s="382"/>
    </row>
    <row r="87" spans="1:9" s="1" customFormat="1" ht="80.25" customHeight="1">
      <c r="A87" s="45" t="s">
        <v>92</v>
      </c>
      <c r="B87" s="365" t="s">
        <v>388</v>
      </c>
      <c r="C87" s="380"/>
      <c r="D87" s="365" t="s">
        <v>389</v>
      </c>
      <c r="E87" s="380"/>
      <c r="F87" s="357"/>
      <c r="G87" s="358"/>
      <c r="H87" s="357"/>
      <c r="I87" s="358"/>
    </row>
    <row r="88" spans="1:9" s="1" customFormat="1" ht="29.25" customHeight="1">
      <c r="A88" s="363" t="s">
        <v>56</v>
      </c>
      <c r="B88" s="94" t="s">
        <v>26</v>
      </c>
      <c r="C88" s="94" t="s">
        <v>27</v>
      </c>
      <c r="D88" s="94" t="s">
        <v>26</v>
      </c>
      <c r="E88" s="94" t="s">
        <v>27</v>
      </c>
      <c r="F88" s="94" t="s">
        <v>26</v>
      </c>
      <c r="G88" s="94" t="s">
        <v>27</v>
      </c>
      <c r="H88" s="94" t="s">
        <v>26</v>
      </c>
      <c r="I88" s="94" t="s">
        <v>27</v>
      </c>
    </row>
    <row r="89" spans="1:9" s="1" customFormat="1" ht="29.25" customHeight="1">
      <c r="A89" s="364"/>
      <c r="B89" s="307">
        <v>0.1</v>
      </c>
      <c r="C89" s="47"/>
      <c r="D89" s="307">
        <v>0.1</v>
      </c>
      <c r="E89" s="47"/>
      <c r="F89" s="47"/>
      <c r="G89" s="48"/>
      <c r="H89" s="52"/>
      <c r="I89" s="48"/>
    </row>
    <row r="90" spans="1:9" s="1" customFormat="1" ht="80.25" customHeight="1">
      <c r="A90" s="45" t="s">
        <v>91</v>
      </c>
      <c r="B90" s="455"/>
      <c r="C90" s="455"/>
      <c r="D90" s="455"/>
      <c r="E90" s="455"/>
      <c r="F90" s="578"/>
      <c r="G90" s="579"/>
      <c r="H90" s="455"/>
      <c r="I90" s="455"/>
    </row>
    <row r="91" spans="1:9" s="1" customFormat="1" ht="80.25" customHeight="1">
      <c r="A91" s="45" t="s">
        <v>92</v>
      </c>
      <c r="B91" s="357"/>
      <c r="C91" s="358"/>
      <c r="D91" s="357"/>
      <c r="E91" s="358"/>
      <c r="F91" s="357"/>
      <c r="G91" s="358"/>
      <c r="H91" s="357"/>
      <c r="I91" s="358"/>
    </row>
    <row r="92" spans="1:9" s="1" customFormat="1" ht="25.25" customHeight="1">
      <c r="A92" s="363" t="s">
        <v>57</v>
      </c>
      <c r="B92" s="94" t="s">
        <v>26</v>
      </c>
      <c r="C92" s="94" t="s">
        <v>27</v>
      </c>
      <c r="D92" s="94" t="s">
        <v>26</v>
      </c>
      <c r="E92" s="94" t="s">
        <v>27</v>
      </c>
      <c r="F92" s="94" t="s">
        <v>26</v>
      </c>
      <c r="G92" s="94" t="s">
        <v>27</v>
      </c>
      <c r="H92" s="94" t="s">
        <v>26</v>
      </c>
      <c r="I92" s="94" t="s">
        <v>27</v>
      </c>
    </row>
    <row r="93" spans="1:9" s="1" customFormat="1" ht="25.25" customHeight="1">
      <c r="A93" s="364"/>
      <c r="B93" s="307">
        <v>0.15</v>
      </c>
      <c r="C93" s="47"/>
      <c r="D93" s="307">
        <v>0.1</v>
      </c>
      <c r="E93" s="47"/>
      <c r="F93" s="47"/>
      <c r="G93" s="48"/>
      <c r="H93" s="52"/>
      <c r="I93" s="48"/>
    </row>
    <row r="94" spans="1:9" s="1" customFormat="1" ht="80.25" customHeight="1">
      <c r="A94" s="45" t="s">
        <v>91</v>
      </c>
      <c r="B94" s="455"/>
      <c r="C94" s="455"/>
      <c r="D94" s="455"/>
      <c r="E94" s="455"/>
      <c r="F94" s="578"/>
      <c r="G94" s="579"/>
      <c r="H94" s="455"/>
      <c r="I94" s="455"/>
    </row>
    <row r="95" spans="1:9" s="1" customFormat="1" ht="80.25" customHeight="1">
      <c r="A95" s="45" t="s">
        <v>92</v>
      </c>
      <c r="B95" s="357"/>
      <c r="C95" s="358"/>
      <c r="D95" s="357"/>
      <c r="E95" s="358"/>
      <c r="F95" s="357"/>
      <c r="G95" s="358"/>
      <c r="H95" s="357"/>
      <c r="I95" s="358"/>
    </row>
    <row r="96" spans="1:9" s="1" customFormat="1" ht="25.25" customHeight="1">
      <c r="A96" s="363" t="s">
        <v>58</v>
      </c>
      <c r="B96" s="94" t="s">
        <v>26</v>
      </c>
      <c r="C96" s="94" t="s">
        <v>27</v>
      </c>
      <c r="D96" s="94" t="s">
        <v>26</v>
      </c>
      <c r="E96" s="94" t="s">
        <v>27</v>
      </c>
      <c r="F96" s="94" t="s">
        <v>26</v>
      </c>
      <c r="G96" s="94" t="s">
        <v>27</v>
      </c>
      <c r="H96" s="94" t="s">
        <v>26</v>
      </c>
      <c r="I96" s="94" t="s">
        <v>27</v>
      </c>
    </row>
    <row r="97" spans="1:9" s="1" customFormat="1" ht="25.25" customHeight="1">
      <c r="A97" s="364"/>
      <c r="B97" s="307">
        <v>0.15</v>
      </c>
      <c r="C97" s="47"/>
      <c r="D97" s="307">
        <v>0.1</v>
      </c>
      <c r="E97" s="47"/>
      <c r="F97" s="47"/>
      <c r="G97" s="48"/>
      <c r="H97" s="52"/>
      <c r="I97" s="48"/>
    </row>
    <row r="98" spans="1:9" s="1" customFormat="1" ht="80.25" customHeight="1">
      <c r="A98" s="45" t="s">
        <v>91</v>
      </c>
      <c r="B98" s="455"/>
      <c r="C98" s="455"/>
      <c r="D98" s="455"/>
      <c r="E98" s="455"/>
      <c r="F98" s="455"/>
      <c r="G98" s="455"/>
      <c r="H98" s="455"/>
      <c r="I98" s="455"/>
    </row>
    <row r="99" spans="1:9" s="1" customFormat="1" ht="80.25" customHeight="1">
      <c r="A99" s="45" t="s">
        <v>92</v>
      </c>
      <c r="B99" s="357"/>
      <c r="C99" s="358"/>
      <c r="D99" s="357"/>
      <c r="E99" s="358"/>
      <c r="F99" s="357"/>
      <c r="G99" s="358"/>
      <c r="H99" s="357"/>
      <c r="I99" s="358"/>
    </row>
    <row r="100" spans="1:9" s="1" customFormat="1" ht="25.25" customHeight="1">
      <c r="A100" s="363" t="s">
        <v>60</v>
      </c>
      <c r="B100" s="94" t="s">
        <v>26</v>
      </c>
      <c r="C100" s="94" t="s">
        <v>27</v>
      </c>
      <c r="D100" s="94" t="s">
        <v>26</v>
      </c>
      <c r="E100" s="94" t="s">
        <v>27</v>
      </c>
      <c r="F100" s="94" t="s">
        <v>26</v>
      </c>
      <c r="G100" s="94" t="s">
        <v>27</v>
      </c>
      <c r="H100" s="94" t="s">
        <v>26</v>
      </c>
      <c r="I100" s="94" t="s">
        <v>27</v>
      </c>
    </row>
    <row r="101" spans="1:9" s="1" customFormat="1" ht="25.25" customHeight="1">
      <c r="A101" s="364"/>
      <c r="B101" s="307">
        <v>0.15</v>
      </c>
      <c r="C101" s="47"/>
      <c r="D101" s="307">
        <v>0.1</v>
      </c>
      <c r="E101" s="47"/>
      <c r="F101" s="47"/>
      <c r="G101" s="48"/>
      <c r="H101" s="52"/>
      <c r="I101" s="48"/>
    </row>
    <row r="102" spans="1:9" s="1" customFormat="1" ht="80.25" customHeight="1">
      <c r="A102" s="45" t="s">
        <v>91</v>
      </c>
      <c r="B102" s="455"/>
      <c r="C102" s="455"/>
      <c r="D102" s="455"/>
      <c r="E102" s="455"/>
      <c r="F102" s="455"/>
      <c r="G102" s="455"/>
      <c r="H102" s="455"/>
      <c r="I102" s="455"/>
    </row>
    <row r="103" spans="1:9" s="1" customFormat="1" ht="80.25" customHeight="1">
      <c r="A103" s="45" t="s">
        <v>92</v>
      </c>
      <c r="B103" s="357"/>
      <c r="C103" s="358"/>
      <c r="D103" s="357"/>
      <c r="E103" s="358"/>
      <c r="F103" s="357"/>
      <c r="G103" s="358"/>
      <c r="H103" s="357"/>
      <c r="I103" s="358"/>
    </row>
    <row r="104" spans="1:9" s="1" customFormat="1" ht="25.25" customHeight="1">
      <c r="A104" s="363" t="s">
        <v>61</v>
      </c>
      <c r="B104" s="94" t="s">
        <v>26</v>
      </c>
      <c r="C104" s="94" t="s">
        <v>27</v>
      </c>
      <c r="D104" s="94" t="s">
        <v>26</v>
      </c>
      <c r="E104" s="94" t="s">
        <v>27</v>
      </c>
      <c r="F104" s="94" t="s">
        <v>26</v>
      </c>
      <c r="G104" s="94" t="s">
        <v>27</v>
      </c>
      <c r="H104" s="94" t="s">
        <v>26</v>
      </c>
      <c r="I104" s="94" t="s">
        <v>27</v>
      </c>
    </row>
    <row r="105" spans="1:9" s="1" customFormat="1" ht="25.25" customHeight="1">
      <c r="A105" s="364"/>
      <c r="B105" s="307">
        <v>0.15</v>
      </c>
      <c r="C105" s="49"/>
      <c r="D105" s="307">
        <v>0.15</v>
      </c>
      <c r="E105" s="47"/>
      <c r="F105" s="47"/>
      <c r="G105" s="48"/>
      <c r="H105" s="52"/>
      <c r="I105" s="48"/>
    </row>
    <row r="106" spans="1:9" s="1" customFormat="1" ht="80.25" customHeight="1">
      <c r="A106" s="45" t="s">
        <v>91</v>
      </c>
      <c r="B106" s="455"/>
      <c r="C106" s="455"/>
      <c r="D106" s="455"/>
      <c r="E106" s="455"/>
      <c r="F106" s="455"/>
      <c r="G106" s="455"/>
      <c r="H106" s="455"/>
      <c r="I106" s="455"/>
    </row>
    <row r="107" spans="1:9" s="1" customFormat="1" ht="80.25" customHeight="1">
      <c r="A107" s="45" t="s">
        <v>92</v>
      </c>
      <c r="B107" s="357"/>
      <c r="C107" s="358"/>
      <c r="D107" s="357"/>
      <c r="E107" s="358"/>
      <c r="F107" s="357"/>
      <c r="G107" s="358"/>
      <c r="H107" s="357"/>
      <c r="I107" s="358"/>
    </row>
    <row r="108" spans="1:9" s="1" customFormat="1" ht="25.25" customHeight="1">
      <c r="A108" s="363" t="s">
        <v>62</v>
      </c>
      <c r="B108" s="94" t="s">
        <v>26</v>
      </c>
      <c r="C108" s="94" t="s">
        <v>27</v>
      </c>
      <c r="D108" s="94" t="s">
        <v>26</v>
      </c>
      <c r="E108" s="94" t="s">
        <v>27</v>
      </c>
      <c r="F108" s="94" t="s">
        <v>26</v>
      </c>
      <c r="G108" s="94" t="s">
        <v>27</v>
      </c>
      <c r="H108" s="94" t="s">
        <v>26</v>
      </c>
      <c r="I108" s="94" t="s">
        <v>27</v>
      </c>
    </row>
    <row r="109" spans="1:9" s="1" customFormat="1" ht="25.25" customHeight="1">
      <c r="A109" s="364"/>
      <c r="B109" s="307">
        <v>0.15</v>
      </c>
      <c r="C109" s="49"/>
      <c r="D109" s="307">
        <v>0.15</v>
      </c>
      <c r="E109" s="47"/>
      <c r="F109" s="47"/>
      <c r="G109" s="48"/>
      <c r="H109" s="52"/>
      <c r="I109" s="48"/>
    </row>
    <row r="110" spans="1:9" s="1" customFormat="1" ht="80.25" customHeight="1">
      <c r="A110" s="45" t="s">
        <v>91</v>
      </c>
      <c r="B110" s="455"/>
      <c r="C110" s="455"/>
      <c r="D110" s="455"/>
      <c r="E110" s="455"/>
      <c r="F110" s="455"/>
      <c r="G110" s="455"/>
      <c r="H110" s="455"/>
      <c r="I110" s="455"/>
    </row>
    <row r="111" spans="1:9" s="1" customFormat="1" ht="80.25" customHeight="1">
      <c r="A111" s="45" t="s">
        <v>92</v>
      </c>
      <c r="B111" s="357"/>
      <c r="C111" s="358"/>
      <c r="D111" s="357"/>
      <c r="E111" s="358"/>
      <c r="F111" s="357"/>
      <c r="G111" s="358"/>
      <c r="H111" s="357"/>
      <c r="I111" s="358"/>
    </row>
    <row r="112" spans="1:9" s="1" customFormat="1" ht="25.25" customHeight="1">
      <c r="A112" s="363" t="s">
        <v>63</v>
      </c>
      <c r="B112" s="94" t="s">
        <v>26</v>
      </c>
      <c r="C112" s="94" t="s">
        <v>27</v>
      </c>
      <c r="D112" s="94" t="s">
        <v>26</v>
      </c>
      <c r="E112" s="94" t="s">
        <v>27</v>
      </c>
      <c r="F112" s="94" t="s">
        <v>26</v>
      </c>
      <c r="G112" s="94" t="s">
        <v>27</v>
      </c>
      <c r="H112" s="94" t="s">
        <v>26</v>
      </c>
      <c r="I112" s="94" t="s">
        <v>27</v>
      </c>
    </row>
    <row r="113" spans="1:9" s="1" customFormat="1" ht="25.25" customHeight="1">
      <c r="A113" s="364"/>
      <c r="B113" s="308">
        <v>0.02</v>
      </c>
      <c r="C113" s="177"/>
      <c r="D113" s="308">
        <v>0.02</v>
      </c>
      <c r="E113" s="177"/>
      <c r="F113" s="47"/>
      <c r="G113" s="178"/>
      <c r="H113" s="177"/>
      <c r="I113" s="178"/>
    </row>
    <row r="114" spans="1:9" s="1" customFormat="1" ht="80.25" customHeight="1">
      <c r="A114" s="45" t="s">
        <v>91</v>
      </c>
      <c r="B114" s="460"/>
      <c r="C114" s="460"/>
      <c r="D114" s="460"/>
      <c r="E114" s="460"/>
      <c r="F114" s="460"/>
      <c r="G114" s="460"/>
      <c r="H114" s="460"/>
      <c r="I114" s="460"/>
    </row>
    <row r="115" spans="1:9" s="1" customFormat="1" ht="80.25" customHeight="1">
      <c r="A115" s="45" t="s">
        <v>92</v>
      </c>
      <c r="B115" s="357"/>
      <c r="C115" s="358"/>
      <c r="D115" s="357"/>
      <c r="E115" s="358"/>
      <c r="F115" s="357"/>
      <c r="G115" s="358"/>
      <c r="H115" s="357"/>
      <c r="I115" s="358"/>
    </row>
    <row r="116" spans="1:9" s="1" customFormat="1" ht="17">
      <c r="A116" s="46" t="s">
        <v>93</v>
      </c>
      <c r="B116" s="50">
        <f t="shared" ref="B116:I116" si="1">(B69+B73+B77+B81+B85+B89+B93+B97+B101+B105+B109+B113)</f>
        <v>1</v>
      </c>
      <c r="C116" s="50">
        <f t="shared" si="1"/>
        <v>0.13</v>
      </c>
      <c r="D116" s="50">
        <f t="shared" si="1"/>
        <v>1</v>
      </c>
      <c r="E116" s="50">
        <f t="shared" si="1"/>
        <v>0.28000000000000003</v>
      </c>
      <c r="F116" s="50">
        <f t="shared" si="1"/>
        <v>0</v>
      </c>
      <c r="G116" s="50">
        <f t="shared" si="1"/>
        <v>0</v>
      </c>
      <c r="H116" s="50">
        <f t="shared" si="1"/>
        <v>0</v>
      </c>
      <c r="I116" s="50">
        <f t="shared" si="1"/>
        <v>0</v>
      </c>
    </row>
    <row r="117" spans="1:9" s="1" customFormat="1" ht="14"/>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 ref="B87" r:id="rId8" xr:uid="{CC7A20F5-FB87-4296-8E22-F6C32197AC03}"/>
    <hyperlink ref="D87" r:id="rId9" xr:uid="{E7F8D22F-4757-4C31-9BA0-998A6F5F11D3}"/>
  </hyperlinks>
  <pageMargins left="0.7" right="0.7" top="0.75" bottom="0.75" header="0.3" footer="0.3"/>
  <drawing r:id="rId10"/>
  <legacyDrawing r:id="rId1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35" zoomScale="109" zoomScaleNormal="40" workbookViewId="0">
      <selection activeCell="D68" sqref="D68"/>
    </sheetView>
  </sheetViews>
  <sheetFormatPr baseColWidth="10" defaultColWidth="10.6640625" defaultRowHeight="14"/>
  <cols>
    <col min="1" max="1" width="42.5" style="1" customWidth="1"/>
    <col min="2" max="2" width="35.6640625" style="1" customWidth="1"/>
    <col min="3" max="3" width="61" style="1" customWidth="1"/>
    <col min="4" max="4" width="92.6640625" style="1" customWidth="1"/>
    <col min="5" max="5" width="107.83203125" style="1" customWidth="1"/>
    <col min="6" max="6" width="98.5" style="1" customWidth="1"/>
    <col min="7" max="7" width="99.5" style="1" customWidth="1"/>
    <col min="8" max="8" width="35.6640625" style="1" customWidth="1"/>
    <col min="9" max="9" width="45.6640625" style="1" customWidth="1"/>
    <col min="10" max="13" width="35.6640625" style="1" customWidth="1"/>
    <col min="14" max="21" width="18.1640625" style="1" customWidth="1"/>
    <col min="22" max="22" width="22.6640625" style="1" customWidth="1"/>
    <col min="23" max="23" width="19" style="1" customWidth="1"/>
    <col min="24" max="24" width="19.5" style="1" customWidth="1"/>
    <col min="25" max="25" width="20.5" style="1" customWidth="1"/>
    <col min="26" max="26" width="22.6640625" style="1" customWidth="1"/>
    <col min="27" max="27" width="18.5" style="1" bestFit="1" customWidth="1"/>
    <col min="28" max="28" width="8.5" style="1" customWidth="1"/>
    <col min="29" max="29" width="18.5" style="1" bestFit="1" customWidth="1"/>
    <col min="30" max="30" width="5.6640625" style="1" customWidth="1"/>
    <col min="31" max="31" width="18.5" style="1" bestFit="1" customWidth="1"/>
    <col min="32" max="32" width="4.6640625" style="1" customWidth="1"/>
    <col min="33" max="33" width="23" style="1" bestFit="1" customWidth="1"/>
    <col min="34" max="34" width="10.6640625" style="1"/>
    <col min="35" max="35" width="18.5" style="1" bestFit="1" customWidth="1"/>
    <col min="36" max="36" width="16.1640625" style="1" customWidth="1"/>
    <col min="37" max="16384" width="10.6640625" style="1"/>
  </cols>
  <sheetData>
    <row r="1" spans="1:25" ht="24" customHeight="1" thickBot="1">
      <c r="A1" s="610"/>
      <c r="B1" s="397" t="s">
        <v>44</v>
      </c>
      <c r="C1" s="398"/>
      <c r="D1" s="398"/>
      <c r="E1" s="398"/>
      <c r="F1" s="398"/>
      <c r="G1" s="398"/>
      <c r="H1" s="399"/>
      <c r="I1" s="54" t="s">
        <v>94</v>
      </c>
      <c r="J1" s="394" t="s">
        <v>160</v>
      </c>
      <c r="K1" s="395"/>
      <c r="L1" s="396"/>
      <c r="M1" s="89"/>
    </row>
    <row r="2" spans="1:25" ht="24" customHeight="1" thickBot="1">
      <c r="A2" s="611"/>
      <c r="B2" s="400" t="s">
        <v>45</v>
      </c>
      <c r="C2" s="401"/>
      <c r="D2" s="401"/>
      <c r="E2" s="401"/>
      <c r="F2" s="401"/>
      <c r="G2" s="401"/>
      <c r="H2" s="402"/>
      <c r="I2" s="54" t="s">
        <v>95</v>
      </c>
      <c r="J2" s="394" t="s">
        <v>161</v>
      </c>
      <c r="K2" s="395"/>
      <c r="L2" s="396"/>
      <c r="M2" s="89"/>
    </row>
    <row r="3" spans="1:25" ht="24" customHeight="1" thickBot="1">
      <c r="A3" s="611"/>
      <c r="B3" s="400" t="s">
        <v>0</v>
      </c>
      <c r="C3" s="401"/>
      <c r="D3" s="401"/>
      <c r="E3" s="401"/>
      <c r="F3" s="401"/>
      <c r="G3" s="401"/>
      <c r="H3" s="402"/>
      <c r="I3" s="54" t="s">
        <v>96</v>
      </c>
      <c r="J3" s="394" t="s">
        <v>162</v>
      </c>
      <c r="K3" s="395"/>
      <c r="L3" s="396"/>
      <c r="M3" s="89"/>
    </row>
    <row r="4" spans="1:25" ht="24" customHeight="1" thickBot="1">
      <c r="A4" s="612"/>
      <c r="B4" s="403" t="s">
        <v>97</v>
      </c>
      <c r="C4" s="404"/>
      <c r="D4" s="404"/>
      <c r="E4" s="404"/>
      <c r="F4" s="404"/>
      <c r="G4" s="404"/>
      <c r="H4" s="405"/>
      <c r="I4" s="54" t="s">
        <v>47</v>
      </c>
      <c r="J4" s="394" t="s">
        <v>164</v>
      </c>
      <c r="K4" s="395"/>
      <c r="L4" s="396"/>
      <c r="M4" s="89"/>
    </row>
    <row r="6" spans="1:25" ht="15" customHeight="1" thickBot="1">
      <c r="A6" s="6"/>
      <c r="B6" s="7"/>
      <c r="C6" s="7"/>
      <c r="D6" s="9"/>
      <c r="E6" s="8"/>
      <c r="F6" s="8"/>
      <c r="G6" s="223"/>
      <c r="H6" s="223"/>
      <c r="I6" s="10"/>
      <c r="J6" s="10"/>
      <c r="K6" s="7"/>
      <c r="L6" s="7"/>
      <c r="M6" s="7"/>
      <c r="N6" s="7"/>
      <c r="O6" s="7"/>
      <c r="P6" s="7"/>
      <c r="Q6" s="7"/>
      <c r="R6" s="7"/>
      <c r="S6" s="7"/>
      <c r="T6" s="11"/>
      <c r="U6" s="7"/>
      <c r="V6" s="7"/>
      <c r="X6" s="12"/>
      <c r="Y6" s="13"/>
    </row>
    <row r="7" spans="1:25" ht="15" customHeight="1">
      <c r="A7" s="593" t="s">
        <v>1</v>
      </c>
      <c r="B7" s="601" t="s">
        <v>170</v>
      </c>
      <c r="C7" s="602"/>
      <c r="D7" s="602"/>
      <c r="E7" s="602"/>
      <c r="F7" s="602"/>
      <c r="G7" s="602"/>
      <c r="H7" s="603"/>
      <c r="I7" s="593" t="s">
        <v>49</v>
      </c>
      <c r="J7" s="597"/>
      <c r="K7" s="7"/>
      <c r="L7" s="7"/>
      <c r="M7" s="7"/>
      <c r="N7" s="7"/>
      <c r="O7" s="7"/>
      <c r="P7" s="7"/>
      <c r="Q7" s="7"/>
      <c r="R7" s="7"/>
      <c r="S7" s="7"/>
      <c r="T7" s="7"/>
      <c r="U7" s="7"/>
      <c r="V7" s="7"/>
      <c r="W7" s="7"/>
      <c r="X7" s="7"/>
      <c r="Y7" s="7"/>
    </row>
    <row r="8" spans="1:25" ht="15" customHeight="1">
      <c r="A8" s="594"/>
      <c r="B8" s="604"/>
      <c r="C8" s="605"/>
      <c r="D8" s="605"/>
      <c r="E8" s="605"/>
      <c r="F8" s="605"/>
      <c r="G8" s="605"/>
      <c r="H8" s="606"/>
      <c r="I8" s="594"/>
      <c r="J8" s="598"/>
      <c r="K8" s="7"/>
      <c r="L8" s="7"/>
      <c r="M8" s="7"/>
      <c r="N8" s="7"/>
      <c r="O8" s="7"/>
      <c r="P8" s="7"/>
      <c r="Q8" s="7"/>
      <c r="R8" s="7"/>
      <c r="S8" s="7"/>
      <c r="T8" s="7"/>
      <c r="U8" s="7"/>
      <c r="V8" s="7"/>
      <c r="W8" s="7"/>
      <c r="X8" s="7"/>
      <c r="Y8" s="7"/>
    </row>
    <row r="9" spans="1:25" ht="15" customHeight="1">
      <c r="A9" s="594"/>
      <c r="B9" s="604"/>
      <c r="C9" s="605"/>
      <c r="D9" s="605"/>
      <c r="E9" s="605"/>
      <c r="F9" s="605"/>
      <c r="G9" s="605"/>
      <c r="H9" s="606"/>
      <c r="I9" s="594"/>
      <c r="J9" s="598"/>
      <c r="K9" s="7"/>
      <c r="L9" s="7"/>
      <c r="M9" s="7"/>
      <c r="N9" s="7"/>
      <c r="O9" s="7"/>
      <c r="P9" s="7"/>
      <c r="Q9" s="7"/>
      <c r="R9" s="7"/>
      <c r="S9" s="7"/>
      <c r="T9" s="7"/>
      <c r="U9" s="7"/>
      <c r="V9" s="7"/>
      <c r="W9" s="7"/>
      <c r="X9" s="7"/>
      <c r="Y9" s="7"/>
    </row>
    <row r="10" spans="1:25" ht="15" customHeight="1" thickBot="1">
      <c r="A10" s="595"/>
      <c r="B10" s="607"/>
      <c r="C10" s="608"/>
      <c r="D10" s="608"/>
      <c r="E10" s="608"/>
      <c r="F10" s="608"/>
      <c r="G10" s="608"/>
      <c r="H10" s="609"/>
      <c r="I10" s="595"/>
      <c r="J10" s="599"/>
      <c r="K10" s="7"/>
      <c r="L10" s="7"/>
      <c r="M10" s="7"/>
      <c r="N10" s="7"/>
      <c r="O10" s="7"/>
      <c r="P10" s="7"/>
      <c r="Q10" s="7"/>
      <c r="R10" s="7"/>
      <c r="S10" s="7"/>
      <c r="T10" s="7"/>
      <c r="U10" s="7"/>
      <c r="V10" s="7"/>
      <c r="W10" s="7"/>
      <c r="X10" s="7"/>
      <c r="Y10" s="7"/>
    </row>
    <row r="11" spans="1:25" ht="9" customHeight="1" thickBot="1">
      <c r="A11" s="14"/>
      <c r="B11" s="83"/>
      <c r="C11" s="7"/>
      <c r="D11" s="7"/>
      <c r="E11" s="7"/>
      <c r="F11" s="7"/>
      <c r="G11" s="7"/>
      <c r="H11" s="7"/>
      <c r="I11" s="7"/>
      <c r="J11" s="7"/>
      <c r="K11" s="7"/>
      <c r="L11" s="7"/>
      <c r="M11" s="7"/>
      <c r="N11" s="7"/>
      <c r="O11" s="7"/>
      <c r="P11" s="7"/>
      <c r="Q11" s="7"/>
      <c r="R11" s="7"/>
      <c r="S11" s="7"/>
      <c r="T11" s="7"/>
      <c r="U11" s="7"/>
      <c r="V11" s="7"/>
      <c r="W11" s="7"/>
      <c r="X11" s="7"/>
      <c r="Y11" s="7"/>
    </row>
    <row r="12" spans="1:25" s="84" customFormat="1" ht="21.75" customHeight="1" thickBot="1">
      <c r="A12" s="427" t="s">
        <v>2</v>
      </c>
      <c r="B12" s="165" t="s">
        <v>50</v>
      </c>
      <c r="C12" s="232">
        <v>45688</v>
      </c>
      <c r="D12" s="165" t="s">
        <v>51</v>
      </c>
      <c r="E12" s="233">
        <v>45716</v>
      </c>
      <c r="F12" s="165" t="s">
        <v>52</v>
      </c>
      <c r="G12" s="232">
        <v>45747</v>
      </c>
      <c r="H12" s="165" t="s">
        <v>53</v>
      </c>
      <c r="I12" s="234">
        <v>45777</v>
      </c>
    </row>
    <row r="13" spans="1:25" s="84" customFormat="1" ht="21.75" customHeight="1" thickBot="1">
      <c r="A13" s="427"/>
      <c r="B13" s="150" t="s">
        <v>55</v>
      </c>
      <c r="C13" s="352">
        <v>45808</v>
      </c>
      <c r="D13" s="148" t="s">
        <v>56</v>
      </c>
      <c r="E13" s="55"/>
      <c r="F13" s="148" t="s">
        <v>57</v>
      </c>
      <c r="G13" s="55"/>
      <c r="H13" s="148" t="s">
        <v>58</v>
      </c>
      <c r="I13" s="168"/>
    </row>
    <row r="14" spans="1:25" s="84" customFormat="1" ht="21.75" customHeight="1" thickBot="1">
      <c r="A14" s="427"/>
      <c r="B14" s="148" t="s">
        <v>60</v>
      </c>
      <c r="C14" s="167"/>
      <c r="D14" s="148" t="s">
        <v>61</v>
      </c>
      <c r="E14" s="55"/>
      <c r="F14" s="148" t="s">
        <v>62</v>
      </c>
      <c r="G14" s="55"/>
      <c r="H14" s="148" t="s">
        <v>63</v>
      </c>
      <c r="I14" s="168"/>
    </row>
    <row r="15" spans="1:25" s="84" customFormat="1" ht="21.75" customHeight="1" thickBot="1">
      <c r="A15" s="1"/>
      <c r="B15" s="1"/>
      <c r="C15" s="1"/>
      <c r="D15" s="1"/>
      <c r="E15" s="1"/>
      <c r="F15" s="1"/>
      <c r="G15" s="1"/>
      <c r="H15" s="1"/>
      <c r="I15" s="1"/>
      <c r="J15" s="1"/>
      <c r="K15" s="1"/>
      <c r="L15" s="95"/>
      <c r="M15" s="96"/>
      <c r="N15" s="96"/>
      <c r="O15" s="96"/>
    </row>
    <row r="16" spans="1:25" s="84" customFormat="1" ht="21.75" customHeight="1" thickBot="1">
      <c r="A16" s="419" t="s">
        <v>3</v>
      </c>
      <c r="B16" s="419"/>
      <c r="C16" s="164" t="s">
        <v>54</v>
      </c>
      <c r="D16" s="383"/>
      <c r="E16" s="383"/>
      <c r="F16" s="383"/>
      <c r="G16" s="1"/>
      <c r="H16" s="1"/>
      <c r="I16" s="1"/>
      <c r="J16" s="1"/>
      <c r="K16" s="1"/>
      <c r="L16" s="95"/>
      <c r="M16" s="96"/>
      <c r="N16" s="96"/>
      <c r="O16" s="96"/>
    </row>
    <row r="17" spans="1:15" s="84" customFormat="1" ht="21.75" customHeight="1" thickBot="1">
      <c r="A17" s="419"/>
      <c r="B17" s="419"/>
      <c r="C17" s="164" t="s">
        <v>59</v>
      </c>
      <c r="D17" s="383"/>
      <c r="E17" s="383"/>
      <c r="F17" s="383"/>
      <c r="G17" s="1"/>
      <c r="H17" s="1"/>
      <c r="I17" s="1"/>
      <c r="J17" s="1"/>
      <c r="K17" s="1"/>
      <c r="L17" s="95"/>
      <c r="M17" s="96"/>
      <c r="N17" s="96"/>
      <c r="O17" s="96"/>
    </row>
    <row r="18" spans="1:15" s="84" customFormat="1" ht="21.75" customHeight="1" thickBot="1">
      <c r="A18" s="419"/>
      <c r="B18" s="419"/>
      <c r="C18" s="164" t="s">
        <v>64</v>
      </c>
      <c r="D18" s="383" t="s">
        <v>171</v>
      </c>
      <c r="E18" s="383"/>
      <c r="F18" s="383"/>
      <c r="G18" s="1"/>
      <c r="H18" s="1"/>
      <c r="I18" s="1"/>
      <c r="J18" s="1"/>
      <c r="K18" s="1"/>
      <c r="L18" s="95"/>
      <c r="M18" s="96"/>
      <c r="N18" s="96"/>
      <c r="O18" s="96"/>
    </row>
    <row r="19" spans="1:15" s="84" customFormat="1" ht="21.75" customHeight="1">
      <c r="A19" s="1"/>
      <c r="B19" s="1"/>
      <c r="C19" s="1"/>
      <c r="D19" s="1"/>
      <c r="E19" s="1"/>
      <c r="F19" s="1"/>
      <c r="G19" s="1"/>
      <c r="H19" s="1"/>
      <c r="I19" s="1"/>
      <c r="J19" s="1"/>
      <c r="K19" s="1"/>
      <c r="L19" s="95"/>
      <c r="M19" s="96"/>
      <c r="N19" s="96"/>
      <c r="O19" s="96"/>
    </row>
    <row r="20" spans="1:15" s="26" customFormat="1" ht="16.5" customHeight="1"/>
    <row r="21" spans="1:15" ht="5.25" customHeight="1" thickBot="1"/>
    <row r="22" spans="1:15" ht="48" customHeight="1" thickBot="1">
      <c r="A22" s="600" t="s">
        <v>98</v>
      </c>
      <c r="B22" s="600"/>
      <c r="C22" s="600"/>
      <c r="D22" s="600"/>
      <c r="E22" s="600"/>
      <c r="F22" s="600"/>
      <c r="G22" s="600"/>
      <c r="H22" s="600"/>
      <c r="I22" s="600"/>
      <c r="J22" s="600"/>
    </row>
    <row r="23" spans="1:15" ht="70.25" customHeight="1" thickBot="1">
      <c r="A23" s="154" t="s">
        <v>8</v>
      </c>
      <c r="B23" s="452" t="s">
        <v>248</v>
      </c>
      <c r="C23" s="596"/>
      <c r="D23" s="453"/>
      <c r="E23" s="155" t="s">
        <v>19</v>
      </c>
      <c r="F23" s="156" t="s">
        <v>310</v>
      </c>
      <c r="G23" s="155" t="s">
        <v>20</v>
      </c>
      <c r="H23" s="452" t="s">
        <v>311</v>
      </c>
      <c r="I23" s="596"/>
      <c r="J23" s="453"/>
    </row>
    <row r="24" spans="1:15" ht="50.25" customHeight="1" thickBot="1">
      <c r="A24" s="126" t="s">
        <v>21</v>
      </c>
      <c r="B24" s="452" t="s">
        <v>312</v>
      </c>
      <c r="C24" s="596"/>
      <c r="D24" s="596"/>
      <c r="E24" s="596"/>
      <c r="F24" s="596"/>
      <c r="G24" s="596"/>
      <c r="H24" s="596"/>
      <c r="I24" s="596"/>
      <c r="J24" s="453"/>
    </row>
    <row r="25" spans="1:15" ht="50.25" customHeight="1" thickBot="1">
      <c r="A25" s="580" t="s">
        <v>22</v>
      </c>
      <c r="B25" s="157">
        <v>2024</v>
      </c>
      <c r="C25" s="158">
        <v>2025</v>
      </c>
      <c r="D25" s="158">
        <v>2026</v>
      </c>
      <c r="E25" s="158">
        <v>2027</v>
      </c>
      <c r="F25" s="159" t="s">
        <v>99</v>
      </c>
      <c r="G25" s="160" t="s">
        <v>23</v>
      </c>
      <c r="H25" s="582" t="s">
        <v>24</v>
      </c>
      <c r="I25" s="583"/>
      <c r="J25" s="584"/>
    </row>
    <row r="26" spans="1:15" ht="50.25" customHeight="1" thickBot="1">
      <c r="A26" s="581"/>
      <c r="B26" s="313">
        <v>2.5000000000000001E-2</v>
      </c>
      <c r="C26" s="314">
        <v>7.4999999999999997E-2</v>
      </c>
      <c r="D26" s="314">
        <v>8.7499999999999994E-2</v>
      </c>
      <c r="E26" s="314">
        <v>6.25E-2</v>
      </c>
      <c r="F26" s="315">
        <f>SUM(B26:E26)</f>
        <v>0.25</v>
      </c>
      <c r="G26" s="316">
        <v>0.25</v>
      </c>
      <c r="H26" s="585"/>
      <c r="I26" s="586"/>
      <c r="J26" s="587"/>
    </row>
    <row r="27" spans="1:15" ht="52.5" customHeight="1" thickBot="1">
      <c r="A27" s="126"/>
      <c r="B27" s="590" t="s">
        <v>25</v>
      </c>
      <c r="C27" s="591"/>
      <c r="D27" s="591"/>
      <c r="E27" s="591"/>
      <c r="F27" s="591"/>
      <c r="G27" s="591"/>
      <c r="H27" s="591"/>
      <c r="I27" s="591"/>
      <c r="J27" s="592"/>
    </row>
    <row r="28" spans="1:15" s="30" customFormat="1" ht="56.25" customHeight="1" thickBot="1">
      <c r="A28" s="580" t="s">
        <v>75</v>
      </c>
      <c r="B28" s="126" t="s">
        <v>76</v>
      </c>
      <c r="C28" s="154" t="s">
        <v>27</v>
      </c>
      <c r="D28" s="588" t="s">
        <v>28</v>
      </c>
      <c r="E28" s="589"/>
      <c r="F28" s="588" t="s">
        <v>29</v>
      </c>
      <c r="G28" s="589"/>
      <c r="H28" s="127" t="s">
        <v>30</v>
      </c>
      <c r="I28" s="125" t="s">
        <v>31</v>
      </c>
      <c r="J28" s="125" t="s">
        <v>32</v>
      </c>
    </row>
    <row r="29" spans="1:15" ht="239" customHeight="1" thickBot="1">
      <c r="A29" s="581"/>
      <c r="B29" s="317">
        <v>6.2500000000000003E-3</v>
      </c>
      <c r="C29" s="92">
        <v>0.63</v>
      </c>
      <c r="D29" s="452" t="s">
        <v>313</v>
      </c>
      <c r="E29" s="453"/>
      <c r="F29" s="452" t="s">
        <v>313</v>
      </c>
      <c r="G29" s="453"/>
      <c r="H29" s="91" t="s">
        <v>290</v>
      </c>
      <c r="I29" s="161" t="s">
        <v>314</v>
      </c>
      <c r="J29" s="318" t="s">
        <v>315</v>
      </c>
    </row>
    <row r="30" spans="1:15" s="30" customFormat="1" ht="45" customHeight="1" thickBot="1">
      <c r="A30" s="580" t="s">
        <v>77</v>
      </c>
      <c r="B30" s="124" t="s">
        <v>76</v>
      </c>
      <c r="C30" s="127" t="s">
        <v>27</v>
      </c>
      <c r="D30" s="588" t="s">
        <v>28</v>
      </c>
      <c r="E30" s="589"/>
      <c r="F30" s="588" t="s">
        <v>29</v>
      </c>
      <c r="G30" s="589"/>
      <c r="H30" s="127" t="s">
        <v>30</v>
      </c>
      <c r="I30" s="125" t="s">
        <v>31</v>
      </c>
      <c r="J30" s="125" t="s">
        <v>32</v>
      </c>
    </row>
    <row r="31" spans="1:15" ht="409.25" customHeight="1" thickBot="1">
      <c r="A31" s="581"/>
      <c r="B31" s="317">
        <v>6.2500000000000003E-3</v>
      </c>
      <c r="C31" s="319">
        <v>0.63</v>
      </c>
      <c r="D31" s="452" t="s">
        <v>316</v>
      </c>
      <c r="E31" s="453"/>
      <c r="F31" s="452" t="s">
        <v>317</v>
      </c>
      <c r="G31" s="453"/>
      <c r="H31" s="91" t="s">
        <v>290</v>
      </c>
      <c r="I31" s="161" t="s">
        <v>318</v>
      </c>
      <c r="J31" s="161" t="s">
        <v>319</v>
      </c>
    </row>
    <row r="32" spans="1:15" s="30" customFormat="1" ht="54" customHeight="1" thickBot="1">
      <c r="A32" s="580" t="s">
        <v>78</v>
      </c>
      <c r="B32" s="124" t="s">
        <v>76</v>
      </c>
      <c r="C32" s="127" t="s">
        <v>27</v>
      </c>
      <c r="D32" s="588" t="s">
        <v>28</v>
      </c>
      <c r="E32" s="589"/>
      <c r="F32" s="588" t="s">
        <v>29</v>
      </c>
      <c r="G32" s="589"/>
      <c r="H32" s="127" t="s">
        <v>30</v>
      </c>
      <c r="I32" s="125" t="s">
        <v>31</v>
      </c>
      <c r="J32" s="125" t="s">
        <v>32</v>
      </c>
    </row>
    <row r="33" spans="1:10" ht="409.25" customHeight="1" thickBot="1">
      <c r="A33" s="581"/>
      <c r="B33" s="317">
        <v>6.2500000000000003E-3</v>
      </c>
      <c r="C33" s="320">
        <v>6.3E-3</v>
      </c>
      <c r="D33" s="452" t="s">
        <v>320</v>
      </c>
      <c r="E33" s="453"/>
      <c r="F33" s="452" t="s">
        <v>321</v>
      </c>
      <c r="G33" s="453"/>
      <c r="H33" s="91" t="s">
        <v>290</v>
      </c>
      <c r="I33" s="161" t="s">
        <v>314</v>
      </c>
      <c r="J33" s="318" t="s">
        <v>322</v>
      </c>
    </row>
    <row r="34" spans="1:10" s="30" customFormat="1" ht="47.25" customHeight="1" thickBot="1">
      <c r="A34" s="580" t="s">
        <v>79</v>
      </c>
      <c r="B34" s="124" t="s">
        <v>76</v>
      </c>
      <c r="C34" s="124" t="s">
        <v>27</v>
      </c>
      <c r="D34" s="588" t="s">
        <v>28</v>
      </c>
      <c r="E34" s="589"/>
      <c r="F34" s="588" t="s">
        <v>29</v>
      </c>
      <c r="G34" s="589"/>
      <c r="H34" s="127" t="s">
        <v>30</v>
      </c>
      <c r="I34" s="127" t="s">
        <v>31</v>
      </c>
      <c r="J34" s="125" t="s">
        <v>32</v>
      </c>
    </row>
    <row r="35" spans="1:10" ht="409.5" customHeight="1" thickBot="1">
      <c r="A35" s="581"/>
      <c r="B35" s="317">
        <v>6.2500000000000003E-3</v>
      </c>
      <c r="C35" s="92">
        <v>0.63</v>
      </c>
      <c r="D35" s="452" t="s">
        <v>331</v>
      </c>
      <c r="E35" s="453"/>
      <c r="F35" s="452" t="s">
        <v>329</v>
      </c>
      <c r="G35" s="453"/>
      <c r="H35" s="91" t="s">
        <v>290</v>
      </c>
      <c r="I35" s="161" t="s">
        <v>314</v>
      </c>
      <c r="J35" s="318" t="s">
        <v>330</v>
      </c>
    </row>
    <row r="36" spans="1:10" s="30" customFormat="1" ht="47.25" customHeight="1" thickBot="1">
      <c r="A36" s="580" t="s">
        <v>80</v>
      </c>
      <c r="B36" s="124" t="s">
        <v>76</v>
      </c>
      <c r="C36" s="127" t="s">
        <v>27</v>
      </c>
      <c r="D36" s="588" t="s">
        <v>28</v>
      </c>
      <c r="E36" s="589"/>
      <c r="F36" s="588" t="s">
        <v>29</v>
      </c>
      <c r="G36" s="589"/>
      <c r="H36" s="127" t="s">
        <v>30</v>
      </c>
      <c r="I36" s="125" t="s">
        <v>31</v>
      </c>
      <c r="J36" s="125" t="s">
        <v>32</v>
      </c>
    </row>
    <row r="37" spans="1:10" ht="409.25" customHeight="1" thickBot="1">
      <c r="A37" s="581"/>
      <c r="B37" s="317">
        <v>6.2500000000000003E-3</v>
      </c>
      <c r="C37" s="320">
        <v>6.3E-3</v>
      </c>
      <c r="D37" s="452" t="s">
        <v>391</v>
      </c>
      <c r="E37" s="613"/>
      <c r="F37" s="452" t="s">
        <v>393</v>
      </c>
      <c r="G37" s="613"/>
      <c r="H37" s="91" t="s">
        <v>290</v>
      </c>
      <c r="I37" s="161" t="s">
        <v>314</v>
      </c>
      <c r="J37" s="356" t="s">
        <v>392</v>
      </c>
    </row>
    <row r="38" spans="1:10" s="30" customFormat="1" ht="48.75" customHeight="1" thickBot="1">
      <c r="A38" s="580" t="s">
        <v>81</v>
      </c>
      <c r="B38" s="124" t="s">
        <v>76</v>
      </c>
      <c r="C38" s="127" t="s">
        <v>27</v>
      </c>
      <c r="D38" s="588" t="s">
        <v>28</v>
      </c>
      <c r="E38" s="589"/>
      <c r="F38" s="588" t="s">
        <v>29</v>
      </c>
      <c r="G38" s="589"/>
      <c r="H38" s="127" t="s">
        <v>30</v>
      </c>
      <c r="I38" s="125" t="s">
        <v>31</v>
      </c>
      <c r="J38" s="125" t="s">
        <v>32</v>
      </c>
    </row>
    <row r="39" spans="1:10" ht="80" customHeight="1" thickBot="1">
      <c r="A39" s="581"/>
      <c r="B39" s="317">
        <v>6.2500000000000003E-3</v>
      </c>
      <c r="C39" s="93">
        <v>0</v>
      </c>
      <c r="D39" s="614"/>
      <c r="E39" s="613"/>
      <c r="F39" s="614"/>
      <c r="G39" s="613"/>
      <c r="H39" s="91"/>
      <c r="I39" s="162"/>
      <c r="J39" s="162"/>
    </row>
    <row r="40" spans="1:10" ht="46.5" customHeight="1" thickBot="1">
      <c r="A40" s="580" t="s">
        <v>82</v>
      </c>
      <c r="B40" s="126" t="s">
        <v>76</v>
      </c>
      <c r="C40" s="154" t="s">
        <v>27</v>
      </c>
      <c r="D40" s="588" t="s">
        <v>28</v>
      </c>
      <c r="E40" s="589"/>
      <c r="F40" s="588" t="s">
        <v>29</v>
      </c>
      <c r="G40" s="589"/>
      <c r="H40" s="127" t="s">
        <v>30</v>
      </c>
      <c r="I40" s="125" t="s">
        <v>31</v>
      </c>
      <c r="J40" s="125" t="s">
        <v>32</v>
      </c>
    </row>
    <row r="41" spans="1:10" ht="72" customHeight="1" thickBot="1">
      <c r="A41" s="581"/>
      <c r="B41" s="317">
        <v>6.2500000000000003E-3</v>
      </c>
      <c r="C41" s="93">
        <v>0</v>
      </c>
      <c r="D41" s="614"/>
      <c r="E41" s="615"/>
      <c r="F41" s="614"/>
      <c r="G41" s="613"/>
      <c r="H41" s="91"/>
      <c r="I41" s="162"/>
      <c r="J41" s="162"/>
    </row>
    <row r="42" spans="1:10" ht="48.75" customHeight="1" thickBot="1">
      <c r="A42" s="580" t="s">
        <v>83</v>
      </c>
      <c r="B42" s="126" t="s">
        <v>76</v>
      </c>
      <c r="C42" s="154" t="s">
        <v>27</v>
      </c>
      <c r="D42" s="588" t="s">
        <v>28</v>
      </c>
      <c r="E42" s="589"/>
      <c r="F42" s="588" t="s">
        <v>29</v>
      </c>
      <c r="G42" s="589"/>
      <c r="H42" s="127" t="s">
        <v>30</v>
      </c>
      <c r="I42" s="125" t="s">
        <v>31</v>
      </c>
      <c r="J42" s="125" t="s">
        <v>32</v>
      </c>
    </row>
    <row r="43" spans="1:10" ht="87" customHeight="1" thickBot="1">
      <c r="A43" s="581"/>
      <c r="B43" s="317">
        <v>6.2500000000000003E-3</v>
      </c>
      <c r="C43" s="93">
        <f>+I59</f>
        <v>0</v>
      </c>
      <c r="D43" s="614"/>
      <c r="E43" s="615"/>
      <c r="F43" s="614"/>
      <c r="G43" s="613"/>
      <c r="H43" s="163"/>
      <c r="I43" s="91"/>
      <c r="J43" s="162"/>
    </row>
    <row r="44" spans="1:10" ht="42.75" customHeight="1" thickBot="1">
      <c r="A44" s="580" t="s">
        <v>84</v>
      </c>
      <c r="B44" s="126" t="s">
        <v>76</v>
      </c>
      <c r="C44" s="154" t="s">
        <v>27</v>
      </c>
      <c r="D44" s="588" t="s">
        <v>28</v>
      </c>
      <c r="E44" s="589"/>
      <c r="F44" s="588" t="s">
        <v>29</v>
      </c>
      <c r="G44" s="589"/>
      <c r="H44" s="127" t="s">
        <v>30</v>
      </c>
      <c r="I44" s="125" t="s">
        <v>31</v>
      </c>
      <c r="J44" s="125" t="s">
        <v>32</v>
      </c>
    </row>
    <row r="45" spans="1:10" ht="78.5" customHeight="1" thickBot="1">
      <c r="A45" s="581"/>
      <c r="B45" s="317">
        <v>6.2500000000000003E-3</v>
      </c>
      <c r="C45" s="93">
        <f>+J59</f>
        <v>0</v>
      </c>
      <c r="D45" s="614"/>
      <c r="E45" s="613"/>
      <c r="F45" s="614"/>
      <c r="G45" s="613"/>
      <c r="H45" s="91"/>
      <c r="I45" s="91"/>
      <c r="J45" s="91"/>
    </row>
    <row r="46" spans="1:10" ht="45" customHeight="1" thickBot="1">
      <c r="A46" s="580" t="s">
        <v>85</v>
      </c>
      <c r="B46" s="126" t="s">
        <v>76</v>
      </c>
      <c r="C46" s="154" t="s">
        <v>27</v>
      </c>
      <c r="D46" s="588" t="s">
        <v>28</v>
      </c>
      <c r="E46" s="589"/>
      <c r="F46" s="588" t="s">
        <v>29</v>
      </c>
      <c r="G46" s="589"/>
      <c r="H46" s="127" t="s">
        <v>30</v>
      </c>
      <c r="I46" s="125" t="s">
        <v>31</v>
      </c>
      <c r="J46" s="125" t="s">
        <v>32</v>
      </c>
    </row>
    <row r="47" spans="1:10" ht="75.5" customHeight="1" thickBot="1">
      <c r="A47" s="581"/>
      <c r="B47" s="317">
        <v>6.2500000000000003E-3</v>
      </c>
      <c r="C47" s="93">
        <f>+K59</f>
        <v>0</v>
      </c>
      <c r="D47" s="614"/>
      <c r="E47" s="613"/>
      <c r="F47" s="614"/>
      <c r="G47" s="613"/>
      <c r="H47" s="91"/>
      <c r="I47" s="162"/>
      <c r="J47" s="162"/>
    </row>
    <row r="48" spans="1:10" ht="46.5" customHeight="1" thickBot="1">
      <c r="A48" s="580" t="s">
        <v>86</v>
      </c>
      <c r="B48" s="126" t="s">
        <v>76</v>
      </c>
      <c r="C48" s="154" t="s">
        <v>27</v>
      </c>
      <c r="D48" s="588" t="s">
        <v>28</v>
      </c>
      <c r="E48" s="589"/>
      <c r="F48" s="588" t="s">
        <v>29</v>
      </c>
      <c r="G48" s="589"/>
      <c r="H48" s="127" t="s">
        <v>30</v>
      </c>
      <c r="I48" s="125" t="s">
        <v>31</v>
      </c>
      <c r="J48" s="125" t="s">
        <v>32</v>
      </c>
    </row>
    <row r="49" spans="1:13" ht="72" customHeight="1" thickBot="1">
      <c r="A49" s="581"/>
      <c r="B49" s="317">
        <v>6.2500000000000003E-3</v>
      </c>
      <c r="C49" s="93">
        <f>+L59</f>
        <v>0</v>
      </c>
      <c r="D49" s="614"/>
      <c r="E49" s="613"/>
      <c r="F49" s="615"/>
      <c r="G49" s="615"/>
      <c r="H49" s="91"/>
      <c r="I49" s="91"/>
      <c r="J49" s="91"/>
    </row>
    <row r="50" spans="1:13" ht="48.75" customHeight="1" thickBot="1">
      <c r="A50" s="580" t="s">
        <v>87</v>
      </c>
      <c r="B50" s="126" t="s">
        <v>76</v>
      </c>
      <c r="C50" s="154" t="s">
        <v>27</v>
      </c>
      <c r="D50" s="588" t="s">
        <v>28</v>
      </c>
      <c r="E50" s="589"/>
      <c r="F50" s="588" t="s">
        <v>29</v>
      </c>
      <c r="G50" s="589"/>
      <c r="H50" s="127" t="s">
        <v>30</v>
      </c>
      <c r="I50" s="125" t="s">
        <v>31</v>
      </c>
      <c r="J50" s="125" t="s">
        <v>32</v>
      </c>
    </row>
    <row r="51" spans="1:13" ht="72.5" customHeight="1" thickBot="1">
      <c r="A51" s="581"/>
      <c r="B51" s="317">
        <v>6.2500000000000003E-3</v>
      </c>
      <c r="C51" s="93">
        <f>+M59</f>
        <v>0</v>
      </c>
      <c r="D51" s="614"/>
      <c r="E51" s="613"/>
      <c r="F51" s="614"/>
      <c r="G51" s="613"/>
      <c r="H51" s="91"/>
      <c r="I51" s="91"/>
      <c r="J51" s="91"/>
    </row>
    <row r="52" spans="1:13">
      <c r="B52" s="1">
        <f>B29+B31+B33+B35+B37+B39+B41+B43+B45+B47+B49+B51</f>
        <v>7.4999999999999997E-2</v>
      </c>
    </row>
    <row r="53" spans="1:13" ht="18">
      <c r="A53" s="53" t="s">
        <v>100</v>
      </c>
    </row>
    <row r="54" spans="1:13" ht="18" customHeight="1">
      <c r="A54" s="37"/>
    </row>
    <row r="55" spans="1:13" ht="24">
      <c r="A55" s="616" t="s">
        <v>101</v>
      </c>
      <c r="B55" s="38" t="s">
        <v>50</v>
      </c>
      <c r="C55" s="38" t="s">
        <v>51</v>
      </c>
      <c r="D55" s="38" t="s">
        <v>52</v>
      </c>
      <c r="E55" s="38" t="s">
        <v>53</v>
      </c>
      <c r="F55" s="38" t="s">
        <v>55</v>
      </c>
      <c r="G55" s="38" t="s">
        <v>56</v>
      </c>
      <c r="H55" s="38" t="s">
        <v>57</v>
      </c>
      <c r="I55" s="38" t="s">
        <v>58</v>
      </c>
      <c r="J55" s="38" t="s">
        <v>60</v>
      </c>
      <c r="K55" s="38" t="s">
        <v>61</v>
      </c>
      <c r="L55" s="38" t="s">
        <v>62</v>
      </c>
      <c r="M55" s="38" t="s">
        <v>63</v>
      </c>
    </row>
    <row r="56" spans="1:13" ht="24.75" customHeight="1">
      <c r="A56" s="616"/>
      <c r="B56" s="39">
        <v>0.63</v>
      </c>
      <c r="C56" s="39">
        <v>0.63</v>
      </c>
      <c r="D56" s="39">
        <v>0.63</v>
      </c>
      <c r="E56" s="39">
        <v>0.63</v>
      </c>
      <c r="F56" s="39">
        <v>0.63</v>
      </c>
      <c r="G56" s="39"/>
      <c r="H56" s="39"/>
      <c r="I56" s="39"/>
      <c r="J56" s="39"/>
      <c r="K56" s="39"/>
      <c r="L56" s="39"/>
      <c r="M56" s="39"/>
    </row>
    <row r="57" spans="1:13" s="29" customFormat="1" ht="13.25" customHeight="1">
      <c r="A57" s="1"/>
      <c r="B57" s="1"/>
      <c r="C57" s="1"/>
      <c r="D57" s="1"/>
      <c r="E57" s="1"/>
      <c r="F57" s="1"/>
      <c r="G57" s="1"/>
      <c r="H57" s="1"/>
      <c r="I57" s="1"/>
    </row>
    <row r="58" spans="1:13" ht="15" thickBot="1"/>
    <row r="59" spans="1:13" ht="44.25" customHeight="1" thickBot="1">
      <c r="A59" s="214" t="s">
        <v>102</v>
      </c>
      <c r="B59" s="197" t="s">
        <v>103</v>
      </c>
      <c r="C59" s="169"/>
      <c r="D59" s="215" t="s">
        <v>104</v>
      </c>
      <c r="E59" s="197" t="s">
        <v>103</v>
      </c>
      <c r="F59" s="169"/>
      <c r="G59" s="215" t="s">
        <v>105</v>
      </c>
      <c r="H59" s="197" t="s">
        <v>106</v>
      </c>
      <c r="I59" s="213"/>
      <c r="J59" s="162"/>
    </row>
    <row r="60" spans="1:13" ht="24" customHeight="1" thickBot="1">
      <c r="A60" s="216"/>
      <c r="B60" s="197" t="s">
        <v>107</v>
      </c>
      <c r="C60" s="321" t="s">
        <v>323</v>
      </c>
      <c r="D60" s="217"/>
      <c r="E60" s="197" t="s">
        <v>107</v>
      </c>
      <c r="F60" s="321" t="s">
        <v>325</v>
      </c>
      <c r="G60" s="217"/>
      <c r="H60" s="197" t="s">
        <v>108</v>
      </c>
      <c r="I60" s="224"/>
      <c r="J60" s="162"/>
    </row>
    <row r="61" spans="1:13" ht="27" customHeight="1" thickBot="1">
      <c r="A61" s="216"/>
      <c r="B61" s="197" t="s">
        <v>109</v>
      </c>
      <c r="C61" s="321" t="s">
        <v>324</v>
      </c>
      <c r="D61" s="217"/>
      <c r="E61" s="197" t="s">
        <v>109</v>
      </c>
      <c r="F61" s="321" t="s">
        <v>326</v>
      </c>
      <c r="G61" s="217"/>
      <c r="H61" s="197" t="s">
        <v>110</v>
      </c>
      <c r="I61" s="224"/>
      <c r="J61" s="162"/>
    </row>
    <row r="62" spans="1:13" ht="39.75" customHeight="1" thickBot="1">
      <c r="A62" s="216"/>
      <c r="B62" s="197" t="s">
        <v>103</v>
      </c>
      <c r="C62" s="169"/>
      <c r="D62" s="217"/>
      <c r="E62" s="197" t="s">
        <v>103</v>
      </c>
      <c r="F62" s="321"/>
      <c r="G62" s="217"/>
      <c r="H62" s="197" t="s">
        <v>106</v>
      </c>
      <c r="I62" s="213"/>
      <c r="J62" s="162"/>
    </row>
    <row r="63" spans="1:13" ht="32" customHeight="1" thickBot="1">
      <c r="A63" s="216"/>
      <c r="B63" s="197" t="s">
        <v>107</v>
      </c>
      <c r="C63" s="169"/>
      <c r="D63" s="217"/>
      <c r="E63" s="197" t="s">
        <v>107</v>
      </c>
      <c r="F63" s="321" t="s">
        <v>327</v>
      </c>
      <c r="G63" s="217"/>
      <c r="H63" s="197" t="s">
        <v>108</v>
      </c>
      <c r="I63" s="213"/>
      <c r="J63" s="162"/>
    </row>
    <row r="64" spans="1:13" ht="34.5" customHeight="1" thickBot="1">
      <c r="A64" s="218"/>
      <c r="B64" s="197" t="s">
        <v>109</v>
      </c>
      <c r="C64" s="169"/>
      <c r="D64" s="219"/>
      <c r="E64" s="197" t="s">
        <v>109</v>
      </c>
      <c r="F64" s="321" t="s">
        <v>328</v>
      </c>
      <c r="G64" s="219"/>
      <c r="H64" s="197" t="s">
        <v>110</v>
      </c>
      <c r="I64" s="213"/>
      <c r="J64" s="162"/>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 ref="J37" r:id="rId4" xr:uid="{BF64717F-723E-472F-A475-4F952B5D9FC0}"/>
  </hyperlinks>
  <pageMargins left="0.25" right="0.25" top="0.75" bottom="0.75" header="0.3" footer="0.3"/>
  <pageSetup scale="21" orientation="landscape"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opLeftCell="E36" zoomScale="109" zoomScaleNormal="70" workbookViewId="0">
      <selection activeCell="F37" sqref="F37:G37"/>
    </sheetView>
  </sheetViews>
  <sheetFormatPr baseColWidth="10" defaultRowHeight="15"/>
  <cols>
    <col min="1" max="1" width="34" customWidth="1"/>
    <col min="2" max="2" width="16.6640625" customWidth="1"/>
    <col min="3" max="3" width="34.6640625" bestFit="1" customWidth="1"/>
    <col min="4" max="5" width="125.6640625" customWidth="1"/>
    <col min="6" max="6" width="95.6640625" customWidth="1"/>
    <col min="7" max="7" width="52" hidden="1" customWidth="1"/>
    <col min="8" max="8" width="22.6640625" bestFit="1" customWidth="1"/>
    <col min="9" max="9" width="75.83203125" customWidth="1"/>
    <col min="10" max="10" width="47.33203125" customWidth="1"/>
    <col min="11" max="11" width="10.1640625" bestFit="1" customWidth="1"/>
    <col min="12" max="12" width="9.6640625" bestFit="1" customWidth="1"/>
  </cols>
  <sheetData>
    <row r="1" spans="1:13" ht="17" customHeight="1" thickBot="1">
      <c r="A1" s="617" t="e" vm="1">
        <v>#VALUE!</v>
      </c>
      <c r="B1" s="397" t="s">
        <v>44</v>
      </c>
      <c r="C1" s="398"/>
      <c r="D1" s="398"/>
      <c r="E1" s="398"/>
      <c r="F1" s="398"/>
      <c r="G1" s="398"/>
      <c r="H1" s="399"/>
      <c r="I1" s="54" t="s">
        <v>94</v>
      </c>
      <c r="J1" s="394" t="s">
        <v>160</v>
      </c>
      <c r="K1" s="395"/>
      <c r="L1" s="396"/>
      <c r="M1" s="89"/>
    </row>
    <row r="2" spans="1:13" ht="17" thickBot="1">
      <c r="A2" s="618"/>
      <c r="B2" s="400" t="s">
        <v>45</v>
      </c>
      <c r="C2" s="401"/>
      <c r="D2" s="401"/>
      <c r="E2" s="401"/>
      <c r="F2" s="401"/>
      <c r="G2" s="401"/>
      <c r="H2" s="402"/>
      <c r="I2" s="54" t="s">
        <v>95</v>
      </c>
      <c r="J2" s="394" t="s">
        <v>161</v>
      </c>
      <c r="K2" s="395"/>
      <c r="L2" s="396"/>
      <c r="M2" s="89"/>
    </row>
    <row r="3" spans="1:13" ht="17" thickBot="1">
      <c r="A3" s="618"/>
      <c r="B3" s="400" t="s">
        <v>0</v>
      </c>
      <c r="C3" s="401"/>
      <c r="D3" s="401"/>
      <c r="E3" s="401"/>
      <c r="F3" s="401"/>
      <c r="G3" s="401"/>
      <c r="H3" s="402"/>
      <c r="I3" s="54" t="s">
        <v>96</v>
      </c>
      <c r="J3" s="394" t="s">
        <v>162</v>
      </c>
      <c r="K3" s="395"/>
      <c r="L3" s="396"/>
      <c r="M3" s="89"/>
    </row>
    <row r="4" spans="1:13" ht="17" thickBot="1">
      <c r="A4" s="619"/>
      <c r="B4" s="403" t="s">
        <v>97</v>
      </c>
      <c r="C4" s="404"/>
      <c r="D4" s="404"/>
      <c r="E4" s="404"/>
      <c r="F4" s="404"/>
      <c r="G4" s="404"/>
      <c r="H4" s="405"/>
      <c r="I4" s="54" t="s">
        <v>47</v>
      </c>
      <c r="J4" s="394" t="s">
        <v>164</v>
      </c>
      <c r="K4" s="395"/>
      <c r="L4" s="396"/>
      <c r="M4" s="89"/>
    </row>
    <row r="5" spans="1:13">
      <c r="A5" s="1"/>
      <c r="B5" s="1"/>
      <c r="C5" s="1"/>
      <c r="D5" s="1"/>
      <c r="E5" s="1"/>
      <c r="F5" s="1"/>
      <c r="G5" s="1"/>
      <c r="H5" s="1"/>
      <c r="I5" s="1"/>
      <c r="J5" s="1"/>
      <c r="K5" s="1"/>
      <c r="L5" s="1"/>
      <c r="M5" s="1"/>
    </row>
    <row r="6" spans="1:13" ht="16" thickBot="1">
      <c r="A6" s="6"/>
      <c r="B6" s="7"/>
      <c r="C6" s="7"/>
      <c r="D6" s="9"/>
      <c r="E6" s="8"/>
      <c r="F6" s="8"/>
      <c r="G6" s="223"/>
      <c r="H6" s="223"/>
      <c r="I6" s="10"/>
      <c r="J6" s="10"/>
      <c r="K6" s="7"/>
      <c r="L6" s="7"/>
      <c r="M6" s="7"/>
    </row>
    <row r="7" spans="1:13">
      <c r="A7" s="593" t="s">
        <v>1</v>
      </c>
      <c r="B7" s="601" t="s">
        <v>170</v>
      </c>
      <c r="C7" s="602"/>
      <c r="D7" s="602"/>
      <c r="E7" s="602"/>
      <c r="F7" s="602"/>
      <c r="G7" s="602"/>
      <c r="H7" s="603"/>
      <c r="I7" s="593" t="s">
        <v>49</v>
      </c>
      <c r="J7" s="597"/>
      <c r="K7" s="7"/>
      <c r="L7" s="7"/>
      <c r="M7" s="7"/>
    </row>
    <row r="8" spans="1:13">
      <c r="A8" s="594"/>
      <c r="B8" s="604"/>
      <c r="C8" s="605"/>
      <c r="D8" s="605"/>
      <c r="E8" s="605"/>
      <c r="F8" s="605"/>
      <c r="G8" s="605"/>
      <c r="H8" s="606"/>
      <c r="I8" s="594"/>
      <c r="J8" s="598"/>
      <c r="K8" s="7"/>
      <c r="L8" s="7"/>
      <c r="M8" s="7"/>
    </row>
    <row r="9" spans="1:13">
      <c r="A9" s="594"/>
      <c r="B9" s="604"/>
      <c r="C9" s="605"/>
      <c r="D9" s="605"/>
      <c r="E9" s="605"/>
      <c r="F9" s="605"/>
      <c r="G9" s="605"/>
      <c r="H9" s="606"/>
      <c r="I9" s="594"/>
      <c r="J9" s="598"/>
      <c r="K9" s="7"/>
      <c r="L9" s="7"/>
      <c r="M9" s="7"/>
    </row>
    <row r="10" spans="1:13" ht="16" thickBot="1">
      <c r="A10" s="595"/>
      <c r="B10" s="607"/>
      <c r="C10" s="608"/>
      <c r="D10" s="608"/>
      <c r="E10" s="608"/>
      <c r="F10" s="608"/>
      <c r="G10" s="608"/>
      <c r="H10" s="609"/>
      <c r="I10" s="595"/>
      <c r="J10" s="599"/>
      <c r="K10" s="7"/>
      <c r="L10" s="7"/>
      <c r="M10" s="7"/>
    </row>
    <row r="11" spans="1:13" ht="16" thickBot="1">
      <c r="A11" s="14"/>
      <c r="B11" s="83"/>
      <c r="C11" s="7"/>
      <c r="D11" s="7"/>
      <c r="E11" s="7"/>
      <c r="F11" s="7"/>
      <c r="G11" s="7"/>
      <c r="H11" s="7"/>
      <c r="I11" s="7"/>
      <c r="J11" s="7"/>
      <c r="K11" s="7"/>
      <c r="L11" s="7"/>
      <c r="M11" s="7"/>
    </row>
    <row r="12" spans="1:13" ht="20" thickBot="1">
      <c r="A12" s="427" t="s">
        <v>2</v>
      </c>
      <c r="B12" s="165" t="s">
        <v>50</v>
      </c>
      <c r="C12" s="232">
        <v>45688</v>
      </c>
      <c r="D12" s="165" t="s">
        <v>51</v>
      </c>
      <c r="E12" s="233">
        <v>45716</v>
      </c>
      <c r="F12" s="165" t="s">
        <v>52</v>
      </c>
      <c r="G12" s="232">
        <v>45747</v>
      </c>
      <c r="H12" s="165" t="s">
        <v>53</v>
      </c>
      <c r="I12" s="234">
        <v>45777</v>
      </c>
      <c r="J12" s="84"/>
      <c r="K12" s="84"/>
      <c r="L12" s="84"/>
      <c r="M12" s="84"/>
    </row>
    <row r="13" spans="1:13" ht="19" thickBot="1">
      <c r="A13" s="427"/>
      <c r="B13" s="150" t="s">
        <v>55</v>
      </c>
      <c r="C13" s="352">
        <v>45808</v>
      </c>
      <c r="D13" s="148" t="s">
        <v>56</v>
      </c>
      <c r="E13" s="55"/>
      <c r="F13" s="148" t="s">
        <v>57</v>
      </c>
      <c r="G13" s="55"/>
      <c r="H13" s="148" t="s">
        <v>58</v>
      </c>
      <c r="I13" s="168"/>
      <c r="J13" s="84"/>
      <c r="K13" s="84"/>
      <c r="L13" s="84"/>
      <c r="M13" s="84"/>
    </row>
    <row r="14" spans="1:13" ht="16" thickBot="1">
      <c r="A14" s="427"/>
      <c r="B14" s="148" t="s">
        <v>60</v>
      </c>
      <c r="C14" s="167"/>
      <c r="D14" s="148" t="s">
        <v>61</v>
      </c>
      <c r="E14" s="55"/>
      <c r="F14" s="148" t="s">
        <v>62</v>
      </c>
      <c r="G14" s="55"/>
      <c r="H14" s="148" t="s">
        <v>63</v>
      </c>
      <c r="I14" s="168"/>
      <c r="J14" s="84"/>
      <c r="K14" s="84"/>
      <c r="L14" s="84"/>
      <c r="M14" s="84"/>
    </row>
    <row r="15" spans="1:13" ht="16" thickBot="1">
      <c r="A15" s="1"/>
      <c r="B15" s="1"/>
      <c r="C15" s="1"/>
      <c r="D15" s="1"/>
      <c r="E15" s="1"/>
      <c r="F15" s="1"/>
      <c r="G15" s="1"/>
      <c r="H15" s="1"/>
      <c r="I15" s="1"/>
      <c r="J15" s="1"/>
      <c r="K15" s="1"/>
      <c r="L15" s="95"/>
      <c r="M15" s="96"/>
    </row>
    <row r="16" spans="1:13" ht="16" thickBot="1">
      <c r="A16" s="419" t="s">
        <v>3</v>
      </c>
      <c r="B16" s="419"/>
      <c r="C16" s="164" t="s">
        <v>54</v>
      </c>
      <c r="D16" s="383"/>
      <c r="E16" s="383"/>
      <c r="F16" s="383"/>
      <c r="G16" s="1"/>
      <c r="H16" s="1"/>
      <c r="I16" s="1"/>
      <c r="J16" s="1"/>
      <c r="K16" s="1"/>
      <c r="L16" s="95"/>
      <c r="M16" s="96"/>
    </row>
    <row r="17" spans="1:13" ht="16" thickBot="1">
      <c r="A17" s="419"/>
      <c r="B17" s="419"/>
      <c r="C17" s="164" t="s">
        <v>59</v>
      </c>
      <c r="D17" s="383"/>
      <c r="E17" s="383"/>
      <c r="F17" s="383"/>
      <c r="G17" s="1"/>
      <c r="H17" s="1"/>
      <c r="I17" s="1"/>
      <c r="J17" s="1"/>
      <c r="K17" s="1"/>
      <c r="L17" s="95"/>
      <c r="M17" s="96"/>
    </row>
    <row r="18" spans="1:13" ht="16" thickBot="1">
      <c r="A18" s="419"/>
      <c r="B18" s="419"/>
      <c r="C18" s="164" t="s">
        <v>64</v>
      </c>
      <c r="D18" s="383" t="s">
        <v>171</v>
      </c>
      <c r="E18" s="383"/>
      <c r="F18" s="383"/>
      <c r="G18" s="1"/>
      <c r="H18" s="1"/>
      <c r="I18" s="1"/>
      <c r="J18" s="1"/>
      <c r="K18" s="1"/>
      <c r="L18" s="95"/>
      <c r="M18" s="96"/>
    </row>
    <row r="19" spans="1:13">
      <c r="A19" s="1"/>
      <c r="B19" s="1"/>
      <c r="C19" s="1"/>
      <c r="D19" s="1"/>
      <c r="E19" s="1"/>
      <c r="F19" s="1"/>
      <c r="G19" s="1"/>
      <c r="H19" s="1"/>
      <c r="I19" s="1"/>
      <c r="J19" s="1"/>
      <c r="K19" s="1"/>
      <c r="L19" s="95"/>
      <c r="M19" s="96"/>
    </row>
    <row r="20" spans="1:13">
      <c r="A20" s="26"/>
      <c r="B20" s="26"/>
      <c r="C20" s="26"/>
      <c r="D20" s="26"/>
      <c r="E20" s="26"/>
      <c r="F20" s="26"/>
      <c r="G20" s="26"/>
      <c r="H20" s="26"/>
      <c r="I20" s="26"/>
      <c r="J20" s="26"/>
      <c r="K20" s="26"/>
      <c r="L20" s="26"/>
      <c r="M20" s="26"/>
    </row>
    <row r="21" spans="1:13" ht="16" thickBot="1">
      <c r="A21" s="1"/>
      <c r="B21" s="1"/>
      <c r="C21" s="1"/>
      <c r="D21" s="1"/>
      <c r="E21" s="1"/>
      <c r="F21" s="1"/>
      <c r="G21" s="1"/>
      <c r="H21" s="1"/>
      <c r="I21" s="1"/>
      <c r="J21" s="1"/>
      <c r="K21" s="1"/>
      <c r="L21" s="1"/>
      <c r="M21" s="1"/>
    </row>
    <row r="22" spans="1:13" ht="16" thickBot="1">
      <c r="A22" s="600" t="s">
        <v>98</v>
      </c>
      <c r="B22" s="600"/>
      <c r="C22" s="600"/>
      <c r="D22" s="600"/>
      <c r="E22" s="600"/>
      <c r="F22" s="600"/>
      <c r="G22" s="600"/>
      <c r="H22" s="600"/>
      <c r="I22" s="600"/>
      <c r="J22" s="600"/>
      <c r="K22" s="1"/>
      <c r="L22" s="1"/>
      <c r="M22" s="1"/>
    </row>
    <row r="23" spans="1:13" ht="80" customHeight="1" thickBot="1">
      <c r="A23" s="154" t="s">
        <v>8</v>
      </c>
      <c r="B23" s="452" t="s">
        <v>178</v>
      </c>
      <c r="C23" s="596"/>
      <c r="D23" s="453"/>
      <c r="E23" s="155" t="s">
        <v>19</v>
      </c>
      <c r="F23" s="156" t="s">
        <v>310</v>
      </c>
      <c r="G23" s="155" t="s">
        <v>20</v>
      </c>
      <c r="H23" s="452" t="s">
        <v>311</v>
      </c>
      <c r="I23" s="596"/>
      <c r="J23" s="453"/>
      <c r="K23" s="1"/>
      <c r="L23" s="1"/>
      <c r="M23" s="1"/>
    </row>
    <row r="24" spans="1:13" ht="26" customHeight="1" thickBot="1">
      <c r="A24" s="126" t="s">
        <v>21</v>
      </c>
      <c r="B24" s="452" t="s">
        <v>332</v>
      </c>
      <c r="C24" s="596"/>
      <c r="D24" s="596"/>
      <c r="E24" s="596"/>
      <c r="F24" s="596"/>
      <c r="G24" s="596"/>
      <c r="H24" s="596"/>
      <c r="I24" s="596"/>
      <c r="J24" s="453"/>
      <c r="K24" s="1"/>
      <c r="L24" s="1"/>
      <c r="M24" s="1"/>
    </row>
    <row r="25" spans="1:13" ht="44" customHeight="1" thickBot="1">
      <c r="A25" s="580" t="s">
        <v>22</v>
      </c>
      <c r="B25" s="157">
        <v>2024</v>
      </c>
      <c r="C25" s="158">
        <v>2025</v>
      </c>
      <c r="D25" s="158">
        <v>2026</v>
      </c>
      <c r="E25" s="158">
        <v>2027</v>
      </c>
      <c r="F25" s="159" t="s">
        <v>99</v>
      </c>
      <c r="G25" s="160" t="s">
        <v>23</v>
      </c>
      <c r="H25" s="582" t="s">
        <v>24</v>
      </c>
      <c r="I25" s="583"/>
      <c r="J25" s="584"/>
      <c r="K25" s="1"/>
      <c r="L25" s="1"/>
      <c r="M25" s="1"/>
    </row>
    <row r="26" spans="1:13" ht="16" thickBot="1">
      <c r="A26" s="581"/>
      <c r="B26" s="322">
        <v>1</v>
      </c>
      <c r="C26" s="323">
        <v>1</v>
      </c>
      <c r="D26" s="323">
        <v>1</v>
      </c>
      <c r="E26" s="323">
        <v>1</v>
      </c>
      <c r="F26" s="324">
        <v>1</v>
      </c>
      <c r="G26" s="325">
        <v>1</v>
      </c>
      <c r="H26" s="585"/>
      <c r="I26" s="586"/>
      <c r="J26" s="587"/>
      <c r="K26" s="1"/>
      <c r="L26" s="1"/>
      <c r="M26" s="1"/>
    </row>
    <row r="27" spans="1:13" ht="16" thickBot="1">
      <c r="A27" s="126"/>
      <c r="B27" s="590" t="s">
        <v>25</v>
      </c>
      <c r="C27" s="591"/>
      <c r="D27" s="591"/>
      <c r="E27" s="591"/>
      <c r="F27" s="591"/>
      <c r="G27" s="591"/>
      <c r="H27" s="591"/>
      <c r="I27" s="591"/>
      <c r="J27" s="592"/>
      <c r="K27" s="1"/>
      <c r="L27" s="1"/>
      <c r="M27" s="1"/>
    </row>
    <row r="28" spans="1:13" ht="61" thickBot="1">
      <c r="A28" s="580" t="s">
        <v>75</v>
      </c>
      <c r="B28" s="126" t="s">
        <v>76</v>
      </c>
      <c r="C28" s="154" t="s">
        <v>27</v>
      </c>
      <c r="D28" s="588" t="s">
        <v>28</v>
      </c>
      <c r="E28" s="589"/>
      <c r="F28" s="588" t="s">
        <v>29</v>
      </c>
      <c r="G28" s="589"/>
      <c r="H28" s="127" t="s">
        <v>30</v>
      </c>
      <c r="I28" s="125" t="s">
        <v>31</v>
      </c>
      <c r="J28" s="125" t="s">
        <v>32</v>
      </c>
      <c r="K28" s="30"/>
      <c r="L28" s="30"/>
      <c r="M28" s="30"/>
    </row>
    <row r="29" spans="1:13" ht="292.25" customHeight="1" thickBot="1">
      <c r="A29" s="581"/>
      <c r="B29" s="326">
        <f>1/12</f>
        <v>8.3333333333333329E-2</v>
      </c>
      <c r="C29" s="326">
        <f>1/12</f>
        <v>8.3333333333333329E-2</v>
      </c>
      <c r="D29" s="452" t="s">
        <v>333</v>
      </c>
      <c r="E29" s="453"/>
      <c r="F29" s="452" t="s">
        <v>334</v>
      </c>
      <c r="G29" s="453"/>
      <c r="H29" s="91" t="s">
        <v>189</v>
      </c>
      <c r="I29" s="161" t="s">
        <v>335</v>
      </c>
      <c r="J29" s="318" t="s">
        <v>315</v>
      </c>
      <c r="K29" s="1"/>
      <c r="L29" s="1"/>
      <c r="M29" s="1"/>
    </row>
    <row r="30" spans="1:13" ht="61" thickBot="1">
      <c r="A30" s="580" t="s">
        <v>77</v>
      </c>
      <c r="B30" s="124" t="s">
        <v>76</v>
      </c>
      <c r="C30" s="127" t="s">
        <v>27</v>
      </c>
      <c r="D30" s="588" t="s">
        <v>28</v>
      </c>
      <c r="E30" s="589"/>
      <c r="F30" s="588" t="s">
        <v>29</v>
      </c>
      <c r="G30" s="589"/>
      <c r="H30" s="127" t="s">
        <v>30</v>
      </c>
      <c r="I30" s="125" t="s">
        <v>31</v>
      </c>
      <c r="J30" s="125" t="s">
        <v>32</v>
      </c>
      <c r="K30" s="30"/>
      <c r="L30" s="30"/>
      <c r="M30" s="30"/>
    </row>
    <row r="31" spans="1:13" ht="359" customHeight="1" thickBot="1">
      <c r="A31" s="581"/>
      <c r="B31" s="326">
        <f>1/12</f>
        <v>8.3333333333333329E-2</v>
      </c>
      <c r="C31" s="326">
        <f>1/12</f>
        <v>8.3333333333333329E-2</v>
      </c>
      <c r="D31" s="452" t="s">
        <v>336</v>
      </c>
      <c r="E31" s="453"/>
      <c r="F31" s="452" t="s">
        <v>337</v>
      </c>
      <c r="G31" s="453"/>
      <c r="H31" s="91" t="s">
        <v>189</v>
      </c>
      <c r="I31" s="161" t="s">
        <v>338</v>
      </c>
      <c r="J31" s="318" t="s">
        <v>315</v>
      </c>
      <c r="K31" s="1"/>
      <c r="L31" s="1"/>
      <c r="M31" s="1"/>
    </row>
    <row r="32" spans="1:13" ht="61" thickBot="1">
      <c r="A32" s="580" t="s">
        <v>78</v>
      </c>
      <c r="B32" s="124" t="s">
        <v>76</v>
      </c>
      <c r="C32" s="127" t="s">
        <v>27</v>
      </c>
      <c r="D32" s="588" t="s">
        <v>28</v>
      </c>
      <c r="E32" s="589"/>
      <c r="F32" s="588" t="s">
        <v>29</v>
      </c>
      <c r="G32" s="589"/>
      <c r="H32" s="127" t="s">
        <v>30</v>
      </c>
      <c r="I32" s="125" t="s">
        <v>31</v>
      </c>
      <c r="J32" s="125" t="s">
        <v>32</v>
      </c>
      <c r="K32" s="30"/>
      <c r="L32" s="30"/>
      <c r="M32" s="30"/>
    </row>
    <row r="33" spans="1:13" ht="409.25" customHeight="1" thickBot="1">
      <c r="A33" s="581"/>
      <c r="B33" s="326">
        <f>1/12</f>
        <v>8.3333333333333329E-2</v>
      </c>
      <c r="C33" s="326">
        <f>1/12</f>
        <v>8.3333333333333329E-2</v>
      </c>
      <c r="D33" s="452" t="s">
        <v>339</v>
      </c>
      <c r="E33" s="453"/>
      <c r="F33" s="452" t="s">
        <v>352</v>
      </c>
      <c r="G33" s="453"/>
      <c r="H33" s="91" t="s">
        <v>189</v>
      </c>
      <c r="I33" s="161" t="s">
        <v>338</v>
      </c>
      <c r="J33" s="318" t="s">
        <v>340</v>
      </c>
      <c r="K33" s="1"/>
      <c r="L33" s="1"/>
      <c r="M33" s="1"/>
    </row>
    <row r="34" spans="1:13" ht="61" thickBot="1">
      <c r="A34" s="580" t="s">
        <v>79</v>
      </c>
      <c r="B34" s="124" t="s">
        <v>76</v>
      </c>
      <c r="C34" s="124" t="s">
        <v>27</v>
      </c>
      <c r="D34" s="588" t="s">
        <v>28</v>
      </c>
      <c r="E34" s="589"/>
      <c r="F34" s="588" t="s">
        <v>29</v>
      </c>
      <c r="G34" s="589"/>
      <c r="H34" s="127" t="s">
        <v>30</v>
      </c>
      <c r="I34" s="127" t="s">
        <v>31</v>
      </c>
      <c r="J34" s="125" t="s">
        <v>32</v>
      </c>
      <c r="K34" s="30"/>
      <c r="L34" s="30"/>
      <c r="M34" s="30"/>
    </row>
    <row r="35" spans="1:13" ht="409.25" customHeight="1" thickBot="1">
      <c r="A35" s="581"/>
      <c r="B35" s="326">
        <f>1/12</f>
        <v>8.3333333333333329E-2</v>
      </c>
      <c r="C35" s="92">
        <v>8.3299999999999999E-2</v>
      </c>
      <c r="D35" s="452" t="s">
        <v>342</v>
      </c>
      <c r="E35" s="453"/>
      <c r="F35" s="452" t="s">
        <v>355</v>
      </c>
      <c r="G35" s="453"/>
      <c r="H35" s="91" t="s">
        <v>189</v>
      </c>
      <c r="I35" s="161" t="s">
        <v>338</v>
      </c>
      <c r="J35" s="318" t="s">
        <v>341</v>
      </c>
      <c r="K35" s="1"/>
      <c r="L35" s="1"/>
      <c r="M35" s="1"/>
    </row>
    <row r="36" spans="1:13" ht="61" thickBot="1">
      <c r="A36" s="580" t="s">
        <v>80</v>
      </c>
      <c r="B36" s="124" t="s">
        <v>76</v>
      </c>
      <c r="C36" s="127" t="s">
        <v>27</v>
      </c>
      <c r="D36" s="588" t="s">
        <v>28</v>
      </c>
      <c r="E36" s="589"/>
      <c r="F36" s="588" t="s">
        <v>29</v>
      </c>
      <c r="G36" s="589"/>
      <c r="H36" s="127" t="s">
        <v>30</v>
      </c>
      <c r="I36" s="125" t="s">
        <v>31</v>
      </c>
      <c r="J36" s="125" t="s">
        <v>32</v>
      </c>
      <c r="K36" s="30"/>
      <c r="L36" s="30"/>
      <c r="M36" s="30"/>
    </row>
    <row r="37" spans="1:13" ht="409.25" customHeight="1" thickBot="1">
      <c r="A37" s="581"/>
      <c r="B37" s="326">
        <f>1/12</f>
        <v>8.3333333333333329E-2</v>
      </c>
      <c r="C37" s="326">
        <f>1/12</f>
        <v>8.3333333333333329E-2</v>
      </c>
      <c r="D37" s="452" t="s">
        <v>395</v>
      </c>
      <c r="E37" s="613"/>
      <c r="F37" s="452" t="s">
        <v>396</v>
      </c>
      <c r="G37" s="613"/>
      <c r="H37" s="91" t="s">
        <v>189</v>
      </c>
      <c r="I37" s="161" t="s">
        <v>338</v>
      </c>
      <c r="J37" s="356" t="s">
        <v>394</v>
      </c>
      <c r="K37" s="1"/>
      <c r="L37" s="1"/>
      <c r="M37" s="1"/>
    </row>
    <row r="38" spans="1:13" ht="61" thickBot="1">
      <c r="A38" s="580" t="s">
        <v>81</v>
      </c>
      <c r="B38" s="124" t="s">
        <v>76</v>
      </c>
      <c r="C38" s="127" t="s">
        <v>27</v>
      </c>
      <c r="D38" s="588" t="s">
        <v>28</v>
      </c>
      <c r="E38" s="589"/>
      <c r="F38" s="588" t="s">
        <v>29</v>
      </c>
      <c r="G38" s="589"/>
      <c r="H38" s="127" t="s">
        <v>30</v>
      </c>
      <c r="I38" s="125" t="s">
        <v>31</v>
      </c>
      <c r="J38" s="125" t="s">
        <v>32</v>
      </c>
      <c r="K38" s="30"/>
      <c r="L38" s="30"/>
      <c r="M38" s="30"/>
    </row>
    <row r="39" spans="1:13" ht="16" thickBot="1">
      <c r="A39" s="581"/>
      <c r="B39" s="326">
        <f>1/12</f>
        <v>8.3333333333333329E-2</v>
      </c>
      <c r="C39" s="93">
        <v>0</v>
      </c>
      <c r="D39" s="614"/>
      <c r="E39" s="613"/>
      <c r="F39" s="614"/>
      <c r="G39" s="613"/>
      <c r="H39" s="91"/>
      <c r="I39" s="162"/>
      <c r="J39" s="162"/>
      <c r="K39" s="1"/>
      <c r="L39" s="1"/>
      <c r="M39" s="1"/>
    </row>
    <row r="40" spans="1:13" ht="61" thickBot="1">
      <c r="A40" s="580" t="s">
        <v>82</v>
      </c>
      <c r="B40" s="126" t="s">
        <v>76</v>
      </c>
      <c r="C40" s="154" t="s">
        <v>27</v>
      </c>
      <c r="D40" s="588" t="s">
        <v>28</v>
      </c>
      <c r="E40" s="589"/>
      <c r="F40" s="588" t="s">
        <v>29</v>
      </c>
      <c r="G40" s="589"/>
      <c r="H40" s="127" t="s">
        <v>30</v>
      </c>
      <c r="I40" s="125" t="s">
        <v>31</v>
      </c>
      <c r="J40" s="125" t="s">
        <v>32</v>
      </c>
      <c r="K40" s="1"/>
      <c r="L40" s="1"/>
      <c r="M40" s="1"/>
    </row>
    <row r="41" spans="1:13" ht="16" thickBot="1">
      <c r="A41" s="581"/>
      <c r="B41" s="326">
        <f>1/12</f>
        <v>8.3333333333333329E-2</v>
      </c>
      <c r="C41" s="93">
        <v>0</v>
      </c>
      <c r="D41" s="614"/>
      <c r="E41" s="615"/>
      <c r="F41" s="614"/>
      <c r="G41" s="613"/>
      <c r="H41" s="91"/>
      <c r="I41" s="162"/>
      <c r="J41" s="162"/>
      <c r="K41" s="1"/>
      <c r="L41" s="1"/>
      <c r="M41" s="1"/>
    </row>
    <row r="42" spans="1:13" ht="61" thickBot="1">
      <c r="A42" s="580" t="s">
        <v>83</v>
      </c>
      <c r="B42" s="126" t="s">
        <v>76</v>
      </c>
      <c r="C42" s="154" t="s">
        <v>27</v>
      </c>
      <c r="D42" s="588" t="s">
        <v>28</v>
      </c>
      <c r="E42" s="589"/>
      <c r="F42" s="588" t="s">
        <v>29</v>
      </c>
      <c r="G42" s="589"/>
      <c r="H42" s="127" t="s">
        <v>30</v>
      </c>
      <c r="I42" s="125" t="s">
        <v>31</v>
      </c>
      <c r="J42" s="125" t="s">
        <v>32</v>
      </c>
      <c r="K42" s="1"/>
      <c r="L42" s="1"/>
      <c r="M42" s="1"/>
    </row>
    <row r="43" spans="1:13" ht="16" thickBot="1">
      <c r="A43" s="581"/>
      <c r="B43" s="326">
        <f>1/12</f>
        <v>8.3333333333333329E-2</v>
      </c>
      <c r="C43" s="93">
        <f>+I59</f>
        <v>0</v>
      </c>
      <c r="D43" s="614"/>
      <c r="E43" s="615"/>
      <c r="F43" s="614"/>
      <c r="G43" s="613"/>
      <c r="H43" s="163"/>
      <c r="I43" s="91"/>
      <c r="J43" s="162"/>
      <c r="K43" s="1"/>
      <c r="L43" s="1"/>
      <c r="M43" s="1"/>
    </row>
    <row r="44" spans="1:13" ht="61" thickBot="1">
      <c r="A44" s="580" t="s">
        <v>84</v>
      </c>
      <c r="B44" s="126" t="s">
        <v>76</v>
      </c>
      <c r="C44" s="154" t="s">
        <v>27</v>
      </c>
      <c r="D44" s="588" t="s">
        <v>28</v>
      </c>
      <c r="E44" s="589"/>
      <c r="F44" s="588" t="s">
        <v>29</v>
      </c>
      <c r="G44" s="589"/>
      <c r="H44" s="127" t="s">
        <v>30</v>
      </c>
      <c r="I44" s="125" t="s">
        <v>31</v>
      </c>
      <c r="J44" s="125" t="s">
        <v>32</v>
      </c>
      <c r="K44" s="1"/>
      <c r="L44" s="1"/>
      <c r="M44" s="1"/>
    </row>
    <row r="45" spans="1:13" ht="16" thickBot="1">
      <c r="A45" s="581"/>
      <c r="B45" s="326">
        <f>1/12</f>
        <v>8.3333333333333329E-2</v>
      </c>
      <c r="C45" s="93">
        <f>+J59</f>
        <v>0</v>
      </c>
      <c r="D45" s="614"/>
      <c r="E45" s="613"/>
      <c r="F45" s="614"/>
      <c r="G45" s="613"/>
      <c r="H45" s="91"/>
      <c r="I45" s="91"/>
      <c r="J45" s="91"/>
      <c r="K45" s="1"/>
      <c r="L45" s="1"/>
      <c r="M45" s="1"/>
    </row>
    <row r="46" spans="1:13" ht="61" thickBot="1">
      <c r="A46" s="580" t="s">
        <v>85</v>
      </c>
      <c r="B46" s="126" t="s">
        <v>76</v>
      </c>
      <c r="C46" s="154" t="s">
        <v>27</v>
      </c>
      <c r="D46" s="588" t="s">
        <v>28</v>
      </c>
      <c r="E46" s="589"/>
      <c r="F46" s="588" t="s">
        <v>29</v>
      </c>
      <c r="G46" s="589"/>
      <c r="H46" s="127" t="s">
        <v>30</v>
      </c>
      <c r="I46" s="125" t="s">
        <v>31</v>
      </c>
      <c r="J46" s="125" t="s">
        <v>32</v>
      </c>
      <c r="K46" s="1"/>
      <c r="L46" s="1"/>
      <c r="M46" s="1"/>
    </row>
    <row r="47" spans="1:13" ht="16" thickBot="1">
      <c r="A47" s="581"/>
      <c r="B47" s="326">
        <f>1/12</f>
        <v>8.3333333333333329E-2</v>
      </c>
      <c r="C47" s="93">
        <f>+K59</f>
        <v>0</v>
      </c>
      <c r="D47" s="614"/>
      <c r="E47" s="613"/>
      <c r="F47" s="614"/>
      <c r="G47" s="613"/>
      <c r="H47" s="91"/>
      <c r="I47" s="162"/>
      <c r="J47" s="162"/>
      <c r="K47" s="1"/>
      <c r="L47" s="1"/>
      <c r="M47" s="1"/>
    </row>
    <row r="48" spans="1:13" ht="61" thickBot="1">
      <c r="A48" s="580" t="s">
        <v>86</v>
      </c>
      <c r="B48" s="126" t="s">
        <v>76</v>
      </c>
      <c r="C48" s="154" t="s">
        <v>27</v>
      </c>
      <c r="D48" s="588" t="s">
        <v>28</v>
      </c>
      <c r="E48" s="589"/>
      <c r="F48" s="588" t="s">
        <v>29</v>
      </c>
      <c r="G48" s="589"/>
      <c r="H48" s="127" t="s">
        <v>30</v>
      </c>
      <c r="I48" s="125" t="s">
        <v>31</v>
      </c>
      <c r="J48" s="125" t="s">
        <v>32</v>
      </c>
      <c r="K48" s="1"/>
      <c r="L48" s="1"/>
      <c r="M48" s="1"/>
    </row>
    <row r="49" spans="1:13" ht="16" thickBot="1">
      <c r="A49" s="581"/>
      <c r="B49" s="326">
        <f>1/12</f>
        <v>8.3333333333333329E-2</v>
      </c>
      <c r="C49" s="93">
        <f>+L59</f>
        <v>0</v>
      </c>
      <c r="D49" s="614"/>
      <c r="E49" s="613"/>
      <c r="F49" s="615"/>
      <c r="G49" s="615"/>
      <c r="H49" s="91"/>
      <c r="I49" s="91"/>
      <c r="J49" s="91"/>
      <c r="K49" s="1"/>
      <c r="L49" s="1"/>
      <c r="M49" s="1"/>
    </row>
    <row r="50" spans="1:13" ht="61" thickBot="1">
      <c r="A50" s="580" t="s">
        <v>87</v>
      </c>
      <c r="B50" s="126" t="s">
        <v>76</v>
      </c>
      <c r="C50" s="154" t="s">
        <v>27</v>
      </c>
      <c r="D50" s="588" t="s">
        <v>28</v>
      </c>
      <c r="E50" s="589"/>
      <c r="F50" s="588" t="s">
        <v>29</v>
      </c>
      <c r="G50" s="589"/>
      <c r="H50" s="127" t="s">
        <v>30</v>
      </c>
      <c r="I50" s="125" t="s">
        <v>31</v>
      </c>
      <c r="J50" s="125" t="s">
        <v>32</v>
      </c>
      <c r="K50" s="1"/>
      <c r="L50" s="1"/>
      <c r="M50" s="1"/>
    </row>
    <row r="51" spans="1:13" ht="16" thickBot="1">
      <c r="A51" s="581"/>
      <c r="B51" s="326">
        <f>1/12</f>
        <v>8.3333333333333329E-2</v>
      </c>
      <c r="C51" s="93">
        <f>+M59</f>
        <v>0</v>
      </c>
      <c r="D51" s="614"/>
      <c r="E51" s="613"/>
      <c r="F51" s="614"/>
      <c r="G51" s="613"/>
      <c r="H51" s="91"/>
      <c r="I51" s="91"/>
      <c r="J51" s="91"/>
      <c r="K51" s="1"/>
      <c r="L51" s="1"/>
      <c r="M51" s="1"/>
    </row>
    <row r="52" spans="1:13">
      <c r="A52" s="1"/>
      <c r="B52" s="1">
        <f>B29+B31+B33+B35+B37+B39+B41+B43+B45+B47+B49+B51</f>
        <v>1</v>
      </c>
      <c r="C52" s="1"/>
      <c r="D52" s="1"/>
      <c r="E52" s="1"/>
      <c r="F52" s="1"/>
      <c r="G52" s="1"/>
      <c r="H52" s="1"/>
      <c r="I52" s="1"/>
      <c r="J52" s="1"/>
      <c r="K52" s="1"/>
      <c r="L52" s="1"/>
      <c r="M52" s="1"/>
    </row>
    <row r="53" spans="1:13" ht="18">
      <c r="A53" s="53" t="s">
        <v>100</v>
      </c>
      <c r="B53" s="1"/>
      <c r="C53" s="1"/>
      <c r="D53" s="1"/>
      <c r="E53" s="1"/>
      <c r="F53" s="1"/>
      <c r="G53" s="1"/>
      <c r="H53" s="1"/>
      <c r="I53" s="1"/>
      <c r="J53" s="1"/>
      <c r="K53" s="1"/>
      <c r="L53" s="1"/>
      <c r="M53" s="1"/>
    </row>
    <row r="54" spans="1:13" ht="20">
      <c r="A54" s="37"/>
      <c r="B54" s="1"/>
      <c r="C54" s="1"/>
      <c r="D54" s="1"/>
      <c r="E54" s="1"/>
      <c r="F54" s="1"/>
      <c r="G54" s="1"/>
      <c r="H54" s="1"/>
      <c r="I54" s="1"/>
      <c r="J54" s="1"/>
      <c r="K54" s="1"/>
      <c r="L54" s="1"/>
      <c r="M54" s="1"/>
    </row>
    <row r="55" spans="1:13" ht="48">
      <c r="A55" s="616" t="s">
        <v>101</v>
      </c>
      <c r="B55" s="38" t="s">
        <v>50</v>
      </c>
      <c r="C55" s="38" t="s">
        <v>51</v>
      </c>
      <c r="D55" s="38" t="s">
        <v>52</v>
      </c>
      <c r="E55" s="38" t="s">
        <v>53</v>
      </c>
      <c r="F55" s="38" t="s">
        <v>55</v>
      </c>
      <c r="G55" s="38" t="s">
        <v>56</v>
      </c>
      <c r="H55" s="38" t="s">
        <v>57</v>
      </c>
      <c r="I55" s="38" t="s">
        <v>58</v>
      </c>
      <c r="J55" s="38" t="s">
        <v>60</v>
      </c>
      <c r="K55" s="38" t="s">
        <v>61</v>
      </c>
      <c r="L55" s="38" t="s">
        <v>62</v>
      </c>
      <c r="M55" s="38" t="s">
        <v>63</v>
      </c>
    </row>
    <row r="56" spans="1:13" ht="23">
      <c r="A56" s="616"/>
      <c r="B56" s="39">
        <v>8.3299999999999999E-2</v>
      </c>
      <c r="C56" s="39">
        <v>8.3000000000000004E-2</v>
      </c>
      <c r="D56" s="39">
        <v>8.3000000000000004E-2</v>
      </c>
      <c r="E56" s="39">
        <v>8.3000000000000004E-2</v>
      </c>
      <c r="F56" s="39">
        <v>8.3000000000000004E-2</v>
      </c>
      <c r="G56" s="39"/>
      <c r="H56" s="39"/>
      <c r="I56" s="39"/>
      <c r="J56" s="39"/>
      <c r="K56" s="39"/>
      <c r="L56" s="39"/>
      <c r="M56" s="39"/>
    </row>
    <row r="57" spans="1:13">
      <c r="A57" s="1"/>
      <c r="B57" s="1"/>
      <c r="C57" s="1"/>
      <c r="D57" s="1"/>
      <c r="E57" s="1"/>
      <c r="F57" s="1"/>
      <c r="G57" s="1"/>
      <c r="H57" s="1"/>
      <c r="I57" s="1"/>
      <c r="J57" s="29"/>
      <c r="K57" s="29"/>
      <c r="L57" s="29"/>
      <c r="M57" s="29"/>
    </row>
    <row r="58" spans="1:13" ht="16" thickBot="1">
      <c r="A58" s="1"/>
      <c r="B58" s="1"/>
      <c r="C58" s="1"/>
      <c r="D58" s="1"/>
      <c r="E58" s="1"/>
      <c r="F58" s="1"/>
      <c r="G58" s="1"/>
      <c r="H58" s="1"/>
      <c r="I58" s="1"/>
      <c r="J58" s="1"/>
      <c r="K58" s="1"/>
      <c r="L58" s="1"/>
      <c r="M58" s="1"/>
    </row>
    <row r="59" spans="1:13" ht="16" thickBot="1">
      <c r="A59" s="214" t="s">
        <v>102</v>
      </c>
      <c r="B59" s="197" t="s">
        <v>103</v>
      </c>
      <c r="C59" s="169"/>
      <c r="D59" s="215" t="s">
        <v>104</v>
      </c>
      <c r="E59" s="197" t="s">
        <v>103</v>
      </c>
      <c r="F59" s="169"/>
      <c r="G59" s="215" t="s">
        <v>105</v>
      </c>
      <c r="H59" s="197" t="s">
        <v>106</v>
      </c>
      <c r="I59" s="213"/>
      <c r="J59" s="162"/>
      <c r="K59" s="1"/>
      <c r="L59" s="1"/>
      <c r="M59" s="1"/>
    </row>
    <row r="60" spans="1:13" ht="16" thickBot="1">
      <c r="A60" s="216"/>
      <c r="B60" s="197" t="s">
        <v>107</v>
      </c>
      <c r="C60" s="321" t="s">
        <v>323</v>
      </c>
      <c r="D60" s="217"/>
      <c r="E60" s="197" t="s">
        <v>107</v>
      </c>
      <c r="F60" s="321" t="s">
        <v>325</v>
      </c>
      <c r="G60" s="217"/>
      <c r="H60" s="197" t="s">
        <v>108</v>
      </c>
      <c r="I60" s="224"/>
      <c r="J60" s="162"/>
      <c r="K60" s="1"/>
      <c r="L60" s="1"/>
      <c r="M60" s="1"/>
    </row>
    <row r="61" spans="1:13" ht="16" thickBot="1">
      <c r="A61" s="216"/>
      <c r="B61" s="197" t="s">
        <v>109</v>
      </c>
      <c r="C61" s="321" t="s">
        <v>324</v>
      </c>
      <c r="D61" s="217"/>
      <c r="E61" s="197" t="s">
        <v>109</v>
      </c>
      <c r="F61" s="321" t="s">
        <v>326</v>
      </c>
      <c r="G61" s="217"/>
      <c r="H61" s="197" t="s">
        <v>110</v>
      </c>
      <c r="I61" s="224"/>
      <c r="J61" s="162"/>
      <c r="K61" s="1"/>
      <c r="L61" s="1"/>
      <c r="M61" s="1"/>
    </row>
    <row r="62" spans="1:13" ht="16" thickBot="1">
      <c r="A62" s="216"/>
      <c r="B62" s="197" t="s">
        <v>103</v>
      </c>
      <c r="C62" s="169"/>
      <c r="D62" s="217"/>
      <c r="E62" s="197" t="s">
        <v>103</v>
      </c>
      <c r="F62" s="321"/>
      <c r="G62" s="217"/>
      <c r="H62" s="197" t="s">
        <v>106</v>
      </c>
      <c r="I62" s="213"/>
      <c r="J62" s="162"/>
      <c r="K62" s="1"/>
      <c r="L62" s="1"/>
      <c r="M62" s="1"/>
    </row>
    <row r="63" spans="1:13" ht="16" thickBot="1">
      <c r="A63" s="216"/>
      <c r="B63" s="197" t="s">
        <v>107</v>
      </c>
      <c r="C63" s="169"/>
      <c r="D63" s="217"/>
      <c r="E63" s="197" t="s">
        <v>107</v>
      </c>
      <c r="F63" s="321" t="s">
        <v>327</v>
      </c>
      <c r="G63" s="217"/>
      <c r="H63" s="197" t="s">
        <v>108</v>
      </c>
      <c r="I63" s="213"/>
      <c r="J63" s="162"/>
      <c r="K63" s="1"/>
      <c r="L63" s="1"/>
      <c r="M63" s="1"/>
    </row>
    <row r="64" spans="1:13" ht="16" thickBot="1">
      <c r="A64" s="218"/>
      <c r="B64" s="197" t="s">
        <v>109</v>
      </c>
      <c r="C64" s="169"/>
      <c r="D64" s="219"/>
      <c r="E64" s="197" t="s">
        <v>109</v>
      </c>
      <c r="F64" s="321" t="s">
        <v>328</v>
      </c>
      <c r="G64" s="219"/>
      <c r="H64" s="197" t="s">
        <v>110</v>
      </c>
      <c r="I64" s="213"/>
      <c r="J64" s="162"/>
      <c r="K64" s="1"/>
      <c r="L64" s="1"/>
      <c r="M64" s="1"/>
    </row>
    <row r="65" spans="1:13">
      <c r="A65" s="1"/>
      <c r="B65" s="1"/>
      <c r="C65" s="1"/>
      <c r="D65" s="1"/>
      <c r="E65" s="1"/>
      <c r="F65" s="1"/>
      <c r="G65" s="1"/>
      <c r="H65" s="1"/>
      <c r="I65" s="1"/>
      <c r="J65" s="1"/>
      <c r="K65" s="1"/>
      <c r="L65" s="1"/>
      <c r="M65" s="1"/>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 ref="J37" r:id="rId5" xr:uid="{3EA77577-88D6-4082-BB9D-90459F5058A3}"/>
  </hyperlinks>
  <pageMargins left="0.7" right="0.7" top="0.75" bottom="0.75" header="0.3" footer="0.3"/>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abSelected="1" topLeftCell="E17" zoomScale="90" zoomScaleNormal="60" workbookViewId="0">
      <selection activeCell="I24" sqref="I24:I25"/>
    </sheetView>
  </sheetViews>
  <sheetFormatPr baseColWidth="10" defaultColWidth="10.6640625" defaultRowHeight="14"/>
  <cols>
    <col min="1" max="1" width="49.6640625" style="1" customWidth="1"/>
    <col min="2" max="13" width="35.6640625" style="1" customWidth="1"/>
    <col min="14" max="15" width="18.1640625" style="1" customWidth="1"/>
    <col min="16" max="16" width="8.5" style="1" customWidth="1"/>
    <col min="17" max="17" width="18.5" style="1" bestFit="1" customWidth="1"/>
    <col min="18" max="18" width="5.6640625" style="1" customWidth="1"/>
    <col min="19" max="19" width="18.5" style="1" bestFit="1" customWidth="1"/>
    <col min="20" max="20" width="4.6640625" style="1" customWidth="1"/>
    <col min="21" max="21" width="23" style="1" bestFit="1" customWidth="1"/>
    <col min="22" max="22" width="10.6640625" style="1"/>
    <col min="23" max="23" width="18.5" style="1" bestFit="1" customWidth="1"/>
    <col min="24" max="24" width="16.1640625" style="1" customWidth="1"/>
    <col min="25" max="16384" width="10.6640625" style="1"/>
  </cols>
  <sheetData>
    <row r="1" spans="1:15" s="84" customFormat="1" ht="32.25" customHeight="1" thickBot="1">
      <c r="A1" s="416"/>
      <c r="B1" s="397" t="s">
        <v>44</v>
      </c>
      <c r="C1" s="398"/>
      <c r="D1" s="398"/>
      <c r="E1" s="398"/>
      <c r="F1" s="398"/>
      <c r="G1" s="398"/>
      <c r="H1" s="398"/>
      <c r="I1" s="399"/>
      <c r="J1" s="394" t="s">
        <v>160</v>
      </c>
      <c r="K1" s="395"/>
      <c r="L1" s="396"/>
    </row>
    <row r="2" spans="1:15" s="84" customFormat="1" ht="30.75" customHeight="1" thickBot="1">
      <c r="A2" s="417"/>
      <c r="B2" s="400" t="s">
        <v>45</v>
      </c>
      <c r="C2" s="401"/>
      <c r="D2" s="401"/>
      <c r="E2" s="401"/>
      <c r="F2" s="401"/>
      <c r="G2" s="401"/>
      <c r="H2" s="401"/>
      <c r="I2" s="402"/>
      <c r="J2" s="394" t="s">
        <v>161</v>
      </c>
      <c r="K2" s="395"/>
      <c r="L2" s="396"/>
    </row>
    <row r="3" spans="1:15" s="84" customFormat="1" ht="24" customHeight="1" thickBot="1">
      <c r="A3" s="417"/>
      <c r="B3" s="400" t="s">
        <v>0</v>
      </c>
      <c r="C3" s="401"/>
      <c r="D3" s="401"/>
      <c r="E3" s="401"/>
      <c r="F3" s="401"/>
      <c r="G3" s="401"/>
      <c r="H3" s="401"/>
      <c r="I3" s="402"/>
      <c r="J3" s="394" t="s">
        <v>162</v>
      </c>
      <c r="K3" s="395"/>
      <c r="L3" s="396"/>
    </row>
    <row r="4" spans="1:15" s="84" customFormat="1" ht="21.75" customHeight="1" thickBot="1">
      <c r="A4" s="418"/>
      <c r="B4" s="403" t="s">
        <v>111</v>
      </c>
      <c r="C4" s="404"/>
      <c r="D4" s="404"/>
      <c r="E4" s="404"/>
      <c r="F4" s="404"/>
      <c r="G4" s="404"/>
      <c r="H4" s="404"/>
      <c r="I4" s="405"/>
      <c r="J4" s="394" t="s">
        <v>165</v>
      </c>
      <c r="K4" s="395"/>
      <c r="L4" s="396"/>
    </row>
    <row r="5" spans="1:15" s="84" customFormat="1" ht="21.75" customHeight="1" thickBot="1">
      <c r="A5" s="85"/>
      <c r="B5" s="86"/>
      <c r="C5" s="86"/>
      <c r="D5" s="86"/>
      <c r="E5" s="86"/>
      <c r="F5" s="86"/>
      <c r="G5" s="86"/>
      <c r="H5" s="86"/>
      <c r="I5" s="86"/>
      <c r="J5" s="87"/>
      <c r="K5" s="87"/>
      <c r="L5" s="87"/>
    </row>
    <row r="6" spans="1:15" ht="40.25" customHeight="1" thickBot="1">
      <c r="A6" s="54" t="s">
        <v>48</v>
      </c>
      <c r="B6" s="647" t="s">
        <v>170</v>
      </c>
      <c r="C6" s="648"/>
      <c r="D6" s="648"/>
      <c r="E6" s="648"/>
      <c r="F6" s="648"/>
      <c r="G6" s="648"/>
      <c r="H6" s="648"/>
      <c r="I6" s="649"/>
      <c r="J6" s="212" t="s">
        <v>49</v>
      </c>
      <c r="K6" s="650"/>
      <c r="L6" s="651"/>
      <c r="M6" s="646"/>
      <c r="N6" s="646"/>
      <c r="O6" s="646"/>
    </row>
    <row r="7" spans="1:15" s="84" customFormat="1" ht="21.75" customHeight="1" thickBot="1">
      <c r="A7" s="85"/>
      <c r="B7" s="86"/>
      <c r="C7" s="86"/>
      <c r="D7" s="86"/>
      <c r="E7" s="86"/>
      <c r="F7" s="86"/>
      <c r="G7" s="86"/>
      <c r="H7" s="86"/>
      <c r="I7" s="86"/>
      <c r="J7" s="86"/>
      <c r="K7" s="86"/>
      <c r="L7" s="86"/>
      <c r="M7" s="87"/>
      <c r="N7" s="87"/>
      <c r="O7" s="87"/>
    </row>
    <row r="8" spans="1:15" s="84" customFormat="1" ht="21.75" customHeight="1" thickBot="1">
      <c r="A8" s="652" t="s">
        <v>2</v>
      </c>
      <c r="B8" s="165" t="s">
        <v>50</v>
      </c>
      <c r="C8" s="232">
        <v>45688</v>
      </c>
      <c r="D8" s="165" t="s">
        <v>51</v>
      </c>
      <c r="E8" s="233">
        <v>45716</v>
      </c>
      <c r="F8" s="165" t="s">
        <v>52</v>
      </c>
      <c r="G8" s="232">
        <v>45747</v>
      </c>
      <c r="H8" s="165" t="s">
        <v>53</v>
      </c>
      <c r="I8" s="234">
        <v>45777</v>
      </c>
      <c r="J8" s="653" t="s">
        <v>3</v>
      </c>
      <c r="K8" s="164" t="s">
        <v>54</v>
      </c>
      <c r="L8" s="88"/>
      <c r="M8" s="646"/>
      <c r="N8" s="646"/>
      <c r="O8" s="646"/>
    </row>
    <row r="9" spans="1:15" s="84" customFormat="1" ht="21.75" customHeight="1" thickBot="1">
      <c r="A9" s="652"/>
      <c r="B9" s="166" t="s">
        <v>55</v>
      </c>
      <c r="C9" s="352">
        <v>45808</v>
      </c>
      <c r="D9" s="165" t="s">
        <v>56</v>
      </c>
      <c r="E9" s="135"/>
      <c r="F9" s="165" t="s">
        <v>57</v>
      </c>
      <c r="G9" s="135"/>
      <c r="H9" s="165" t="s">
        <v>58</v>
      </c>
      <c r="I9" s="133"/>
      <c r="J9" s="653"/>
      <c r="K9" s="164" t="s">
        <v>59</v>
      </c>
      <c r="L9" s="88"/>
      <c r="M9" s="646"/>
      <c r="N9" s="646"/>
      <c r="O9" s="646"/>
    </row>
    <row r="10" spans="1:15" s="84" customFormat="1" ht="21.75" customHeight="1" thickBot="1">
      <c r="A10" s="652"/>
      <c r="B10" s="165" t="s">
        <v>60</v>
      </c>
      <c r="C10" s="131"/>
      <c r="D10" s="165" t="s">
        <v>61</v>
      </c>
      <c r="E10" s="135"/>
      <c r="F10" s="165" t="s">
        <v>62</v>
      </c>
      <c r="G10" s="135"/>
      <c r="H10" s="165" t="s">
        <v>63</v>
      </c>
      <c r="I10" s="133"/>
      <c r="J10" s="653"/>
      <c r="K10" s="164" t="s">
        <v>64</v>
      </c>
      <c r="L10" s="88" t="s">
        <v>343</v>
      </c>
      <c r="M10" s="646"/>
      <c r="N10" s="646"/>
      <c r="O10" s="646"/>
    </row>
    <row r="11" spans="1:15" ht="15" thickBot="1"/>
    <row r="12" spans="1:15" ht="32" customHeight="1" thickBot="1">
      <c r="A12" s="626" t="s">
        <v>112</v>
      </c>
      <c r="B12" s="627"/>
      <c r="C12" s="627"/>
      <c r="D12" s="627"/>
      <c r="E12" s="627"/>
      <c r="F12" s="627"/>
      <c r="G12" s="627"/>
      <c r="H12" s="627"/>
      <c r="I12" s="627"/>
      <c r="J12" s="627"/>
      <c r="K12" s="627"/>
      <c r="L12" s="628"/>
    </row>
    <row r="13" spans="1:15" ht="32" customHeight="1" thickBot="1">
      <c r="A13" s="622" t="s">
        <v>113</v>
      </c>
      <c r="B13" s="624" t="s">
        <v>33</v>
      </c>
      <c r="C13" s="635" t="s">
        <v>4</v>
      </c>
      <c r="D13" s="632" t="s">
        <v>75</v>
      </c>
      <c r="E13" s="633"/>
      <c r="F13" s="634"/>
      <c r="G13" s="632" t="s">
        <v>77</v>
      </c>
      <c r="H13" s="633"/>
      <c r="I13" s="634"/>
      <c r="J13" s="384" t="s">
        <v>78</v>
      </c>
      <c r="K13" s="385"/>
      <c r="L13" s="386"/>
    </row>
    <row r="14" spans="1:15" ht="32" customHeight="1" thickBot="1">
      <c r="A14" s="623"/>
      <c r="B14" s="654"/>
      <c r="C14" s="636"/>
      <c r="D14" s="117" t="s">
        <v>11</v>
      </c>
      <c r="E14" s="115" t="s">
        <v>12</v>
      </c>
      <c r="F14" s="116" t="s">
        <v>34</v>
      </c>
      <c r="G14" s="117" t="s">
        <v>11</v>
      </c>
      <c r="H14" s="115" t="s">
        <v>12</v>
      </c>
      <c r="I14" s="116" t="s">
        <v>34</v>
      </c>
      <c r="J14" s="117" t="s">
        <v>11</v>
      </c>
      <c r="K14" s="115" t="s">
        <v>12</v>
      </c>
      <c r="L14" s="116" t="s">
        <v>34</v>
      </c>
    </row>
    <row r="15" spans="1:15" ht="91.5" customHeight="1">
      <c r="A15" s="637" t="s">
        <v>344</v>
      </c>
      <c r="B15" s="327" t="s">
        <v>345</v>
      </c>
      <c r="C15" s="656" t="s">
        <v>346</v>
      </c>
      <c r="D15" s="328">
        <v>144275000</v>
      </c>
      <c r="E15" s="329" t="s">
        <v>217</v>
      </c>
      <c r="F15" s="658">
        <v>4</v>
      </c>
      <c r="G15" s="330">
        <v>276875000</v>
      </c>
      <c r="H15" s="331">
        <v>1200600</v>
      </c>
      <c r="I15" s="658">
        <v>4</v>
      </c>
      <c r="J15" s="221"/>
      <c r="K15" s="222"/>
      <c r="L15" s="227"/>
    </row>
    <row r="16" spans="1:15" ht="90" customHeight="1">
      <c r="A16" s="655"/>
      <c r="B16" s="332" t="s">
        <v>347</v>
      </c>
      <c r="C16" s="657"/>
      <c r="D16" s="333" t="s">
        <v>217</v>
      </c>
      <c r="E16" s="334" t="s">
        <v>217</v>
      </c>
      <c r="F16" s="658"/>
      <c r="G16" s="330">
        <v>84735000</v>
      </c>
      <c r="H16" s="331">
        <v>0</v>
      </c>
      <c r="I16" s="658"/>
      <c r="J16" s="226"/>
      <c r="K16" s="226"/>
      <c r="L16" s="340"/>
    </row>
    <row r="17" spans="1:13" s="26" customFormat="1" ht="101" customHeight="1">
      <c r="A17" s="659" t="s">
        <v>348</v>
      </c>
      <c r="B17" s="327" t="s">
        <v>349</v>
      </c>
      <c r="C17" s="660" t="s">
        <v>350</v>
      </c>
      <c r="D17" s="347">
        <v>72875000</v>
      </c>
      <c r="E17" s="331"/>
      <c r="F17" s="658">
        <v>1</v>
      </c>
      <c r="G17" s="335">
        <v>180454000</v>
      </c>
      <c r="H17" s="331">
        <v>782100</v>
      </c>
      <c r="I17" s="658">
        <v>1</v>
      </c>
      <c r="J17" s="341"/>
      <c r="K17" s="341"/>
      <c r="L17" s="341"/>
      <c r="M17" s="1"/>
    </row>
    <row r="18" spans="1:13" ht="52.25" customHeight="1">
      <c r="A18" s="659"/>
      <c r="B18" s="336" t="s">
        <v>351</v>
      </c>
      <c r="C18" s="660"/>
      <c r="D18" s="347">
        <v>71400000</v>
      </c>
      <c r="E18" s="331"/>
      <c r="F18" s="658"/>
      <c r="G18" s="335">
        <v>333069248</v>
      </c>
      <c r="H18" s="331">
        <v>238000</v>
      </c>
      <c r="I18" s="658"/>
      <c r="J18" s="342"/>
      <c r="K18" s="342"/>
      <c r="L18" s="342"/>
    </row>
    <row r="19" spans="1:13" ht="55.25" customHeight="1">
      <c r="A19" s="249"/>
      <c r="B19" s="337"/>
      <c r="C19" s="96"/>
      <c r="D19" s="338"/>
      <c r="E19" s="339"/>
      <c r="F19" s="252"/>
      <c r="G19" s="339"/>
      <c r="H19" s="339"/>
      <c r="I19" s="252"/>
    </row>
    <row r="20" spans="1:13" ht="15" customHeight="1" thickBot="1">
      <c r="A20" s="249"/>
      <c r="B20" s="337"/>
      <c r="C20" s="96"/>
      <c r="D20" s="338"/>
      <c r="E20" s="339"/>
      <c r="F20" s="252"/>
      <c r="G20" s="339"/>
      <c r="H20" s="339"/>
      <c r="I20" s="252"/>
    </row>
    <row r="21" spans="1:13" ht="35" customHeight="1" thickBot="1">
      <c r="A21" s="626" t="s">
        <v>114</v>
      </c>
      <c r="B21" s="627"/>
      <c r="C21" s="627"/>
      <c r="D21" s="627"/>
      <c r="E21" s="627"/>
      <c r="F21" s="627"/>
      <c r="G21" s="627"/>
      <c r="H21" s="627"/>
      <c r="I21" s="627"/>
      <c r="J21" s="627"/>
      <c r="K21" s="627"/>
      <c r="L21" s="628"/>
    </row>
    <row r="22" spans="1:13" ht="35" customHeight="1">
      <c r="A22" s="622" t="s">
        <v>113</v>
      </c>
      <c r="B22" s="624" t="s">
        <v>33</v>
      </c>
      <c r="C22" s="635" t="s">
        <v>4</v>
      </c>
      <c r="D22" s="632" t="s">
        <v>79</v>
      </c>
      <c r="E22" s="633"/>
      <c r="F22" s="634"/>
      <c r="G22" s="632" t="s">
        <v>80</v>
      </c>
      <c r="H22" s="633"/>
      <c r="I22" s="634"/>
      <c r="J22" s="632" t="s">
        <v>81</v>
      </c>
      <c r="K22" s="633"/>
      <c r="L22" s="634"/>
    </row>
    <row r="23" spans="1:13" ht="35" customHeight="1" thickBot="1">
      <c r="A23" s="623"/>
      <c r="B23" s="625"/>
      <c r="C23" s="636"/>
      <c r="D23" s="343" t="s">
        <v>11</v>
      </c>
      <c r="E23" s="115" t="s">
        <v>12</v>
      </c>
      <c r="F23" s="116" t="s">
        <v>34</v>
      </c>
      <c r="G23" s="117" t="s">
        <v>11</v>
      </c>
      <c r="H23" s="115" t="s">
        <v>12</v>
      </c>
      <c r="I23" s="116" t="s">
        <v>34</v>
      </c>
      <c r="J23" s="117" t="s">
        <v>11</v>
      </c>
      <c r="K23" s="115" t="s">
        <v>12</v>
      </c>
      <c r="L23" s="116" t="s">
        <v>34</v>
      </c>
    </row>
    <row r="24" spans="1:13" ht="62.25" customHeight="1">
      <c r="A24" s="637" t="s">
        <v>344</v>
      </c>
      <c r="B24" s="332" t="s">
        <v>345</v>
      </c>
      <c r="C24" s="641" t="s">
        <v>346</v>
      </c>
      <c r="D24" s="349">
        <v>-442000</v>
      </c>
      <c r="E24" s="350">
        <v>28563000</v>
      </c>
      <c r="F24" s="644">
        <v>4</v>
      </c>
      <c r="G24" s="351">
        <v>43949555</v>
      </c>
      <c r="H24" s="351">
        <v>52151000</v>
      </c>
      <c r="I24" s="644">
        <v>4</v>
      </c>
      <c r="J24" s="348"/>
      <c r="K24" s="348"/>
      <c r="L24" s="348"/>
    </row>
    <row r="25" spans="1:13" ht="90" customHeight="1">
      <c r="A25" s="638"/>
      <c r="B25" s="332" t="s">
        <v>347</v>
      </c>
      <c r="C25" s="642"/>
      <c r="D25" s="349">
        <v>-627667</v>
      </c>
      <c r="E25" s="351">
        <v>14719000</v>
      </c>
      <c r="F25" s="645"/>
      <c r="G25" s="351">
        <v>-1326000</v>
      </c>
      <c r="H25" s="351">
        <v>16045000</v>
      </c>
      <c r="I25" s="645"/>
      <c r="J25" s="348"/>
      <c r="K25" s="348"/>
      <c r="L25" s="348"/>
    </row>
    <row r="26" spans="1:13" ht="90" customHeight="1">
      <c r="A26" s="639" t="s">
        <v>348</v>
      </c>
      <c r="B26" s="327" t="s">
        <v>349</v>
      </c>
      <c r="C26" s="643" t="s">
        <v>350</v>
      </c>
      <c r="D26" s="22">
        <v>-741000</v>
      </c>
      <c r="E26" s="345">
        <v>18936000</v>
      </c>
      <c r="F26" s="620">
        <v>1</v>
      </c>
      <c r="G26" s="344">
        <v>0</v>
      </c>
      <c r="H26" s="345">
        <v>15164000</v>
      </c>
      <c r="I26" s="620">
        <v>1</v>
      </c>
      <c r="J26" s="344"/>
      <c r="K26" s="345"/>
      <c r="L26" s="346"/>
    </row>
    <row r="27" spans="1:13" ht="90" customHeight="1" thickBot="1">
      <c r="A27" s="640"/>
      <c r="B27" s="336" t="s">
        <v>351</v>
      </c>
      <c r="C27" s="642"/>
      <c r="D27" s="22">
        <v>-1864667</v>
      </c>
      <c r="E27" s="25">
        <v>39022333</v>
      </c>
      <c r="F27" s="621"/>
      <c r="G27" s="120">
        <v>0</v>
      </c>
      <c r="H27" s="25">
        <v>31947853</v>
      </c>
      <c r="I27" s="621"/>
      <c r="J27" s="120"/>
      <c r="K27" s="25"/>
      <c r="L27" s="28"/>
    </row>
    <row r="29" spans="1:13" ht="15" thickBot="1"/>
    <row r="30" spans="1:13" ht="35" customHeight="1" thickBot="1">
      <c r="A30" s="629" t="s">
        <v>115</v>
      </c>
      <c r="B30" s="630"/>
      <c r="C30" s="630"/>
      <c r="D30" s="630"/>
      <c r="E30" s="630"/>
      <c r="F30" s="630"/>
      <c r="G30" s="630"/>
      <c r="H30" s="630"/>
      <c r="I30" s="630"/>
      <c r="J30" s="630"/>
      <c r="K30" s="630"/>
      <c r="L30" s="631"/>
    </row>
    <row r="31" spans="1:13" ht="35" customHeight="1">
      <c r="A31" s="622" t="s">
        <v>113</v>
      </c>
      <c r="B31" s="624" t="s">
        <v>33</v>
      </c>
      <c r="C31" s="635" t="s">
        <v>4</v>
      </c>
      <c r="D31" s="632" t="s">
        <v>82</v>
      </c>
      <c r="E31" s="633"/>
      <c r="F31" s="634"/>
      <c r="G31" s="632" t="s">
        <v>83</v>
      </c>
      <c r="H31" s="633"/>
      <c r="I31" s="634"/>
      <c r="J31" s="632" t="s">
        <v>84</v>
      </c>
      <c r="K31" s="633"/>
      <c r="L31" s="634"/>
    </row>
    <row r="32" spans="1:13" ht="35" customHeight="1" thickBot="1">
      <c r="A32" s="623"/>
      <c r="B32" s="625"/>
      <c r="C32" s="636"/>
      <c r="D32" s="117" t="s">
        <v>11</v>
      </c>
      <c r="E32" s="115" t="s">
        <v>12</v>
      </c>
      <c r="F32" s="116" t="s">
        <v>34</v>
      </c>
      <c r="G32" s="117" t="s">
        <v>11</v>
      </c>
      <c r="H32" s="115" t="s">
        <v>12</v>
      </c>
      <c r="I32" s="116" t="s">
        <v>34</v>
      </c>
      <c r="J32" s="117" t="s">
        <v>11</v>
      </c>
      <c r="K32" s="115" t="s">
        <v>12</v>
      </c>
      <c r="L32" s="116" t="s">
        <v>34</v>
      </c>
    </row>
    <row r="33" spans="1:12" ht="81" customHeight="1">
      <c r="A33" s="195"/>
      <c r="B33" s="196"/>
      <c r="C33" s="188"/>
      <c r="D33" s="118"/>
      <c r="E33" s="113"/>
      <c r="F33" s="114"/>
      <c r="G33" s="118"/>
      <c r="H33" s="113"/>
      <c r="I33" s="114"/>
      <c r="J33" s="118"/>
      <c r="K33" s="113"/>
      <c r="L33" s="114"/>
    </row>
    <row r="34" spans="1:12" ht="94.5" customHeight="1">
      <c r="A34" s="193"/>
      <c r="B34" s="192"/>
      <c r="C34" s="191"/>
      <c r="D34" s="119"/>
      <c r="E34" s="22"/>
      <c r="F34" s="23"/>
      <c r="G34" s="119"/>
      <c r="H34" s="22"/>
      <c r="I34" s="23"/>
      <c r="J34" s="119"/>
      <c r="K34" s="22"/>
      <c r="L34" s="23"/>
    </row>
    <row r="36" spans="1:12" ht="15" thickBot="1"/>
    <row r="37" spans="1:12" ht="35" customHeight="1" thickBot="1">
      <c r="A37" s="629" t="s">
        <v>116</v>
      </c>
      <c r="B37" s="630"/>
      <c r="C37" s="630"/>
      <c r="D37" s="630"/>
      <c r="E37" s="630"/>
      <c r="F37" s="630"/>
      <c r="G37" s="630"/>
      <c r="H37" s="630"/>
      <c r="I37" s="630"/>
      <c r="J37" s="630"/>
      <c r="K37" s="630"/>
      <c r="L37" s="631"/>
    </row>
    <row r="38" spans="1:12" ht="35" customHeight="1">
      <c r="A38" s="622" t="s">
        <v>113</v>
      </c>
      <c r="B38" s="624" t="s">
        <v>33</v>
      </c>
      <c r="C38" s="635" t="s">
        <v>4</v>
      </c>
      <c r="D38" s="632" t="s">
        <v>85</v>
      </c>
      <c r="E38" s="633"/>
      <c r="F38" s="634"/>
      <c r="G38" s="632" t="s">
        <v>117</v>
      </c>
      <c r="H38" s="633"/>
      <c r="I38" s="634"/>
      <c r="J38" s="632" t="s">
        <v>87</v>
      </c>
      <c r="K38" s="633"/>
      <c r="L38" s="634"/>
    </row>
    <row r="39" spans="1:12" ht="35" customHeight="1" thickBot="1">
      <c r="A39" s="623"/>
      <c r="B39" s="625"/>
      <c r="C39" s="636"/>
      <c r="D39" s="117" t="s">
        <v>11</v>
      </c>
      <c r="E39" s="115" t="s">
        <v>12</v>
      </c>
      <c r="F39" s="116" t="s">
        <v>34</v>
      </c>
      <c r="G39" s="117" t="s">
        <v>11</v>
      </c>
      <c r="H39" s="115" t="s">
        <v>12</v>
      </c>
      <c r="I39" s="116" t="s">
        <v>34</v>
      </c>
      <c r="J39" s="117" t="s">
        <v>11</v>
      </c>
      <c r="K39" s="115" t="s">
        <v>12</v>
      </c>
      <c r="L39" s="116" t="s">
        <v>34</v>
      </c>
    </row>
    <row r="40" spans="1:12" ht="99" customHeight="1">
      <c r="A40" s="195"/>
      <c r="B40" s="196"/>
      <c r="C40" s="188"/>
      <c r="D40" s="118"/>
      <c r="E40" s="113"/>
      <c r="F40" s="114"/>
      <c r="G40" s="118"/>
      <c r="H40" s="113"/>
      <c r="I40" s="114"/>
      <c r="J40" s="118"/>
      <c r="K40" s="113"/>
      <c r="L40" s="114"/>
    </row>
    <row r="41" spans="1:12" ht="93.75" customHeight="1">
      <c r="A41" s="193"/>
      <c r="B41" s="192"/>
      <c r="C41" s="191"/>
      <c r="D41" s="119"/>
      <c r="E41" s="22"/>
      <c r="F41" s="23"/>
      <c r="G41" s="119"/>
      <c r="H41" s="22"/>
      <c r="I41" s="23"/>
      <c r="J41" s="119"/>
      <c r="K41" s="22"/>
      <c r="L41" s="23"/>
    </row>
  </sheetData>
  <mergeCells count="61">
    <mergeCell ref="A15:A16"/>
    <mergeCell ref="C15:C16"/>
    <mergeCell ref="F15:F16"/>
    <mergeCell ref="I15:I16"/>
    <mergeCell ref="A17:A18"/>
    <mergeCell ref="C17:C18"/>
    <mergeCell ref="F17:F18"/>
    <mergeCell ref="I17:I18"/>
    <mergeCell ref="A8:A10"/>
    <mergeCell ref="A12:L12"/>
    <mergeCell ref="A37:L37"/>
    <mergeCell ref="C38:C39"/>
    <mergeCell ref="D38:F38"/>
    <mergeCell ref="G38:I38"/>
    <mergeCell ref="J38:L38"/>
    <mergeCell ref="G22:I22"/>
    <mergeCell ref="B31:B32"/>
    <mergeCell ref="J8:J10"/>
    <mergeCell ref="C31:C32"/>
    <mergeCell ref="D31:F31"/>
    <mergeCell ref="G31:I31"/>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21:L21"/>
    <mergeCell ref="A30:L30"/>
    <mergeCell ref="J22:L22"/>
    <mergeCell ref="J31:L31"/>
    <mergeCell ref="B22:B23"/>
    <mergeCell ref="C22:C23"/>
    <mergeCell ref="D22:F22"/>
    <mergeCell ref="A24:A25"/>
    <mergeCell ref="A26:A27"/>
    <mergeCell ref="C24:C25"/>
    <mergeCell ref="C26:C27"/>
    <mergeCell ref="F26:F27"/>
    <mergeCell ref="F24:F25"/>
    <mergeCell ref="I24:I25"/>
    <mergeCell ref="I26:I27"/>
    <mergeCell ref="A38:A39"/>
    <mergeCell ref="B38:B39"/>
    <mergeCell ref="A22:A23"/>
    <mergeCell ref="A31:A32"/>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G15" sqref="AG15"/>
    </sheetView>
  </sheetViews>
  <sheetFormatPr baseColWidth="10" defaultColWidth="10.6640625" defaultRowHeight="14"/>
  <cols>
    <col min="1" max="1" width="25.5" style="82" customWidth="1"/>
    <col min="2" max="2" width="29.6640625" style="82" customWidth="1"/>
    <col min="3" max="3" width="21.5" style="82" customWidth="1"/>
    <col min="4" max="4" width="21.6640625" style="82" customWidth="1"/>
    <col min="5" max="5" width="20.6640625" style="82" bestFit="1" customWidth="1"/>
    <col min="6" max="6" width="21.6640625" style="82" customWidth="1"/>
    <col min="7" max="7" width="20.6640625" style="82" bestFit="1" customWidth="1"/>
    <col min="8" max="8" width="21.5" style="82" customWidth="1"/>
    <col min="9" max="9" width="20.6640625" style="82" bestFit="1" customWidth="1"/>
    <col min="10" max="10" width="22.33203125" style="82" customWidth="1"/>
    <col min="11" max="11" width="20.6640625" style="82" bestFit="1" customWidth="1"/>
    <col min="12" max="12" width="23" style="82" customWidth="1"/>
    <col min="13" max="13" width="20.6640625" style="82" bestFit="1" customWidth="1"/>
    <col min="14" max="14" width="22.33203125" style="82" customWidth="1"/>
    <col min="15" max="15" width="20.6640625" style="82" bestFit="1" customWidth="1"/>
    <col min="16" max="17" width="20.5" style="82" customWidth="1"/>
    <col min="18" max="18" width="17.33203125" style="82" bestFit="1" customWidth="1"/>
    <col min="19" max="19" width="20.6640625" style="82" bestFit="1" customWidth="1"/>
    <col min="20" max="20" width="21.1640625" style="82" customWidth="1"/>
    <col min="21" max="21" width="20.6640625" style="82" bestFit="1" customWidth="1"/>
    <col min="22" max="22" width="19.6640625" style="82" bestFit="1" customWidth="1"/>
    <col min="23" max="23" width="21.6640625" style="82" customWidth="1"/>
    <col min="24" max="24" width="17.33203125" style="82" bestFit="1" customWidth="1"/>
    <col min="25" max="25" width="20.6640625" style="82" bestFit="1" customWidth="1"/>
    <col min="26" max="26" width="20.5" style="82" customWidth="1"/>
    <col min="27" max="27" width="17.5" style="82" customWidth="1"/>
    <col min="28" max="28" width="19.6640625" style="82" bestFit="1" customWidth="1"/>
    <col min="29" max="29" width="22.6640625" style="82" customWidth="1"/>
    <col min="30" max="30" width="17" style="82" customWidth="1"/>
    <col min="31" max="31" width="19.6640625" style="82" bestFit="1" customWidth="1"/>
    <col min="32" max="32" width="22" style="82" customWidth="1"/>
    <col min="33" max="36" width="20.5" style="82" bestFit="1" customWidth="1"/>
    <col min="37" max="16384" width="10.6640625" style="82"/>
  </cols>
  <sheetData>
    <row r="1" spans="1:62" s="1" customFormat="1" ht="20.25" customHeight="1">
      <c r="A1" s="610"/>
      <c r="B1" s="685" t="s">
        <v>169</v>
      </c>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7"/>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row>
    <row r="2" spans="1:62" s="1" customFormat="1" ht="18.75" customHeight="1">
      <c r="A2" s="611"/>
      <c r="B2" s="688"/>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90"/>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row>
    <row r="3" spans="1:62" s="1" customFormat="1" ht="14.25" customHeight="1">
      <c r="A3" s="611"/>
      <c r="B3" s="688"/>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90"/>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row>
    <row r="4" spans="1:62" s="1" customFormat="1" ht="33" customHeight="1" thickBot="1">
      <c r="A4" s="612"/>
      <c r="B4" s="691"/>
      <c r="C4" s="692"/>
      <c r="D4" s="692"/>
      <c r="E4" s="692"/>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3"/>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row>
    <row r="5" spans="1:62" s="1" customFormat="1">
      <c r="B5" s="98"/>
      <c r="C5" s="98"/>
      <c r="D5" s="98"/>
      <c r="E5" s="98"/>
      <c r="F5" s="98"/>
      <c r="G5" s="98"/>
      <c r="H5" s="98"/>
      <c r="I5" s="98"/>
      <c r="J5" s="98"/>
      <c r="K5" s="97"/>
      <c r="L5" s="97"/>
      <c r="M5" s="97"/>
      <c r="N5" s="97"/>
      <c r="O5" s="97"/>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row>
    <row r="6" spans="1:62" s="1" customFormat="1" ht="9" customHeight="1">
      <c r="A6" s="5"/>
      <c r="B6" s="98"/>
      <c r="C6" s="98"/>
      <c r="D6" s="98"/>
      <c r="E6" s="98"/>
      <c r="F6" s="98"/>
      <c r="G6" s="98"/>
      <c r="H6" s="98"/>
      <c r="I6" s="98"/>
      <c r="J6" s="98"/>
      <c r="K6" s="98"/>
      <c r="L6" s="98"/>
      <c r="M6" s="98"/>
      <c r="N6" s="98"/>
      <c r="O6" s="98"/>
      <c r="P6" s="2"/>
      <c r="Q6" s="2"/>
      <c r="R6" s="3"/>
      <c r="S6" s="3"/>
      <c r="T6" s="2"/>
      <c r="U6" s="2"/>
      <c r="V6" s="2"/>
      <c r="W6" s="82"/>
      <c r="X6" s="4"/>
      <c r="Y6" s="4"/>
      <c r="Z6" s="4"/>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row>
    <row r="7" spans="1:62" s="1" customFormat="1" ht="15" customHeight="1" thickBot="1">
      <c r="A7" s="6"/>
      <c r="B7" s="98"/>
      <c r="C7" s="98"/>
      <c r="D7" s="98"/>
      <c r="E7" s="98"/>
      <c r="F7" s="98"/>
      <c r="G7" s="98"/>
      <c r="H7" s="98"/>
      <c r="I7" s="98"/>
      <c r="J7" s="98"/>
      <c r="K7" s="98"/>
      <c r="L7" s="98"/>
      <c r="M7" s="98"/>
      <c r="N7" s="98"/>
      <c r="O7" s="98"/>
      <c r="P7" s="2"/>
      <c r="Q7" s="2"/>
      <c r="R7" s="3"/>
      <c r="S7" s="3"/>
      <c r="T7" s="2"/>
      <c r="U7" s="2"/>
      <c r="V7" s="2"/>
      <c r="W7" s="82"/>
      <c r="X7" s="4"/>
      <c r="Y7" s="4"/>
      <c r="Z7" s="129"/>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row>
    <row r="8" spans="1:62" s="1" customFormat="1" ht="15" customHeight="1" thickBot="1">
      <c r="A8" s="593" t="s">
        <v>1</v>
      </c>
      <c r="B8" s="661"/>
      <c r="C8" s="662"/>
      <c r="D8" s="662"/>
      <c r="E8" s="662"/>
      <c r="F8" s="662"/>
      <c r="G8" s="662"/>
      <c r="H8" s="662"/>
      <c r="I8" s="662"/>
      <c r="J8" s="662"/>
      <c r="K8" s="662"/>
      <c r="L8" s="662"/>
      <c r="M8" s="662"/>
      <c r="N8" s="662"/>
      <c r="O8" s="662"/>
      <c r="P8" s="662"/>
      <c r="Q8" s="662"/>
      <c r="R8" s="662"/>
      <c r="S8" s="662"/>
      <c r="T8" s="662"/>
      <c r="U8" s="662"/>
      <c r="V8" s="662"/>
      <c r="W8" s="662"/>
      <c r="X8" s="662"/>
      <c r="Y8" s="662"/>
      <c r="Z8" s="662"/>
      <c r="AA8" s="667" t="s">
        <v>49</v>
      </c>
      <c r="AB8" s="697"/>
      <c r="AC8" s="694" t="s">
        <v>94</v>
      </c>
      <c r="AD8" s="695"/>
      <c r="AE8" s="394" t="s">
        <v>160</v>
      </c>
      <c r="AF8" s="396"/>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row>
    <row r="9" spans="1:62" s="1" customFormat="1" ht="15" customHeight="1" thickBot="1">
      <c r="A9" s="594"/>
      <c r="B9" s="663"/>
      <c r="C9" s="664"/>
      <c r="D9" s="664"/>
      <c r="E9" s="664"/>
      <c r="F9" s="664"/>
      <c r="G9" s="664"/>
      <c r="H9" s="664"/>
      <c r="I9" s="664"/>
      <c r="J9" s="664"/>
      <c r="K9" s="664"/>
      <c r="L9" s="664"/>
      <c r="M9" s="664"/>
      <c r="N9" s="664"/>
      <c r="O9" s="664"/>
      <c r="P9" s="664"/>
      <c r="Q9" s="664"/>
      <c r="R9" s="664"/>
      <c r="S9" s="664"/>
      <c r="T9" s="664"/>
      <c r="U9" s="664"/>
      <c r="V9" s="664"/>
      <c r="W9" s="664"/>
      <c r="X9" s="664"/>
      <c r="Y9" s="664"/>
      <c r="Z9" s="664"/>
      <c r="AA9" s="668"/>
      <c r="AB9" s="698"/>
      <c r="AC9" s="694" t="s">
        <v>95</v>
      </c>
      <c r="AD9" s="695"/>
      <c r="AE9" s="394" t="s">
        <v>161</v>
      </c>
      <c r="AF9" s="396"/>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row>
    <row r="10" spans="1:62" s="1" customFormat="1" ht="15" customHeight="1" thickBot="1">
      <c r="A10" s="594"/>
      <c r="B10" s="663"/>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8"/>
      <c r="AB10" s="698"/>
      <c r="AC10" s="694" t="s">
        <v>96</v>
      </c>
      <c r="AD10" s="695"/>
      <c r="AE10" s="670" t="s">
        <v>162</v>
      </c>
      <c r="AF10" s="671"/>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row>
    <row r="11" spans="1:62" s="1" customFormat="1" ht="15" customHeight="1" thickBot="1">
      <c r="A11" s="595"/>
      <c r="B11" s="665"/>
      <c r="C11" s="666"/>
      <c r="D11" s="666"/>
      <c r="E11" s="666"/>
      <c r="F11" s="666"/>
      <c r="G11" s="666"/>
      <c r="H11" s="666"/>
      <c r="I11" s="666"/>
      <c r="J11" s="666"/>
      <c r="K11" s="666"/>
      <c r="L11" s="666"/>
      <c r="M11" s="666"/>
      <c r="N11" s="666"/>
      <c r="O11" s="666"/>
      <c r="P11" s="666"/>
      <c r="Q11" s="666"/>
      <c r="R11" s="666"/>
      <c r="S11" s="666"/>
      <c r="T11" s="666"/>
      <c r="U11" s="666"/>
      <c r="V11" s="666"/>
      <c r="W11" s="666"/>
      <c r="X11" s="666"/>
      <c r="Y11" s="666"/>
      <c r="Z11" s="666"/>
      <c r="AA11" s="669"/>
      <c r="AB11" s="699"/>
      <c r="AC11" s="694" t="s">
        <v>47</v>
      </c>
      <c r="AD11" s="695"/>
      <c r="AE11" s="394" t="s">
        <v>166</v>
      </c>
      <c r="AF11" s="396"/>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row>
    <row r="12" spans="1:62" s="1" customFormat="1" ht="9" customHeight="1">
      <c r="A12" s="14"/>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row>
    <row r="13" spans="1:62" s="26" customFormat="1" ht="16.5" customHeight="1" thickBot="1">
      <c r="C13" s="100"/>
      <c r="D13" s="100"/>
      <c r="E13" s="100"/>
      <c r="F13" s="100"/>
      <c r="G13" s="100"/>
      <c r="H13" s="100"/>
      <c r="I13" s="100"/>
      <c r="J13" s="100"/>
      <c r="K13" s="99"/>
      <c r="L13" s="99"/>
      <c r="M13" s="99"/>
      <c r="N13" s="99"/>
      <c r="O13" s="99"/>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row>
    <row r="14" spans="1:62" s="84" customFormat="1" ht="21.75" customHeight="1" thickBot="1">
      <c r="A14" s="427" t="s">
        <v>2</v>
      </c>
      <c r="B14" s="165" t="s">
        <v>50</v>
      </c>
      <c r="C14" s="131"/>
      <c r="D14" s="165" t="s">
        <v>51</v>
      </c>
      <c r="E14" s="132"/>
      <c r="F14" s="165" t="s">
        <v>52</v>
      </c>
      <c r="G14" s="132"/>
      <c r="H14" s="165" t="s">
        <v>53</v>
      </c>
      <c r="I14" s="133"/>
      <c r="J14" s="101"/>
      <c r="K14" s="419" t="s">
        <v>3</v>
      </c>
      <c r="L14" s="419"/>
      <c r="M14" s="696" t="s">
        <v>54</v>
      </c>
      <c r="N14" s="696"/>
      <c r="O14" s="696"/>
      <c r="P14" s="136"/>
      <c r="Q14" s="174"/>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row>
    <row r="15" spans="1:62" s="84" customFormat="1" ht="21.75" customHeight="1" thickBot="1">
      <c r="A15" s="427"/>
      <c r="B15" s="166" t="s">
        <v>55</v>
      </c>
      <c r="C15" s="134"/>
      <c r="D15" s="165" t="s">
        <v>56</v>
      </c>
      <c r="E15" s="135"/>
      <c r="F15" s="165" t="s">
        <v>57</v>
      </c>
      <c r="G15" s="135"/>
      <c r="H15" s="165" t="s">
        <v>58</v>
      </c>
      <c r="I15" s="133"/>
      <c r="J15" s="101"/>
      <c r="K15" s="419"/>
      <c r="L15" s="419"/>
      <c r="M15" s="696" t="s">
        <v>59</v>
      </c>
      <c r="N15" s="696"/>
      <c r="O15" s="696"/>
      <c r="P15" s="136"/>
      <c r="Q15" s="174"/>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row>
    <row r="16" spans="1:62" s="84" customFormat="1" ht="21.75" customHeight="1" thickBot="1">
      <c r="A16" s="427"/>
      <c r="B16" s="165" t="s">
        <v>60</v>
      </c>
      <c r="C16" s="131"/>
      <c r="D16" s="165" t="s">
        <v>61</v>
      </c>
      <c r="E16" s="135"/>
      <c r="F16" s="165" t="s">
        <v>62</v>
      </c>
      <c r="G16" s="135"/>
      <c r="H16" s="165" t="s">
        <v>63</v>
      </c>
      <c r="I16" s="133"/>
      <c r="K16" s="419"/>
      <c r="L16" s="419"/>
      <c r="M16" s="696" t="s">
        <v>64</v>
      </c>
      <c r="N16" s="696"/>
      <c r="O16" s="696"/>
      <c r="P16" s="136"/>
      <c r="Q16" s="174"/>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row>
    <row r="17" spans="1:62" s="84" customFormat="1" ht="21.75" customHeight="1" thickBot="1">
      <c r="A17" s="1"/>
      <c r="B17" s="1"/>
      <c r="C17" s="1"/>
      <c r="D17" s="1"/>
      <c r="E17" s="1"/>
      <c r="F17" s="1"/>
      <c r="G17" s="101"/>
      <c r="H17" s="101"/>
      <c r="I17" s="101"/>
      <c r="J17" s="101"/>
      <c r="K17" s="102"/>
      <c r="L17" s="102"/>
      <c r="M17" s="100"/>
      <c r="N17" s="100"/>
      <c r="O17" s="100"/>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row>
    <row r="18" spans="1:62" s="1" customFormat="1" ht="48" customHeight="1" thickBot="1">
      <c r="A18" s="436" t="s">
        <v>118</v>
      </c>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8"/>
      <c r="AG18" s="122"/>
      <c r="AH18" s="122"/>
      <c r="AI18" s="122"/>
      <c r="AJ18" s="122"/>
      <c r="AK18" s="122"/>
      <c r="AL18" s="122"/>
      <c r="AM18" s="122"/>
      <c r="AN18" s="82"/>
      <c r="AO18" s="82"/>
      <c r="AP18" s="82"/>
      <c r="AQ18" s="82"/>
      <c r="AR18" s="82"/>
      <c r="AS18" s="82"/>
      <c r="AT18" s="82"/>
      <c r="AU18" s="82"/>
      <c r="AV18" s="82"/>
      <c r="AW18" s="82"/>
      <c r="AX18" s="82"/>
      <c r="AY18" s="82"/>
      <c r="AZ18" s="82"/>
      <c r="BA18" s="82"/>
      <c r="BB18" s="82"/>
      <c r="BC18" s="82"/>
      <c r="BD18" s="82"/>
      <c r="BE18" s="82"/>
      <c r="BF18" s="82"/>
      <c r="BG18" s="82"/>
      <c r="BH18" s="82"/>
      <c r="BI18" s="82"/>
      <c r="BJ18" s="82"/>
    </row>
    <row r="19" spans="1:62" s="1" customFormat="1" ht="50.25" customHeight="1" thickBot="1">
      <c r="A19" s="434" t="s">
        <v>119</v>
      </c>
      <c r="B19" s="435"/>
      <c r="C19" s="676"/>
      <c r="D19" s="676"/>
      <c r="E19" s="676"/>
      <c r="F19" s="676"/>
      <c r="G19" s="676"/>
      <c r="H19" s="676"/>
      <c r="I19" s="676"/>
      <c r="J19" s="676"/>
      <c r="K19" s="676"/>
      <c r="L19" s="676"/>
      <c r="M19" s="676"/>
      <c r="N19" s="676"/>
      <c r="O19" s="676"/>
      <c r="P19" s="676"/>
      <c r="Q19" s="676"/>
      <c r="R19" s="676"/>
      <c r="S19" s="676"/>
      <c r="T19" s="676"/>
      <c r="U19" s="676"/>
      <c r="V19" s="676"/>
      <c r="W19" s="676"/>
      <c r="X19" s="676"/>
      <c r="Y19" s="676"/>
      <c r="Z19" s="676"/>
      <c r="AA19" s="676"/>
      <c r="AB19" s="676"/>
      <c r="AC19" s="676"/>
      <c r="AD19" s="676"/>
      <c r="AE19" s="676"/>
      <c r="AF19" s="677"/>
      <c r="AG19" s="122"/>
      <c r="AH19" s="122"/>
      <c r="AI19" s="122"/>
      <c r="AJ19" s="122"/>
      <c r="AK19" s="122"/>
      <c r="AL19" s="122"/>
      <c r="AM19" s="122"/>
      <c r="AN19" s="82"/>
      <c r="AO19" s="82"/>
      <c r="AP19" s="82"/>
      <c r="AQ19" s="82"/>
      <c r="AR19" s="82"/>
      <c r="AS19" s="82"/>
      <c r="AT19" s="82"/>
      <c r="AU19" s="82"/>
      <c r="AV19" s="82"/>
      <c r="AW19" s="82"/>
      <c r="AX19" s="82"/>
      <c r="AY19" s="82"/>
      <c r="AZ19" s="82"/>
      <c r="BA19" s="82"/>
      <c r="BB19" s="82"/>
      <c r="BC19" s="82"/>
      <c r="BD19" s="82"/>
      <c r="BE19" s="82"/>
      <c r="BF19" s="82"/>
      <c r="BG19" s="82"/>
      <c r="BH19" s="82"/>
      <c r="BI19" s="82"/>
      <c r="BJ19" s="82"/>
    </row>
    <row r="20" spans="1:62" s="30" customFormat="1" ht="21.75" customHeight="1" thickBot="1">
      <c r="A20" s="449" t="s">
        <v>120</v>
      </c>
      <c r="B20" s="681" t="s">
        <v>121</v>
      </c>
      <c r="C20" s="588" t="s">
        <v>26</v>
      </c>
      <c r="D20" s="675"/>
      <c r="E20" s="675"/>
      <c r="F20" s="675"/>
      <c r="G20" s="675"/>
      <c r="H20" s="675"/>
      <c r="I20" s="675"/>
      <c r="J20" s="675"/>
      <c r="K20" s="675"/>
      <c r="L20" s="675"/>
      <c r="M20" s="675"/>
      <c r="N20" s="589"/>
      <c r="O20" s="672" t="s">
        <v>27</v>
      </c>
      <c r="P20" s="673"/>
      <c r="Q20" s="673"/>
      <c r="R20" s="673"/>
      <c r="S20" s="673"/>
      <c r="T20" s="673"/>
      <c r="U20" s="673"/>
      <c r="V20" s="673"/>
      <c r="W20" s="673"/>
      <c r="X20" s="673"/>
      <c r="Y20" s="673"/>
      <c r="Z20" s="673"/>
      <c r="AA20" s="673"/>
      <c r="AB20" s="673"/>
      <c r="AC20" s="673"/>
      <c r="AD20" s="673"/>
      <c r="AE20" s="673"/>
      <c r="AF20" s="674"/>
      <c r="AG20" s="122"/>
      <c r="AH20" s="122"/>
      <c r="AI20" s="122"/>
      <c r="AJ20" s="122"/>
      <c r="AK20" s="122"/>
      <c r="AL20" s="122"/>
      <c r="AM20" s="122"/>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row>
    <row r="21" spans="1:62" s="30" customFormat="1" ht="21.75" customHeight="1" thickBot="1">
      <c r="A21" s="680"/>
      <c r="B21" s="681"/>
      <c r="C21" s="678" t="s">
        <v>75</v>
      </c>
      <c r="D21" s="679"/>
      <c r="E21" s="678" t="s">
        <v>77</v>
      </c>
      <c r="F21" s="679"/>
      <c r="G21" s="678" t="s">
        <v>78</v>
      </c>
      <c r="H21" s="679"/>
      <c r="I21" s="678" t="s">
        <v>79</v>
      </c>
      <c r="J21" s="679"/>
      <c r="K21" s="678" t="s">
        <v>80</v>
      </c>
      <c r="L21" s="679"/>
      <c r="M21" s="678" t="s">
        <v>81</v>
      </c>
      <c r="N21" s="679"/>
      <c r="O21" s="672" t="s">
        <v>75</v>
      </c>
      <c r="P21" s="673"/>
      <c r="Q21" s="674"/>
      <c r="R21" s="682" t="s">
        <v>77</v>
      </c>
      <c r="S21" s="683"/>
      <c r="T21" s="684"/>
      <c r="U21" s="682" t="s">
        <v>78</v>
      </c>
      <c r="V21" s="683"/>
      <c r="W21" s="684"/>
      <c r="X21" s="682" t="s">
        <v>79</v>
      </c>
      <c r="Y21" s="683"/>
      <c r="Z21" s="684"/>
      <c r="AA21" s="682" t="s">
        <v>80</v>
      </c>
      <c r="AB21" s="683"/>
      <c r="AC21" s="684"/>
      <c r="AD21" s="682" t="s">
        <v>81</v>
      </c>
      <c r="AE21" s="683"/>
      <c r="AF21" s="684"/>
      <c r="AG21" s="122"/>
      <c r="AH21" s="122"/>
      <c r="AI21" s="122"/>
      <c r="AJ21" s="122"/>
      <c r="AK21" s="122"/>
      <c r="AL21" s="122"/>
      <c r="AM21" s="122"/>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row>
    <row r="22" spans="1:62" s="30" customFormat="1" ht="28.5" customHeight="1" thickBot="1">
      <c r="A22" s="680"/>
      <c r="B22" s="681"/>
      <c r="C22" s="127" t="s">
        <v>122</v>
      </c>
      <c r="D22" s="127" t="s">
        <v>123</v>
      </c>
      <c r="E22" s="127" t="s">
        <v>122</v>
      </c>
      <c r="F22" s="127" t="s">
        <v>123</v>
      </c>
      <c r="G22" s="127" t="s">
        <v>122</v>
      </c>
      <c r="H22" s="127" t="s">
        <v>123</v>
      </c>
      <c r="I22" s="127" t="s">
        <v>122</v>
      </c>
      <c r="J22" s="127" t="s">
        <v>123</v>
      </c>
      <c r="K22" s="127" t="s">
        <v>122</v>
      </c>
      <c r="L22" s="127" t="s">
        <v>123</v>
      </c>
      <c r="M22" s="127" t="s">
        <v>122</v>
      </c>
      <c r="N22" s="127" t="s">
        <v>123</v>
      </c>
      <c r="O22" s="128" t="s">
        <v>122</v>
      </c>
      <c r="P22" s="128" t="s">
        <v>124</v>
      </c>
      <c r="Q22" s="128" t="s">
        <v>12</v>
      </c>
      <c r="R22" s="128" t="s">
        <v>122</v>
      </c>
      <c r="S22" s="128" t="s">
        <v>124</v>
      </c>
      <c r="T22" s="128" t="s">
        <v>12</v>
      </c>
      <c r="U22" s="128" t="s">
        <v>122</v>
      </c>
      <c r="V22" s="128" t="s">
        <v>124</v>
      </c>
      <c r="W22" s="128" t="s">
        <v>12</v>
      </c>
      <c r="X22" s="128" t="s">
        <v>122</v>
      </c>
      <c r="Y22" s="128" t="s">
        <v>124</v>
      </c>
      <c r="Z22" s="128" t="s">
        <v>12</v>
      </c>
      <c r="AA22" s="128" t="s">
        <v>122</v>
      </c>
      <c r="AB22" s="128" t="s">
        <v>124</v>
      </c>
      <c r="AC22" s="128" t="s">
        <v>12</v>
      </c>
      <c r="AD22" s="128" t="s">
        <v>122</v>
      </c>
      <c r="AE22" s="128" t="s">
        <v>124</v>
      </c>
      <c r="AF22" s="128" t="s">
        <v>12</v>
      </c>
      <c r="AG22" s="122"/>
      <c r="AH22" s="122"/>
      <c r="AI22" s="122"/>
      <c r="AJ22" s="122"/>
      <c r="AK22" s="122"/>
      <c r="AL22" s="122"/>
      <c r="AM22" s="122"/>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row>
    <row r="23" spans="1:62" s="30" customFormat="1" ht="15.75" customHeight="1">
      <c r="A23" s="680"/>
      <c r="B23" s="79" t="s">
        <v>125</v>
      </c>
      <c r="C23" s="140"/>
      <c r="D23" s="138"/>
      <c r="E23" s="140"/>
      <c r="F23" s="138"/>
      <c r="G23" s="140"/>
      <c r="H23" s="138"/>
      <c r="I23" s="140"/>
      <c r="J23" s="138"/>
      <c r="K23" s="140"/>
      <c r="L23" s="138"/>
      <c r="M23" s="140"/>
      <c r="N23" s="138"/>
      <c r="O23" s="77"/>
      <c r="P23" s="138"/>
      <c r="Q23" s="138"/>
      <c r="R23" s="77"/>
      <c r="S23" s="138"/>
      <c r="T23" s="138"/>
      <c r="U23" s="77"/>
      <c r="V23" s="138"/>
      <c r="W23" s="138"/>
      <c r="X23" s="77"/>
      <c r="Y23" s="138"/>
      <c r="Z23" s="138"/>
      <c r="AA23" s="77"/>
      <c r="AB23" s="138"/>
      <c r="AC23" s="138"/>
      <c r="AD23" s="77"/>
      <c r="AE23" s="175"/>
      <c r="AF23" s="141"/>
      <c r="AG23" s="122"/>
      <c r="AH23" s="122"/>
      <c r="AI23" s="122"/>
      <c r="AJ23" s="122"/>
      <c r="AK23" s="122"/>
      <c r="AL23" s="122"/>
      <c r="AM23" s="122"/>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row>
    <row r="24" spans="1:62" s="30" customFormat="1" ht="15.75" customHeight="1">
      <c r="A24" s="680"/>
      <c r="B24" s="80" t="s">
        <v>126</v>
      </c>
      <c r="C24" s="77"/>
      <c r="D24" s="138"/>
      <c r="E24" s="77"/>
      <c r="F24" s="138"/>
      <c r="G24" s="77"/>
      <c r="H24" s="138"/>
      <c r="I24" s="77"/>
      <c r="J24" s="138"/>
      <c r="K24" s="77"/>
      <c r="L24" s="138"/>
      <c r="M24" s="77"/>
      <c r="N24" s="138"/>
      <c r="O24" s="77"/>
      <c r="P24" s="138"/>
      <c r="Q24" s="138"/>
      <c r="R24" s="77"/>
      <c r="S24" s="138"/>
      <c r="T24" s="138"/>
      <c r="U24" s="77"/>
      <c r="V24" s="138"/>
      <c r="W24" s="138"/>
      <c r="X24" s="77"/>
      <c r="Y24" s="138"/>
      <c r="Z24" s="138"/>
      <c r="AA24" s="77"/>
      <c r="AB24" s="138"/>
      <c r="AC24" s="138"/>
      <c r="AD24" s="77"/>
      <c r="AE24" s="175"/>
      <c r="AF24" s="141"/>
      <c r="AG24" s="122"/>
      <c r="AH24" s="122"/>
      <c r="AI24" s="122"/>
      <c r="AJ24" s="122"/>
      <c r="AK24" s="122"/>
      <c r="AL24" s="122"/>
      <c r="AM24" s="122"/>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row>
    <row r="25" spans="1:62" s="30" customFormat="1" ht="15.75" customHeight="1">
      <c r="A25" s="680"/>
      <c r="B25" s="80" t="s">
        <v>127</v>
      </c>
      <c r="C25" s="77"/>
      <c r="D25" s="138"/>
      <c r="E25" s="77"/>
      <c r="F25" s="138"/>
      <c r="G25" s="77"/>
      <c r="H25" s="138"/>
      <c r="I25" s="77"/>
      <c r="J25" s="138"/>
      <c r="K25" s="77"/>
      <c r="L25" s="138"/>
      <c r="M25" s="77"/>
      <c r="N25" s="138"/>
      <c r="O25" s="77"/>
      <c r="P25" s="138"/>
      <c r="Q25" s="138"/>
      <c r="R25" s="77"/>
      <c r="S25" s="138"/>
      <c r="T25" s="138"/>
      <c r="U25" s="77"/>
      <c r="V25" s="138"/>
      <c r="W25" s="138"/>
      <c r="X25" s="77"/>
      <c r="Y25" s="138"/>
      <c r="Z25" s="138"/>
      <c r="AA25" s="77"/>
      <c r="AB25" s="138"/>
      <c r="AC25" s="138"/>
      <c r="AD25" s="77"/>
      <c r="AE25" s="175"/>
      <c r="AF25" s="141"/>
      <c r="AG25" s="122"/>
      <c r="AH25" s="122"/>
      <c r="AI25" s="122"/>
      <c r="AJ25" s="122"/>
      <c r="AK25" s="122"/>
      <c r="AL25" s="122"/>
      <c r="AM25" s="122"/>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row>
    <row r="26" spans="1:62" s="30" customFormat="1" ht="15.75" customHeight="1">
      <c r="A26" s="680"/>
      <c r="B26" s="80" t="s">
        <v>128</v>
      </c>
      <c r="C26" s="77"/>
      <c r="D26" s="138"/>
      <c r="E26" s="77"/>
      <c r="F26" s="138"/>
      <c r="G26" s="77"/>
      <c r="H26" s="138"/>
      <c r="I26" s="77"/>
      <c r="J26" s="138"/>
      <c r="K26" s="77"/>
      <c r="L26" s="138"/>
      <c r="M26" s="77"/>
      <c r="N26" s="138"/>
      <c r="O26" s="77"/>
      <c r="P26" s="138"/>
      <c r="Q26" s="138"/>
      <c r="R26" s="77"/>
      <c r="S26" s="138"/>
      <c r="T26" s="138"/>
      <c r="U26" s="77"/>
      <c r="V26" s="138"/>
      <c r="W26" s="138"/>
      <c r="X26" s="77"/>
      <c r="Y26" s="138"/>
      <c r="Z26" s="138"/>
      <c r="AA26" s="77"/>
      <c r="AB26" s="138"/>
      <c r="AC26" s="138"/>
      <c r="AD26" s="77"/>
      <c r="AE26" s="175"/>
      <c r="AF26" s="141"/>
      <c r="AG26" s="122"/>
      <c r="AH26" s="122"/>
      <c r="AI26" s="122"/>
      <c r="AJ26" s="122"/>
      <c r="AK26" s="122"/>
      <c r="AL26" s="122"/>
      <c r="AM26" s="122"/>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row>
    <row r="27" spans="1:62" s="30" customFormat="1" ht="15.75" customHeight="1">
      <c r="A27" s="680"/>
      <c r="B27" s="80" t="s">
        <v>129</v>
      </c>
      <c r="C27" s="77"/>
      <c r="D27" s="138"/>
      <c r="E27" s="77"/>
      <c r="F27" s="138"/>
      <c r="G27" s="77"/>
      <c r="H27" s="138"/>
      <c r="I27" s="77"/>
      <c r="J27" s="138"/>
      <c r="K27" s="77"/>
      <c r="L27" s="138"/>
      <c r="M27" s="77"/>
      <c r="N27" s="138"/>
      <c r="O27" s="77"/>
      <c r="P27" s="138"/>
      <c r="Q27" s="138"/>
      <c r="R27" s="77"/>
      <c r="S27" s="138"/>
      <c r="T27" s="138"/>
      <c r="U27" s="77"/>
      <c r="V27" s="138"/>
      <c r="W27" s="138"/>
      <c r="X27" s="77"/>
      <c r="Y27" s="138"/>
      <c r="Z27" s="138"/>
      <c r="AA27" s="77"/>
      <c r="AB27" s="138"/>
      <c r="AC27" s="138"/>
      <c r="AD27" s="77"/>
      <c r="AE27" s="175"/>
      <c r="AF27" s="141"/>
      <c r="AG27" s="122"/>
      <c r="AH27" s="122"/>
      <c r="AI27" s="122"/>
      <c r="AJ27" s="122"/>
      <c r="AK27" s="122"/>
      <c r="AL27" s="122"/>
      <c r="AM27" s="122"/>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row>
    <row r="28" spans="1:62" s="30" customFormat="1" ht="15.75" customHeight="1">
      <c r="A28" s="680"/>
      <c r="B28" s="80" t="s">
        <v>130</v>
      </c>
      <c r="C28" s="77"/>
      <c r="D28" s="138"/>
      <c r="E28" s="77"/>
      <c r="F28" s="138"/>
      <c r="G28" s="77"/>
      <c r="H28" s="138"/>
      <c r="I28" s="77"/>
      <c r="J28" s="138"/>
      <c r="K28" s="77"/>
      <c r="L28" s="138"/>
      <c r="M28" s="77"/>
      <c r="N28" s="138"/>
      <c r="O28" s="77"/>
      <c r="P28" s="138"/>
      <c r="Q28" s="138"/>
      <c r="R28" s="77"/>
      <c r="S28" s="138"/>
      <c r="T28" s="138"/>
      <c r="U28" s="77"/>
      <c r="V28" s="138"/>
      <c r="W28" s="138"/>
      <c r="X28" s="77"/>
      <c r="Y28" s="138"/>
      <c r="Z28" s="138"/>
      <c r="AA28" s="77"/>
      <c r="AB28" s="138"/>
      <c r="AC28" s="138"/>
      <c r="AD28" s="77"/>
      <c r="AE28" s="175"/>
      <c r="AF28" s="141"/>
      <c r="AG28" s="122"/>
      <c r="AH28" s="122"/>
      <c r="AI28" s="122"/>
      <c r="AJ28" s="122"/>
      <c r="AK28" s="122"/>
      <c r="AL28" s="122"/>
      <c r="AM28" s="122"/>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row>
    <row r="29" spans="1:62" s="30" customFormat="1" ht="15.75" customHeight="1">
      <c r="A29" s="680"/>
      <c r="B29" s="80" t="s">
        <v>131</v>
      </c>
      <c r="C29" s="77"/>
      <c r="D29" s="138"/>
      <c r="E29" s="77"/>
      <c r="F29" s="138"/>
      <c r="G29" s="77"/>
      <c r="H29" s="138"/>
      <c r="I29" s="77"/>
      <c r="J29" s="138"/>
      <c r="K29" s="77"/>
      <c r="L29" s="138"/>
      <c r="M29" s="77"/>
      <c r="N29" s="138"/>
      <c r="O29" s="77"/>
      <c r="P29" s="138"/>
      <c r="Q29" s="138"/>
      <c r="R29" s="77"/>
      <c r="S29" s="138"/>
      <c r="T29" s="138"/>
      <c r="U29" s="77"/>
      <c r="V29" s="138"/>
      <c r="W29" s="138"/>
      <c r="X29" s="77"/>
      <c r="Y29" s="138"/>
      <c r="Z29" s="138"/>
      <c r="AA29" s="77"/>
      <c r="AB29" s="138"/>
      <c r="AC29" s="138"/>
      <c r="AD29" s="77"/>
      <c r="AE29" s="175"/>
      <c r="AF29" s="141"/>
      <c r="AG29" s="122"/>
      <c r="AH29" s="122"/>
      <c r="AI29" s="122"/>
      <c r="AJ29" s="122"/>
      <c r="AK29" s="122"/>
      <c r="AL29" s="122"/>
      <c r="AM29" s="122"/>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row>
    <row r="30" spans="1:62" s="30" customFormat="1" ht="15.75" customHeight="1">
      <c r="A30" s="680"/>
      <c r="B30" s="80" t="s">
        <v>132</v>
      </c>
      <c r="C30" s="77"/>
      <c r="D30" s="138"/>
      <c r="E30" s="77"/>
      <c r="F30" s="138"/>
      <c r="G30" s="77"/>
      <c r="H30" s="138"/>
      <c r="I30" s="77"/>
      <c r="J30" s="138"/>
      <c r="K30" s="77"/>
      <c r="L30" s="138"/>
      <c r="M30" s="77"/>
      <c r="N30" s="138"/>
      <c r="O30" s="77"/>
      <c r="P30" s="138"/>
      <c r="Q30" s="138"/>
      <c r="R30" s="77"/>
      <c r="S30" s="138"/>
      <c r="T30" s="138"/>
      <c r="U30" s="77"/>
      <c r="V30" s="138"/>
      <c r="W30" s="138"/>
      <c r="X30" s="77"/>
      <c r="Y30" s="138"/>
      <c r="Z30" s="138"/>
      <c r="AA30" s="77"/>
      <c r="AB30" s="138"/>
      <c r="AC30" s="138"/>
      <c r="AD30" s="77"/>
      <c r="AE30" s="175"/>
      <c r="AF30" s="141"/>
      <c r="AG30" s="122"/>
      <c r="AH30" s="122"/>
      <c r="AI30" s="122"/>
      <c r="AJ30" s="122"/>
      <c r="AK30" s="122"/>
      <c r="AL30" s="122"/>
      <c r="AM30" s="122"/>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row>
    <row r="31" spans="1:62" s="30" customFormat="1" ht="15.75" customHeight="1">
      <c r="A31" s="680"/>
      <c r="B31" s="80" t="s">
        <v>133</v>
      </c>
      <c r="C31" s="77"/>
      <c r="D31" s="138"/>
      <c r="E31" s="77"/>
      <c r="F31" s="138"/>
      <c r="G31" s="77"/>
      <c r="H31" s="138"/>
      <c r="I31" s="77"/>
      <c r="J31" s="138"/>
      <c r="K31" s="77"/>
      <c r="L31" s="138"/>
      <c r="M31" s="77"/>
      <c r="N31" s="138"/>
      <c r="O31" s="77"/>
      <c r="P31" s="138"/>
      <c r="Q31" s="138"/>
      <c r="R31" s="77"/>
      <c r="S31" s="138"/>
      <c r="T31" s="138"/>
      <c r="U31" s="77"/>
      <c r="V31" s="138"/>
      <c r="W31" s="138"/>
      <c r="X31" s="77"/>
      <c r="Y31" s="138"/>
      <c r="Z31" s="138"/>
      <c r="AA31" s="77"/>
      <c r="AB31" s="138"/>
      <c r="AC31" s="138"/>
      <c r="AD31" s="77"/>
      <c r="AE31" s="175"/>
      <c r="AF31" s="141"/>
      <c r="AG31" s="122"/>
      <c r="AH31" s="122"/>
      <c r="AI31" s="122"/>
      <c r="AJ31" s="122"/>
      <c r="AK31" s="122"/>
      <c r="AL31" s="122"/>
      <c r="AM31" s="122"/>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row>
    <row r="32" spans="1:62" s="30" customFormat="1" ht="15.75" customHeight="1">
      <c r="A32" s="680"/>
      <c r="B32" s="80" t="s">
        <v>134</v>
      </c>
      <c r="C32" s="77"/>
      <c r="D32" s="138"/>
      <c r="E32" s="77"/>
      <c r="F32" s="138"/>
      <c r="G32" s="77"/>
      <c r="H32" s="138"/>
      <c r="I32" s="77"/>
      <c r="J32" s="138"/>
      <c r="K32" s="77"/>
      <c r="L32" s="138"/>
      <c r="M32" s="77"/>
      <c r="N32" s="138"/>
      <c r="O32" s="77"/>
      <c r="P32" s="138"/>
      <c r="Q32" s="138"/>
      <c r="R32" s="77"/>
      <c r="S32" s="138"/>
      <c r="T32" s="138"/>
      <c r="U32" s="77"/>
      <c r="V32" s="138"/>
      <c r="W32" s="138"/>
      <c r="X32" s="77"/>
      <c r="Y32" s="138"/>
      <c r="Z32" s="138"/>
      <c r="AA32" s="77"/>
      <c r="AB32" s="138"/>
      <c r="AC32" s="138"/>
      <c r="AD32" s="77"/>
      <c r="AE32" s="175"/>
      <c r="AF32" s="141"/>
      <c r="AG32" s="122"/>
      <c r="AH32" s="122"/>
      <c r="AI32" s="122"/>
      <c r="AJ32" s="122"/>
      <c r="AK32" s="122"/>
      <c r="AL32" s="122"/>
      <c r="AM32" s="122"/>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row>
    <row r="33" spans="1:62" s="30" customFormat="1" ht="15.75" customHeight="1">
      <c r="A33" s="680"/>
      <c r="B33" s="80" t="s">
        <v>135</v>
      </c>
      <c r="C33" s="77"/>
      <c r="D33" s="138"/>
      <c r="E33" s="77"/>
      <c r="F33" s="138"/>
      <c r="G33" s="77"/>
      <c r="H33" s="138"/>
      <c r="I33" s="77"/>
      <c r="J33" s="138"/>
      <c r="K33" s="77"/>
      <c r="L33" s="138"/>
      <c r="M33" s="77"/>
      <c r="N33" s="138"/>
      <c r="O33" s="77"/>
      <c r="P33" s="138"/>
      <c r="Q33" s="138"/>
      <c r="R33" s="77"/>
      <c r="S33" s="138"/>
      <c r="T33" s="138"/>
      <c r="U33" s="77"/>
      <c r="V33" s="138"/>
      <c r="W33" s="138"/>
      <c r="X33" s="77"/>
      <c r="Y33" s="138"/>
      <c r="Z33" s="138"/>
      <c r="AA33" s="77"/>
      <c r="AB33" s="138"/>
      <c r="AC33" s="138"/>
      <c r="AD33" s="77"/>
      <c r="AE33" s="175"/>
      <c r="AF33" s="141"/>
      <c r="AG33" s="122"/>
      <c r="AH33" s="122"/>
      <c r="AI33" s="122"/>
      <c r="AJ33" s="122"/>
      <c r="AK33" s="122"/>
      <c r="AL33" s="122"/>
      <c r="AM33" s="122"/>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row>
    <row r="34" spans="1:62" s="30" customFormat="1" ht="15.75" customHeight="1">
      <c r="A34" s="680"/>
      <c r="B34" s="80" t="s">
        <v>136</v>
      </c>
      <c r="C34" s="77"/>
      <c r="D34" s="138"/>
      <c r="E34" s="77"/>
      <c r="F34" s="138"/>
      <c r="G34" s="77"/>
      <c r="H34" s="138"/>
      <c r="I34" s="77"/>
      <c r="J34" s="138"/>
      <c r="K34" s="77"/>
      <c r="L34" s="138"/>
      <c r="M34" s="77"/>
      <c r="N34" s="138"/>
      <c r="O34" s="77"/>
      <c r="P34" s="138"/>
      <c r="Q34" s="138"/>
      <c r="R34" s="77"/>
      <c r="S34" s="138"/>
      <c r="T34" s="138"/>
      <c r="U34" s="77"/>
      <c r="V34" s="138"/>
      <c r="W34" s="138"/>
      <c r="X34" s="77"/>
      <c r="Y34" s="138"/>
      <c r="Z34" s="138"/>
      <c r="AA34" s="77"/>
      <c r="AB34" s="138"/>
      <c r="AC34" s="138"/>
      <c r="AD34" s="77"/>
      <c r="AE34" s="175"/>
      <c r="AF34" s="141"/>
      <c r="AG34" s="122"/>
      <c r="AH34" s="122"/>
      <c r="AI34" s="122"/>
      <c r="AJ34" s="122"/>
      <c r="AK34" s="122"/>
      <c r="AL34" s="122"/>
      <c r="AM34" s="122"/>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row>
    <row r="35" spans="1:62" s="30" customFormat="1" ht="15.75" customHeight="1">
      <c r="A35" s="680"/>
      <c r="B35" s="80" t="s">
        <v>137</v>
      </c>
      <c r="C35" s="77"/>
      <c r="D35" s="138"/>
      <c r="E35" s="77"/>
      <c r="F35" s="138"/>
      <c r="G35" s="77"/>
      <c r="H35" s="138"/>
      <c r="I35" s="77"/>
      <c r="J35" s="138"/>
      <c r="K35" s="77"/>
      <c r="L35" s="138"/>
      <c r="M35" s="77"/>
      <c r="N35" s="138"/>
      <c r="O35" s="77"/>
      <c r="P35" s="138"/>
      <c r="Q35" s="138"/>
      <c r="R35" s="77"/>
      <c r="S35" s="138"/>
      <c r="T35" s="138"/>
      <c r="U35" s="77"/>
      <c r="V35" s="138"/>
      <c r="W35" s="138"/>
      <c r="X35" s="77"/>
      <c r="Y35" s="138"/>
      <c r="Z35" s="138"/>
      <c r="AA35" s="77"/>
      <c r="AB35" s="138"/>
      <c r="AC35" s="138"/>
      <c r="AD35" s="77"/>
      <c r="AE35" s="175"/>
      <c r="AF35" s="141"/>
      <c r="AG35" s="122"/>
      <c r="AH35" s="122"/>
      <c r="AI35" s="122"/>
      <c r="AJ35" s="122"/>
      <c r="AK35" s="122"/>
      <c r="AL35" s="122"/>
      <c r="AM35" s="122"/>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row>
    <row r="36" spans="1:62" s="30" customFormat="1" ht="15.75" customHeight="1">
      <c r="A36" s="680"/>
      <c r="B36" s="80" t="s">
        <v>138</v>
      </c>
      <c r="C36" s="77"/>
      <c r="D36" s="138"/>
      <c r="E36" s="77"/>
      <c r="F36" s="138"/>
      <c r="G36" s="77"/>
      <c r="H36" s="138"/>
      <c r="I36" s="77"/>
      <c r="J36" s="138"/>
      <c r="K36" s="77"/>
      <c r="L36" s="138"/>
      <c r="M36" s="77"/>
      <c r="N36" s="138"/>
      <c r="O36" s="77"/>
      <c r="P36" s="138"/>
      <c r="Q36" s="138"/>
      <c r="R36" s="77"/>
      <c r="S36" s="138"/>
      <c r="T36" s="138"/>
      <c r="U36" s="77"/>
      <c r="V36" s="138"/>
      <c r="W36" s="138"/>
      <c r="X36" s="77"/>
      <c r="Y36" s="138"/>
      <c r="Z36" s="138"/>
      <c r="AA36" s="77"/>
      <c r="AB36" s="138"/>
      <c r="AC36" s="138"/>
      <c r="AD36" s="77"/>
      <c r="AE36" s="175"/>
      <c r="AF36" s="141"/>
      <c r="AG36" s="122"/>
      <c r="AH36" s="122"/>
      <c r="AI36" s="122"/>
      <c r="AJ36" s="122"/>
      <c r="AK36" s="122"/>
      <c r="AL36" s="122"/>
      <c r="AM36" s="122"/>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row>
    <row r="37" spans="1:62" s="30" customFormat="1" ht="15.75" customHeight="1">
      <c r="A37" s="680"/>
      <c r="B37" s="80" t="s">
        <v>139</v>
      </c>
      <c r="C37" s="77"/>
      <c r="D37" s="138"/>
      <c r="E37" s="77"/>
      <c r="F37" s="138"/>
      <c r="G37" s="77"/>
      <c r="H37" s="138"/>
      <c r="I37" s="77"/>
      <c r="J37" s="138"/>
      <c r="K37" s="77"/>
      <c r="L37" s="138"/>
      <c r="M37" s="77"/>
      <c r="N37" s="138"/>
      <c r="O37" s="77"/>
      <c r="P37" s="138"/>
      <c r="Q37" s="138"/>
      <c r="R37" s="77"/>
      <c r="S37" s="138"/>
      <c r="T37" s="138"/>
      <c r="U37" s="77"/>
      <c r="V37" s="138"/>
      <c r="W37" s="138"/>
      <c r="X37" s="77"/>
      <c r="Y37" s="138"/>
      <c r="Z37" s="138"/>
      <c r="AA37" s="77"/>
      <c r="AB37" s="138"/>
      <c r="AC37" s="138"/>
      <c r="AD37" s="77"/>
      <c r="AE37" s="175"/>
      <c r="AF37" s="141"/>
      <c r="AG37" s="122"/>
      <c r="AH37" s="122"/>
      <c r="AI37" s="122"/>
      <c r="AJ37" s="122"/>
      <c r="AK37" s="122"/>
      <c r="AL37" s="122"/>
      <c r="AM37" s="122"/>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row>
    <row r="38" spans="1:62" s="30" customFormat="1" ht="15.75" customHeight="1">
      <c r="A38" s="680"/>
      <c r="B38" s="80" t="s">
        <v>140</v>
      </c>
      <c r="C38" s="77"/>
      <c r="D38" s="138"/>
      <c r="E38" s="77"/>
      <c r="F38" s="138"/>
      <c r="G38" s="77"/>
      <c r="H38" s="138"/>
      <c r="I38" s="77"/>
      <c r="J38" s="138"/>
      <c r="K38" s="77"/>
      <c r="L38" s="138"/>
      <c r="M38" s="77"/>
      <c r="N38" s="138"/>
      <c r="O38" s="77"/>
      <c r="P38" s="138"/>
      <c r="Q38" s="138"/>
      <c r="R38" s="77"/>
      <c r="S38" s="138"/>
      <c r="T38" s="138"/>
      <c r="U38" s="77"/>
      <c r="V38" s="138"/>
      <c r="W38" s="138"/>
      <c r="X38" s="77"/>
      <c r="Y38" s="138"/>
      <c r="Z38" s="138"/>
      <c r="AA38" s="77"/>
      <c r="AB38" s="138"/>
      <c r="AC38" s="138"/>
      <c r="AD38" s="77"/>
      <c r="AE38" s="175"/>
      <c r="AF38" s="141"/>
      <c r="AG38" s="122"/>
      <c r="AH38" s="122"/>
      <c r="AI38" s="122"/>
      <c r="AJ38" s="122"/>
      <c r="AK38" s="122"/>
      <c r="AL38" s="122"/>
      <c r="AM38" s="122"/>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row>
    <row r="39" spans="1:62" s="30" customFormat="1" ht="15.75" customHeight="1">
      <c r="A39" s="680"/>
      <c r="B39" s="80" t="s">
        <v>141</v>
      </c>
      <c r="C39" s="77"/>
      <c r="D39" s="138"/>
      <c r="E39" s="77"/>
      <c r="F39" s="138"/>
      <c r="G39" s="77"/>
      <c r="H39" s="138"/>
      <c r="I39" s="77"/>
      <c r="J39" s="138"/>
      <c r="K39" s="77"/>
      <c r="L39" s="138"/>
      <c r="M39" s="77"/>
      <c r="N39" s="138"/>
      <c r="O39" s="77"/>
      <c r="P39" s="138"/>
      <c r="Q39" s="138"/>
      <c r="R39" s="77"/>
      <c r="S39" s="138"/>
      <c r="T39" s="138"/>
      <c r="U39" s="77"/>
      <c r="V39" s="138"/>
      <c r="W39" s="138"/>
      <c r="X39" s="77"/>
      <c r="Y39" s="138"/>
      <c r="Z39" s="138"/>
      <c r="AA39" s="77"/>
      <c r="AB39" s="138"/>
      <c r="AC39" s="138"/>
      <c r="AD39" s="77"/>
      <c r="AE39" s="175"/>
      <c r="AF39" s="141"/>
      <c r="AG39" s="122"/>
      <c r="AH39" s="122"/>
      <c r="AI39" s="122"/>
      <c r="AJ39" s="122"/>
      <c r="AK39" s="122"/>
      <c r="AL39" s="122"/>
      <c r="AM39" s="122"/>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row>
    <row r="40" spans="1:62" s="30" customFormat="1" ht="15.75" customHeight="1">
      <c r="A40" s="680"/>
      <c r="B40" s="80" t="s">
        <v>142</v>
      </c>
      <c r="C40" s="77"/>
      <c r="D40" s="138"/>
      <c r="E40" s="77"/>
      <c r="F40" s="138"/>
      <c r="G40" s="77"/>
      <c r="H40" s="138"/>
      <c r="I40" s="77"/>
      <c r="J40" s="138"/>
      <c r="K40" s="77"/>
      <c r="L40" s="138"/>
      <c r="M40" s="77"/>
      <c r="N40" s="138"/>
      <c r="O40" s="77"/>
      <c r="P40" s="138"/>
      <c r="Q40" s="138"/>
      <c r="R40" s="77"/>
      <c r="S40" s="138"/>
      <c r="T40" s="138"/>
      <c r="U40" s="77"/>
      <c r="V40" s="138"/>
      <c r="W40" s="138"/>
      <c r="X40" s="77"/>
      <c r="Y40" s="138"/>
      <c r="Z40" s="138"/>
      <c r="AA40" s="77"/>
      <c r="AB40" s="138"/>
      <c r="AC40" s="138"/>
      <c r="AD40" s="77"/>
      <c r="AE40" s="175"/>
      <c r="AF40" s="141"/>
      <c r="AG40" s="122"/>
      <c r="AH40" s="122"/>
      <c r="AI40" s="122"/>
      <c r="AJ40" s="122"/>
      <c r="AK40" s="122"/>
      <c r="AL40" s="122"/>
      <c r="AM40" s="122"/>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row>
    <row r="41" spans="1:62" s="30" customFormat="1" ht="15.75" customHeight="1">
      <c r="A41" s="680"/>
      <c r="B41" s="80" t="s">
        <v>143</v>
      </c>
      <c r="C41" s="77"/>
      <c r="D41" s="138"/>
      <c r="E41" s="77"/>
      <c r="F41" s="138"/>
      <c r="G41" s="77"/>
      <c r="H41" s="138"/>
      <c r="I41" s="77"/>
      <c r="J41" s="138"/>
      <c r="K41" s="77"/>
      <c r="L41" s="138"/>
      <c r="M41" s="77"/>
      <c r="N41" s="138"/>
      <c r="O41" s="77"/>
      <c r="P41" s="138"/>
      <c r="Q41" s="138"/>
      <c r="R41" s="77"/>
      <c r="S41" s="138"/>
      <c r="T41" s="138"/>
      <c r="U41" s="77"/>
      <c r="V41" s="138"/>
      <c r="W41" s="138"/>
      <c r="X41" s="77"/>
      <c r="Y41" s="138"/>
      <c r="Z41" s="138"/>
      <c r="AA41" s="77"/>
      <c r="AB41" s="138"/>
      <c r="AC41" s="138"/>
      <c r="AD41" s="77"/>
      <c r="AE41" s="175"/>
      <c r="AF41" s="141"/>
      <c r="AG41" s="122"/>
      <c r="AH41" s="122"/>
      <c r="AI41" s="122"/>
      <c r="AJ41" s="122"/>
      <c r="AK41" s="122"/>
      <c r="AL41" s="122"/>
      <c r="AM41" s="122"/>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row>
    <row r="42" spans="1:62" s="30" customFormat="1" ht="15.75" customHeight="1">
      <c r="A42" s="680"/>
      <c r="B42" s="80" t="s">
        <v>144</v>
      </c>
      <c r="C42" s="77"/>
      <c r="D42" s="138"/>
      <c r="E42" s="77"/>
      <c r="F42" s="138"/>
      <c r="G42" s="77"/>
      <c r="H42" s="138"/>
      <c r="I42" s="77"/>
      <c r="J42" s="138"/>
      <c r="K42" s="77"/>
      <c r="L42" s="138"/>
      <c r="M42" s="77"/>
      <c r="N42" s="138"/>
      <c r="O42" s="77"/>
      <c r="P42" s="138"/>
      <c r="Q42" s="138"/>
      <c r="R42" s="77"/>
      <c r="S42" s="138"/>
      <c r="T42" s="138"/>
      <c r="U42" s="77"/>
      <c r="V42" s="138"/>
      <c r="W42" s="138"/>
      <c r="X42" s="77"/>
      <c r="Y42" s="138"/>
      <c r="Z42" s="138"/>
      <c r="AA42" s="77"/>
      <c r="AB42" s="138"/>
      <c r="AC42" s="138"/>
      <c r="AD42" s="77"/>
      <c r="AE42" s="175"/>
      <c r="AF42" s="141"/>
      <c r="AG42" s="122"/>
      <c r="AH42" s="122"/>
      <c r="AI42" s="122"/>
      <c r="AJ42" s="122"/>
      <c r="AK42" s="122"/>
      <c r="AL42" s="122"/>
      <c r="AM42" s="122"/>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row>
    <row r="43" spans="1:62" s="30" customFormat="1" ht="29.25" customHeight="1" thickBot="1">
      <c r="A43" s="450"/>
      <c r="B43" s="78" t="s">
        <v>99</v>
      </c>
      <c r="C43" s="137"/>
      <c r="D43" s="139"/>
      <c r="E43" s="137"/>
      <c r="F43" s="139"/>
      <c r="G43" s="137"/>
      <c r="H43" s="139"/>
      <c r="I43" s="137"/>
      <c r="J43" s="139"/>
      <c r="K43" s="137"/>
      <c r="L43" s="139"/>
      <c r="M43" s="137"/>
      <c r="N43" s="139"/>
      <c r="O43" s="137"/>
      <c r="P43" s="139"/>
      <c r="Q43" s="139"/>
      <c r="R43" s="137"/>
      <c r="S43" s="139"/>
      <c r="T43" s="139"/>
      <c r="U43" s="137"/>
      <c r="V43" s="139"/>
      <c r="W43" s="139"/>
      <c r="X43" s="137"/>
      <c r="Y43" s="139"/>
      <c r="Z43" s="139"/>
      <c r="AA43" s="137"/>
      <c r="AB43" s="139"/>
      <c r="AC43" s="139"/>
      <c r="AD43" s="137"/>
      <c r="AE43" s="176"/>
      <c r="AF43" s="142"/>
      <c r="AG43" s="122"/>
      <c r="AH43" s="122"/>
      <c r="AI43" s="122"/>
      <c r="AJ43" s="122"/>
      <c r="AK43" s="122"/>
      <c r="AL43" s="122"/>
      <c r="AM43" s="122"/>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row>
    <row r="44" spans="1:62" s="1" customFormat="1" ht="24" customHeight="1" thickBot="1">
      <c r="K44" s="97"/>
      <c r="L44" s="97"/>
      <c r="M44" s="97"/>
      <c r="N44" s="97"/>
      <c r="O44" s="97"/>
      <c r="AG44" s="122"/>
      <c r="AH44" s="122"/>
      <c r="AI44" s="122"/>
      <c r="AJ44" s="122"/>
      <c r="AK44" s="122"/>
      <c r="AL44" s="122"/>
      <c r="AM44" s="122"/>
      <c r="AN44" s="82"/>
      <c r="AO44" s="82"/>
      <c r="AP44" s="82"/>
      <c r="AQ44" s="82"/>
      <c r="AR44" s="82"/>
      <c r="AS44" s="82"/>
      <c r="AT44" s="82"/>
      <c r="AU44" s="82"/>
      <c r="AV44" s="82"/>
      <c r="AW44" s="82"/>
      <c r="AX44" s="82"/>
      <c r="AY44" s="82"/>
      <c r="AZ44" s="82"/>
      <c r="BA44" s="82"/>
      <c r="BB44" s="82"/>
      <c r="BC44" s="82"/>
      <c r="BD44" s="82"/>
      <c r="BE44" s="82"/>
      <c r="BF44" s="82"/>
      <c r="BG44" s="82"/>
      <c r="BH44" s="82"/>
      <c r="BI44" s="82"/>
      <c r="BJ44" s="82"/>
    </row>
    <row r="45" spans="1:62" s="1" customFormat="1" ht="24" customHeight="1" thickBot="1">
      <c r="A45" s="449" t="s">
        <v>145</v>
      </c>
      <c r="B45" s="700" t="s">
        <v>121</v>
      </c>
      <c r="C45" s="588" t="s">
        <v>26</v>
      </c>
      <c r="D45" s="675"/>
      <c r="E45" s="675"/>
      <c r="F45" s="675"/>
      <c r="G45" s="675"/>
      <c r="H45" s="675"/>
      <c r="I45" s="675"/>
      <c r="J45" s="675"/>
      <c r="K45" s="675"/>
      <c r="L45" s="675"/>
      <c r="M45" s="675"/>
      <c r="N45" s="589"/>
      <c r="O45" s="672" t="s">
        <v>27</v>
      </c>
      <c r="P45" s="673"/>
      <c r="Q45" s="673"/>
      <c r="R45" s="673"/>
      <c r="S45" s="673"/>
      <c r="T45" s="673"/>
      <c r="U45" s="673"/>
      <c r="V45" s="673"/>
      <c r="W45" s="673"/>
      <c r="X45" s="673"/>
      <c r="Y45" s="673"/>
      <c r="Z45" s="673"/>
      <c r="AA45" s="673"/>
      <c r="AB45" s="673"/>
      <c r="AC45" s="673"/>
      <c r="AD45" s="673"/>
      <c r="AE45" s="673"/>
      <c r="AF45" s="674"/>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row>
    <row r="46" spans="1:62" s="1" customFormat="1" ht="24" customHeight="1" thickBot="1">
      <c r="A46" s="680"/>
      <c r="B46" s="701"/>
      <c r="C46" s="588" t="s">
        <v>82</v>
      </c>
      <c r="D46" s="589"/>
      <c r="E46" s="588" t="s">
        <v>83</v>
      </c>
      <c r="F46" s="589"/>
      <c r="G46" s="588" t="s">
        <v>84</v>
      </c>
      <c r="H46" s="589"/>
      <c r="I46" s="588" t="s">
        <v>85</v>
      </c>
      <c r="J46" s="589"/>
      <c r="K46" s="588" t="s">
        <v>117</v>
      </c>
      <c r="L46" s="589"/>
      <c r="M46" s="588" t="s">
        <v>87</v>
      </c>
      <c r="N46" s="589"/>
      <c r="O46" s="672" t="s">
        <v>82</v>
      </c>
      <c r="P46" s="673"/>
      <c r="Q46" s="674"/>
      <c r="R46" s="672" t="s">
        <v>83</v>
      </c>
      <c r="S46" s="673"/>
      <c r="T46" s="674"/>
      <c r="U46" s="672" t="s">
        <v>84</v>
      </c>
      <c r="V46" s="673"/>
      <c r="W46" s="674"/>
      <c r="X46" s="672" t="s">
        <v>85</v>
      </c>
      <c r="Y46" s="673"/>
      <c r="Z46" s="674"/>
      <c r="AA46" s="672" t="s">
        <v>117</v>
      </c>
      <c r="AB46" s="673"/>
      <c r="AC46" s="674"/>
      <c r="AD46" s="672" t="s">
        <v>87</v>
      </c>
      <c r="AE46" s="673"/>
      <c r="AF46" s="674"/>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row>
    <row r="47" spans="1:62" s="1" customFormat="1" ht="29.25" customHeight="1" thickBot="1">
      <c r="A47" s="680"/>
      <c r="B47" s="702"/>
      <c r="C47" s="143" t="s">
        <v>122</v>
      </c>
      <c r="D47" s="125" t="s">
        <v>123</v>
      </c>
      <c r="E47" s="143" t="s">
        <v>122</v>
      </c>
      <c r="F47" s="125" t="s">
        <v>123</v>
      </c>
      <c r="G47" s="143" t="s">
        <v>122</v>
      </c>
      <c r="H47" s="125" t="s">
        <v>123</v>
      </c>
      <c r="I47" s="143" t="s">
        <v>122</v>
      </c>
      <c r="J47" s="125" t="s">
        <v>123</v>
      </c>
      <c r="K47" s="143" t="s">
        <v>122</v>
      </c>
      <c r="L47" s="125" t="s">
        <v>123</v>
      </c>
      <c r="M47" s="143" t="s">
        <v>122</v>
      </c>
      <c r="N47" s="125" t="s">
        <v>123</v>
      </c>
      <c r="O47" s="128" t="s">
        <v>122</v>
      </c>
      <c r="P47" s="128" t="s">
        <v>124</v>
      </c>
      <c r="Q47" s="128" t="s">
        <v>12</v>
      </c>
      <c r="R47" s="128" t="s">
        <v>122</v>
      </c>
      <c r="S47" s="128" t="s">
        <v>124</v>
      </c>
      <c r="T47" s="128" t="s">
        <v>12</v>
      </c>
      <c r="U47" s="128" t="s">
        <v>122</v>
      </c>
      <c r="V47" s="128" t="s">
        <v>124</v>
      </c>
      <c r="W47" s="128" t="s">
        <v>12</v>
      </c>
      <c r="X47" s="128" t="s">
        <v>122</v>
      </c>
      <c r="Y47" s="128" t="s">
        <v>124</v>
      </c>
      <c r="Z47" s="128" t="s">
        <v>12</v>
      </c>
      <c r="AA47" s="128" t="s">
        <v>122</v>
      </c>
      <c r="AB47" s="128" t="s">
        <v>124</v>
      </c>
      <c r="AC47" s="128" t="s">
        <v>12</v>
      </c>
      <c r="AD47" s="128" t="s">
        <v>122</v>
      </c>
      <c r="AE47" s="128" t="s">
        <v>124</v>
      </c>
      <c r="AF47" s="128" t="s">
        <v>12</v>
      </c>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row>
    <row r="48" spans="1:62" s="1" customFormat="1" ht="18">
      <c r="A48" s="680"/>
      <c r="B48" s="185" t="s">
        <v>125</v>
      </c>
      <c r="C48" s="77"/>
      <c r="D48" s="141"/>
      <c r="E48" s="77"/>
      <c r="F48" s="141"/>
      <c r="G48" s="77"/>
      <c r="H48" s="141"/>
      <c r="I48" s="77"/>
      <c r="J48" s="141"/>
      <c r="K48" s="77"/>
      <c r="L48" s="141"/>
      <c r="M48" s="77"/>
      <c r="N48" s="141"/>
      <c r="O48" s="77"/>
      <c r="P48" s="138"/>
      <c r="Q48" s="141"/>
      <c r="R48" s="77"/>
      <c r="S48" s="138"/>
      <c r="T48" s="141"/>
      <c r="U48" s="77"/>
      <c r="V48" s="138"/>
      <c r="W48" s="141"/>
      <c r="X48" s="77"/>
      <c r="Y48" s="138"/>
      <c r="Z48" s="141"/>
      <c r="AA48" s="77"/>
      <c r="AB48" s="138"/>
      <c r="AC48" s="141"/>
      <c r="AD48" s="77"/>
      <c r="AE48" s="175"/>
      <c r="AF48" s="141"/>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row>
    <row r="49" spans="1:62" s="1" customFormat="1" ht="18">
      <c r="A49" s="680"/>
      <c r="B49" s="186" t="s">
        <v>126</v>
      </c>
      <c r="C49" s="77"/>
      <c r="D49" s="141"/>
      <c r="E49" s="77"/>
      <c r="F49" s="141"/>
      <c r="G49" s="77"/>
      <c r="H49" s="141"/>
      <c r="I49" s="77"/>
      <c r="J49" s="141"/>
      <c r="K49" s="77"/>
      <c r="L49" s="141"/>
      <c r="M49" s="77"/>
      <c r="N49" s="141"/>
      <c r="O49" s="77"/>
      <c r="P49" s="138"/>
      <c r="Q49" s="141"/>
      <c r="R49" s="77"/>
      <c r="S49" s="138"/>
      <c r="T49" s="141"/>
      <c r="U49" s="77"/>
      <c r="V49" s="138"/>
      <c r="W49" s="141"/>
      <c r="X49" s="77"/>
      <c r="Y49" s="138"/>
      <c r="Z49" s="141"/>
      <c r="AA49" s="77"/>
      <c r="AB49" s="138"/>
      <c r="AC49" s="141"/>
      <c r="AD49" s="77"/>
      <c r="AE49" s="175"/>
      <c r="AF49" s="141"/>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row>
    <row r="50" spans="1:62" s="1" customFormat="1" ht="18">
      <c r="A50" s="680"/>
      <c r="B50" s="186" t="s">
        <v>127</v>
      </c>
      <c r="C50" s="77"/>
      <c r="D50" s="141"/>
      <c r="E50" s="77"/>
      <c r="F50" s="141"/>
      <c r="G50" s="77"/>
      <c r="H50" s="141"/>
      <c r="I50" s="77"/>
      <c r="J50" s="141"/>
      <c r="K50" s="77"/>
      <c r="L50" s="141"/>
      <c r="M50" s="77"/>
      <c r="N50" s="141"/>
      <c r="O50" s="77"/>
      <c r="P50" s="138"/>
      <c r="Q50" s="141"/>
      <c r="R50" s="77"/>
      <c r="S50" s="138"/>
      <c r="T50" s="141"/>
      <c r="U50" s="77"/>
      <c r="V50" s="138"/>
      <c r="W50" s="141"/>
      <c r="X50" s="77"/>
      <c r="Y50" s="138"/>
      <c r="Z50" s="141"/>
      <c r="AA50" s="77"/>
      <c r="AB50" s="138"/>
      <c r="AC50" s="141"/>
      <c r="AD50" s="77"/>
      <c r="AE50" s="175"/>
      <c r="AF50" s="141"/>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row>
    <row r="51" spans="1:62" s="1" customFormat="1" ht="18">
      <c r="A51" s="680"/>
      <c r="B51" s="186" t="s">
        <v>128</v>
      </c>
      <c r="C51" s="77"/>
      <c r="D51" s="141"/>
      <c r="E51" s="77"/>
      <c r="F51" s="141"/>
      <c r="G51" s="77"/>
      <c r="H51" s="141"/>
      <c r="I51" s="77"/>
      <c r="J51" s="141"/>
      <c r="K51" s="77"/>
      <c r="L51" s="141"/>
      <c r="M51" s="77"/>
      <c r="N51" s="141"/>
      <c r="O51" s="77"/>
      <c r="P51" s="138"/>
      <c r="Q51" s="141"/>
      <c r="R51" s="77"/>
      <c r="S51" s="138"/>
      <c r="T51" s="141"/>
      <c r="U51" s="77"/>
      <c r="V51" s="138"/>
      <c r="W51" s="141"/>
      <c r="X51" s="77"/>
      <c r="Y51" s="138"/>
      <c r="Z51" s="141"/>
      <c r="AA51" s="77"/>
      <c r="AB51" s="138"/>
      <c r="AC51" s="141"/>
      <c r="AD51" s="77"/>
      <c r="AE51" s="175"/>
      <c r="AF51" s="141"/>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row>
    <row r="52" spans="1:62" s="1" customFormat="1" ht="18">
      <c r="A52" s="680"/>
      <c r="B52" s="186" t="s">
        <v>129</v>
      </c>
      <c r="C52" s="77"/>
      <c r="D52" s="141"/>
      <c r="E52" s="77"/>
      <c r="F52" s="141"/>
      <c r="G52" s="77"/>
      <c r="H52" s="141"/>
      <c r="I52" s="77"/>
      <c r="J52" s="141"/>
      <c r="K52" s="77"/>
      <c r="L52" s="141"/>
      <c r="M52" s="77"/>
      <c r="N52" s="141"/>
      <c r="O52" s="77"/>
      <c r="P52" s="138"/>
      <c r="Q52" s="141"/>
      <c r="R52" s="77"/>
      <c r="S52" s="138"/>
      <c r="T52" s="141"/>
      <c r="U52" s="77"/>
      <c r="V52" s="138"/>
      <c r="W52" s="141"/>
      <c r="X52" s="77"/>
      <c r="Y52" s="138"/>
      <c r="Z52" s="141"/>
      <c r="AA52" s="77"/>
      <c r="AB52" s="138"/>
      <c r="AC52" s="141"/>
      <c r="AD52" s="77"/>
      <c r="AE52" s="175"/>
      <c r="AF52" s="141"/>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row>
    <row r="53" spans="1:62" s="1" customFormat="1" ht="18">
      <c r="A53" s="680"/>
      <c r="B53" s="186" t="s">
        <v>130</v>
      </c>
      <c r="C53" s="77"/>
      <c r="D53" s="141"/>
      <c r="E53" s="77"/>
      <c r="F53" s="141"/>
      <c r="G53" s="77"/>
      <c r="H53" s="141"/>
      <c r="I53" s="77"/>
      <c r="J53" s="141"/>
      <c r="K53" s="77"/>
      <c r="L53" s="141"/>
      <c r="M53" s="77"/>
      <c r="N53" s="141"/>
      <c r="O53" s="77"/>
      <c r="P53" s="138"/>
      <c r="Q53" s="141"/>
      <c r="R53" s="77"/>
      <c r="S53" s="138"/>
      <c r="T53" s="141"/>
      <c r="U53" s="77"/>
      <c r="V53" s="138"/>
      <c r="W53" s="141"/>
      <c r="X53" s="77"/>
      <c r="Y53" s="138"/>
      <c r="Z53" s="141"/>
      <c r="AA53" s="77"/>
      <c r="AB53" s="138"/>
      <c r="AC53" s="141"/>
      <c r="AD53" s="77"/>
      <c r="AE53" s="175"/>
      <c r="AF53" s="141"/>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row>
    <row r="54" spans="1:62" s="1" customFormat="1" ht="18">
      <c r="A54" s="680"/>
      <c r="B54" s="186" t="s">
        <v>131</v>
      </c>
      <c r="C54" s="77"/>
      <c r="D54" s="141"/>
      <c r="E54" s="77"/>
      <c r="F54" s="141"/>
      <c r="G54" s="77"/>
      <c r="H54" s="141"/>
      <c r="I54" s="77"/>
      <c r="J54" s="141"/>
      <c r="K54" s="77"/>
      <c r="L54" s="141"/>
      <c r="M54" s="77"/>
      <c r="N54" s="141"/>
      <c r="O54" s="77"/>
      <c r="P54" s="138"/>
      <c r="Q54" s="141"/>
      <c r="R54" s="77"/>
      <c r="S54" s="138"/>
      <c r="T54" s="141"/>
      <c r="U54" s="77"/>
      <c r="V54" s="138"/>
      <c r="W54" s="141"/>
      <c r="X54" s="77"/>
      <c r="Y54" s="138"/>
      <c r="Z54" s="141"/>
      <c r="AA54" s="77"/>
      <c r="AB54" s="138"/>
      <c r="AC54" s="141"/>
      <c r="AD54" s="77"/>
      <c r="AE54" s="175"/>
      <c r="AF54" s="141"/>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row>
    <row r="55" spans="1:62" s="1" customFormat="1" ht="18">
      <c r="A55" s="680"/>
      <c r="B55" s="186" t="s">
        <v>132</v>
      </c>
      <c r="C55" s="77"/>
      <c r="D55" s="141"/>
      <c r="E55" s="77"/>
      <c r="F55" s="141"/>
      <c r="G55" s="77"/>
      <c r="H55" s="141"/>
      <c r="I55" s="77"/>
      <c r="J55" s="141"/>
      <c r="K55" s="77"/>
      <c r="L55" s="141"/>
      <c r="M55" s="77"/>
      <c r="N55" s="141"/>
      <c r="O55" s="77"/>
      <c r="P55" s="138"/>
      <c r="Q55" s="141"/>
      <c r="R55" s="77"/>
      <c r="S55" s="138"/>
      <c r="T55" s="141"/>
      <c r="U55" s="77"/>
      <c r="V55" s="138"/>
      <c r="W55" s="141"/>
      <c r="X55" s="77"/>
      <c r="Y55" s="138"/>
      <c r="Z55" s="141"/>
      <c r="AA55" s="77"/>
      <c r="AB55" s="138"/>
      <c r="AC55" s="141"/>
      <c r="AD55" s="77"/>
      <c r="AE55" s="175"/>
      <c r="AF55" s="141"/>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row>
    <row r="56" spans="1:62" s="1" customFormat="1" ht="18">
      <c r="A56" s="680"/>
      <c r="B56" s="186" t="s">
        <v>133</v>
      </c>
      <c r="C56" s="77"/>
      <c r="D56" s="141"/>
      <c r="E56" s="77"/>
      <c r="F56" s="141"/>
      <c r="G56" s="77"/>
      <c r="H56" s="141"/>
      <c r="I56" s="77"/>
      <c r="J56" s="141"/>
      <c r="K56" s="77"/>
      <c r="L56" s="141"/>
      <c r="M56" s="77"/>
      <c r="N56" s="141"/>
      <c r="O56" s="77"/>
      <c r="P56" s="138"/>
      <c r="Q56" s="141"/>
      <c r="R56" s="77"/>
      <c r="S56" s="138"/>
      <c r="T56" s="141"/>
      <c r="U56" s="77"/>
      <c r="V56" s="138"/>
      <c r="W56" s="141"/>
      <c r="X56" s="77"/>
      <c r="Y56" s="138"/>
      <c r="Z56" s="141"/>
      <c r="AA56" s="77"/>
      <c r="AB56" s="138"/>
      <c r="AC56" s="141"/>
      <c r="AD56" s="77"/>
      <c r="AE56" s="175"/>
      <c r="AF56" s="141"/>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row>
    <row r="57" spans="1:62" s="1" customFormat="1" ht="18">
      <c r="A57" s="680"/>
      <c r="B57" s="186" t="s">
        <v>134</v>
      </c>
      <c r="C57" s="77"/>
      <c r="D57" s="141"/>
      <c r="E57" s="77"/>
      <c r="F57" s="141"/>
      <c r="G57" s="77"/>
      <c r="H57" s="141"/>
      <c r="I57" s="77"/>
      <c r="J57" s="141"/>
      <c r="K57" s="77"/>
      <c r="L57" s="141"/>
      <c r="M57" s="77"/>
      <c r="N57" s="141"/>
      <c r="O57" s="77"/>
      <c r="P57" s="138"/>
      <c r="Q57" s="141"/>
      <c r="R57" s="77"/>
      <c r="S57" s="138"/>
      <c r="T57" s="141"/>
      <c r="U57" s="77"/>
      <c r="V57" s="138"/>
      <c r="W57" s="141"/>
      <c r="X57" s="77"/>
      <c r="Y57" s="138"/>
      <c r="Z57" s="141"/>
      <c r="AA57" s="77"/>
      <c r="AB57" s="138"/>
      <c r="AC57" s="141"/>
      <c r="AD57" s="77"/>
      <c r="AE57" s="175"/>
      <c r="AF57" s="141"/>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row>
    <row r="58" spans="1:62" s="1" customFormat="1" ht="18">
      <c r="A58" s="680"/>
      <c r="B58" s="186" t="s">
        <v>135</v>
      </c>
      <c r="C58" s="77"/>
      <c r="D58" s="141"/>
      <c r="E58" s="77"/>
      <c r="F58" s="141"/>
      <c r="G58" s="77"/>
      <c r="H58" s="141"/>
      <c r="I58" s="77"/>
      <c r="J58" s="141"/>
      <c r="K58" s="77"/>
      <c r="L58" s="141"/>
      <c r="M58" s="77"/>
      <c r="N58" s="141"/>
      <c r="O58" s="77"/>
      <c r="P58" s="138"/>
      <c r="Q58" s="141"/>
      <c r="R58" s="77"/>
      <c r="S58" s="138"/>
      <c r="T58" s="141"/>
      <c r="U58" s="77"/>
      <c r="V58" s="138"/>
      <c r="W58" s="141"/>
      <c r="X58" s="77"/>
      <c r="Y58" s="138"/>
      <c r="Z58" s="141"/>
      <c r="AA58" s="77"/>
      <c r="AB58" s="138"/>
      <c r="AC58" s="141"/>
      <c r="AD58" s="77"/>
      <c r="AE58" s="175"/>
      <c r="AF58" s="141"/>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row>
    <row r="59" spans="1:62" s="1" customFormat="1" ht="18">
      <c r="A59" s="680"/>
      <c r="B59" s="186" t="s">
        <v>136</v>
      </c>
      <c r="C59" s="77"/>
      <c r="D59" s="141"/>
      <c r="E59" s="77"/>
      <c r="F59" s="141"/>
      <c r="G59" s="77"/>
      <c r="H59" s="141"/>
      <c r="I59" s="77"/>
      <c r="J59" s="141"/>
      <c r="K59" s="77"/>
      <c r="L59" s="141"/>
      <c r="M59" s="77"/>
      <c r="N59" s="141"/>
      <c r="O59" s="77"/>
      <c r="P59" s="138"/>
      <c r="Q59" s="141"/>
      <c r="R59" s="77"/>
      <c r="S59" s="138"/>
      <c r="T59" s="141"/>
      <c r="U59" s="77"/>
      <c r="V59" s="138"/>
      <c r="W59" s="141"/>
      <c r="X59" s="77"/>
      <c r="Y59" s="138"/>
      <c r="Z59" s="141"/>
      <c r="AA59" s="77"/>
      <c r="AB59" s="138"/>
      <c r="AC59" s="141"/>
      <c r="AD59" s="77"/>
      <c r="AE59" s="175"/>
      <c r="AF59" s="141"/>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row>
    <row r="60" spans="1:62" s="1" customFormat="1" ht="18">
      <c r="A60" s="680"/>
      <c r="B60" s="186" t="s">
        <v>137</v>
      </c>
      <c r="C60" s="77"/>
      <c r="D60" s="141"/>
      <c r="E60" s="77"/>
      <c r="F60" s="141"/>
      <c r="G60" s="77"/>
      <c r="H60" s="141"/>
      <c r="I60" s="77"/>
      <c r="J60" s="141"/>
      <c r="K60" s="77"/>
      <c r="L60" s="141"/>
      <c r="M60" s="77"/>
      <c r="N60" s="141"/>
      <c r="O60" s="77"/>
      <c r="P60" s="138"/>
      <c r="Q60" s="141"/>
      <c r="R60" s="77"/>
      <c r="S60" s="138"/>
      <c r="T60" s="141"/>
      <c r="U60" s="77"/>
      <c r="V60" s="138"/>
      <c r="W60" s="141"/>
      <c r="X60" s="77"/>
      <c r="Y60" s="138"/>
      <c r="Z60" s="141"/>
      <c r="AA60" s="77"/>
      <c r="AB60" s="138"/>
      <c r="AC60" s="141"/>
      <c r="AD60" s="77"/>
      <c r="AE60" s="175"/>
      <c r="AF60" s="141"/>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row>
    <row r="61" spans="1:62" s="1" customFormat="1" ht="18">
      <c r="A61" s="680"/>
      <c r="B61" s="186" t="s">
        <v>138</v>
      </c>
      <c r="C61" s="77"/>
      <c r="D61" s="141"/>
      <c r="E61" s="77"/>
      <c r="F61" s="141"/>
      <c r="G61" s="77"/>
      <c r="H61" s="141"/>
      <c r="I61" s="77"/>
      <c r="J61" s="141"/>
      <c r="K61" s="77"/>
      <c r="L61" s="141"/>
      <c r="M61" s="77"/>
      <c r="N61" s="141"/>
      <c r="O61" s="77"/>
      <c r="P61" s="138"/>
      <c r="Q61" s="141"/>
      <c r="R61" s="77"/>
      <c r="S61" s="138"/>
      <c r="T61" s="141"/>
      <c r="U61" s="77"/>
      <c r="V61" s="138"/>
      <c r="W61" s="141"/>
      <c r="X61" s="77"/>
      <c r="Y61" s="138"/>
      <c r="Z61" s="141"/>
      <c r="AA61" s="77"/>
      <c r="AB61" s="138"/>
      <c r="AC61" s="141"/>
      <c r="AD61" s="77"/>
      <c r="AE61" s="175"/>
      <c r="AF61" s="141"/>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row>
    <row r="62" spans="1:62" s="1" customFormat="1" ht="18">
      <c r="A62" s="680"/>
      <c r="B62" s="186" t="s">
        <v>139</v>
      </c>
      <c r="C62" s="77"/>
      <c r="D62" s="141"/>
      <c r="E62" s="77"/>
      <c r="F62" s="141"/>
      <c r="G62" s="77"/>
      <c r="H62" s="141"/>
      <c r="I62" s="77"/>
      <c r="J62" s="141"/>
      <c r="K62" s="77"/>
      <c r="L62" s="141"/>
      <c r="M62" s="77"/>
      <c r="N62" s="141"/>
      <c r="O62" s="77"/>
      <c r="P62" s="138"/>
      <c r="Q62" s="141"/>
      <c r="R62" s="77"/>
      <c r="S62" s="138"/>
      <c r="T62" s="141"/>
      <c r="U62" s="77"/>
      <c r="V62" s="138"/>
      <c r="W62" s="141"/>
      <c r="X62" s="77"/>
      <c r="Y62" s="138"/>
      <c r="Z62" s="141"/>
      <c r="AA62" s="77"/>
      <c r="AB62" s="138"/>
      <c r="AC62" s="141"/>
      <c r="AD62" s="77"/>
      <c r="AE62" s="175"/>
      <c r="AF62" s="141"/>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row>
    <row r="63" spans="1:62" s="1" customFormat="1" ht="18">
      <c r="A63" s="680"/>
      <c r="B63" s="186" t="s">
        <v>140</v>
      </c>
      <c r="C63" s="77"/>
      <c r="D63" s="141"/>
      <c r="E63" s="77"/>
      <c r="F63" s="141"/>
      <c r="G63" s="77"/>
      <c r="H63" s="141"/>
      <c r="I63" s="77"/>
      <c r="J63" s="141"/>
      <c r="K63" s="77"/>
      <c r="L63" s="141"/>
      <c r="M63" s="77"/>
      <c r="N63" s="141"/>
      <c r="O63" s="77"/>
      <c r="P63" s="138"/>
      <c r="Q63" s="141"/>
      <c r="R63" s="77"/>
      <c r="S63" s="138"/>
      <c r="T63" s="141"/>
      <c r="U63" s="77"/>
      <c r="V63" s="138"/>
      <c r="W63" s="141"/>
      <c r="X63" s="77"/>
      <c r="Y63" s="138"/>
      <c r="Z63" s="141"/>
      <c r="AA63" s="77"/>
      <c r="AB63" s="138"/>
      <c r="AC63" s="141"/>
      <c r="AD63" s="77"/>
      <c r="AE63" s="175"/>
      <c r="AF63" s="141"/>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row>
    <row r="64" spans="1:62" s="1" customFormat="1" ht="18">
      <c r="A64" s="680"/>
      <c r="B64" s="186" t="s">
        <v>141</v>
      </c>
      <c r="C64" s="77"/>
      <c r="D64" s="141"/>
      <c r="E64" s="77"/>
      <c r="F64" s="141"/>
      <c r="G64" s="77"/>
      <c r="H64" s="141"/>
      <c r="I64" s="77"/>
      <c r="J64" s="141"/>
      <c r="K64" s="77"/>
      <c r="L64" s="141"/>
      <c r="M64" s="77"/>
      <c r="N64" s="141"/>
      <c r="O64" s="77"/>
      <c r="P64" s="138"/>
      <c r="Q64" s="141"/>
      <c r="R64" s="77"/>
      <c r="S64" s="138"/>
      <c r="T64" s="141"/>
      <c r="U64" s="77"/>
      <c r="V64" s="138"/>
      <c r="W64" s="141"/>
      <c r="X64" s="77"/>
      <c r="Y64" s="138"/>
      <c r="Z64" s="141"/>
      <c r="AA64" s="77"/>
      <c r="AB64" s="138"/>
      <c r="AC64" s="141"/>
      <c r="AD64" s="77"/>
      <c r="AE64" s="175"/>
      <c r="AF64" s="141"/>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row>
    <row r="65" spans="1:62" s="1" customFormat="1" ht="18">
      <c r="A65" s="680"/>
      <c r="B65" s="186" t="s">
        <v>142</v>
      </c>
      <c r="C65" s="77"/>
      <c r="D65" s="141"/>
      <c r="E65" s="77"/>
      <c r="F65" s="141"/>
      <c r="G65" s="77"/>
      <c r="H65" s="141"/>
      <c r="I65" s="77"/>
      <c r="J65" s="141"/>
      <c r="K65" s="77"/>
      <c r="L65" s="141"/>
      <c r="M65" s="77"/>
      <c r="N65" s="141"/>
      <c r="O65" s="77"/>
      <c r="P65" s="138"/>
      <c r="Q65" s="141"/>
      <c r="R65" s="77"/>
      <c r="S65" s="138"/>
      <c r="T65" s="141"/>
      <c r="U65" s="77"/>
      <c r="V65" s="138"/>
      <c r="W65" s="141"/>
      <c r="X65" s="77"/>
      <c r="Y65" s="138"/>
      <c r="Z65" s="141"/>
      <c r="AA65" s="77"/>
      <c r="AB65" s="138"/>
      <c r="AC65" s="141"/>
      <c r="AD65" s="77"/>
      <c r="AE65" s="175"/>
      <c r="AF65" s="141"/>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row>
    <row r="66" spans="1:62" s="1" customFormat="1" ht="18">
      <c r="A66" s="680"/>
      <c r="B66" s="186" t="s">
        <v>143</v>
      </c>
      <c r="C66" s="77"/>
      <c r="D66" s="141"/>
      <c r="E66" s="77"/>
      <c r="F66" s="141"/>
      <c r="G66" s="77"/>
      <c r="H66" s="141"/>
      <c r="I66" s="77"/>
      <c r="J66" s="141"/>
      <c r="K66" s="77"/>
      <c r="L66" s="141"/>
      <c r="M66" s="77"/>
      <c r="N66" s="141"/>
      <c r="O66" s="77"/>
      <c r="P66" s="138"/>
      <c r="Q66" s="141"/>
      <c r="R66" s="77"/>
      <c r="S66" s="138"/>
      <c r="T66" s="141"/>
      <c r="U66" s="77"/>
      <c r="V66" s="138"/>
      <c r="W66" s="141"/>
      <c r="X66" s="77"/>
      <c r="Y66" s="138"/>
      <c r="Z66" s="141"/>
      <c r="AA66" s="77"/>
      <c r="AB66" s="138"/>
      <c r="AC66" s="141"/>
      <c r="AD66" s="77"/>
      <c r="AE66" s="175"/>
      <c r="AF66" s="141"/>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row>
    <row r="67" spans="1:62" s="1" customFormat="1" ht="18">
      <c r="A67" s="680"/>
      <c r="B67" s="187" t="s">
        <v>144</v>
      </c>
      <c r="C67" s="179"/>
      <c r="D67" s="181"/>
      <c r="E67" s="179"/>
      <c r="F67" s="181"/>
      <c r="G67" s="179"/>
      <c r="H67" s="181"/>
      <c r="I67" s="179"/>
      <c r="J67" s="181"/>
      <c r="K67" s="179"/>
      <c r="L67" s="181"/>
      <c r="M67" s="179"/>
      <c r="N67" s="181"/>
      <c r="O67" s="179"/>
      <c r="P67" s="180"/>
      <c r="Q67" s="181"/>
      <c r="R67" s="179"/>
      <c r="S67" s="180"/>
      <c r="T67" s="181"/>
      <c r="U67" s="179"/>
      <c r="V67" s="180"/>
      <c r="W67" s="181"/>
      <c r="X67" s="179"/>
      <c r="Y67" s="180"/>
      <c r="Z67" s="181"/>
      <c r="AA67" s="179"/>
      <c r="AB67" s="180"/>
      <c r="AC67" s="181"/>
      <c r="AD67" s="179"/>
      <c r="AE67" s="180"/>
      <c r="AF67" s="181"/>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row>
    <row r="68" spans="1:62" s="1" customFormat="1" ht="19" thickBot="1">
      <c r="A68" s="450"/>
      <c r="B68" s="176" t="s">
        <v>99</v>
      </c>
      <c r="C68" s="111"/>
      <c r="D68" s="182"/>
      <c r="E68" s="111"/>
      <c r="F68" s="182"/>
      <c r="G68" s="111"/>
      <c r="H68" s="182"/>
      <c r="I68" s="111"/>
      <c r="J68" s="182"/>
      <c r="K68" s="183"/>
      <c r="L68" s="184"/>
      <c r="M68" s="183"/>
      <c r="N68" s="184"/>
      <c r="O68" s="183"/>
      <c r="P68" s="112"/>
      <c r="Q68" s="182"/>
      <c r="R68" s="111"/>
      <c r="S68" s="112"/>
      <c r="T68" s="182"/>
      <c r="U68" s="111"/>
      <c r="V68" s="112"/>
      <c r="W68" s="182"/>
      <c r="X68" s="111"/>
      <c r="Y68" s="112"/>
      <c r="Z68" s="182"/>
      <c r="AA68" s="111"/>
      <c r="AB68" s="112"/>
      <c r="AC68" s="182"/>
      <c r="AD68" s="111"/>
      <c r="AE68" s="112"/>
      <c r="AF68" s="1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5"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L6" sqref="L6"/>
    </sheetView>
  </sheetViews>
  <sheetFormatPr baseColWidth="10" defaultColWidth="11.5" defaultRowHeight="15"/>
  <cols>
    <col min="1" max="1" width="15.6640625" style="104" customWidth="1"/>
    <col min="2" max="2" width="35.5" style="104" customWidth="1"/>
    <col min="3" max="3" width="27.6640625" style="104" customWidth="1"/>
    <col min="4" max="4" width="12" style="104" customWidth="1"/>
    <col min="5" max="5" width="35" style="104" customWidth="1"/>
    <col min="6" max="6" width="22.1640625" style="104" customWidth="1"/>
    <col min="7" max="7" width="13.6640625" style="104" customWidth="1"/>
    <col min="8" max="8" width="13.5" style="104" customWidth="1"/>
    <col min="9" max="9" width="13.6640625" style="105" customWidth="1"/>
    <col min="10" max="10" width="11.5" style="105" customWidth="1"/>
    <col min="11" max="11" width="11.5" style="105"/>
    <col min="12" max="12" width="10.1640625" style="105" customWidth="1"/>
    <col min="13" max="13" width="10.1640625" style="104" customWidth="1"/>
    <col min="14" max="14" width="12.6640625" style="104" customWidth="1"/>
    <col min="15" max="16" width="10.1640625" style="104" customWidth="1"/>
    <col min="17" max="17" width="51.5" style="104" customWidth="1"/>
    <col min="18" max="19" width="10.1640625" style="104" customWidth="1"/>
    <col min="20" max="20" width="58.6640625" style="104" customWidth="1"/>
    <col min="21" max="22" width="10.1640625" style="104" customWidth="1"/>
    <col min="23" max="23" width="12.6640625" style="104" customWidth="1"/>
    <col min="24" max="25" width="10.33203125" style="104" customWidth="1"/>
    <col min="26" max="26" width="12.6640625" style="104" customWidth="1"/>
    <col min="27" max="28" width="10.33203125" style="104" customWidth="1"/>
    <col min="29" max="29" width="12.6640625" style="104" customWidth="1"/>
    <col min="30" max="31" width="10.33203125" style="104" customWidth="1"/>
    <col min="32" max="32" width="13.5" style="104" customWidth="1"/>
    <col min="33" max="34" width="10.33203125" style="104" customWidth="1"/>
    <col min="35" max="35" width="13.5" style="104" customWidth="1"/>
    <col min="36" max="37" width="10.33203125" style="104" customWidth="1"/>
    <col min="38" max="38" width="13.5" style="104" customWidth="1"/>
    <col min="39" max="40" width="10.33203125" style="104" customWidth="1"/>
    <col min="41" max="41" width="13.5" style="104" customWidth="1"/>
    <col min="42" max="43" width="10.33203125" style="104" customWidth="1"/>
    <col min="44" max="44" width="12" style="104" customWidth="1"/>
    <col min="45" max="46" width="10.33203125" style="104" customWidth="1"/>
    <col min="47" max="47" width="12.5" style="104" customWidth="1"/>
    <col min="48" max="48" width="14" style="104" customWidth="1"/>
    <col min="49" max="50" width="12" style="104" customWidth="1"/>
    <col min="51" max="91" width="11.5" style="108"/>
    <col min="92" max="16384" width="11.5" style="104"/>
  </cols>
  <sheetData>
    <row r="1" spans="1:91" s="84" customFormat="1" ht="25.5" customHeight="1" thickBot="1">
      <c r="A1" s="417"/>
      <c r="B1" s="724"/>
      <c r="C1" s="729" t="s">
        <v>44</v>
      </c>
      <c r="D1" s="729"/>
      <c r="E1" s="729"/>
      <c r="F1" s="729"/>
      <c r="G1" s="729"/>
      <c r="H1" s="729"/>
      <c r="I1" s="729"/>
      <c r="J1" s="729"/>
      <c r="K1" s="729"/>
      <c r="L1" s="729"/>
      <c r="M1" s="729"/>
      <c r="N1" s="729"/>
      <c r="O1" s="729"/>
      <c r="P1" s="729"/>
      <c r="Q1" s="729"/>
      <c r="R1" s="729"/>
      <c r="S1" s="729"/>
      <c r="T1" s="729"/>
      <c r="U1" s="729"/>
      <c r="V1" s="729"/>
      <c r="W1" s="729"/>
      <c r="X1" s="729"/>
      <c r="Y1" s="729"/>
      <c r="Z1" s="729"/>
      <c r="AA1" s="729"/>
      <c r="AB1" s="729"/>
      <c r="AC1" s="729"/>
      <c r="AD1" s="729"/>
      <c r="AE1" s="729"/>
      <c r="AF1" s="729"/>
      <c r="AG1" s="729"/>
      <c r="AH1" s="729"/>
      <c r="AI1" s="729"/>
      <c r="AJ1" s="729"/>
      <c r="AK1" s="729"/>
      <c r="AL1" s="729"/>
      <c r="AM1" s="729"/>
      <c r="AN1" s="729"/>
      <c r="AO1" s="729"/>
      <c r="AP1" s="729"/>
      <c r="AQ1" s="729"/>
      <c r="AR1" s="729"/>
      <c r="AS1" s="729"/>
      <c r="AT1" s="729"/>
      <c r="AU1" s="729"/>
      <c r="AV1" s="394" t="s">
        <v>160</v>
      </c>
      <c r="AW1" s="395"/>
      <c r="AX1" s="396"/>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00"/>
      <c r="CB1" s="100"/>
      <c r="CC1" s="100"/>
      <c r="CD1" s="100"/>
      <c r="CE1" s="100"/>
      <c r="CF1" s="100"/>
      <c r="CG1" s="100"/>
      <c r="CH1" s="100"/>
      <c r="CI1" s="100"/>
      <c r="CJ1" s="100"/>
      <c r="CK1" s="100"/>
      <c r="CL1" s="100"/>
      <c r="CM1" s="100"/>
    </row>
    <row r="2" spans="1:91" s="84" customFormat="1" ht="25.5" customHeight="1" thickBot="1">
      <c r="A2" s="417"/>
      <c r="B2" s="724"/>
      <c r="C2" s="730" t="s">
        <v>45</v>
      </c>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0"/>
      <c r="AK2" s="730"/>
      <c r="AL2" s="730"/>
      <c r="AM2" s="730"/>
      <c r="AN2" s="730"/>
      <c r="AO2" s="730"/>
      <c r="AP2" s="730"/>
      <c r="AQ2" s="730"/>
      <c r="AR2" s="730"/>
      <c r="AS2" s="730"/>
      <c r="AT2" s="730"/>
      <c r="AU2" s="730"/>
      <c r="AV2" s="394" t="s">
        <v>161</v>
      </c>
      <c r="AW2" s="395"/>
      <c r="AX2" s="396"/>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00"/>
      <c r="CB2" s="100"/>
      <c r="CC2" s="100"/>
      <c r="CD2" s="100"/>
      <c r="CE2" s="100"/>
      <c r="CF2" s="100"/>
      <c r="CG2" s="100"/>
      <c r="CH2" s="100"/>
      <c r="CI2" s="100"/>
      <c r="CJ2" s="100"/>
      <c r="CK2" s="100"/>
      <c r="CL2" s="100"/>
      <c r="CM2" s="100"/>
    </row>
    <row r="3" spans="1:91" s="84" customFormat="1" ht="25.5" customHeight="1" thickBot="1">
      <c r="A3" s="417"/>
      <c r="B3" s="724"/>
      <c r="C3" s="730" t="s">
        <v>0</v>
      </c>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c r="AS3" s="730"/>
      <c r="AT3" s="730"/>
      <c r="AU3" s="730"/>
      <c r="AV3" s="394" t="s">
        <v>162</v>
      </c>
      <c r="AW3" s="395"/>
      <c r="AX3" s="396"/>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00"/>
      <c r="CB3" s="100"/>
      <c r="CC3" s="100"/>
      <c r="CD3" s="100"/>
      <c r="CE3" s="100"/>
      <c r="CF3" s="100"/>
      <c r="CG3" s="100"/>
      <c r="CH3" s="100"/>
      <c r="CI3" s="100"/>
      <c r="CJ3" s="100"/>
      <c r="CK3" s="100"/>
      <c r="CL3" s="100"/>
      <c r="CM3" s="100"/>
    </row>
    <row r="4" spans="1:91" s="84" customFormat="1" ht="25.5" customHeight="1" thickBot="1">
      <c r="A4" s="418"/>
      <c r="B4" s="725"/>
      <c r="C4" s="726" t="s">
        <v>146</v>
      </c>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c r="AU4" s="728"/>
      <c r="AV4" s="394" t="s">
        <v>167</v>
      </c>
      <c r="AW4" s="395"/>
      <c r="AX4" s="396"/>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00"/>
      <c r="CB4" s="100"/>
      <c r="CC4" s="100"/>
      <c r="CD4" s="100"/>
      <c r="CE4" s="100"/>
      <c r="CF4" s="100"/>
      <c r="CG4" s="100"/>
      <c r="CH4" s="100"/>
      <c r="CI4" s="100"/>
      <c r="CJ4" s="100"/>
      <c r="CK4" s="100"/>
      <c r="CL4" s="100"/>
      <c r="CM4" s="100"/>
    </row>
    <row r="5" spans="1:91" s="84" customFormat="1" ht="11.75" customHeight="1" thickBot="1">
      <c r="A5" s="85"/>
      <c r="B5" s="228"/>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87"/>
      <c r="AW5" s="87"/>
      <c r="AX5" s="87"/>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00"/>
      <c r="CB5" s="100"/>
      <c r="CC5" s="100"/>
      <c r="CD5" s="100"/>
      <c r="CE5" s="100"/>
      <c r="CF5" s="100"/>
      <c r="CG5" s="100"/>
      <c r="CH5" s="100"/>
      <c r="CI5" s="100"/>
      <c r="CJ5" s="100"/>
      <c r="CK5" s="100"/>
      <c r="CL5" s="100"/>
      <c r="CM5" s="100"/>
    </row>
    <row r="6" spans="1:91" s="1" customFormat="1" ht="40.25" customHeight="1" thickBot="1">
      <c r="A6" s="384" t="s">
        <v>48</v>
      </c>
      <c r="B6" s="386"/>
      <c r="C6" s="647"/>
      <c r="D6" s="648"/>
      <c r="E6" s="648"/>
      <c r="F6" s="648"/>
      <c r="G6" s="648"/>
      <c r="H6" s="648"/>
      <c r="I6" s="648"/>
      <c r="J6" s="648"/>
      <c r="K6" s="649"/>
      <c r="M6" s="174"/>
      <c r="N6" s="212" t="s">
        <v>49</v>
      </c>
      <c r="O6" s="650"/>
      <c r="P6" s="703"/>
      <c r="Q6" s="651"/>
    </row>
    <row r="7" spans="1:91" s="100" customFormat="1" ht="10.25" customHeight="1" thickBot="1">
      <c r="A7" s="109"/>
      <c r="B7" s="103"/>
      <c r="C7" s="103"/>
      <c r="D7" s="103"/>
      <c r="E7" s="103"/>
      <c r="F7" s="103"/>
      <c r="G7" s="103"/>
      <c r="H7" s="103"/>
      <c r="I7" s="103"/>
      <c r="J7" s="103"/>
      <c r="K7" s="103"/>
      <c r="L7" s="103"/>
      <c r="M7" s="110"/>
      <c r="N7" s="110"/>
      <c r="O7" s="110"/>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91" s="84" customFormat="1" ht="21.75" customHeight="1" thickBot="1">
      <c r="A8" s="652" t="s">
        <v>2</v>
      </c>
      <c r="B8" s="652"/>
      <c r="C8" s="148" t="s">
        <v>50</v>
      </c>
      <c r="D8" s="167"/>
      <c r="E8" s="148" t="s">
        <v>51</v>
      </c>
      <c r="F8" s="167"/>
      <c r="G8" s="148" t="s">
        <v>52</v>
      </c>
      <c r="H8" s="145"/>
      <c r="I8" s="170" t="s">
        <v>53</v>
      </c>
      <c r="J8" s="149"/>
      <c r="K8" s="171"/>
      <c r="L8" s="172"/>
      <c r="M8" s="152"/>
      <c r="N8" s="735" t="s">
        <v>3</v>
      </c>
      <c r="O8" s="736"/>
      <c r="P8" s="737"/>
      <c r="Q8" s="696" t="s">
        <v>54</v>
      </c>
      <c r="R8" s="696"/>
      <c r="S8" s="696"/>
      <c r="T8" s="731"/>
      <c r="U8" s="732"/>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00"/>
      <c r="CB8" s="100"/>
      <c r="CC8" s="100"/>
      <c r="CD8" s="100"/>
      <c r="CE8" s="100"/>
      <c r="CF8" s="100"/>
      <c r="CG8" s="100"/>
      <c r="CH8" s="100"/>
      <c r="CI8" s="100"/>
      <c r="CJ8" s="100"/>
      <c r="CK8" s="100"/>
      <c r="CL8" s="100"/>
      <c r="CM8" s="100"/>
    </row>
    <row r="9" spans="1:91" s="84" customFormat="1" ht="21.75" customHeight="1" thickBot="1">
      <c r="A9" s="652"/>
      <c r="B9" s="652"/>
      <c r="C9" s="150" t="s">
        <v>55</v>
      </c>
      <c r="D9" s="151"/>
      <c r="E9" s="148" t="s">
        <v>56</v>
      </c>
      <c r="F9" s="145"/>
      <c r="G9" s="148" t="s">
        <v>57</v>
      </c>
      <c r="H9" s="151"/>
      <c r="I9" s="170" t="s">
        <v>58</v>
      </c>
      <c r="J9" s="149"/>
      <c r="K9" s="171"/>
      <c r="L9" s="172"/>
      <c r="M9" s="152"/>
      <c r="N9" s="738"/>
      <c r="O9" s="739"/>
      <c r="P9" s="740"/>
      <c r="Q9" s="696" t="s">
        <v>59</v>
      </c>
      <c r="R9" s="696"/>
      <c r="S9" s="696"/>
      <c r="T9" s="731"/>
      <c r="U9" s="732"/>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00"/>
      <c r="CB9" s="100"/>
      <c r="CC9" s="100"/>
      <c r="CD9" s="100"/>
      <c r="CE9" s="100"/>
      <c r="CF9" s="100"/>
      <c r="CG9" s="100"/>
      <c r="CH9" s="100"/>
      <c r="CI9" s="100"/>
      <c r="CJ9" s="100"/>
      <c r="CK9" s="100"/>
      <c r="CL9" s="100"/>
      <c r="CM9" s="100"/>
    </row>
    <row r="10" spans="1:91" s="84" customFormat="1" ht="21.75" customHeight="1" thickBot="1">
      <c r="A10" s="652"/>
      <c r="B10" s="652"/>
      <c r="C10" s="148" t="s">
        <v>60</v>
      </c>
      <c r="D10" s="145"/>
      <c r="E10" s="148" t="s">
        <v>61</v>
      </c>
      <c r="F10" s="145"/>
      <c r="G10" s="148" t="s">
        <v>62</v>
      </c>
      <c r="H10" s="151"/>
      <c r="I10" s="170" t="s">
        <v>63</v>
      </c>
      <c r="J10" s="149"/>
      <c r="K10" s="171"/>
      <c r="L10" s="172"/>
      <c r="M10" s="152"/>
      <c r="N10" s="741"/>
      <c r="O10" s="742"/>
      <c r="P10" s="743"/>
      <c r="Q10" s="696" t="s">
        <v>64</v>
      </c>
      <c r="R10" s="696"/>
      <c r="S10" s="696"/>
      <c r="T10" s="733"/>
      <c r="U10" s="734"/>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00"/>
      <c r="CB10" s="100"/>
      <c r="CC10" s="100"/>
      <c r="CD10" s="100"/>
      <c r="CE10" s="100"/>
      <c r="CF10" s="100"/>
      <c r="CG10" s="100"/>
      <c r="CH10" s="100"/>
      <c r="CI10" s="100"/>
      <c r="CJ10" s="100"/>
      <c r="CK10" s="100"/>
      <c r="CL10" s="100"/>
      <c r="CM10" s="100"/>
    </row>
    <row r="11" spans="1:91" s="100" customFormat="1" ht="18" customHeight="1" thickBot="1">
      <c r="I11" s="173"/>
      <c r="J11" s="173"/>
      <c r="K11" s="173"/>
      <c r="L11" s="173"/>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91" ht="23.75" customHeight="1">
      <c r="A12" s="706" t="s">
        <v>35</v>
      </c>
      <c r="B12" s="708" t="s">
        <v>36</v>
      </c>
      <c r="C12" s="710" t="s">
        <v>147</v>
      </c>
      <c r="D12" s="710" t="s">
        <v>37</v>
      </c>
      <c r="E12" s="710" t="s">
        <v>38</v>
      </c>
      <c r="F12" s="710" t="s">
        <v>39</v>
      </c>
      <c r="G12" s="708" t="s">
        <v>40</v>
      </c>
      <c r="H12" s="708" t="s">
        <v>41</v>
      </c>
      <c r="I12" s="712" t="s">
        <v>148</v>
      </c>
      <c r="J12" s="712" t="s">
        <v>149</v>
      </c>
      <c r="K12" s="722" t="s">
        <v>42</v>
      </c>
      <c r="L12" s="714" t="s">
        <v>50</v>
      </c>
      <c r="M12" s="715"/>
      <c r="N12" s="716"/>
      <c r="O12" s="717" t="s">
        <v>51</v>
      </c>
      <c r="P12" s="715"/>
      <c r="Q12" s="716"/>
      <c r="R12" s="717" t="s">
        <v>52</v>
      </c>
      <c r="S12" s="715"/>
      <c r="T12" s="716"/>
      <c r="U12" s="717" t="s">
        <v>53</v>
      </c>
      <c r="V12" s="715"/>
      <c r="W12" s="716"/>
      <c r="X12" s="717" t="s">
        <v>55</v>
      </c>
      <c r="Y12" s="715"/>
      <c r="Z12" s="716"/>
      <c r="AA12" s="717" t="s">
        <v>56</v>
      </c>
      <c r="AB12" s="715"/>
      <c r="AC12" s="716"/>
      <c r="AD12" s="717" t="s">
        <v>57</v>
      </c>
      <c r="AE12" s="715"/>
      <c r="AF12" s="716"/>
      <c r="AG12" s="717" t="s">
        <v>58</v>
      </c>
      <c r="AH12" s="715"/>
      <c r="AI12" s="716"/>
      <c r="AJ12" s="717" t="s">
        <v>60</v>
      </c>
      <c r="AK12" s="715"/>
      <c r="AL12" s="716"/>
      <c r="AM12" s="717" t="s">
        <v>61</v>
      </c>
      <c r="AN12" s="715"/>
      <c r="AO12" s="716"/>
      <c r="AP12" s="717" t="s">
        <v>62</v>
      </c>
      <c r="AQ12" s="715"/>
      <c r="AR12" s="716"/>
      <c r="AS12" s="717" t="s">
        <v>63</v>
      </c>
      <c r="AT12" s="715"/>
      <c r="AU12" s="716"/>
      <c r="AV12" s="720" t="s">
        <v>150</v>
      </c>
      <c r="AW12" s="704" t="s">
        <v>151</v>
      </c>
      <c r="AX12" s="718"/>
      <c r="AY12" s="719"/>
      <c r="AZ12" s="719"/>
      <c r="BA12" s="719"/>
      <c r="BB12" s="719"/>
      <c r="BC12" s="719"/>
      <c r="BD12" s="719"/>
      <c r="BE12" s="719"/>
      <c r="BF12" s="719"/>
      <c r="BG12" s="719"/>
    </row>
    <row r="13" spans="1:91" s="105" customFormat="1" ht="36.75" customHeight="1" thickBot="1">
      <c r="A13" s="707"/>
      <c r="B13" s="709"/>
      <c r="C13" s="711"/>
      <c r="D13" s="711"/>
      <c r="E13" s="711"/>
      <c r="F13" s="711"/>
      <c r="G13" s="709"/>
      <c r="H13" s="709"/>
      <c r="I13" s="713"/>
      <c r="J13" s="713"/>
      <c r="K13" s="723"/>
      <c r="L13" s="153" t="s">
        <v>152</v>
      </c>
      <c r="M13" s="146" t="s">
        <v>153</v>
      </c>
      <c r="N13" s="146" t="s">
        <v>43</v>
      </c>
      <c r="O13" s="153" t="s">
        <v>152</v>
      </c>
      <c r="P13" s="146" t="s">
        <v>153</v>
      </c>
      <c r="Q13" s="146" t="s">
        <v>43</v>
      </c>
      <c r="R13" s="153" t="s">
        <v>152</v>
      </c>
      <c r="S13" s="146" t="s">
        <v>153</v>
      </c>
      <c r="T13" s="146" t="s">
        <v>43</v>
      </c>
      <c r="U13" s="153" t="s">
        <v>152</v>
      </c>
      <c r="V13" s="146" t="s">
        <v>153</v>
      </c>
      <c r="W13" s="146" t="s">
        <v>43</v>
      </c>
      <c r="X13" s="153" t="s">
        <v>152</v>
      </c>
      <c r="Y13" s="146" t="s">
        <v>153</v>
      </c>
      <c r="Z13" s="146" t="s">
        <v>43</v>
      </c>
      <c r="AA13" s="153" t="s">
        <v>152</v>
      </c>
      <c r="AB13" s="146" t="s">
        <v>153</v>
      </c>
      <c r="AC13" s="146" t="s">
        <v>43</v>
      </c>
      <c r="AD13" s="153" t="s">
        <v>152</v>
      </c>
      <c r="AE13" s="146" t="s">
        <v>153</v>
      </c>
      <c r="AF13" s="146" t="s">
        <v>43</v>
      </c>
      <c r="AG13" s="153" t="s">
        <v>152</v>
      </c>
      <c r="AH13" s="146" t="s">
        <v>153</v>
      </c>
      <c r="AI13" s="146" t="s">
        <v>43</v>
      </c>
      <c r="AJ13" s="153" t="s">
        <v>152</v>
      </c>
      <c r="AK13" s="146" t="s">
        <v>153</v>
      </c>
      <c r="AL13" s="146" t="s">
        <v>43</v>
      </c>
      <c r="AM13" s="153" t="s">
        <v>152</v>
      </c>
      <c r="AN13" s="146" t="s">
        <v>153</v>
      </c>
      <c r="AO13" s="146" t="s">
        <v>43</v>
      </c>
      <c r="AP13" s="153" t="s">
        <v>152</v>
      </c>
      <c r="AQ13" s="146" t="s">
        <v>153</v>
      </c>
      <c r="AR13" s="146" t="s">
        <v>43</v>
      </c>
      <c r="AS13" s="153" t="s">
        <v>152</v>
      </c>
      <c r="AT13" s="146" t="s">
        <v>153</v>
      </c>
      <c r="AU13" s="146" t="s">
        <v>43</v>
      </c>
      <c r="AV13" s="721"/>
      <c r="AW13" s="705"/>
      <c r="AX13" s="718"/>
      <c r="AY13" s="719"/>
      <c r="AZ13" s="719"/>
      <c r="BA13" s="719"/>
      <c r="BB13" s="719"/>
      <c r="BC13" s="719"/>
      <c r="BD13" s="719"/>
      <c r="BE13" s="719"/>
      <c r="BF13" s="719"/>
      <c r="BG13" s="719"/>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row>
    <row r="14" spans="1:91" ht="44.75" customHeight="1">
      <c r="A14" s="198"/>
      <c r="B14" s="199"/>
      <c r="C14" s="199"/>
      <c r="D14" s="200"/>
      <c r="E14" s="199"/>
      <c r="F14" s="211"/>
      <c r="G14" s="200"/>
      <c r="H14" s="200"/>
      <c r="I14" s="201"/>
      <c r="J14" s="201"/>
      <c r="K14" s="202"/>
      <c r="L14" s="203"/>
      <c r="M14" s="204"/>
      <c r="N14" s="204"/>
      <c r="O14" s="205"/>
      <c r="P14" s="206"/>
      <c r="Q14" s="225"/>
      <c r="R14" s="205"/>
      <c r="S14" s="206"/>
      <c r="T14" s="225"/>
      <c r="U14" s="205"/>
      <c r="V14" s="206"/>
      <c r="W14" s="206"/>
      <c r="X14" s="205"/>
      <c r="Y14" s="206"/>
      <c r="Z14" s="206"/>
      <c r="AA14" s="205"/>
      <c r="AB14" s="206"/>
      <c r="AC14" s="206"/>
      <c r="AD14" s="205"/>
      <c r="AE14" s="206"/>
      <c r="AF14" s="206"/>
      <c r="AG14" s="205"/>
      <c r="AH14" s="206"/>
      <c r="AI14" s="206"/>
      <c r="AJ14" s="205"/>
      <c r="AK14" s="206"/>
      <c r="AL14" s="206"/>
      <c r="AM14" s="205"/>
      <c r="AN14" s="206"/>
      <c r="AO14" s="206"/>
      <c r="AP14" s="205"/>
      <c r="AQ14" s="206"/>
      <c r="AR14" s="206"/>
      <c r="AS14" s="205"/>
      <c r="AT14" s="206"/>
      <c r="AU14" s="206"/>
      <c r="AV14" s="106"/>
      <c r="AW14" s="147"/>
      <c r="AX14" s="229"/>
    </row>
    <row r="15" spans="1:91" ht="46.25" customHeight="1">
      <c r="A15" s="198"/>
      <c r="B15" s="199"/>
      <c r="C15" s="199"/>
      <c r="D15" s="200"/>
      <c r="E15" s="199"/>
      <c r="F15" s="211"/>
      <c r="G15" s="200"/>
      <c r="H15" s="200"/>
      <c r="I15" s="201"/>
      <c r="J15" s="201"/>
      <c r="K15" s="207"/>
      <c r="L15" s="203"/>
      <c r="M15" s="204"/>
      <c r="N15" s="204"/>
      <c r="O15" s="205"/>
      <c r="P15" s="206"/>
      <c r="Q15" s="225"/>
      <c r="R15" s="205"/>
      <c r="S15" s="206"/>
      <c r="T15" s="206"/>
      <c r="U15" s="205"/>
      <c r="V15" s="206"/>
      <c r="W15" s="206"/>
      <c r="X15" s="205"/>
      <c r="Y15" s="206"/>
      <c r="Z15" s="206"/>
      <c r="AA15" s="205"/>
      <c r="AB15" s="206"/>
      <c r="AC15" s="206"/>
      <c r="AD15" s="205"/>
      <c r="AE15" s="206"/>
      <c r="AF15" s="206"/>
      <c r="AG15" s="205"/>
      <c r="AH15" s="206"/>
      <c r="AI15" s="206"/>
      <c r="AJ15" s="205"/>
      <c r="AK15" s="206"/>
      <c r="AL15" s="206"/>
      <c r="AM15" s="205"/>
      <c r="AN15" s="206"/>
      <c r="AO15" s="206"/>
      <c r="AP15" s="205"/>
      <c r="AQ15" s="206"/>
      <c r="AR15" s="206"/>
      <c r="AS15" s="205"/>
      <c r="AT15" s="206"/>
      <c r="AU15" s="206"/>
      <c r="AV15" s="106"/>
      <c r="AW15" s="147"/>
      <c r="AX15" s="229"/>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ACTIVIDAD_1</vt:lpstr>
      <vt:lpstr>ACTIVIDAD_2</vt:lpstr>
      <vt:lpstr>ACTIVIDAD_3</vt:lpstr>
      <vt:lpstr>ACTIVIDAD_4</vt:lpstr>
      <vt:lpstr>META_PDD_103</vt:lpstr>
      <vt:lpstr>META_PDD_107</vt:lpstr>
      <vt:lpstr>PRODUCTO_MGA</vt:lpstr>
      <vt:lpstr>TERRITORIALIZACIÓN</vt:lpstr>
      <vt:lpstr>PMR</vt:lpstr>
      <vt:lpstr>CONTROL DE CAMBIOS</vt:lpstr>
      <vt:lpstr>ACTIVIDAD_1!Área_de_impresión</vt:lpstr>
      <vt:lpstr>META_PDD_103!Área_de_impresión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McAllister Granados González</cp:lastModifiedBy>
  <cp:revision/>
  <dcterms:created xsi:type="dcterms:W3CDTF">2016-04-29T15:11:54Z</dcterms:created>
  <dcterms:modified xsi:type="dcterms:W3CDTF">2025-06-17T14:47:23Z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